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ADP Grupa\2016-3Q\Završni izvještaji 3 jezika\"/>
    </mc:Choice>
  </mc:AlternateContent>
  <bookViews>
    <workbookView xWindow="0" yWindow="0" windowWidth="28800" windowHeight="12435" tabRatio="707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</definedNames>
  <calcPr calcId="152511"/>
</workbook>
</file>

<file path=xl/calcChain.xml><?xml version="1.0" encoding="utf-8"?>
<calcChain xmlns="http://schemas.openxmlformats.org/spreadsheetml/2006/main">
  <c r="J31" i="20" l="1"/>
  <c r="K31" i="20"/>
  <c r="J52" i="20" l="1"/>
  <c r="K52" i="20"/>
  <c r="J56" i="19"/>
  <c r="K57" i="18"/>
  <c r="K66" i="18" s="1"/>
  <c r="K67" i="18" s="1"/>
  <c r="K7" i="18"/>
  <c r="K27" i="18"/>
  <c r="K12" i="18"/>
  <c r="K16" i="18"/>
  <c r="K22" i="18"/>
  <c r="K33" i="18"/>
  <c r="K18" i="20"/>
  <c r="K13" i="20"/>
  <c r="K27" i="20"/>
  <c r="K44" i="20"/>
  <c r="K38" i="20"/>
  <c r="J18" i="20"/>
  <c r="J13" i="20"/>
  <c r="J27" i="20"/>
  <c r="J32" i="20" s="1"/>
  <c r="J44" i="20"/>
  <c r="J38" i="20"/>
  <c r="J72" i="19"/>
  <c r="J69" i="19" s="1"/>
  <c r="J86" i="19"/>
  <c r="J90" i="19"/>
  <c r="J100" i="19"/>
  <c r="J9" i="19"/>
  <c r="J16" i="19"/>
  <c r="J26" i="19"/>
  <c r="J35" i="19"/>
  <c r="J41" i="19"/>
  <c r="J49" i="19"/>
  <c r="J40" i="19" s="1"/>
  <c r="J12" i="18"/>
  <c r="J57" i="18"/>
  <c r="J66" i="18" s="1"/>
  <c r="J67" i="18" s="1"/>
  <c r="J7" i="18"/>
  <c r="J27" i="18"/>
  <c r="J16" i="18"/>
  <c r="J22" i="18"/>
  <c r="J33" i="18"/>
  <c r="J14" i="17"/>
  <c r="K14" i="17"/>
  <c r="J21" i="17"/>
  <c r="K21" i="17"/>
  <c r="K45" i="20" l="1"/>
  <c r="K46" i="20"/>
  <c r="J8" i="19"/>
  <c r="J66" i="19" s="1"/>
  <c r="J114" i="19"/>
  <c r="J46" i="20"/>
  <c r="K33" i="20"/>
  <c r="K32" i="20"/>
  <c r="J19" i="20"/>
  <c r="J10" i="18"/>
  <c r="J43" i="18" s="1"/>
  <c r="J45" i="20"/>
  <c r="J33" i="20"/>
  <c r="K19" i="20"/>
  <c r="K20" i="20"/>
  <c r="J42" i="18"/>
  <c r="K10" i="18"/>
  <c r="K43" i="18" s="1"/>
  <c r="K42" i="18"/>
  <c r="J20" i="20"/>
  <c r="K47" i="20" l="1"/>
  <c r="K48" i="20"/>
  <c r="J46" i="18"/>
  <c r="J44" i="18"/>
  <c r="J48" i="18" s="1"/>
  <c r="J50" i="18" s="1"/>
  <c r="J45" i="18"/>
  <c r="J48" i="20"/>
  <c r="K46" i="18"/>
  <c r="K44" i="18"/>
  <c r="K48" i="18" s="1"/>
  <c r="K49" i="18" s="1"/>
  <c r="K45" i="18"/>
  <c r="J47" i="20"/>
  <c r="J49" i="18" l="1"/>
  <c r="K50" i="18"/>
</calcChain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<sst xmlns="http://schemas.openxmlformats.org/spreadsheetml/2006/main" count="355" uniqueCount="320">
  <si>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</si>
  <si>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</si>
  <si>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</si>
  <si>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</si>
  <si>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</si>
  <si>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</si>
  <si>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</si>
  <si>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</si>
  <si>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</si>
  <si>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</si>
  <si>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</si>
  <si>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</si>
  <si>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</si>
  <si>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</si>
  <si>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</si>
  <si>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</si>
  <si>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</si>
  <si>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</si>
  <si>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</si>
  <si>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</si>
  <si>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</si>
  <si>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</si>
  <si>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</si>
  <si>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</si>
  <si>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</si>
  <si>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</si>
  <si>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</si>
  <si>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</si>
  <si>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</si>
  <si>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</si>
  <si>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</si>
  <si>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</si>
  <si>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</si>
  <si>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</si>
  <si>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</si>
  <si>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</si>
  <si>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</si>
  <si>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</si>
  <si>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</si>
  <si>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</si>
  <si>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</si>
  <si>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</si>
  <si>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</si>
  <si>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</si>
  <si>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</si>
  <si>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</si>
  <si>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</si>
  <si>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</si>
  <si>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</si>
  <si>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</si>
  <si>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</si>
  <si>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</si>
  <si>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</si>
  <si>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</si>
  <si>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</si>
  <si>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</si>
  <si>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</si>
  <si>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</si>
  <si>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</si>
  <si>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</si>
  <si>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</si>
  <si>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</si>
  <si>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</si>
  <si>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</si>
  <si>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</si>
  <si>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</si>
  <si>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</si>
  <si>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</si>
  <si>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</si>
  <si>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</si>
  <si>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</si>
  <si>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</si>
  <si>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</si>
  <si>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</si>
  <si>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</si>
  <si>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</si>
  <si>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</si>
  <si>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</si>
  <si>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</si>
  <si>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</si>
  <si>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</si>
  <si>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</si>
  <si>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</si>
  <si>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</si>
  <si>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</si>
  <si>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</si>
  <si>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</si>
  <si>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</si>
  <si>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</si>
  <si>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</si>
  <si>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</si>
  <si>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</si>
  <si>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</si>
  <si>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</si>
  <si>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</si>
  <si>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</si>
  <si>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</si>
  <si>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</si>
  <si>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</si>
  <si>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</si>
  <si>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</si>
  <si>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</si>
  <si>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</si>
  <si>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</si>
  <si>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</si>
  <si>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</si>
  <si>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</si>
  <si>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</si>
  <si>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</si>
  <si>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</si>
  <si>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</si>
  <si>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</si>
  <si>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</si>
  <si>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</si>
  <si>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</si>
  <si>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</si>
  <si>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</si>
  <si>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</si>
  <si>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</si>
  <si>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</si>
  <si>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</si>
  <si>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</si>
  <si>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</si>
  <si>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</si>
  <si>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</si>
  <si>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</si>
  <si>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</si>
  <si>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</si>
  <si>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</si>
  <si>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</si>
  <si>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</si>
  <si>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</si>
  <si>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</si>
  <si>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</si>
  <si>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</si>
  <si>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</si>
  <si>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</si>
  <si>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</si>
  <si>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</si>
  <si>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</si>
  <si>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</si>
  <si>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</si>
  <si>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</si>
  <si>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</si>
  <si>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</si>
  <si>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</si>
  <si>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</si>
  <si>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</si>
  <si>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</si>
  <si>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</si>
  <si>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</si>
  <si>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</si>
  <si>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</si>
  <si>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</si>
  <si>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</si>
  <si>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</si>
  <si>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</si>
  <si>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</si>
  <si>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</si>
  <si>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</si>
  <si>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</si>
  <si>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</si>
  <si>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</si>
  <si>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</si>
  <si>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</si>
  <si>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</si>
  <si>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</si>
  <si>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</si>
  <si>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</si>
  <si>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</si>
  <si>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</si>
  <si>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</si>
  <si>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</si>
  <si>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</si>
  <si>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</si>
  <si>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</si>
  <si>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</si>
  <si>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</si>
  <si>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</si>
  <si>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</si>
  <si>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</si>
  <si>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</si>
  <si>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</si>
  <si>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</si>
  <si>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</si>
  <si>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</si>
  <si>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</si>
  <si>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</si>
  <si>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</si>
  <si>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</si>
  <si>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</si>
  <si>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</si>
  <si>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</si>
  <si>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</si>
  <si>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</si>
  <si>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</si>
  <si>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</si>
  <si>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</si>
  <si>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</si>
  <si>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</si>
  <si>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</si>
  <si>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</si>
  <si>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</si>
  <si>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</si>
  <si>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</si>
  <si>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</si>
  <si>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</si>
  <si>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</si>
  <si>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</si>
  <si>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</si>
  <si>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</si>
  <si>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</si>
  <si>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</si>
  <si>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</si>
  <si>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</si>
  <si>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</si>
  <si>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</si>
  <si>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</si>
  <si>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</si>
  <si>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</si>
  <si>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</si>
  <si>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</si>
  <si>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</si>
  <si>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</si>
  <si>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</si>
  <si>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</si>
  <si>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</si>
  <si>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</si>
  <si>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</si>
  <si>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</si>
  <si>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</si>
  <si>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</si>
  <si>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</si>
  <si>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</si>
  <si>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</si>
  <si>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</si>
  <si>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</si>
  <si>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</si>
  <si>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</si>
  <si>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</si>
  <si>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</si>
  <si>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</si>
  <si>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</si>
  <si>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</si>
  <si>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</si>
  <si>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</si>
  <si>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</si>
  <si>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</si>
  <si>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</si>
  <si>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</si>
  <si>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</si>
  <si>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</si>
  <si>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</si>
  <si>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</si>
  <si>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</si>
  <si>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</si>
  <si>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</si>
  <si>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</si>
  <si>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</si>
  <si>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</si>
  <si>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</si>
  <si>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</si>
  <si>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</si>
  <si>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</si>
  <si>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</si>
  <si>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</si>
  <si>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</si>
  <si>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</si>
  <si>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</si>
  <si>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</si>
  <si>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</si>
  <si>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</si>
  <si>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</si>
  <si>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</si>
  <si>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</si>
  <si>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</si>
  <si>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</si>
  <si>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</si>
  <si>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</si>
  <si>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</si>
  <si>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</si>
  <si>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</si>
  <si>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</si>
  <si>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01.01.2016.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</si>
  <si>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</si>
  <si>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</si>
  <si>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</si>
  <si>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</si>
  <si>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</si>
  <si>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</si>
  <si>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</si>
  <si>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</si>
  <si>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</si>
  <si>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</si>
  <si>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</si>
  <si>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</si>
  <si>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</si>
  <si>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</si>
  <si>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</si>
  <si>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</si>
  <si>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</si>
  <si>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</si>
  <si>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</si>
  <si>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</si>
  <si>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</si>
  <si>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</si>
  <si>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</si>
  <si>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</si>
  <si>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</si>
  <si>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</si>
  <si>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</si>
  <si>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</si>
  <si>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</si>
  <si>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</si>
  <si>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</si>
  <si>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</si>
  <si>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</t>
  </si>
  <si>
    <t>30.09.2016.</t>
  </si>
  <si>
    <t>stanje na dan 30.09.2016.</t>
  </si>
  <si>
    <t>u razdoblju 01.01.2016. do 30.09.2016.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</si>
</sst>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8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" fillId="0" borderId="0"/>
  </cellStyleXfs>
  <cellXfs count="296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>
      <alignment horizontal="center" vertical="center"/>
    </xf>
    <xf numFmtId="0" fontId="8" fillId="0" borderId="0" xfId="4" applyFont="1" applyAlignment="1"/>
    <xf numFmtId="0" fontId="2" fillId="0" borderId="0" xfId="4" applyFont="1" applyAlignment="1"/>
    <xf numFmtId="0" fontId="8" fillId="0" borderId="7" xfId="4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0" fontId="6" fillId="0" borderId="0" xfId="4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 vertical="center" wrapText="1"/>
      <protection hidden="1"/>
    </xf>
    <xf numFmtId="0" fontId="15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horizontal="left"/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5" fillId="0" borderId="0" xfId="4" applyFont="1" applyFill="1" applyBorder="1" applyAlignment="1" applyProtection="1">
      <alignment horizontal="right" vertical="center"/>
      <protection locked="0" hidden="1"/>
    </xf>
    <xf numFmtId="0" fontId="6" fillId="0" borderId="0" xfId="4" applyFont="1" applyBorder="1" applyAlignment="1" applyProtection="1">
      <protection hidden="1"/>
    </xf>
    <xf numFmtId="0" fontId="5" fillId="0" borderId="0" xfId="4" applyFont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protection hidden="1"/>
    </xf>
    <xf numFmtId="0" fontId="8" fillId="0" borderId="0" xfId="4" applyFont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0" xfId="4" applyFont="1" applyBorder="1" applyAlignment="1" applyProtection="1">
      <alignment horizontal="right" vertical="top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0" xfId="4" applyFont="1" applyBorder="1" applyAlignment="1"/>
    <xf numFmtId="0" fontId="8" fillId="0" borderId="0" xfId="4" applyFont="1" applyBorder="1" applyAlignment="1" applyProtection="1">
      <alignment horizontal="left" vertical="top"/>
      <protection hidden="1"/>
    </xf>
    <xf numFmtId="0" fontId="8" fillId="0" borderId="8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center"/>
      <protection hidden="1"/>
    </xf>
    <xf numFmtId="0" fontId="8" fillId="0" borderId="9" xfId="4" applyFont="1" applyBorder="1" applyAlignment="1" applyProtection="1">
      <protection hidden="1"/>
    </xf>
    <xf numFmtId="0" fontId="8" fillId="0" borderId="9" xfId="4" applyFont="1" applyBorder="1" applyAlignment="1"/>
    <xf numFmtId="0" fontId="20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9" fillId="0" borderId="12" xfId="0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Alignment="1">
      <alignment wrapText="1"/>
    </xf>
    <xf numFmtId="0" fontId="2" fillId="0" borderId="0" xfId="0" applyFont="1" applyFill="1"/>
    <xf numFmtId="0" fontId="2" fillId="0" borderId="0" xfId="6" applyFont="1" applyFill="1" applyBorder="1" applyAlignment="1">
      <alignment wrapText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8" fillId="0" borderId="8" xfId="4" applyFont="1" applyBorder="1" applyAlignment="1"/>
    <xf numFmtId="0" fontId="8" fillId="0" borderId="15" xfId="4" applyFont="1" applyBorder="1" applyAlignment="1"/>
    <xf numFmtId="0" fontId="6" fillId="0" borderId="16" xfId="4" applyFont="1" applyFill="1" applyBorder="1" applyAlignment="1" applyProtection="1">
      <alignment horizontal="left" vertical="center" wrapText="1"/>
      <protection hidden="1"/>
    </xf>
    <xf numFmtId="0" fontId="6" fillId="0" borderId="7" xfId="4" applyFont="1" applyFill="1" applyBorder="1" applyAlignment="1" applyProtection="1">
      <alignment vertical="center"/>
      <protection hidden="1"/>
    </xf>
    <xf numFmtId="0" fontId="8" fillId="0" borderId="16" xfId="4" applyFont="1" applyBorder="1" applyAlignment="1" applyProtection="1">
      <alignment horizontal="left" vertical="center" wrapText="1"/>
      <protection hidden="1"/>
    </xf>
    <xf numFmtId="0" fontId="8" fillId="0" borderId="7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/>
      <protection hidden="1"/>
    </xf>
    <xf numFmtId="0" fontId="8" fillId="0" borderId="16" xfId="4" applyFont="1" applyFill="1" applyBorder="1" applyAlignment="1" applyProtection="1">
      <protection hidden="1"/>
    </xf>
    <xf numFmtId="0" fontId="8" fillId="0" borderId="16" xfId="4" applyFont="1" applyBorder="1" applyAlignment="1" applyProtection="1">
      <alignment wrapText="1"/>
      <protection hidden="1"/>
    </xf>
    <xf numFmtId="0" fontId="8" fillId="0" borderId="7" xfId="4" applyFont="1" applyBorder="1" applyAlignment="1" applyProtection="1">
      <alignment horizontal="right"/>
      <protection hidden="1"/>
    </xf>
    <xf numFmtId="0" fontId="8" fillId="0" borderId="16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0" fontId="5" fillId="0" borderId="16" xfId="4" applyFont="1" applyFill="1" applyBorder="1" applyAlignment="1" applyProtection="1">
      <alignment horizontal="right" vertical="center"/>
      <protection locked="0" hidden="1"/>
    </xf>
    <xf numFmtId="0" fontId="8" fillId="0" borderId="16" xfId="4" applyFont="1" applyBorder="1" applyAlignment="1" applyProtection="1">
      <alignment vertical="top"/>
      <protection hidden="1"/>
    </xf>
    <xf numFmtId="0" fontId="8" fillId="0" borderId="16" xfId="4" applyFont="1" applyBorder="1" applyAlignment="1" applyProtection="1">
      <alignment horizontal="left" vertical="top" wrapText="1"/>
      <protection hidden="1"/>
    </xf>
    <xf numFmtId="0" fontId="8" fillId="0" borderId="7" xfId="4" applyFont="1" applyBorder="1" applyAlignment="1"/>
    <xf numFmtId="0" fontId="8" fillId="0" borderId="16" xfId="4" applyFont="1" applyBorder="1" applyAlignment="1" applyProtection="1">
      <alignment horizontal="left" vertical="top" indent="2"/>
      <protection hidden="1"/>
    </xf>
    <xf numFmtId="0" fontId="8" fillId="0" borderId="16" xfId="4" applyFont="1" applyBorder="1" applyAlignment="1" applyProtection="1">
      <alignment horizontal="left" vertical="top" wrapText="1" indent="2"/>
      <protection hidden="1"/>
    </xf>
    <xf numFmtId="0" fontId="8" fillId="0" borderId="7" xfId="4" applyFont="1" applyBorder="1" applyAlignment="1" applyProtection="1">
      <alignment horizontal="right" vertical="top"/>
      <protection hidden="1"/>
    </xf>
    <xf numFmtId="49" fontId="5" fillId="0" borderId="16" xfId="4" applyNumberFormat="1" applyFont="1" applyBorder="1" applyAlignment="1" applyProtection="1">
      <alignment horizontal="center" vertical="center"/>
      <protection locked="0" hidden="1"/>
    </xf>
    <xf numFmtId="0" fontId="8" fillId="0" borderId="7" xfId="4" applyFont="1" applyBorder="1" applyAlignment="1" applyProtection="1">
      <alignment horizontal="left" vertical="top"/>
      <protection hidden="1"/>
    </xf>
    <xf numFmtId="0" fontId="8" fillId="0" borderId="16" xfId="4" applyFont="1" applyBorder="1" applyAlignment="1" applyProtection="1">
      <alignment horizontal="left"/>
      <protection hidden="1"/>
    </xf>
    <xf numFmtId="0" fontId="8" fillId="0" borderId="15" xfId="4" applyFont="1" applyBorder="1" applyAlignment="1" applyProtection="1">
      <protection hidden="1"/>
    </xf>
    <xf numFmtId="0" fontId="8" fillId="0" borderId="7" xfId="4" applyFont="1" applyBorder="1" applyAlignment="1" applyProtection="1">
      <alignment horizontal="left"/>
      <protection hidden="1"/>
    </xf>
    <xf numFmtId="0" fontId="8" fillId="0" borderId="16" xfId="4" applyFont="1" applyFill="1" applyBorder="1" applyAlignment="1" applyProtection="1">
      <alignment vertical="center"/>
      <protection hidden="1"/>
    </xf>
    <xf numFmtId="0" fontId="17" fillId="0" borderId="16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5" fillId="0" borderId="7" xfId="4" applyFont="1" applyBorder="1" applyAlignment="1" applyProtection="1">
      <alignment vertical="center"/>
      <protection hidden="1"/>
    </xf>
    <xf numFmtId="0" fontId="8" fillId="0" borderId="17" xfId="4" applyFont="1" applyBorder="1" applyAlignment="1" applyProtection="1">
      <protection hidden="1"/>
    </xf>
    <xf numFmtId="0" fontId="8" fillId="0" borderId="18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alignment horizontal="right" vertical="top" wrapText="1"/>
      <protection hidden="1"/>
    </xf>
    <xf numFmtId="0" fontId="8" fillId="0" borderId="19" xfId="4" applyFont="1" applyFill="1" applyBorder="1" applyAlignment="1" applyProtection="1">
      <protection hidden="1"/>
    </xf>
    <xf numFmtId="0" fontId="8" fillId="0" borderId="20" xfId="4" applyFont="1" applyFill="1" applyBorder="1" applyAlignment="1" applyProtection="1">
      <protection hidden="1"/>
    </xf>
    <xf numFmtId="14" fontId="5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1" xfId="4" applyFont="1" applyFill="1" applyBorder="1" applyAlignment="1" applyProtection="1">
      <alignment horizontal="center" vertical="center"/>
      <protection locked="0" hidden="1"/>
    </xf>
    <xf numFmtId="49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5" fillId="0" borderId="7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Fill="1" applyBorder="1" applyAlignment="1"/>
    <xf numFmtId="4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2" fillId="0" borderId="0" xfId="0" applyNumberFormat="1" applyFont="1" applyFill="1"/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3" fontId="9" fillId="0" borderId="37" xfId="0" applyNumberFormat="1" applyFont="1" applyBorder="1"/>
    <xf numFmtId="3" fontId="9" fillId="0" borderId="4" xfId="0" applyNumberFormat="1" applyFont="1" applyFill="1" applyBorder="1" applyAlignment="1" applyProtection="1">
      <alignment vertical="center"/>
      <protection locked="0"/>
    </xf>
    <xf numFmtId="3" fontId="9" fillId="0" borderId="4" xfId="3" applyNumberFormat="1" applyFont="1" applyFill="1" applyBorder="1" applyAlignment="1" applyProtection="1">
      <alignment vertical="center"/>
      <protection locked="0"/>
    </xf>
    <xf numFmtId="3" fontId="9" fillId="2" borderId="6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9" fillId="2" borderId="6" xfId="3" applyNumberFormat="1" applyFont="1" applyFill="1" applyBorder="1" applyAlignment="1" applyProtection="1">
      <alignment vertical="center"/>
      <protection hidden="1"/>
    </xf>
    <xf numFmtId="3" fontId="9" fillId="2" borderId="25" xfId="3" applyNumberFormat="1" applyFont="1" applyFill="1" applyBorder="1" applyAlignment="1" applyProtection="1">
      <alignment vertical="center"/>
      <protection hidden="1"/>
    </xf>
    <xf numFmtId="3" fontId="3" fillId="0" borderId="27" xfId="3" applyNumberFormat="1" applyFont="1" applyFill="1" applyBorder="1" applyAlignment="1" applyProtection="1">
      <alignment vertical="center"/>
      <protection locked="0"/>
    </xf>
    <xf numFmtId="3" fontId="9" fillId="2" borderId="1" xfId="3" applyNumberFormat="1" applyFont="1" applyFill="1" applyBorder="1" applyAlignment="1" applyProtection="1">
      <alignment vertical="center"/>
      <protection hidden="1"/>
    </xf>
    <xf numFmtId="3" fontId="9" fillId="2" borderId="27" xfId="3" applyNumberFormat="1" applyFont="1" applyFill="1" applyBorder="1" applyAlignment="1" applyProtection="1">
      <alignment vertical="center"/>
      <protection hidden="1"/>
    </xf>
    <xf numFmtId="3" fontId="3" fillId="0" borderId="37" xfId="3" applyNumberFormat="1" applyFont="1" applyFill="1" applyBorder="1" applyAlignment="1" applyProtection="1">
      <alignment vertical="center"/>
      <protection locked="0"/>
    </xf>
    <xf numFmtId="3" fontId="3" fillId="0" borderId="37" xfId="3" applyNumberFormat="1" applyFont="1" applyFill="1" applyBorder="1" applyAlignment="1" applyProtection="1">
      <alignment horizontal="right" vertical="center"/>
      <protection locked="0"/>
    </xf>
    <xf numFmtId="3" fontId="3" fillId="0" borderId="16" xfId="3" applyNumberFormat="1" applyFont="1" applyFill="1" applyBorder="1" applyAlignment="1" applyProtection="1">
      <alignment horizontal="right" vertical="center"/>
      <protection locked="0"/>
    </xf>
    <xf numFmtId="3" fontId="3" fillId="0" borderId="1" xfId="3" applyNumberFormat="1" applyFont="1" applyFill="1" applyBorder="1" applyAlignment="1" applyProtection="1">
      <alignment horizontal="right"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3" fontId="3" fillId="0" borderId="27" xfId="0" applyNumberFormat="1" applyFont="1" applyFill="1" applyBorder="1" applyAlignment="1" applyProtection="1">
      <alignment vertical="center"/>
      <protection locked="0"/>
    </xf>
    <xf numFmtId="3" fontId="9" fillId="2" borderId="37" xfId="3" applyNumberFormat="1" applyFont="1" applyFill="1" applyBorder="1" applyAlignment="1" applyProtection="1">
      <alignment vertical="center"/>
      <protection hidden="1"/>
    </xf>
    <xf numFmtId="3" fontId="9" fillId="2" borderId="16" xfId="3" applyNumberFormat="1" applyFont="1" applyFill="1" applyBorder="1" applyAlignment="1" applyProtection="1">
      <alignment vertical="center"/>
      <protection hidden="1"/>
    </xf>
    <xf numFmtId="3" fontId="3" fillId="0" borderId="27" xfId="3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38" xfId="0" applyNumberFormat="1" applyFont="1" applyFill="1" applyBorder="1" applyAlignment="1" applyProtection="1">
      <alignment vertical="center"/>
      <protection locked="0"/>
    </xf>
    <xf numFmtId="3" fontId="3" fillId="0" borderId="27" xfId="0" applyNumberFormat="1" applyFont="1" applyFill="1" applyBorder="1" applyAlignment="1" applyProtection="1">
      <alignment vertical="center"/>
      <protection hidden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3" fontId="9" fillId="2" borderId="26" xfId="3" applyNumberFormat="1" applyFont="1" applyFill="1" applyBorder="1" applyAlignment="1" applyProtection="1">
      <alignment vertical="center"/>
      <protection hidden="1"/>
    </xf>
    <xf numFmtId="3" fontId="5" fillId="0" borderId="11" xfId="4" applyNumberFormat="1" applyFont="1" applyFill="1" applyBorder="1" applyAlignment="1" applyProtection="1">
      <alignment horizontal="right" vertical="center"/>
      <protection locked="0" hidden="1"/>
    </xf>
    <xf numFmtId="0" fontId="8" fillId="0" borderId="19" xfId="4" applyFont="1" applyFill="1" applyBorder="1" applyAlignment="1" applyProtection="1">
      <alignment horizontal="center" vertical="top"/>
      <protection hidden="1"/>
    </xf>
    <xf numFmtId="0" fontId="8" fillId="0" borderId="19" xfId="4" applyFont="1" applyFill="1" applyBorder="1" applyAlignment="1" applyProtection="1">
      <alignment horizontal="center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49" fontId="2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6" fillId="0" borderId="19" xfId="1" applyNumberFormat="1" applyFont="1" applyFill="1" applyBorder="1" applyAlignment="1" applyProtection="1">
      <alignment horizontal="left" vertical="center"/>
      <protection locked="0" hidden="1"/>
    </xf>
    <xf numFmtId="49" fontId="16" fillId="0" borderId="20" xfId="1" applyNumberFormat="1" applyFont="1" applyFill="1" applyBorder="1" applyAlignment="1" applyProtection="1">
      <alignment horizontal="left" vertical="center"/>
      <protection locked="0" hidden="1"/>
    </xf>
    <xf numFmtId="0" fontId="8" fillId="0" borderId="7" xfId="4" applyFont="1" applyBorder="1" applyAlignment="1" applyProtection="1">
      <alignment horizontal="right" vertical="center"/>
      <protection hidden="1"/>
    </xf>
    <xf numFmtId="0" fontId="8" fillId="0" borderId="16" xfId="4" applyFont="1" applyBorder="1" applyAlignment="1" applyProtection="1">
      <alignment horizontal="right"/>
      <protection hidden="1"/>
    </xf>
    <xf numFmtId="49" fontId="5" fillId="0" borderId="18" xfId="4" applyNumberFormat="1" applyFont="1" applyFill="1" applyBorder="1" applyAlignment="1" applyProtection="1">
      <alignment horizontal="left" vertical="center"/>
      <protection locked="0" hidden="1"/>
    </xf>
    <xf numFmtId="49" fontId="5" fillId="0" borderId="19" xfId="4" applyNumberFormat="1" applyFont="1" applyFill="1" applyBorder="1" applyAlignment="1" applyProtection="1">
      <alignment horizontal="left" vertical="center"/>
      <protection locked="0" hidden="1"/>
    </xf>
    <xf numFmtId="49" fontId="5" fillId="0" borderId="20" xfId="4" applyNumberFormat="1" applyFont="1" applyFill="1" applyBorder="1" applyAlignment="1" applyProtection="1">
      <alignment horizontal="left" vertical="center"/>
      <protection locked="0" hidden="1"/>
    </xf>
    <xf numFmtId="0" fontId="24" fillId="0" borderId="0" xfId="6" applyFont="1" applyBorder="1" applyAlignment="1" applyProtection="1">
      <alignment horizontal="left"/>
      <protection hidden="1"/>
    </xf>
    <xf numFmtId="0" fontId="25" fillId="0" borderId="0" xfId="6" applyFont="1" applyBorder="1" applyAlignment="1"/>
    <xf numFmtId="0" fontId="17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6" xfId="6" applyBorder="1" applyAlignment="1"/>
    <xf numFmtId="0" fontId="8" fillId="0" borderId="22" xfId="4" applyFont="1" applyBorder="1" applyAlignment="1" applyProtection="1">
      <alignment horizontal="center" vertical="top"/>
      <protection hidden="1"/>
    </xf>
    <xf numFmtId="0" fontId="8" fillId="0" borderId="22" xfId="4" applyFont="1" applyBorder="1" applyAlignment="1">
      <alignment horizontal="center"/>
    </xf>
    <xf numFmtId="0" fontId="8" fillId="0" borderId="23" xfId="4" applyFont="1" applyBorder="1" applyAlignment="1"/>
    <xf numFmtId="0" fontId="13" fillId="0" borderId="21" xfId="4" applyFont="1" applyBorder="1" applyAlignment="1"/>
    <xf numFmtId="0" fontId="13" fillId="0" borderId="8" xfId="4" applyFont="1" applyBorder="1" applyAlignment="1"/>
    <xf numFmtId="0" fontId="8" fillId="0" borderId="0" xfId="4" applyFont="1" applyBorder="1" applyAlignment="1" applyProtection="1">
      <alignment vertical="center"/>
      <protection hidden="1"/>
    </xf>
    <xf numFmtId="49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8" xfId="4" applyFont="1" applyFill="1" applyBorder="1" applyAlignment="1" applyProtection="1">
      <alignment horizontal="left" vertical="center"/>
      <protection locked="0" hidden="1"/>
    </xf>
    <xf numFmtId="0" fontId="8" fillId="0" borderId="19" xfId="4" applyFont="1" applyFill="1" applyBorder="1" applyAlignment="1"/>
    <xf numFmtId="0" fontId="8" fillId="0" borderId="20" xfId="4" applyFont="1" applyFill="1" applyBorder="1" applyAlignment="1"/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8" xfId="4" applyFont="1" applyBorder="1" applyAlignment="1" applyProtection="1">
      <alignment horizontal="center"/>
      <protection hidden="1"/>
    </xf>
    <xf numFmtId="0" fontId="5" fillId="0" borderId="19" xfId="4" applyFont="1" applyFill="1" applyBorder="1" applyAlignment="1" applyProtection="1">
      <alignment horizontal="left" vertical="center"/>
      <protection locked="0" hidden="1"/>
    </xf>
    <xf numFmtId="0" fontId="5" fillId="0" borderId="20" xfId="4" applyFont="1" applyFill="1" applyBorder="1" applyAlignment="1" applyProtection="1">
      <alignment horizontal="left" vertical="center"/>
      <protection locked="0" hidden="1"/>
    </xf>
    <xf numFmtId="0" fontId="5" fillId="0" borderId="18" xfId="4" applyFont="1" applyFill="1" applyBorder="1" applyAlignment="1" applyProtection="1">
      <alignment horizontal="right" vertical="center"/>
      <protection locked="0" hidden="1"/>
    </xf>
    <xf numFmtId="0" fontId="5" fillId="0" borderId="19" xfId="4" applyFont="1" applyFill="1" applyBorder="1" applyAlignment="1" applyProtection="1">
      <alignment horizontal="right" vertical="center"/>
      <protection locked="0" hidden="1"/>
    </xf>
    <xf numFmtId="0" fontId="5" fillId="0" borderId="20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1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5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6" fillId="0" borderId="7" xfId="4" applyFont="1" applyBorder="1" applyAlignment="1" applyProtection="1">
      <alignment horizontal="center" vertical="center"/>
      <protection hidden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27" fillId="0" borderId="18" xfId="1" applyFont="1" applyFill="1" applyBorder="1" applyAlignment="1" applyProtection="1">
      <protection locked="0" hidden="1"/>
    </xf>
    <xf numFmtId="0" fontId="16" fillId="0" borderId="19" xfId="1" applyFont="1" applyFill="1" applyBorder="1" applyAlignment="1" applyProtection="1">
      <protection locked="0" hidden="1"/>
    </xf>
    <xf numFmtId="0" fontId="16" fillId="0" borderId="20" xfId="1" applyFont="1" applyFill="1" applyBorder="1" applyAlignment="1" applyProtection="1">
      <protection locked="0" hidden="1"/>
    </xf>
    <xf numFmtId="0" fontId="8" fillId="0" borderId="0" xfId="4" applyFont="1" applyBorder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7" xfId="4" applyFont="1" applyBorder="1" applyAlignment="1" applyProtection="1">
      <alignment horizontal="right" wrapText="1"/>
      <protection hidden="1"/>
    </xf>
    <xf numFmtId="0" fontId="5" fillId="0" borderId="7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Fill="1" applyBorder="1" applyAlignment="1" applyProtection="1">
      <alignment horizontal="left" vertical="center" wrapText="1"/>
      <protection hidden="1"/>
    </xf>
    <xf numFmtId="0" fontId="5" fillId="0" borderId="16" xfId="4" applyFont="1" applyFill="1" applyBorder="1" applyAlignment="1" applyProtection="1">
      <alignment horizontal="left" vertical="center" wrapText="1"/>
      <protection hidden="1"/>
    </xf>
    <xf numFmtId="0" fontId="14" fillId="0" borderId="7" xfId="4" applyFont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center" vertical="center" wrapText="1"/>
      <protection hidden="1"/>
    </xf>
    <xf numFmtId="0" fontId="14" fillId="0" borderId="16" xfId="4" applyFont="1" applyBorder="1" applyAlignment="1" applyProtection="1">
      <alignment horizontal="center" vertical="center" wrapText="1"/>
      <protection hidden="1"/>
    </xf>
    <xf numFmtId="0" fontId="4" fillId="0" borderId="7" xfId="4" applyFont="1" applyBorder="1" applyAlignment="1" applyProtection="1">
      <alignment horizontal="right" vertical="center" wrapText="1"/>
      <protection hidden="1"/>
    </xf>
    <xf numFmtId="0" fontId="4" fillId="0" borderId="16" xfId="4" applyFont="1" applyBorder="1" applyAlignment="1" applyProtection="1">
      <alignment horizontal="right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center" vertical="top" wrapText="1"/>
      <protection hidden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10" fillId="0" borderId="29" xfId="0" applyFont="1" applyFill="1" applyBorder="1" applyAlignment="1" applyProtection="1">
      <alignment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6" fillId="0" borderId="27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6" fillId="0" borderId="32" xfId="0" applyFont="1" applyFill="1" applyBorder="1" applyAlignment="1">
      <alignment horizontal="left" vertical="center" wrapText="1" indent="1"/>
    </xf>
    <xf numFmtId="0" fontId="6" fillId="0" borderId="33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4" fontId="1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6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Normal 2" xfId="2"/>
    <cellStyle name="Normal 2 3" xfId="3"/>
    <cellStyle name="Normal 5" xfId="7"/>
    <cellStyle name="Normal_TFI-POD" xfId="4"/>
    <cellStyle name="Obično_Knjiga2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8" sqref="K8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>
      <c r="A1" s="166" t="s">
        <v>214</v>
      </c>
      <c r="B1" s="167"/>
      <c r="C1" s="167"/>
      <c r="D1" s="72"/>
      <c r="E1" s="72"/>
      <c r="F1" s="72"/>
      <c r="G1" s="72"/>
      <c r="H1" s="72"/>
      <c r="I1" s="73"/>
      <c r="J1" s="10"/>
      <c r="K1" s="10"/>
      <c r="L1" s="10"/>
    </row>
    <row r="2" spans="1:12">
      <c r="A2" s="200" t="s">
        <v>215</v>
      </c>
      <c r="B2" s="201"/>
      <c r="C2" s="201"/>
      <c r="D2" s="202"/>
      <c r="E2" s="107" t="s">
        <v>283</v>
      </c>
      <c r="F2" s="12"/>
      <c r="G2" s="13" t="s">
        <v>216</v>
      </c>
      <c r="H2" s="107" t="s">
        <v>317</v>
      </c>
      <c r="I2" s="74"/>
      <c r="J2" s="10"/>
      <c r="K2" s="10"/>
      <c r="L2" s="10"/>
    </row>
    <row r="3" spans="1:1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.75">
      <c r="A4" s="203" t="s">
        <v>279</v>
      </c>
      <c r="B4" s="204"/>
      <c r="C4" s="204"/>
      <c r="D4" s="204"/>
      <c r="E4" s="204"/>
      <c r="F4" s="204"/>
      <c r="G4" s="204"/>
      <c r="H4" s="204"/>
      <c r="I4" s="205"/>
      <c r="J4" s="10"/>
      <c r="K4" s="10"/>
      <c r="L4" s="10"/>
    </row>
    <row r="5" spans="1:1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>
      <c r="A6" s="153" t="s">
        <v>217</v>
      </c>
      <c r="B6" s="154"/>
      <c r="C6" s="169" t="s">
        <v>284</v>
      </c>
      <c r="D6" s="170"/>
      <c r="E6" s="29"/>
      <c r="F6" s="29"/>
      <c r="G6" s="29"/>
      <c r="H6" s="29"/>
      <c r="I6" s="80"/>
      <c r="J6" s="10"/>
      <c r="K6" s="10"/>
      <c r="L6" s="10"/>
    </row>
    <row r="7" spans="1:1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>
      <c r="A8" s="206" t="s">
        <v>218</v>
      </c>
      <c r="B8" s="207"/>
      <c r="C8" s="169" t="s">
        <v>285</v>
      </c>
      <c r="D8" s="170"/>
      <c r="E8" s="29"/>
      <c r="F8" s="29"/>
      <c r="G8" s="29"/>
      <c r="H8" s="29"/>
      <c r="I8" s="82"/>
      <c r="J8" s="10"/>
      <c r="K8" s="10"/>
      <c r="L8" s="10"/>
    </row>
    <row r="9" spans="1:1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>
      <c r="A10" s="148" t="s">
        <v>219</v>
      </c>
      <c r="B10" s="198"/>
      <c r="C10" s="169" t="s">
        <v>286</v>
      </c>
      <c r="D10" s="170"/>
      <c r="E10" s="16"/>
      <c r="F10" s="16"/>
      <c r="G10" s="16"/>
      <c r="H10" s="16"/>
      <c r="I10" s="82"/>
      <c r="J10" s="10"/>
      <c r="K10" s="10"/>
      <c r="L10" s="10"/>
    </row>
    <row r="11" spans="1:12">
      <c r="A11" s="199"/>
      <c r="B11" s="198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>
      <c r="A12" s="153" t="s">
        <v>220</v>
      </c>
      <c r="B12" s="154"/>
      <c r="C12" s="171" t="s">
        <v>312</v>
      </c>
      <c r="D12" s="177"/>
      <c r="E12" s="177"/>
      <c r="F12" s="177"/>
      <c r="G12" s="177"/>
      <c r="H12" s="177"/>
      <c r="I12" s="178"/>
      <c r="J12" s="10"/>
      <c r="K12" s="10"/>
      <c r="L12" s="10"/>
    </row>
    <row r="13" spans="1:1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>
      <c r="A14" s="153" t="s">
        <v>221</v>
      </c>
      <c r="B14" s="154"/>
      <c r="C14" s="184">
        <v>21210</v>
      </c>
      <c r="D14" s="185"/>
      <c r="E14" s="16"/>
      <c r="F14" s="171" t="s">
        <v>290</v>
      </c>
      <c r="G14" s="177"/>
      <c r="H14" s="177"/>
      <c r="I14" s="178"/>
      <c r="J14" s="10"/>
      <c r="K14" s="10"/>
      <c r="L14" s="10"/>
    </row>
    <row r="15" spans="1:1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>
      <c r="A16" s="153" t="s">
        <v>222</v>
      </c>
      <c r="B16" s="154"/>
      <c r="C16" s="171" t="s">
        <v>288</v>
      </c>
      <c r="D16" s="177"/>
      <c r="E16" s="177"/>
      <c r="F16" s="177"/>
      <c r="G16" s="177"/>
      <c r="H16" s="177"/>
      <c r="I16" s="178"/>
      <c r="J16" s="10"/>
      <c r="K16" s="10"/>
      <c r="L16" s="10"/>
    </row>
    <row r="17" spans="1:1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>
      <c r="A18" s="153" t="s">
        <v>223</v>
      </c>
      <c r="B18" s="154"/>
      <c r="C18" s="194" t="s">
        <v>302</v>
      </c>
      <c r="D18" s="195"/>
      <c r="E18" s="195"/>
      <c r="F18" s="195"/>
      <c r="G18" s="195"/>
      <c r="H18" s="195"/>
      <c r="I18" s="196"/>
      <c r="J18" s="10"/>
      <c r="K18" s="10"/>
      <c r="L18" s="10"/>
    </row>
    <row r="19" spans="1:1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>
      <c r="A20" s="153" t="s">
        <v>224</v>
      </c>
      <c r="B20" s="154"/>
      <c r="C20" s="194" t="s">
        <v>289</v>
      </c>
      <c r="D20" s="195"/>
      <c r="E20" s="195"/>
      <c r="F20" s="195"/>
      <c r="G20" s="195"/>
      <c r="H20" s="195"/>
      <c r="I20" s="196"/>
      <c r="J20" s="10"/>
      <c r="K20" s="10"/>
      <c r="L20" s="10"/>
    </row>
    <row r="21" spans="1:1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>
      <c r="A22" s="153" t="s">
        <v>225</v>
      </c>
      <c r="B22" s="154"/>
      <c r="C22" s="108">
        <v>406</v>
      </c>
      <c r="D22" s="171" t="s">
        <v>290</v>
      </c>
      <c r="E22" s="177"/>
      <c r="F22" s="178"/>
      <c r="G22" s="153"/>
      <c r="H22" s="197"/>
      <c r="I22" s="84"/>
      <c r="J22" s="10"/>
      <c r="K22" s="10"/>
      <c r="L22" s="10"/>
    </row>
    <row r="23" spans="1:1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>
      <c r="A24" s="153" t="s">
        <v>226</v>
      </c>
      <c r="B24" s="154"/>
      <c r="C24" s="108">
        <v>17</v>
      </c>
      <c r="D24" s="171" t="s">
        <v>291</v>
      </c>
      <c r="E24" s="177"/>
      <c r="F24" s="177"/>
      <c r="G24" s="178"/>
      <c r="H24" s="46" t="s">
        <v>227</v>
      </c>
      <c r="I24" s="145">
        <v>2173</v>
      </c>
      <c r="J24" s="10"/>
      <c r="K24" s="10"/>
      <c r="L24" s="10"/>
    </row>
    <row r="25" spans="1:1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>
      <c r="A26" s="153" t="s">
        <v>228</v>
      </c>
      <c r="B26" s="154"/>
      <c r="C26" s="109" t="s">
        <v>292</v>
      </c>
      <c r="D26" s="25"/>
      <c r="E26" s="33"/>
      <c r="F26" s="24"/>
      <c r="G26" s="186" t="s">
        <v>229</v>
      </c>
      <c r="H26" s="154"/>
      <c r="I26" s="110" t="s">
        <v>293</v>
      </c>
      <c r="J26" s="10"/>
      <c r="K26" s="10"/>
      <c r="L26" s="10"/>
    </row>
    <row r="27" spans="1:1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>
      <c r="A28" s="187" t="s">
        <v>230</v>
      </c>
      <c r="B28" s="188"/>
      <c r="C28" s="189"/>
      <c r="D28" s="189"/>
      <c r="E28" s="190" t="s">
        <v>231</v>
      </c>
      <c r="F28" s="191"/>
      <c r="G28" s="191"/>
      <c r="H28" s="192" t="s">
        <v>232</v>
      </c>
      <c r="I28" s="193"/>
      <c r="J28" s="10"/>
      <c r="K28" s="10"/>
      <c r="L28" s="10"/>
    </row>
    <row r="29" spans="1:1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>
      <c r="A30" s="179" t="s">
        <v>287</v>
      </c>
      <c r="B30" s="180"/>
      <c r="C30" s="180"/>
      <c r="D30" s="181"/>
      <c r="E30" s="179" t="s">
        <v>297</v>
      </c>
      <c r="F30" s="180"/>
      <c r="G30" s="181"/>
      <c r="H30" s="169" t="s">
        <v>284</v>
      </c>
      <c r="I30" s="170"/>
      <c r="J30" s="10"/>
      <c r="K30" s="10"/>
      <c r="L30" s="10"/>
    </row>
    <row r="31" spans="1:12">
      <c r="A31" s="81"/>
      <c r="B31" s="22"/>
      <c r="C31" s="21"/>
      <c r="D31" s="182"/>
      <c r="E31" s="182"/>
      <c r="F31" s="182"/>
      <c r="G31" s="183"/>
      <c r="H31" s="16"/>
      <c r="I31" s="88"/>
      <c r="J31" s="10"/>
      <c r="K31" s="10"/>
      <c r="L31" s="10"/>
    </row>
    <row r="32" spans="1:12">
      <c r="A32" s="179" t="s">
        <v>316</v>
      </c>
      <c r="B32" s="180"/>
      <c r="C32" s="180"/>
      <c r="D32" s="181"/>
      <c r="E32" s="179" t="s">
        <v>298</v>
      </c>
      <c r="F32" s="180"/>
      <c r="G32" s="181"/>
      <c r="H32" s="184">
        <v>1036300221935</v>
      </c>
      <c r="I32" s="185"/>
      <c r="J32" s="10"/>
      <c r="K32" s="10"/>
      <c r="L32" s="10"/>
    </row>
    <row r="33" spans="1:1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>
      <c r="A34" s="179" t="s">
        <v>294</v>
      </c>
      <c r="B34" s="180"/>
      <c r="C34" s="180"/>
      <c r="D34" s="181"/>
      <c r="E34" s="179" t="s">
        <v>299</v>
      </c>
      <c r="F34" s="180"/>
      <c r="G34" s="181"/>
      <c r="H34" s="169" t="s">
        <v>303</v>
      </c>
      <c r="I34" s="170"/>
      <c r="J34" s="10"/>
      <c r="K34" s="10"/>
      <c r="L34" s="10"/>
    </row>
    <row r="35" spans="1:1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>
      <c r="A36" s="179" t="s">
        <v>295</v>
      </c>
      <c r="B36" s="180"/>
      <c r="C36" s="180"/>
      <c r="D36" s="181"/>
      <c r="E36" s="179" t="s">
        <v>300</v>
      </c>
      <c r="F36" s="180"/>
      <c r="G36" s="181"/>
      <c r="H36" s="169" t="s">
        <v>304</v>
      </c>
      <c r="I36" s="170"/>
      <c r="J36" s="10"/>
      <c r="K36" s="10"/>
      <c r="L36" s="10"/>
    </row>
    <row r="37" spans="1:12">
      <c r="A37" s="90"/>
      <c r="B37" s="30"/>
      <c r="C37" s="174"/>
      <c r="D37" s="175"/>
      <c r="E37" s="16"/>
      <c r="F37" s="174"/>
      <c r="G37" s="175"/>
      <c r="H37" s="16"/>
      <c r="I37" s="82"/>
      <c r="J37" s="10"/>
      <c r="K37" s="10"/>
      <c r="L37" s="10"/>
    </row>
    <row r="38" spans="1:12">
      <c r="A38" s="179" t="s">
        <v>296</v>
      </c>
      <c r="B38" s="180"/>
      <c r="C38" s="180"/>
      <c r="D38" s="181"/>
      <c r="E38" s="179" t="s">
        <v>301</v>
      </c>
      <c r="F38" s="180"/>
      <c r="G38" s="181"/>
      <c r="H38" s="169" t="s">
        <v>305</v>
      </c>
      <c r="I38" s="170"/>
      <c r="J38" s="10"/>
      <c r="K38" s="10"/>
      <c r="L38" s="10"/>
    </row>
    <row r="39" spans="1:1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>
      <c r="A40" s="179"/>
      <c r="B40" s="172"/>
      <c r="C40" s="172"/>
      <c r="D40" s="173"/>
      <c r="E40" s="179"/>
      <c r="F40" s="172"/>
      <c r="G40" s="172"/>
      <c r="H40" s="169"/>
      <c r="I40" s="170"/>
      <c r="J40" s="10"/>
      <c r="K40" s="10"/>
      <c r="L40" s="10"/>
    </row>
    <row r="41" spans="1:1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>
      <c r="A44" s="148" t="s">
        <v>233</v>
      </c>
      <c r="B44" s="149"/>
      <c r="C44" s="169"/>
      <c r="D44" s="170"/>
      <c r="E44" s="26"/>
      <c r="F44" s="171"/>
      <c r="G44" s="172"/>
      <c r="H44" s="172"/>
      <c r="I44" s="173"/>
      <c r="J44" s="10"/>
      <c r="K44" s="10"/>
      <c r="L44" s="10"/>
    </row>
    <row r="45" spans="1:12">
      <c r="A45" s="90"/>
      <c r="B45" s="30"/>
      <c r="C45" s="174"/>
      <c r="D45" s="175"/>
      <c r="E45" s="16"/>
      <c r="F45" s="174"/>
      <c r="G45" s="176"/>
      <c r="H45" s="35"/>
      <c r="I45" s="94"/>
      <c r="J45" s="10"/>
      <c r="K45" s="10"/>
      <c r="L45" s="10"/>
    </row>
    <row r="46" spans="1:12">
      <c r="A46" s="148" t="s">
        <v>234</v>
      </c>
      <c r="B46" s="149"/>
      <c r="C46" s="171" t="s">
        <v>306</v>
      </c>
      <c r="D46" s="177"/>
      <c r="E46" s="177"/>
      <c r="F46" s="177"/>
      <c r="G46" s="177"/>
      <c r="H46" s="177"/>
      <c r="I46" s="178"/>
      <c r="J46" s="10"/>
      <c r="K46" s="10"/>
      <c r="L46" s="10"/>
    </row>
    <row r="47" spans="1:1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>
      <c r="A48" s="148" t="s">
        <v>236</v>
      </c>
      <c r="B48" s="149"/>
      <c r="C48" s="155" t="s">
        <v>307</v>
      </c>
      <c r="D48" s="156"/>
      <c r="E48" s="157"/>
      <c r="F48" s="16"/>
      <c r="G48" s="46" t="s">
        <v>237</v>
      </c>
      <c r="H48" s="155" t="s">
        <v>308</v>
      </c>
      <c r="I48" s="157"/>
      <c r="J48" s="10"/>
      <c r="K48" s="10"/>
      <c r="L48" s="10"/>
    </row>
    <row r="49" spans="1:1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>
      <c r="A50" s="148" t="s">
        <v>223</v>
      </c>
      <c r="B50" s="149"/>
      <c r="C50" s="150" t="s">
        <v>309</v>
      </c>
      <c r="D50" s="151"/>
      <c r="E50" s="151"/>
      <c r="F50" s="151"/>
      <c r="G50" s="151"/>
      <c r="H50" s="151"/>
      <c r="I50" s="152"/>
      <c r="J50" s="10"/>
      <c r="K50" s="10"/>
      <c r="L50" s="10"/>
    </row>
    <row r="51" spans="1:1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>
      <c r="A52" s="153" t="s">
        <v>238</v>
      </c>
      <c r="B52" s="154"/>
      <c r="C52" s="155" t="s">
        <v>310</v>
      </c>
      <c r="D52" s="156"/>
      <c r="E52" s="156"/>
      <c r="F52" s="156"/>
      <c r="G52" s="156"/>
      <c r="H52" s="156"/>
      <c r="I52" s="157"/>
      <c r="J52" s="10"/>
      <c r="K52" s="10"/>
      <c r="L52" s="10"/>
    </row>
    <row r="53" spans="1:12">
      <c r="A53" s="95"/>
      <c r="B53" s="20"/>
      <c r="C53" s="168" t="s">
        <v>239</v>
      </c>
      <c r="D53" s="168"/>
      <c r="E53" s="168"/>
      <c r="F53" s="168"/>
      <c r="G53" s="168"/>
      <c r="H53" s="168"/>
      <c r="I53" s="96"/>
      <c r="J53" s="10"/>
      <c r="K53" s="10"/>
      <c r="L53" s="10"/>
    </row>
    <row r="54" spans="1:1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>
      <c r="A55" s="95"/>
      <c r="B55" s="158" t="s">
        <v>240</v>
      </c>
      <c r="C55" s="159"/>
      <c r="D55" s="159"/>
      <c r="E55" s="159"/>
      <c r="F55" s="44"/>
      <c r="G55" s="44"/>
      <c r="H55" s="44"/>
      <c r="I55" s="97"/>
      <c r="J55" s="10"/>
      <c r="K55" s="10"/>
      <c r="L55" s="10"/>
    </row>
    <row r="56" spans="1:12">
      <c r="A56" s="95"/>
      <c r="B56" s="160" t="s">
        <v>313</v>
      </c>
      <c r="C56" s="161"/>
      <c r="D56" s="161"/>
      <c r="E56" s="161"/>
      <c r="F56" s="161"/>
      <c r="G56" s="161"/>
      <c r="H56" s="161"/>
      <c r="I56" s="162"/>
      <c r="J56" s="10"/>
      <c r="K56" s="10"/>
      <c r="L56" s="10"/>
    </row>
    <row r="57" spans="1:12">
      <c r="A57" s="95"/>
      <c r="B57" s="160" t="s">
        <v>271</v>
      </c>
      <c r="C57" s="161"/>
      <c r="D57" s="161"/>
      <c r="E57" s="161"/>
      <c r="F57" s="161"/>
      <c r="G57" s="161"/>
      <c r="H57" s="161"/>
      <c r="I57" s="97"/>
      <c r="J57" s="10"/>
      <c r="K57" s="10"/>
      <c r="L57" s="10"/>
    </row>
    <row r="58" spans="1:12">
      <c r="A58" s="95"/>
      <c r="B58" s="160" t="s">
        <v>272</v>
      </c>
      <c r="C58" s="161"/>
      <c r="D58" s="161"/>
      <c r="E58" s="161"/>
      <c r="F58" s="161"/>
      <c r="G58" s="161"/>
      <c r="H58" s="161"/>
      <c r="I58" s="162"/>
      <c r="J58" s="10"/>
      <c r="K58" s="10"/>
      <c r="L58" s="10"/>
    </row>
    <row r="59" spans="1:12">
      <c r="A59" s="95"/>
      <c r="B59" s="160" t="s">
        <v>315</v>
      </c>
      <c r="C59" s="161"/>
      <c r="D59" s="161"/>
      <c r="E59" s="161"/>
      <c r="F59" s="161"/>
      <c r="G59" s="161"/>
      <c r="H59" s="161"/>
      <c r="I59" s="162"/>
      <c r="J59" s="10"/>
      <c r="K59" s="10"/>
      <c r="L59" s="10"/>
    </row>
    <row r="60" spans="1:1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>
      <c r="A62" s="77"/>
      <c r="B62" s="16"/>
      <c r="C62" s="16"/>
      <c r="D62" s="16"/>
      <c r="E62" s="20" t="s">
        <v>242</v>
      </c>
      <c r="F62" s="33"/>
      <c r="G62" s="163" t="s">
        <v>243</v>
      </c>
      <c r="H62" s="164"/>
      <c r="I62" s="165"/>
      <c r="J62" s="10"/>
      <c r="K62" s="10"/>
      <c r="L62" s="10"/>
    </row>
    <row r="63" spans="1:12">
      <c r="A63" s="103"/>
      <c r="B63" s="104"/>
      <c r="C63" s="105"/>
      <c r="D63" s="105"/>
      <c r="E63" s="105"/>
      <c r="F63" s="105"/>
      <c r="G63" s="146"/>
      <c r="H63" s="147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4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85" zoomScaleNormal="100" zoomScaleSheetLayoutView="100" workbookViewId="0">
      <selection activeCell="J115" sqref="J115"/>
    </sheetView>
  </sheetViews>
  <sheetFormatPr defaultColWidth="9.140625" defaultRowHeight="12.75"/>
  <cols>
    <col min="1" max="9" width="9.140625" style="47"/>
    <col min="10" max="11" width="11.140625" style="47" bestFit="1" customWidth="1"/>
    <col min="12" max="16384" width="9.140625" style="47"/>
  </cols>
  <sheetData>
    <row r="1" spans="1:11" ht="15.75">
      <c r="A1" s="218" t="s">
        <v>127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>
      <c r="A2" s="219" t="s">
        <v>318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20" t="s">
        <v>311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22.5">
      <c r="A4" s="223" t="s">
        <v>50</v>
      </c>
      <c r="B4" s="224"/>
      <c r="C4" s="224"/>
      <c r="D4" s="224"/>
      <c r="E4" s="224"/>
      <c r="F4" s="224"/>
      <c r="G4" s="224"/>
      <c r="H4" s="225"/>
      <c r="I4" s="52" t="s">
        <v>244</v>
      </c>
      <c r="J4" s="53" t="s">
        <v>281</v>
      </c>
      <c r="K4" s="54" t="s">
        <v>282</v>
      </c>
    </row>
    <row r="5" spans="1:11">
      <c r="A5" s="208">
        <v>1</v>
      </c>
      <c r="B5" s="208"/>
      <c r="C5" s="208"/>
      <c r="D5" s="208"/>
      <c r="E5" s="208"/>
      <c r="F5" s="208"/>
      <c r="G5" s="208"/>
      <c r="H5" s="208"/>
      <c r="I5" s="51">
        <v>2</v>
      </c>
      <c r="J5" s="50">
        <v>3</v>
      </c>
      <c r="K5" s="50">
        <v>4</v>
      </c>
    </row>
    <row r="6" spans="1:11">
      <c r="A6" s="209" t="s">
        <v>314</v>
      </c>
      <c r="B6" s="210"/>
      <c r="C6" s="210"/>
      <c r="D6" s="210"/>
      <c r="E6" s="210"/>
      <c r="F6" s="210"/>
      <c r="G6" s="210"/>
      <c r="H6" s="210"/>
      <c r="I6" s="210"/>
      <c r="J6" s="210"/>
      <c r="K6" s="211"/>
    </row>
    <row r="7" spans="1:11">
      <c r="A7" s="212" t="s">
        <v>51</v>
      </c>
      <c r="B7" s="213"/>
      <c r="C7" s="213"/>
      <c r="D7" s="213"/>
      <c r="E7" s="213"/>
      <c r="F7" s="213"/>
      <c r="G7" s="213"/>
      <c r="H7" s="214"/>
      <c r="I7" s="3">
        <v>1</v>
      </c>
      <c r="J7" s="6"/>
      <c r="K7" s="6">
        <v>0</v>
      </c>
    </row>
    <row r="8" spans="1:11">
      <c r="A8" s="215" t="s">
        <v>8</v>
      </c>
      <c r="B8" s="216"/>
      <c r="C8" s="216"/>
      <c r="D8" s="216"/>
      <c r="E8" s="216"/>
      <c r="F8" s="216"/>
      <c r="G8" s="216"/>
      <c r="H8" s="217"/>
      <c r="I8" s="1">
        <v>2</v>
      </c>
      <c r="J8" s="117">
        <f>J9+J16+J26+J35+J39</f>
        <v>1005948798</v>
      </c>
      <c r="K8" s="117">
        <v>930413509.19425428</v>
      </c>
    </row>
    <row r="9" spans="1:11">
      <c r="A9" s="215" t="s">
        <v>171</v>
      </c>
      <c r="B9" s="216"/>
      <c r="C9" s="216"/>
      <c r="D9" s="216"/>
      <c r="E9" s="216"/>
      <c r="F9" s="216"/>
      <c r="G9" s="216"/>
      <c r="H9" s="217"/>
      <c r="I9" s="1">
        <v>3</v>
      </c>
      <c r="J9" s="117">
        <f>SUM(J10:J15)</f>
        <v>133591715</v>
      </c>
      <c r="K9" s="117">
        <v>122387208.60834336</v>
      </c>
    </row>
    <row r="10" spans="1:11">
      <c r="A10" s="226" t="s">
        <v>99</v>
      </c>
      <c r="B10" s="227"/>
      <c r="C10" s="227"/>
      <c r="D10" s="227"/>
      <c r="E10" s="227"/>
      <c r="F10" s="227"/>
      <c r="G10" s="227"/>
      <c r="H10" s="228"/>
      <c r="I10" s="1">
        <v>4</v>
      </c>
      <c r="J10" s="118">
        <v>80546532</v>
      </c>
      <c r="K10" s="118">
        <v>94322936.78285481</v>
      </c>
    </row>
    <row r="11" spans="1:11">
      <c r="A11" s="226" t="s">
        <v>9</v>
      </c>
      <c r="B11" s="227"/>
      <c r="C11" s="227"/>
      <c r="D11" s="227"/>
      <c r="E11" s="227"/>
      <c r="F11" s="227"/>
      <c r="G11" s="227"/>
      <c r="H11" s="228"/>
      <c r="I11" s="1">
        <v>5</v>
      </c>
      <c r="J11" s="118">
        <v>3564101</v>
      </c>
      <c r="K11" s="118">
        <v>3300339.508520362</v>
      </c>
    </row>
    <row r="12" spans="1:11">
      <c r="A12" s="226" t="s">
        <v>100</v>
      </c>
      <c r="B12" s="227"/>
      <c r="C12" s="227"/>
      <c r="D12" s="227"/>
      <c r="E12" s="227"/>
      <c r="F12" s="227"/>
      <c r="G12" s="227"/>
      <c r="H12" s="228"/>
      <c r="I12" s="1">
        <v>6</v>
      </c>
      <c r="J12" s="7">
        <v>7612311</v>
      </c>
      <c r="K12" s="118">
        <v>8416277.4896070156</v>
      </c>
    </row>
    <row r="13" spans="1:11">
      <c r="A13" s="226" t="s">
        <v>174</v>
      </c>
      <c r="B13" s="227"/>
      <c r="C13" s="227"/>
      <c r="D13" s="227"/>
      <c r="E13" s="227"/>
      <c r="F13" s="227"/>
      <c r="G13" s="227"/>
      <c r="H13" s="228"/>
      <c r="I13" s="1">
        <v>7</v>
      </c>
      <c r="J13" s="7"/>
      <c r="K13" s="118">
        <v>0</v>
      </c>
    </row>
    <row r="14" spans="1:11">
      <c r="A14" s="226" t="s">
        <v>175</v>
      </c>
      <c r="B14" s="227"/>
      <c r="C14" s="227"/>
      <c r="D14" s="227"/>
      <c r="E14" s="227"/>
      <c r="F14" s="227"/>
      <c r="G14" s="227"/>
      <c r="H14" s="228"/>
      <c r="I14" s="1">
        <v>8</v>
      </c>
      <c r="J14" s="7">
        <v>38230588</v>
      </c>
      <c r="K14" s="118">
        <v>16316796.016065322</v>
      </c>
    </row>
    <row r="15" spans="1:11">
      <c r="A15" s="226" t="s">
        <v>176</v>
      </c>
      <c r="B15" s="227"/>
      <c r="C15" s="227"/>
      <c r="D15" s="227"/>
      <c r="E15" s="227"/>
      <c r="F15" s="227"/>
      <c r="G15" s="227"/>
      <c r="H15" s="228"/>
      <c r="I15" s="1">
        <v>9</v>
      </c>
      <c r="J15" s="7">
        <v>3638183</v>
      </c>
      <c r="K15" s="118">
        <v>30858.811295857922</v>
      </c>
    </row>
    <row r="16" spans="1:11">
      <c r="A16" s="215" t="s">
        <v>172</v>
      </c>
      <c r="B16" s="216"/>
      <c r="C16" s="216"/>
      <c r="D16" s="216"/>
      <c r="E16" s="216"/>
      <c r="F16" s="216"/>
      <c r="G16" s="216"/>
      <c r="H16" s="217"/>
      <c r="I16" s="1">
        <v>10</v>
      </c>
      <c r="J16" s="117">
        <f>SUM(J17:J25)</f>
        <v>695403772</v>
      </c>
      <c r="K16" s="117">
        <v>692591903.83884263</v>
      </c>
    </row>
    <row r="17" spans="1:11">
      <c r="A17" s="226" t="s">
        <v>177</v>
      </c>
      <c r="B17" s="227"/>
      <c r="C17" s="227"/>
      <c r="D17" s="227"/>
      <c r="E17" s="227"/>
      <c r="F17" s="227"/>
      <c r="G17" s="227"/>
      <c r="H17" s="228"/>
      <c r="I17" s="1">
        <v>11</v>
      </c>
      <c r="J17" s="118">
        <v>141133105</v>
      </c>
      <c r="K17" s="118">
        <v>150437837.51827133</v>
      </c>
    </row>
    <row r="18" spans="1:11">
      <c r="A18" s="226" t="s">
        <v>213</v>
      </c>
      <c r="B18" s="227"/>
      <c r="C18" s="227"/>
      <c r="D18" s="227"/>
      <c r="E18" s="227"/>
      <c r="F18" s="227"/>
      <c r="G18" s="227"/>
      <c r="H18" s="228"/>
      <c r="I18" s="1">
        <v>12</v>
      </c>
      <c r="J18" s="118">
        <v>261882421</v>
      </c>
      <c r="K18" s="118">
        <v>270225048.21176893</v>
      </c>
    </row>
    <row r="19" spans="1:11">
      <c r="A19" s="226" t="s">
        <v>178</v>
      </c>
      <c r="B19" s="227"/>
      <c r="C19" s="227"/>
      <c r="D19" s="227"/>
      <c r="E19" s="227"/>
      <c r="F19" s="227"/>
      <c r="G19" s="227"/>
      <c r="H19" s="228"/>
      <c r="I19" s="1">
        <v>13</v>
      </c>
      <c r="J19" s="118">
        <v>266826200</v>
      </c>
      <c r="K19" s="118">
        <v>250027784.30972749</v>
      </c>
    </row>
    <row r="20" spans="1:11">
      <c r="A20" s="226" t="s">
        <v>21</v>
      </c>
      <c r="B20" s="227"/>
      <c r="C20" s="227"/>
      <c r="D20" s="227"/>
      <c r="E20" s="227"/>
      <c r="F20" s="227"/>
      <c r="G20" s="227"/>
      <c r="H20" s="228"/>
      <c r="I20" s="1">
        <v>14</v>
      </c>
      <c r="J20" s="118">
        <v>14919960</v>
      </c>
      <c r="K20" s="118">
        <v>15464841.793033447</v>
      </c>
    </row>
    <row r="21" spans="1:11">
      <c r="A21" s="226" t="s">
        <v>22</v>
      </c>
      <c r="B21" s="227"/>
      <c r="C21" s="227"/>
      <c r="D21" s="227"/>
      <c r="E21" s="227"/>
      <c r="F21" s="227"/>
      <c r="G21" s="227"/>
      <c r="H21" s="228"/>
      <c r="I21" s="1">
        <v>15</v>
      </c>
      <c r="J21" s="118"/>
      <c r="K21" s="118">
        <v>0</v>
      </c>
    </row>
    <row r="22" spans="1:11">
      <c r="A22" s="226" t="s">
        <v>63</v>
      </c>
      <c r="B22" s="227"/>
      <c r="C22" s="227"/>
      <c r="D22" s="227"/>
      <c r="E22" s="227"/>
      <c r="F22" s="227"/>
      <c r="G22" s="227"/>
      <c r="H22" s="228"/>
      <c r="I22" s="1">
        <v>16</v>
      </c>
      <c r="J22" s="118">
        <v>23415</v>
      </c>
      <c r="K22" s="118">
        <v>221058.7781970253</v>
      </c>
    </row>
    <row r="23" spans="1:11">
      <c r="A23" s="226" t="s">
        <v>64</v>
      </c>
      <c r="B23" s="227"/>
      <c r="C23" s="227"/>
      <c r="D23" s="227"/>
      <c r="E23" s="227"/>
      <c r="F23" s="227"/>
      <c r="G23" s="227"/>
      <c r="H23" s="228"/>
      <c r="I23" s="1">
        <v>17</v>
      </c>
      <c r="J23" s="118">
        <v>10543917</v>
      </c>
      <c r="K23" s="118">
        <v>5887861.3411758374</v>
      </c>
    </row>
    <row r="24" spans="1:11">
      <c r="A24" s="226" t="s">
        <v>65</v>
      </c>
      <c r="B24" s="227"/>
      <c r="C24" s="227"/>
      <c r="D24" s="227"/>
      <c r="E24" s="227"/>
      <c r="F24" s="227"/>
      <c r="G24" s="227"/>
      <c r="H24" s="228"/>
      <c r="I24" s="1">
        <v>18</v>
      </c>
      <c r="J24" s="118">
        <v>74754</v>
      </c>
      <c r="K24" s="118">
        <v>327471.8866685899</v>
      </c>
    </row>
    <row r="25" spans="1:11">
      <c r="A25" s="226" t="s">
        <v>66</v>
      </c>
      <c r="B25" s="227"/>
      <c r="C25" s="227"/>
      <c r="D25" s="227"/>
      <c r="E25" s="227"/>
      <c r="F25" s="227"/>
      <c r="G25" s="227"/>
      <c r="H25" s="228"/>
      <c r="I25" s="1">
        <v>19</v>
      </c>
      <c r="J25" s="118"/>
      <c r="K25" s="118">
        <v>0</v>
      </c>
    </row>
    <row r="26" spans="1:11">
      <c r="A26" s="215" t="s">
        <v>159</v>
      </c>
      <c r="B26" s="216"/>
      <c r="C26" s="216"/>
      <c r="D26" s="216"/>
      <c r="E26" s="216"/>
      <c r="F26" s="216"/>
      <c r="G26" s="216"/>
      <c r="H26" s="217"/>
      <c r="I26" s="1">
        <v>20</v>
      </c>
      <c r="J26" s="117">
        <f>SUM(J27:J34)</f>
        <v>132592958</v>
      </c>
      <c r="K26" s="117">
        <v>87531398.633022368</v>
      </c>
    </row>
    <row r="27" spans="1:11">
      <c r="A27" s="226" t="s">
        <v>67</v>
      </c>
      <c r="B27" s="227"/>
      <c r="C27" s="227"/>
      <c r="D27" s="227"/>
      <c r="E27" s="227"/>
      <c r="F27" s="227"/>
      <c r="G27" s="227"/>
      <c r="H27" s="228"/>
      <c r="I27" s="1">
        <v>21</v>
      </c>
      <c r="J27" s="118"/>
      <c r="K27" s="118">
        <v>0</v>
      </c>
    </row>
    <row r="28" spans="1:11">
      <c r="A28" s="226" t="s">
        <v>68</v>
      </c>
      <c r="B28" s="227"/>
      <c r="C28" s="227"/>
      <c r="D28" s="227"/>
      <c r="E28" s="227"/>
      <c r="F28" s="227"/>
      <c r="G28" s="227"/>
      <c r="H28" s="228"/>
      <c r="I28" s="1">
        <v>22</v>
      </c>
      <c r="J28" s="118"/>
      <c r="K28" s="118">
        <v>0</v>
      </c>
    </row>
    <row r="29" spans="1:11">
      <c r="A29" s="226" t="s">
        <v>69</v>
      </c>
      <c r="B29" s="227"/>
      <c r="C29" s="227"/>
      <c r="D29" s="227"/>
      <c r="E29" s="227"/>
      <c r="F29" s="227"/>
      <c r="G29" s="227"/>
      <c r="H29" s="228"/>
      <c r="I29" s="1">
        <v>23</v>
      </c>
      <c r="J29" s="118">
        <v>86507627</v>
      </c>
      <c r="K29" s="118">
        <v>74849490.401833877</v>
      </c>
    </row>
    <row r="30" spans="1:11">
      <c r="A30" s="226" t="s">
        <v>74</v>
      </c>
      <c r="B30" s="227"/>
      <c r="C30" s="227"/>
      <c r="D30" s="227"/>
      <c r="E30" s="227"/>
      <c r="F30" s="227"/>
      <c r="G30" s="227"/>
      <c r="H30" s="228"/>
      <c r="I30" s="1">
        <v>24</v>
      </c>
      <c r="J30" s="118">
        <v>37733977</v>
      </c>
      <c r="K30" s="118">
        <v>5283219.0711884908</v>
      </c>
    </row>
    <row r="31" spans="1:11">
      <c r="A31" s="226" t="s">
        <v>75</v>
      </c>
      <c r="B31" s="227"/>
      <c r="C31" s="227"/>
      <c r="D31" s="227"/>
      <c r="E31" s="227"/>
      <c r="F31" s="227"/>
      <c r="G31" s="227"/>
      <c r="H31" s="228"/>
      <c r="I31" s="1">
        <v>25</v>
      </c>
      <c r="J31" s="118">
        <v>61700</v>
      </c>
      <c r="K31" s="118">
        <v>61700</v>
      </c>
    </row>
    <row r="32" spans="1:11">
      <c r="A32" s="226" t="s">
        <v>76</v>
      </c>
      <c r="B32" s="227"/>
      <c r="C32" s="227"/>
      <c r="D32" s="227"/>
      <c r="E32" s="227"/>
      <c r="F32" s="227"/>
      <c r="G32" s="227"/>
      <c r="H32" s="228"/>
      <c r="I32" s="1">
        <v>26</v>
      </c>
      <c r="J32" s="118">
        <v>8289654</v>
      </c>
      <c r="K32" s="118">
        <v>7336989.1600000001</v>
      </c>
    </row>
    <row r="33" spans="1:11">
      <c r="A33" s="226" t="s">
        <v>70</v>
      </c>
      <c r="B33" s="227"/>
      <c r="C33" s="227"/>
      <c r="D33" s="227"/>
      <c r="E33" s="227"/>
      <c r="F33" s="227"/>
      <c r="G33" s="227"/>
      <c r="H33" s="228"/>
      <c r="I33" s="1">
        <v>27</v>
      </c>
      <c r="J33" s="118"/>
      <c r="K33" s="118">
        <v>0</v>
      </c>
    </row>
    <row r="34" spans="1:11">
      <c r="A34" s="226" t="s">
        <v>152</v>
      </c>
      <c r="B34" s="227"/>
      <c r="C34" s="227"/>
      <c r="D34" s="227"/>
      <c r="E34" s="227"/>
      <c r="F34" s="227"/>
      <c r="G34" s="227"/>
      <c r="H34" s="228"/>
      <c r="I34" s="1">
        <v>28</v>
      </c>
      <c r="J34" s="118"/>
      <c r="K34" s="118">
        <v>0</v>
      </c>
    </row>
    <row r="35" spans="1:11">
      <c r="A35" s="215" t="s">
        <v>153</v>
      </c>
      <c r="B35" s="216"/>
      <c r="C35" s="216"/>
      <c r="D35" s="216"/>
      <c r="E35" s="216"/>
      <c r="F35" s="216"/>
      <c r="G35" s="216"/>
      <c r="H35" s="217"/>
      <c r="I35" s="1">
        <v>29</v>
      </c>
      <c r="J35" s="117">
        <f>SUM(J36:J38)</f>
        <v>14175985</v>
      </c>
      <c r="K35" s="117">
        <v>15644548.292539328</v>
      </c>
    </row>
    <row r="36" spans="1:11">
      <c r="A36" s="226" t="s">
        <v>71</v>
      </c>
      <c r="B36" s="227"/>
      <c r="C36" s="227"/>
      <c r="D36" s="227"/>
      <c r="E36" s="227"/>
      <c r="F36" s="227"/>
      <c r="G36" s="227"/>
      <c r="H36" s="228"/>
      <c r="I36" s="1">
        <v>30</v>
      </c>
      <c r="J36" s="7"/>
      <c r="K36" s="118">
        <v>0</v>
      </c>
    </row>
    <row r="37" spans="1:11">
      <c r="A37" s="226" t="s">
        <v>72</v>
      </c>
      <c r="B37" s="227"/>
      <c r="C37" s="227"/>
      <c r="D37" s="227"/>
      <c r="E37" s="227"/>
      <c r="F37" s="227"/>
      <c r="G37" s="227"/>
      <c r="H37" s="228"/>
      <c r="I37" s="1">
        <v>31</v>
      </c>
      <c r="J37" s="7"/>
      <c r="K37" s="118">
        <v>0</v>
      </c>
    </row>
    <row r="38" spans="1:11">
      <c r="A38" s="226" t="s">
        <v>73</v>
      </c>
      <c r="B38" s="227"/>
      <c r="C38" s="227"/>
      <c r="D38" s="227"/>
      <c r="E38" s="227"/>
      <c r="F38" s="227"/>
      <c r="G38" s="227"/>
      <c r="H38" s="228"/>
      <c r="I38" s="1">
        <v>32</v>
      </c>
      <c r="J38" s="7">
        <v>14175985</v>
      </c>
      <c r="K38" s="118">
        <v>15644548.292539326</v>
      </c>
    </row>
    <row r="39" spans="1:11">
      <c r="A39" s="215" t="s">
        <v>154</v>
      </c>
      <c r="B39" s="216"/>
      <c r="C39" s="216"/>
      <c r="D39" s="216"/>
      <c r="E39" s="216"/>
      <c r="F39" s="216"/>
      <c r="G39" s="216"/>
      <c r="H39" s="217"/>
      <c r="I39" s="1">
        <v>33</v>
      </c>
      <c r="J39" s="119">
        <v>30184368</v>
      </c>
      <c r="K39" s="119">
        <v>12258449.821506657</v>
      </c>
    </row>
    <row r="40" spans="1:11">
      <c r="A40" s="215" t="s">
        <v>206</v>
      </c>
      <c r="B40" s="216"/>
      <c r="C40" s="216"/>
      <c r="D40" s="216"/>
      <c r="E40" s="216"/>
      <c r="F40" s="216"/>
      <c r="G40" s="216"/>
      <c r="H40" s="217"/>
      <c r="I40" s="1">
        <v>34</v>
      </c>
      <c r="J40" s="117">
        <f>J41+J49+J56+J64</f>
        <v>294238847</v>
      </c>
      <c r="K40" s="117">
        <v>330571765.64220428</v>
      </c>
    </row>
    <row r="41" spans="1:11">
      <c r="A41" s="215" t="s">
        <v>91</v>
      </c>
      <c r="B41" s="216"/>
      <c r="C41" s="216"/>
      <c r="D41" s="216"/>
      <c r="E41" s="216"/>
      <c r="F41" s="216"/>
      <c r="G41" s="216"/>
      <c r="H41" s="217"/>
      <c r="I41" s="1">
        <v>35</v>
      </c>
      <c r="J41" s="117">
        <f>SUM(J42:J48)</f>
        <v>97786225</v>
      </c>
      <c r="K41" s="117">
        <v>101888569.81056896</v>
      </c>
    </row>
    <row r="42" spans="1:11">
      <c r="A42" s="226" t="s">
        <v>103</v>
      </c>
      <c r="B42" s="227"/>
      <c r="C42" s="227"/>
      <c r="D42" s="227"/>
      <c r="E42" s="227"/>
      <c r="F42" s="227"/>
      <c r="G42" s="227"/>
      <c r="H42" s="228"/>
      <c r="I42" s="1">
        <v>36</v>
      </c>
      <c r="J42" s="118">
        <v>65038743</v>
      </c>
      <c r="K42" s="118">
        <v>70254871.616659343</v>
      </c>
    </row>
    <row r="43" spans="1:11">
      <c r="A43" s="226" t="s">
        <v>104</v>
      </c>
      <c r="B43" s="227"/>
      <c r="C43" s="227"/>
      <c r="D43" s="227"/>
      <c r="E43" s="227"/>
      <c r="F43" s="227"/>
      <c r="G43" s="227"/>
      <c r="H43" s="228"/>
      <c r="I43" s="1">
        <v>37</v>
      </c>
      <c r="J43" s="118">
        <v>4263670</v>
      </c>
      <c r="K43" s="118">
        <v>5957951.5130737042</v>
      </c>
    </row>
    <row r="44" spans="1:11">
      <c r="A44" s="226" t="s">
        <v>77</v>
      </c>
      <c r="B44" s="227"/>
      <c r="C44" s="227"/>
      <c r="D44" s="227"/>
      <c r="E44" s="227"/>
      <c r="F44" s="227"/>
      <c r="G44" s="227"/>
      <c r="H44" s="228"/>
      <c r="I44" s="1">
        <v>38</v>
      </c>
      <c r="J44" s="118">
        <v>18576488</v>
      </c>
      <c r="K44" s="118">
        <v>16180684.832287382</v>
      </c>
    </row>
    <row r="45" spans="1:11">
      <c r="A45" s="226" t="s">
        <v>78</v>
      </c>
      <c r="B45" s="227"/>
      <c r="C45" s="227"/>
      <c r="D45" s="227"/>
      <c r="E45" s="227"/>
      <c r="F45" s="227"/>
      <c r="G45" s="227"/>
      <c r="H45" s="228"/>
      <c r="I45" s="1">
        <v>39</v>
      </c>
      <c r="J45" s="118">
        <v>9907324</v>
      </c>
      <c r="K45" s="118">
        <v>9121845.0688581783</v>
      </c>
    </row>
    <row r="46" spans="1:11">
      <c r="A46" s="226" t="s">
        <v>79</v>
      </c>
      <c r="B46" s="227"/>
      <c r="C46" s="227"/>
      <c r="D46" s="227"/>
      <c r="E46" s="227"/>
      <c r="F46" s="227"/>
      <c r="G46" s="227"/>
      <c r="H46" s="228"/>
      <c r="I46" s="1">
        <v>40</v>
      </c>
      <c r="J46" s="7"/>
      <c r="K46" s="118">
        <v>373216.77969034953</v>
      </c>
    </row>
    <row r="47" spans="1:11">
      <c r="A47" s="226" t="s">
        <v>80</v>
      </c>
      <c r="B47" s="227"/>
      <c r="C47" s="227"/>
      <c r="D47" s="227"/>
      <c r="E47" s="227"/>
      <c r="F47" s="227"/>
      <c r="G47" s="227"/>
      <c r="H47" s="228"/>
      <c r="I47" s="1">
        <v>41</v>
      </c>
      <c r="J47" s="7"/>
      <c r="K47" s="118">
        <v>0</v>
      </c>
    </row>
    <row r="48" spans="1:11">
      <c r="A48" s="226" t="s">
        <v>81</v>
      </c>
      <c r="B48" s="227"/>
      <c r="C48" s="227"/>
      <c r="D48" s="227"/>
      <c r="E48" s="227"/>
      <c r="F48" s="227"/>
      <c r="G48" s="227"/>
      <c r="H48" s="228"/>
      <c r="I48" s="1">
        <v>42</v>
      </c>
      <c r="J48" s="7"/>
      <c r="K48" s="118">
        <v>0</v>
      </c>
    </row>
    <row r="49" spans="1:11">
      <c r="A49" s="215" t="s">
        <v>92</v>
      </c>
      <c r="B49" s="216"/>
      <c r="C49" s="216"/>
      <c r="D49" s="216"/>
      <c r="E49" s="216"/>
      <c r="F49" s="216"/>
      <c r="G49" s="216"/>
      <c r="H49" s="217"/>
      <c r="I49" s="1">
        <v>43</v>
      </c>
      <c r="J49" s="117">
        <f>SUM(J50:J55)</f>
        <v>177953111</v>
      </c>
      <c r="K49" s="117">
        <v>172877560.8612152</v>
      </c>
    </row>
    <row r="50" spans="1:11">
      <c r="A50" s="226" t="s">
        <v>166</v>
      </c>
      <c r="B50" s="227"/>
      <c r="C50" s="227"/>
      <c r="D50" s="227"/>
      <c r="E50" s="227"/>
      <c r="F50" s="227"/>
      <c r="G50" s="227"/>
      <c r="H50" s="228"/>
      <c r="I50" s="1">
        <v>44</v>
      </c>
      <c r="J50" s="118"/>
      <c r="K50" s="118">
        <v>0</v>
      </c>
    </row>
    <row r="51" spans="1:11">
      <c r="A51" s="226" t="s">
        <v>167</v>
      </c>
      <c r="B51" s="227"/>
      <c r="C51" s="227"/>
      <c r="D51" s="227"/>
      <c r="E51" s="227"/>
      <c r="F51" s="227"/>
      <c r="G51" s="227"/>
      <c r="H51" s="228"/>
      <c r="I51" s="1">
        <v>45</v>
      </c>
      <c r="J51" s="118">
        <v>137336315</v>
      </c>
      <c r="K51" s="118">
        <v>125100572.72036414</v>
      </c>
    </row>
    <row r="52" spans="1:11">
      <c r="A52" s="226" t="s">
        <v>168</v>
      </c>
      <c r="B52" s="227"/>
      <c r="C52" s="227"/>
      <c r="D52" s="227"/>
      <c r="E52" s="227"/>
      <c r="F52" s="227"/>
      <c r="G52" s="227"/>
      <c r="H52" s="228"/>
      <c r="I52" s="1">
        <v>46</v>
      </c>
      <c r="J52" s="118">
        <v>6408483</v>
      </c>
      <c r="K52" s="118">
        <v>12169775.060032191</v>
      </c>
    </row>
    <row r="53" spans="1:11">
      <c r="A53" s="226" t="s">
        <v>169</v>
      </c>
      <c r="B53" s="227"/>
      <c r="C53" s="227"/>
      <c r="D53" s="227"/>
      <c r="E53" s="227"/>
      <c r="F53" s="227"/>
      <c r="G53" s="227"/>
      <c r="H53" s="228"/>
      <c r="I53" s="1">
        <v>47</v>
      </c>
      <c r="J53" s="118">
        <v>382197</v>
      </c>
      <c r="K53" s="118">
        <v>664040.4924019943</v>
      </c>
    </row>
    <row r="54" spans="1:11">
      <c r="A54" s="226" t="s">
        <v>5</v>
      </c>
      <c r="B54" s="227"/>
      <c r="C54" s="227"/>
      <c r="D54" s="227"/>
      <c r="E54" s="227"/>
      <c r="F54" s="227"/>
      <c r="G54" s="227"/>
      <c r="H54" s="228"/>
      <c r="I54" s="1">
        <v>48</v>
      </c>
      <c r="J54" s="118">
        <v>10182444</v>
      </c>
      <c r="K54" s="118">
        <v>12376205.876445727</v>
      </c>
    </row>
    <row r="55" spans="1:11">
      <c r="A55" s="226" t="s">
        <v>6</v>
      </c>
      <c r="B55" s="227"/>
      <c r="C55" s="227"/>
      <c r="D55" s="227"/>
      <c r="E55" s="227"/>
      <c r="F55" s="227"/>
      <c r="G55" s="227"/>
      <c r="H55" s="228"/>
      <c r="I55" s="1">
        <v>49</v>
      </c>
      <c r="J55" s="118">
        <v>23643672</v>
      </c>
      <c r="K55" s="118">
        <v>22566966.711971156</v>
      </c>
    </row>
    <row r="56" spans="1:11">
      <c r="A56" s="215" t="s">
        <v>93</v>
      </c>
      <c r="B56" s="216"/>
      <c r="C56" s="216"/>
      <c r="D56" s="216"/>
      <c r="E56" s="216"/>
      <c r="F56" s="216"/>
      <c r="G56" s="216"/>
      <c r="H56" s="217"/>
      <c r="I56" s="1">
        <v>50</v>
      </c>
      <c r="J56" s="117">
        <f>SUM(J57:J63)</f>
        <v>6115737</v>
      </c>
      <c r="K56" s="117">
        <v>40476273.014698528</v>
      </c>
    </row>
    <row r="57" spans="1:11">
      <c r="A57" s="226" t="s">
        <v>67</v>
      </c>
      <c r="B57" s="227"/>
      <c r="C57" s="227"/>
      <c r="D57" s="227"/>
      <c r="E57" s="227"/>
      <c r="F57" s="227"/>
      <c r="G57" s="227"/>
      <c r="H57" s="228"/>
      <c r="I57" s="1">
        <v>51</v>
      </c>
      <c r="J57" s="118"/>
      <c r="K57" s="118">
        <v>0</v>
      </c>
    </row>
    <row r="58" spans="1:11">
      <c r="A58" s="226" t="s">
        <v>68</v>
      </c>
      <c r="B58" s="227"/>
      <c r="C58" s="227"/>
      <c r="D58" s="227"/>
      <c r="E58" s="227"/>
      <c r="F58" s="227"/>
      <c r="G58" s="227"/>
      <c r="H58" s="228"/>
      <c r="I58" s="1">
        <v>52</v>
      </c>
      <c r="J58" s="118"/>
      <c r="K58" s="118">
        <v>0</v>
      </c>
    </row>
    <row r="59" spans="1:11">
      <c r="A59" s="226" t="s">
        <v>208</v>
      </c>
      <c r="B59" s="227"/>
      <c r="C59" s="227"/>
      <c r="D59" s="227"/>
      <c r="E59" s="227"/>
      <c r="F59" s="227"/>
      <c r="G59" s="227"/>
      <c r="H59" s="228"/>
      <c r="I59" s="1">
        <v>53</v>
      </c>
      <c r="J59" s="118"/>
      <c r="K59" s="118">
        <v>0</v>
      </c>
    </row>
    <row r="60" spans="1:11">
      <c r="A60" s="226" t="s">
        <v>74</v>
      </c>
      <c r="B60" s="227"/>
      <c r="C60" s="227"/>
      <c r="D60" s="227"/>
      <c r="E60" s="227"/>
      <c r="F60" s="227"/>
      <c r="G60" s="227"/>
      <c r="H60" s="228"/>
      <c r="I60" s="1">
        <v>54</v>
      </c>
      <c r="J60" s="118"/>
      <c r="K60" s="118">
        <v>36435993.644956321</v>
      </c>
    </row>
    <row r="61" spans="1:11">
      <c r="A61" s="226" t="s">
        <v>75</v>
      </c>
      <c r="B61" s="227"/>
      <c r="C61" s="227"/>
      <c r="D61" s="227"/>
      <c r="E61" s="227"/>
      <c r="F61" s="227"/>
      <c r="G61" s="227"/>
      <c r="H61" s="228"/>
      <c r="I61" s="1">
        <v>55</v>
      </c>
      <c r="J61" s="118"/>
      <c r="K61" s="118">
        <v>0</v>
      </c>
    </row>
    <row r="62" spans="1:11">
      <c r="A62" s="226" t="s">
        <v>76</v>
      </c>
      <c r="B62" s="227"/>
      <c r="C62" s="227"/>
      <c r="D62" s="227"/>
      <c r="E62" s="227"/>
      <c r="F62" s="227"/>
      <c r="G62" s="227"/>
      <c r="H62" s="228"/>
      <c r="I62" s="1">
        <v>56</v>
      </c>
      <c r="J62" s="118">
        <v>6115737</v>
      </c>
      <c r="K62" s="118">
        <v>4040279.3697422063</v>
      </c>
    </row>
    <row r="63" spans="1:11">
      <c r="A63" s="226" t="s">
        <v>40</v>
      </c>
      <c r="B63" s="227"/>
      <c r="C63" s="227"/>
      <c r="D63" s="227"/>
      <c r="E63" s="227"/>
      <c r="F63" s="227"/>
      <c r="G63" s="227"/>
      <c r="H63" s="228"/>
      <c r="I63" s="1">
        <v>57</v>
      </c>
      <c r="J63" s="118"/>
      <c r="K63" s="118">
        <v>0</v>
      </c>
    </row>
    <row r="64" spans="1:11">
      <c r="A64" s="215" t="s">
        <v>173</v>
      </c>
      <c r="B64" s="216"/>
      <c r="C64" s="216"/>
      <c r="D64" s="216"/>
      <c r="E64" s="216"/>
      <c r="F64" s="216"/>
      <c r="G64" s="216"/>
      <c r="H64" s="217"/>
      <c r="I64" s="1">
        <v>58</v>
      </c>
      <c r="J64" s="119">
        <v>12383774</v>
      </c>
      <c r="K64" s="120">
        <v>15329361.955721691</v>
      </c>
    </row>
    <row r="65" spans="1:11">
      <c r="A65" s="215" t="s">
        <v>47</v>
      </c>
      <c r="B65" s="216"/>
      <c r="C65" s="216"/>
      <c r="D65" s="216"/>
      <c r="E65" s="216"/>
      <c r="F65" s="216"/>
      <c r="G65" s="216"/>
      <c r="H65" s="217"/>
      <c r="I65" s="1">
        <v>59</v>
      </c>
      <c r="J65" s="119">
        <v>45189479</v>
      </c>
      <c r="K65" s="119">
        <v>74238176.144668072</v>
      </c>
    </row>
    <row r="66" spans="1:11">
      <c r="A66" s="215" t="s">
        <v>207</v>
      </c>
      <c r="B66" s="216"/>
      <c r="C66" s="216"/>
      <c r="D66" s="216"/>
      <c r="E66" s="216"/>
      <c r="F66" s="216"/>
      <c r="G66" s="216"/>
      <c r="H66" s="217"/>
      <c r="I66" s="1">
        <v>60</v>
      </c>
      <c r="J66" s="117">
        <f>J7+J8+J40+J65</f>
        <v>1345377124</v>
      </c>
      <c r="K66" s="117">
        <v>1335223450.9811268</v>
      </c>
    </row>
    <row r="67" spans="1:11">
      <c r="A67" s="229" t="s">
        <v>82</v>
      </c>
      <c r="B67" s="230"/>
      <c r="C67" s="230"/>
      <c r="D67" s="230"/>
      <c r="E67" s="230"/>
      <c r="F67" s="230"/>
      <c r="G67" s="230"/>
      <c r="H67" s="231"/>
      <c r="I67" s="4">
        <v>61</v>
      </c>
      <c r="J67" s="121">
        <v>29591225</v>
      </c>
      <c r="K67" s="122">
        <v>32909281.150147278</v>
      </c>
    </row>
    <row r="68" spans="1:11">
      <c r="A68" s="232" t="s">
        <v>49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4"/>
    </row>
    <row r="69" spans="1:11">
      <c r="A69" s="212" t="s">
        <v>160</v>
      </c>
      <c r="B69" s="213"/>
      <c r="C69" s="213"/>
      <c r="D69" s="213"/>
      <c r="E69" s="213"/>
      <c r="F69" s="213"/>
      <c r="G69" s="213"/>
      <c r="H69" s="214"/>
      <c r="I69" s="3">
        <v>62</v>
      </c>
      <c r="J69" s="123">
        <f>J70+J71+J72+J78+J79+J82+J85</f>
        <v>622955515.98835099</v>
      </c>
      <c r="K69" s="123">
        <v>655822744.89196157</v>
      </c>
    </row>
    <row r="70" spans="1:11">
      <c r="A70" s="215" t="s">
        <v>117</v>
      </c>
      <c r="B70" s="216"/>
      <c r="C70" s="216"/>
      <c r="D70" s="216"/>
      <c r="E70" s="216"/>
      <c r="F70" s="216"/>
      <c r="G70" s="216"/>
      <c r="H70" s="217"/>
      <c r="I70" s="1">
        <v>63</v>
      </c>
      <c r="J70" s="118">
        <v>419958400</v>
      </c>
      <c r="K70" s="118">
        <v>419958400.00000006</v>
      </c>
    </row>
    <row r="71" spans="1:11">
      <c r="A71" s="215" t="s">
        <v>118</v>
      </c>
      <c r="B71" s="216"/>
      <c r="C71" s="216"/>
      <c r="D71" s="216"/>
      <c r="E71" s="216"/>
      <c r="F71" s="216"/>
      <c r="G71" s="216"/>
      <c r="H71" s="217"/>
      <c r="I71" s="1">
        <v>64</v>
      </c>
      <c r="J71" s="118">
        <v>183481905</v>
      </c>
      <c r="K71" s="118">
        <v>183470242.1556589</v>
      </c>
    </row>
    <row r="72" spans="1:11">
      <c r="A72" s="215" t="s">
        <v>119</v>
      </c>
      <c r="B72" s="216"/>
      <c r="C72" s="216"/>
      <c r="D72" s="216"/>
      <c r="E72" s="216"/>
      <c r="F72" s="216"/>
      <c r="G72" s="216"/>
      <c r="H72" s="217"/>
      <c r="I72" s="1">
        <v>65</v>
      </c>
      <c r="J72" s="117">
        <f>J73+J74-J75+J76+J77</f>
        <v>31549516</v>
      </c>
      <c r="K72" s="117">
        <v>27195291.027270705</v>
      </c>
    </row>
    <row r="73" spans="1:11">
      <c r="A73" s="226" t="s">
        <v>120</v>
      </c>
      <c r="B73" s="227"/>
      <c r="C73" s="227"/>
      <c r="D73" s="227"/>
      <c r="E73" s="227"/>
      <c r="F73" s="227"/>
      <c r="G73" s="227"/>
      <c r="H73" s="228"/>
      <c r="I73" s="1">
        <v>66</v>
      </c>
      <c r="J73" s="118">
        <v>6139440</v>
      </c>
      <c r="K73" s="118">
        <v>6135429.2416280005</v>
      </c>
    </row>
    <row r="74" spans="1:11">
      <c r="A74" s="226" t="s">
        <v>121</v>
      </c>
      <c r="B74" s="227"/>
      <c r="C74" s="227"/>
      <c r="D74" s="227"/>
      <c r="E74" s="227"/>
      <c r="F74" s="227"/>
      <c r="G74" s="227"/>
      <c r="H74" s="228"/>
      <c r="I74" s="1">
        <v>67</v>
      </c>
      <c r="J74" s="118">
        <v>3107594</v>
      </c>
      <c r="K74" s="118">
        <v>3816130.5</v>
      </c>
    </row>
    <row r="75" spans="1:11">
      <c r="A75" s="226" t="s">
        <v>109</v>
      </c>
      <c r="B75" s="227"/>
      <c r="C75" s="227"/>
      <c r="D75" s="227"/>
      <c r="E75" s="227"/>
      <c r="F75" s="227"/>
      <c r="G75" s="227"/>
      <c r="H75" s="228"/>
      <c r="I75" s="1">
        <v>68</v>
      </c>
      <c r="J75" s="118">
        <v>3107594</v>
      </c>
      <c r="K75" s="118">
        <v>3816130.5</v>
      </c>
    </row>
    <row r="76" spans="1:11">
      <c r="A76" s="226" t="s">
        <v>110</v>
      </c>
      <c r="B76" s="227"/>
      <c r="C76" s="227"/>
      <c r="D76" s="227"/>
      <c r="E76" s="227"/>
      <c r="F76" s="227"/>
      <c r="G76" s="227"/>
      <c r="H76" s="228"/>
      <c r="I76" s="1">
        <v>69</v>
      </c>
      <c r="J76" s="118"/>
      <c r="K76" s="118">
        <v>4311.9456427062896</v>
      </c>
    </row>
    <row r="77" spans="1:11">
      <c r="A77" s="226" t="s">
        <v>111</v>
      </c>
      <c r="B77" s="227"/>
      <c r="C77" s="227"/>
      <c r="D77" s="227"/>
      <c r="E77" s="227"/>
      <c r="F77" s="227"/>
      <c r="G77" s="227"/>
      <c r="H77" s="228"/>
      <c r="I77" s="1">
        <v>70</v>
      </c>
      <c r="J77" s="118">
        <v>25410076</v>
      </c>
      <c r="K77" s="118">
        <v>21055549.84</v>
      </c>
    </row>
    <row r="78" spans="1:11">
      <c r="A78" s="215" t="s">
        <v>112</v>
      </c>
      <c r="B78" s="216"/>
      <c r="C78" s="216"/>
      <c r="D78" s="216"/>
      <c r="E78" s="216"/>
      <c r="F78" s="216"/>
      <c r="G78" s="216"/>
      <c r="H78" s="217"/>
      <c r="I78" s="1">
        <v>71</v>
      </c>
      <c r="J78" s="118">
        <v>-72895692</v>
      </c>
      <c r="K78" s="118">
        <v>-26537499.897353195</v>
      </c>
    </row>
    <row r="79" spans="1:11">
      <c r="A79" s="215" t="s">
        <v>204</v>
      </c>
      <c r="B79" s="216"/>
      <c r="C79" s="216"/>
      <c r="D79" s="216"/>
      <c r="E79" s="216"/>
      <c r="F79" s="216"/>
      <c r="G79" s="216"/>
      <c r="H79" s="217"/>
      <c r="I79" s="1">
        <v>72</v>
      </c>
      <c r="J79" s="117">
        <v>14641039</v>
      </c>
      <c r="K79" s="117">
        <v>20583965.614614785</v>
      </c>
    </row>
    <row r="80" spans="1:11">
      <c r="A80" s="235" t="s">
        <v>138</v>
      </c>
      <c r="B80" s="236"/>
      <c r="C80" s="236"/>
      <c r="D80" s="236"/>
      <c r="E80" s="236"/>
      <c r="F80" s="236"/>
      <c r="G80" s="236"/>
      <c r="H80" s="237"/>
      <c r="I80" s="1">
        <v>73</v>
      </c>
      <c r="J80" s="7">
        <v>14641039</v>
      </c>
      <c r="K80" s="118">
        <v>20583965.614614785</v>
      </c>
    </row>
    <row r="81" spans="1:11">
      <c r="A81" s="235" t="s">
        <v>139</v>
      </c>
      <c r="B81" s="236"/>
      <c r="C81" s="236"/>
      <c r="D81" s="236"/>
      <c r="E81" s="236"/>
      <c r="F81" s="236"/>
      <c r="G81" s="236"/>
      <c r="H81" s="237"/>
      <c r="I81" s="1">
        <v>74</v>
      </c>
      <c r="J81" s="7"/>
      <c r="K81" s="7">
        <v>0</v>
      </c>
    </row>
    <row r="82" spans="1:11">
      <c r="A82" s="215" t="s">
        <v>205</v>
      </c>
      <c r="B82" s="216"/>
      <c r="C82" s="216"/>
      <c r="D82" s="216"/>
      <c r="E82" s="216"/>
      <c r="F82" s="216"/>
      <c r="G82" s="216"/>
      <c r="H82" s="217"/>
      <c r="I82" s="1">
        <v>75</v>
      </c>
      <c r="J82" s="117">
        <v>46225068.988350973</v>
      </c>
      <c r="K82" s="117">
        <v>31153543.308602523</v>
      </c>
    </row>
    <row r="83" spans="1:11">
      <c r="A83" s="235" t="s">
        <v>140</v>
      </c>
      <c r="B83" s="236"/>
      <c r="C83" s="236"/>
      <c r="D83" s="236"/>
      <c r="E83" s="236"/>
      <c r="F83" s="236"/>
      <c r="G83" s="236"/>
      <c r="H83" s="237"/>
      <c r="I83" s="1">
        <v>76</v>
      </c>
      <c r="J83" s="118">
        <v>46225068.988350973</v>
      </c>
      <c r="K83" s="118">
        <v>31153543.308602523</v>
      </c>
    </row>
    <row r="84" spans="1:11">
      <c r="A84" s="235" t="s">
        <v>141</v>
      </c>
      <c r="B84" s="236"/>
      <c r="C84" s="236"/>
      <c r="D84" s="236"/>
      <c r="E84" s="236"/>
      <c r="F84" s="236"/>
      <c r="G84" s="236"/>
      <c r="H84" s="237"/>
      <c r="I84" s="1">
        <v>77</v>
      </c>
      <c r="J84" s="7"/>
      <c r="K84" s="7">
        <v>0</v>
      </c>
    </row>
    <row r="85" spans="1:11">
      <c r="A85" s="215" t="s">
        <v>142</v>
      </c>
      <c r="B85" s="216"/>
      <c r="C85" s="216"/>
      <c r="D85" s="216"/>
      <c r="E85" s="216"/>
      <c r="F85" s="216"/>
      <c r="G85" s="216"/>
      <c r="H85" s="217"/>
      <c r="I85" s="1">
        <v>78</v>
      </c>
      <c r="J85" s="7">
        <v>-4721</v>
      </c>
      <c r="K85" s="7">
        <v>-1197.3168323203452</v>
      </c>
    </row>
    <row r="86" spans="1:11">
      <c r="A86" s="215" t="s">
        <v>13</v>
      </c>
      <c r="B86" s="216"/>
      <c r="C86" s="216"/>
      <c r="D86" s="216"/>
      <c r="E86" s="216"/>
      <c r="F86" s="216"/>
      <c r="G86" s="216"/>
      <c r="H86" s="217"/>
      <c r="I86" s="1">
        <v>79</v>
      </c>
      <c r="J86" s="117">
        <f>SUM(J87:J89)</f>
        <v>9459516</v>
      </c>
      <c r="K86" s="117">
        <v>10350011.654719368</v>
      </c>
    </row>
    <row r="87" spans="1:11">
      <c r="A87" s="226" t="s">
        <v>105</v>
      </c>
      <c r="B87" s="227"/>
      <c r="C87" s="227"/>
      <c r="D87" s="227"/>
      <c r="E87" s="227"/>
      <c r="F87" s="227"/>
      <c r="G87" s="227"/>
      <c r="H87" s="228"/>
      <c r="I87" s="1">
        <v>80</v>
      </c>
      <c r="J87" s="118">
        <v>1724443</v>
      </c>
      <c r="K87" s="118">
        <v>1724443</v>
      </c>
    </row>
    <row r="88" spans="1:11">
      <c r="A88" s="226" t="s">
        <v>106</v>
      </c>
      <c r="B88" s="227"/>
      <c r="C88" s="227"/>
      <c r="D88" s="227"/>
      <c r="E88" s="227"/>
      <c r="F88" s="227"/>
      <c r="G88" s="227"/>
      <c r="H88" s="228"/>
      <c r="I88" s="1">
        <v>81</v>
      </c>
      <c r="J88" s="118"/>
      <c r="K88" s="118">
        <v>0</v>
      </c>
    </row>
    <row r="89" spans="1:11">
      <c r="A89" s="226" t="s">
        <v>107</v>
      </c>
      <c r="B89" s="227"/>
      <c r="C89" s="227"/>
      <c r="D89" s="227"/>
      <c r="E89" s="227"/>
      <c r="F89" s="227"/>
      <c r="G89" s="227"/>
      <c r="H89" s="228"/>
      <c r="I89" s="1">
        <v>82</v>
      </c>
      <c r="J89" s="118">
        <v>7735073</v>
      </c>
      <c r="K89" s="118">
        <v>8625568.6547193676</v>
      </c>
    </row>
    <row r="90" spans="1:11">
      <c r="A90" s="215" t="s">
        <v>14</v>
      </c>
      <c r="B90" s="216"/>
      <c r="C90" s="216"/>
      <c r="D90" s="216"/>
      <c r="E90" s="216"/>
      <c r="F90" s="216"/>
      <c r="G90" s="216"/>
      <c r="H90" s="217"/>
      <c r="I90" s="1">
        <v>83</v>
      </c>
      <c r="J90" s="117">
        <f>SUM(J91:J99)</f>
        <v>298864762</v>
      </c>
      <c r="K90" s="117">
        <v>283010191.84514368</v>
      </c>
    </row>
    <row r="91" spans="1:11">
      <c r="A91" s="226" t="s">
        <v>108</v>
      </c>
      <c r="B91" s="227"/>
      <c r="C91" s="227"/>
      <c r="D91" s="227"/>
      <c r="E91" s="227"/>
      <c r="F91" s="227"/>
      <c r="G91" s="227"/>
      <c r="H91" s="228"/>
      <c r="I91" s="1">
        <v>84</v>
      </c>
      <c r="J91" s="7"/>
      <c r="K91" s="7">
        <v>0</v>
      </c>
    </row>
    <row r="92" spans="1:11">
      <c r="A92" s="226" t="s">
        <v>209</v>
      </c>
      <c r="B92" s="227"/>
      <c r="C92" s="227"/>
      <c r="D92" s="227"/>
      <c r="E92" s="227"/>
      <c r="F92" s="227"/>
      <c r="G92" s="227"/>
      <c r="H92" s="228"/>
      <c r="I92" s="1">
        <v>85</v>
      </c>
      <c r="J92" s="7"/>
      <c r="K92" s="7">
        <v>0</v>
      </c>
    </row>
    <row r="93" spans="1:11">
      <c r="A93" s="226" t="s">
        <v>0</v>
      </c>
      <c r="B93" s="227"/>
      <c r="C93" s="227"/>
      <c r="D93" s="227"/>
      <c r="E93" s="227"/>
      <c r="F93" s="227"/>
      <c r="G93" s="227"/>
      <c r="H93" s="228"/>
      <c r="I93" s="1">
        <v>86</v>
      </c>
      <c r="J93" s="118">
        <v>262592153</v>
      </c>
      <c r="K93" s="118">
        <v>257180945.16938624</v>
      </c>
    </row>
    <row r="94" spans="1:11">
      <c r="A94" s="226" t="s">
        <v>210</v>
      </c>
      <c r="B94" s="227"/>
      <c r="C94" s="227"/>
      <c r="D94" s="227"/>
      <c r="E94" s="227"/>
      <c r="F94" s="227"/>
      <c r="G94" s="227"/>
      <c r="H94" s="228"/>
      <c r="I94" s="1">
        <v>87</v>
      </c>
      <c r="J94" s="7"/>
      <c r="K94" s="7">
        <v>0</v>
      </c>
    </row>
    <row r="95" spans="1:11">
      <c r="A95" s="226" t="s">
        <v>211</v>
      </c>
      <c r="B95" s="227"/>
      <c r="C95" s="227"/>
      <c r="D95" s="227"/>
      <c r="E95" s="227"/>
      <c r="F95" s="227"/>
      <c r="G95" s="227"/>
      <c r="H95" s="228"/>
      <c r="I95" s="1">
        <v>88</v>
      </c>
      <c r="J95" s="7">
        <v>28487988</v>
      </c>
      <c r="K95" s="7">
        <v>25829246.675757453</v>
      </c>
    </row>
    <row r="96" spans="1:11">
      <c r="A96" s="226" t="s">
        <v>212</v>
      </c>
      <c r="B96" s="227"/>
      <c r="C96" s="227"/>
      <c r="D96" s="227"/>
      <c r="E96" s="227"/>
      <c r="F96" s="227"/>
      <c r="G96" s="227"/>
      <c r="H96" s="228"/>
      <c r="I96" s="1">
        <v>89</v>
      </c>
      <c r="J96" s="7"/>
      <c r="K96" s="7">
        <v>0</v>
      </c>
    </row>
    <row r="97" spans="1:11">
      <c r="A97" s="226" t="s">
        <v>85</v>
      </c>
      <c r="B97" s="227"/>
      <c r="C97" s="227"/>
      <c r="D97" s="227"/>
      <c r="E97" s="227"/>
      <c r="F97" s="227"/>
      <c r="G97" s="227"/>
      <c r="H97" s="228"/>
      <c r="I97" s="1">
        <v>90</v>
      </c>
      <c r="J97" s="7"/>
      <c r="K97" s="7">
        <v>0</v>
      </c>
    </row>
    <row r="98" spans="1:11">
      <c r="A98" s="226" t="s">
        <v>83</v>
      </c>
      <c r="B98" s="227"/>
      <c r="C98" s="227"/>
      <c r="D98" s="227"/>
      <c r="E98" s="227"/>
      <c r="F98" s="227"/>
      <c r="G98" s="227"/>
      <c r="H98" s="228"/>
      <c r="I98" s="1">
        <v>91</v>
      </c>
      <c r="J98" s="7"/>
      <c r="K98" s="7">
        <v>0</v>
      </c>
    </row>
    <row r="99" spans="1:11">
      <c r="A99" s="226" t="s">
        <v>84</v>
      </c>
      <c r="B99" s="227"/>
      <c r="C99" s="227"/>
      <c r="D99" s="227"/>
      <c r="E99" s="227"/>
      <c r="F99" s="227"/>
      <c r="G99" s="227"/>
      <c r="H99" s="228"/>
      <c r="I99" s="1">
        <v>92</v>
      </c>
      <c r="J99" s="124">
        <v>7784621</v>
      </c>
      <c r="K99" s="124">
        <v>6.7866170822541084E-10</v>
      </c>
    </row>
    <row r="100" spans="1:11">
      <c r="A100" s="215" t="s">
        <v>15</v>
      </c>
      <c r="B100" s="216"/>
      <c r="C100" s="216"/>
      <c r="D100" s="216"/>
      <c r="E100" s="216"/>
      <c r="F100" s="216"/>
      <c r="G100" s="216"/>
      <c r="H100" s="217"/>
      <c r="I100" s="1">
        <v>93</v>
      </c>
      <c r="J100" s="117">
        <f>SUM(J101:J112)</f>
        <v>396477901</v>
      </c>
      <c r="K100" s="117">
        <v>345463404.87105525</v>
      </c>
    </row>
    <row r="101" spans="1:11">
      <c r="A101" s="226" t="s">
        <v>108</v>
      </c>
      <c r="B101" s="227"/>
      <c r="C101" s="227"/>
      <c r="D101" s="227"/>
      <c r="E101" s="227"/>
      <c r="F101" s="227"/>
      <c r="G101" s="227"/>
      <c r="H101" s="228"/>
      <c r="I101" s="1">
        <v>94</v>
      </c>
      <c r="J101" s="118"/>
      <c r="K101" s="118">
        <v>0</v>
      </c>
    </row>
    <row r="102" spans="1:11">
      <c r="A102" s="226" t="s">
        <v>209</v>
      </c>
      <c r="B102" s="227"/>
      <c r="C102" s="227"/>
      <c r="D102" s="227"/>
      <c r="E102" s="227"/>
      <c r="F102" s="227"/>
      <c r="G102" s="227"/>
      <c r="H102" s="228"/>
      <c r="I102" s="1">
        <v>95</v>
      </c>
      <c r="J102" s="118">
        <v>1983051</v>
      </c>
      <c r="K102" s="118">
        <v>0</v>
      </c>
    </row>
    <row r="103" spans="1:11">
      <c r="A103" s="226" t="s">
        <v>0</v>
      </c>
      <c r="B103" s="227"/>
      <c r="C103" s="227"/>
      <c r="D103" s="227"/>
      <c r="E103" s="227"/>
      <c r="F103" s="227"/>
      <c r="G103" s="227"/>
      <c r="H103" s="228"/>
      <c r="I103" s="1">
        <v>96</v>
      </c>
      <c r="J103" s="118">
        <v>161117273</v>
      </c>
      <c r="K103" s="118">
        <v>152122113.7101638</v>
      </c>
    </row>
    <row r="104" spans="1:11">
      <c r="A104" s="226" t="s">
        <v>210</v>
      </c>
      <c r="B104" s="227"/>
      <c r="C104" s="227"/>
      <c r="D104" s="227"/>
      <c r="E104" s="227"/>
      <c r="F104" s="227"/>
      <c r="G104" s="227"/>
      <c r="H104" s="228"/>
      <c r="I104" s="1">
        <v>97</v>
      </c>
      <c r="J104" s="118">
        <v>23613360</v>
      </c>
      <c r="K104" s="118">
        <v>26335284.78725582</v>
      </c>
    </row>
    <row r="105" spans="1:11">
      <c r="A105" s="226" t="s">
        <v>211</v>
      </c>
      <c r="B105" s="227"/>
      <c r="C105" s="227"/>
      <c r="D105" s="227"/>
      <c r="E105" s="227"/>
      <c r="F105" s="227"/>
      <c r="G105" s="227"/>
      <c r="H105" s="228"/>
      <c r="I105" s="1">
        <v>98</v>
      </c>
      <c r="J105" s="118">
        <v>180510796</v>
      </c>
      <c r="K105" s="118">
        <v>144544935.03258196</v>
      </c>
    </row>
    <row r="106" spans="1:11">
      <c r="A106" s="226" t="s">
        <v>212</v>
      </c>
      <c r="B106" s="227"/>
      <c r="C106" s="227"/>
      <c r="D106" s="227"/>
      <c r="E106" s="227"/>
      <c r="F106" s="227"/>
      <c r="G106" s="227"/>
      <c r="H106" s="228"/>
      <c r="I106" s="1">
        <v>99</v>
      </c>
      <c r="J106" s="118"/>
      <c r="K106" s="118">
        <v>0</v>
      </c>
    </row>
    <row r="107" spans="1:11">
      <c r="A107" s="226" t="s">
        <v>85</v>
      </c>
      <c r="B107" s="227"/>
      <c r="C107" s="227"/>
      <c r="D107" s="227"/>
      <c r="E107" s="227"/>
      <c r="F107" s="227"/>
      <c r="G107" s="227"/>
      <c r="H107" s="228"/>
      <c r="I107" s="1">
        <v>100</v>
      </c>
      <c r="J107" s="118">
        <v>896374</v>
      </c>
      <c r="K107" s="118">
        <v>734576.59355641133</v>
      </c>
    </row>
    <row r="108" spans="1:11">
      <c r="A108" s="226" t="s">
        <v>86</v>
      </c>
      <c r="B108" s="227"/>
      <c r="C108" s="227"/>
      <c r="D108" s="227"/>
      <c r="E108" s="227"/>
      <c r="F108" s="227"/>
      <c r="G108" s="227"/>
      <c r="H108" s="228"/>
      <c r="I108" s="1">
        <v>101</v>
      </c>
      <c r="J108" s="118">
        <v>9898976</v>
      </c>
      <c r="K108" s="118">
        <v>9699418.1074299868</v>
      </c>
    </row>
    <row r="109" spans="1:11">
      <c r="A109" s="226" t="s">
        <v>87</v>
      </c>
      <c r="B109" s="227"/>
      <c r="C109" s="227"/>
      <c r="D109" s="227"/>
      <c r="E109" s="227"/>
      <c r="F109" s="227"/>
      <c r="G109" s="227"/>
      <c r="H109" s="228"/>
      <c r="I109" s="1">
        <v>102</v>
      </c>
      <c r="J109" s="118">
        <v>15041837</v>
      </c>
      <c r="K109" s="118">
        <v>11553816.034140496</v>
      </c>
    </row>
    <row r="110" spans="1:11">
      <c r="A110" s="226" t="s">
        <v>90</v>
      </c>
      <c r="B110" s="227"/>
      <c r="C110" s="227"/>
      <c r="D110" s="227"/>
      <c r="E110" s="227"/>
      <c r="F110" s="227"/>
      <c r="G110" s="227"/>
      <c r="H110" s="228"/>
      <c r="I110" s="1">
        <v>103</v>
      </c>
      <c r="J110" s="118">
        <v>27856</v>
      </c>
      <c r="K110" s="118">
        <v>27856.039999999099</v>
      </c>
    </row>
    <row r="111" spans="1:11">
      <c r="A111" s="226" t="s">
        <v>88</v>
      </c>
      <c r="B111" s="227"/>
      <c r="C111" s="227"/>
      <c r="D111" s="227"/>
      <c r="E111" s="227"/>
      <c r="F111" s="227"/>
      <c r="G111" s="227"/>
      <c r="H111" s="228"/>
      <c r="I111" s="1">
        <v>104</v>
      </c>
      <c r="J111" s="118"/>
      <c r="K111" s="118">
        <v>0</v>
      </c>
    </row>
    <row r="112" spans="1:11">
      <c r="A112" s="226" t="s">
        <v>89</v>
      </c>
      <c r="B112" s="227"/>
      <c r="C112" s="227"/>
      <c r="D112" s="227"/>
      <c r="E112" s="227"/>
      <c r="F112" s="227"/>
      <c r="G112" s="227"/>
      <c r="H112" s="228"/>
      <c r="I112" s="1">
        <v>105</v>
      </c>
      <c r="J112" s="118">
        <v>3388378</v>
      </c>
      <c r="K112" s="118">
        <v>445404.56592675799</v>
      </c>
    </row>
    <row r="113" spans="1:11">
      <c r="A113" s="215" t="s">
        <v>1</v>
      </c>
      <c r="B113" s="216"/>
      <c r="C113" s="216"/>
      <c r="D113" s="216"/>
      <c r="E113" s="216"/>
      <c r="F113" s="216"/>
      <c r="G113" s="216"/>
      <c r="H113" s="217"/>
      <c r="I113" s="1">
        <v>106</v>
      </c>
      <c r="J113" s="119">
        <v>17619429</v>
      </c>
      <c r="K113" s="119">
        <v>40577097.717637971</v>
      </c>
    </row>
    <row r="114" spans="1:11">
      <c r="A114" s="215" t="s">
        <v>19</v>
      </c>
      <c r="B114" s="216"/>
      <c r="C114" s="216"/>
      <c r="D114" s="216"/>
      <c r="E114" s="216"/>
      <c r="F114" s="216"/>
      <c r="G114" s="216"/>
      <c r="H114" s="217"/>
      <c r="I114" s="1">
        <v>107</v>
      </c>
      <c r="J114" s="117">
        <f>J69+J86+J90+J100+J113</f>
        <v>1345377123.9883509</v>
      </c>
      <c r="K114" s="117">
        <v>1335223450.9805179</v>
      </c>
    </row>
    <row r="115" spans="1:11">
      <c r="A115" s="240" t="s">
        <v>48</v>
      </c>
      <c r="B115" s="241"/>
      <c r="C115" s="241"/>
      <c r="D115" s="241"/>
      <c r="E115" s="241"/>
      <c r="F115" s="241"/>
      <c r="G115" s="241"/>
      <c r="H115" s="242"/>
      <c r="I115" s="2">
        <v>108</v>
      </c>
      <c r="J115" s="121">
        <v>29591225</v>
      </c>
      <c r="K115" s="121">
        <v>32909281.150147282</v>
      </c>
    </row>
    <row r="116" spans="1:11">
      <c r="A116" s="232" t="s">
        <v>273</v>
      </c>
      <c r="B116" s="243"/>
      <c r="C116" s="243"/>
      <c r="D116" s="243"/>
      <c r="E116" s="243"/>
      <c r="F116" s="243"/>
      <c r="G116" s="243"/>
      <c r="H116" s="243"/>
      <c r="I116" s="244"/>
      <c r="J116" s="244"/>
      <c r="K116" s="245"/>
    </row>
    <row r="117" spans="1:11">
      <c r="A117" s="212" t="s">
        <v>155</v>
      </c>
      <c r="B117" s="213"/>
      <c r="C117" s="213"/>
      <c r="D117" s="213"/>
      <c r="E117" s="213"/>
      <c r="F117" s="213"/>
      <c r="G117" s="213"/>
      <c r="H117" s="213"/>
      <c r="I117" s="246"/>
      <c r="J117" s="246"/>
      <c r="K117" s="247"/>
    </row>
    <row r="118" spans="1:11">
      <c r="A118" s="226" t="s">
        <v>3</v>
      </c>
      <c r="B118" s="227"/>
      <c r="C118" s="227"/>
      <c r="D118" s="227"/>
      <c r="E118" s="227"/>
      <c r="F118" s="227"/>
      <c r="G118" s="227"/>
      <c r="H118" s="228"/>
      <c r="I118" s="1">
        <v>109</v>
      </c>
      <c r="J118" s="7">
        <v>622960236.98835099</v>
      </c>
      <c r="K118" s="7">
        <v>655823942.20879388</v>
      </c>
    </row>
    <row r="119" spans="1:11">
      <c r="A119" s="248" t="s">
        <v>4</v>
      </c>
      <c r="B119" s="249"/>
      <c r="C119" s="249"/>
      <c r="D119" s="249"/>
      <c r="E119" s="249"/>
      <c r="F119" s="249"/>
      <c r="G119" s="249"/>
      <c r="H119" s="250"/>
      <c r="I119" s="4">
        <v>110</v>
      </c>
      <c r="J119" s="8">
        <v>-4721</v>
      </c>
      <c r="K119" s="8">
        <v>-1197.3168323203452</v>
      </c>
    </row>
    <row r="120" spans="1:11">
      <c r="A120" s="251" t="s">
        <v>274</v>
      </c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</row>
    <row r="121" spans="1:11">
      <c r="A121" s="238"/>
      <c r="B121" s="239"/>
      <c r="C121" s="239"/>
      <c r="D121" s="239"/>
      <c r="E121" s="239"/>
      <c r="F121" s="239"/>
      <c r="G121" s="239"/>
      <c r="H121" s="239"/>
      <c r="I121" s="239"/>
      <c r="J121" s="239"/>
      <c r="K121" s="239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J56 J35 J10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P4" sqref="P4"/>
    </sheetView>
  </sheetViews>
  <sheetFormatPr defaultColWidth="9.140625" defaultRowHeight="12.75"/>
  <cols>
    <col min="1" max="9" width="9.140625" style="47"/>
    <col min="10" max="13" width="10.85546875" style="47" customWidth="1"/>
    <col min="14" max="16384" width="9.140625" style="47"/>
  </cols>
  <sheetData>
    <row r="1" spans="1:13" ht="15.75">
      <c r="A1" s="218" t="s">
        <v>128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>
      <c r="A2" s="262" t="s">
        <v>319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>
      <c r="A3" s="253" t="s">
        <v>311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23.25">
      <c r="A4" s="254" t="s">
        <v>50</v>
      </c>
      <c r="B4" s="254"/>
      <c r="C4" s="254"/>
      <c r="D4" s="254"/>
      <c r="E4" s="254"/>
      <c r="F4" s="254"/>
      <c r="G4" s="254"/>
      <c r="H4" s="254"/>
      <c r="I4" s="52" t="s">
        <v>245</v>
      </c>
      <c r="J4" s="255" t="s">
        <v>281</v>
      </c>
      <c r="K4" s="255"/>
      <c r="L4" s="255" t="s">
        <v>282</v>
      </c>
      <c r="M4" s="255"/>
    </row>
    <row r="5" spans="1:13" ht="22.5">
      <c r="A5" s="254"/>
      <c r="B5" s="254"/>
      <c r="C5" s="254"/>
      <c r="D5" s="254"/>
      <c r="E5" s="254"/>
      <c r="F5" s="254"/>
      <c r="G5" s="254"/>
      <c r="H5" s="254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3">
      <c r="A6" s="255">
        <v>1</v>
      </c>
      <c r="B6" s="255"/>
      <c r="C6" s="255"/>
      <c r="D6" s="255"/>
      <c r="E6" s="255"/>
      <c r="F6" s="255"/>
      <c r="G6" s="255"/>
      <c r="H6" s="255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3">
      <c r="A7" s="212" t="s">
        <v>20</v>
      </c>
      <c r="B7" s="213"/>
      <c r="C7" s="213"/>
      <c r="D7" s="213"/>
      <c r="E7" s="213"/>
      <c r="F7" s="213"/>
      <c r="G7" s="213"/>
      <c r="H7" s="214"/>
      <c r="I7" s="9">
        <v>111</v>
      </c>
      <c r="J7" s="125">
        <f>SUM(J8:J9)</f>
        <v>773592775</v>
      </c>
      <c r="K7" s="125">
        <f>SUM(K8:K9)</f>
        <v>248728796.21684799</v>
      </c>
      <c r="L7" s="125">
        <v>736052955.7616272</v>
      </c>
      <c r="M7" s="126">
        <v>223871541.39870071</v>
      </c>
    </row>
    <row r="8" spans="1:13">
      <c r="A8" s="215" t="s">
        <v>126</v>
      </c>
      <c r="B8" s="216"/>
      <c r="C8" s="216"/>
      <c r="D8" s="216"/>
      <c r="E8" s="216"/>
      <c r="F8" s="216"/>
      <c r="G8" s="216"/>
      <c r="H8" s="217"/>
      <c r="I8" s="1">
        <v>112</v>
      </c>
      <c r="J8" s="118">
        <v>761697877</v>
      </c>
      <c r="K8" s="118">
        <v>243884677.42321873</v>
      </c>
      <c r="L8" s="118">
        <v>715848834.67505956</v>
      </c>
      <c r="M8" s="127">
        <v>219718087.95875669</v>
      </c>
    </row>
    <row r="9" spans="1:13">
      <c r="A9" s="215" t="s">
        <v>94</v>
      </c>
      <c r="B9" s="216"/>
      <c r="C9" s="216"/>
      <c r="D9" s="216"/>
      <c r="E9" s="216"/>
      <c r="F9" s="216"/>
      <c r="G9" s="216"/>
      <c r="H9" s="217"/>
      <c r="I9" s="1">
        <v>113</v>
      </c>
      <c r="J9" s="118">
        <v>11894898</v>
      </c>
      <c r="K9" s="118">
        <v>4844118.7936292486</v>
      </c>
      <c r="L9" s="118">
        <v>20204121.086567856</v>
      </c>
      <c r="M9" s="127">
        <v>4153453.4399442598</v>
      </c>
    </row>
    <row r="10" spans="1:13">
      <c r="A10" s="215" t="s">
        <v>7</v>
      </c>
      <c r="B10" s="216"/>
      <c r="C10" s="216"/>
      <c r="D10" s="216"/>
      <c r="E10" s="216"/>
      <c r="F10" s="216"/>
      <c r="G10" s="216"/>
      <c r="H10" s="217"/>
      <c r="I10" s="1">
        <v>114</v>
      </c>
      <c r="J10" s="128">
        <f>J11+J12+J16+J20+J21+J22+J25+J26</f>
        <v>740511718</v>
      </c>
      <c r="K10" s="128">
        <f>K11+K12+K16+K20+K21+K22+K25+K26</f>
        <v>242010615.72610575</v>
      </c>
      <c r="L10" s="128">
        <v>693906539.56535196</v>
      </c>
      <c r="M10" s="129">
        <v>219258181.93398345</v>
      </c>
    </row>
    <row r="11" spans="1:13">
      <c r="A11" s="215" t="s">
        <v>95</v>
      </c>
      <c r="B11" s="216"/>
      <c r="C11" s="216"/>
      <c r="D11" s="216"/>
      <c r="E11" s="216"/>
      <c r="F11" s="216"/>
      <c r="G11" s="216"/>
      <c r="H11" s="217"/>
      <c r="I11" s="1">
        <v>115</v>
      </c>
      <c r="J11" s="118">
        <v>4644775</v>
      </c>
      <c r="K11" s="118">
        <v>2580312.2631580131</v>
      </c>
      <c r="L11" s="118">
        <v>1838343.340784065</v>
      </c>
      <c r="M11" s="127">
        <v>-1113150.3845008193</v>
      </c>
    </row>
    <row r="12" spans="1:13">
      <c r="A12" s="215" t="s">
        <v>16</v>
      </c>
      <c r="B12" s="216"/>
      <c r="C12" s="216"/>
      <c r="D12" s="216"/>
      <c r="E12" s="216"/>
      <c r="F12" s="216"/>
      <c r="G12" s="216"/>
      <c r="H12" s="217"/>
      <c r="I12" s="1">
        <v>116</v>
      </c>
      <c r="J12" s="128">
        <f>SUM(J13:J15)</f>
        <v>455312489</v>
      </c>
      <c r="K12" s="128">
        <f>SUM(K13:K15)</f>
        <v>129979106.54912135</v>
      </c>
      <c r="L12" s="128">
        <v>420552897.59192258</v>
      </c>
      <c r="M12" s="129">
        <v>123471454.28195226</v>
      </c>
    </row>
    <row r="13" spans="1:13">
      <c r="A13" s="226" t="s">
        <v>122</v>
      </c>
      <c r="B13" s="227"/>
      <c r="C13" s="227"/>
      <c r="D13" s="227"/>
      <c r="E13" s="227"/>
      <c r="F13" s="227"/>
      <c r="G13" s="227"/>
      <c r="H13" s="228"/>
      <c r="I13" s="1">
        <v>117</v>
      </c>
      <c r="J13" s="118">
        <v>368047732</v>
      </c>
      <c r="K13" s="118">
        <v>102882286.43603629</v>
      </c>
      <c r="L13" s="118">
        <v>361542457.91281384</v>
      </c>
      <c r="M13" s="127">
        <v>107269196.853021</v>
      </c>
    </row>
    <row r="14" spans="1:13">
      <c r="A14" s="226" t="s">
        <v>123</v>
      </c>
      <c r="B14" s="227"/>
      <c r="C14" s="227"/>
      <c r="D14" s="227"/>
      <c r="E14" s="227"/>
      <c r="F14" s="227"/>
      <c r="G14" s="227"/>
      <c r="H14" s="228"/>
      <c r="I14" s="1">
        <v>118</v>
      </c>
      <c r="J14" s="118">
        <v>34146117</v>
      </c>
      <c r="K14" s="118">
        <v>7953614.9999999925</v>
      </c>
      <c r="L14" s="118">
        <v>16319847.708190434</v>
      </c>
      <c r="M14" s="127">
        <v>5857110.4580546841</v>
      </c>
    </row>
    <row r="15" spans="1:13">
      <c r="A15" s="226" t="s">
        <v>52</v>
      </c>
      <c r="B15" s="227"/>
      <c r="C15" s="227"/>
      <c r="D15" s="227"/>
      <c r="E15" s="227"/>
      <c r="F15" s="227"/>
      <c r="G15" s="227"/>
      <c r="H15" s="228"/>
      <c r="I15" s="1">
        <v>119</v>
      </c>
      <c r="J15" s="130">
        <v>53118640</v>
      </c>
      <c r="K15" s="130">
        <v>19143205.113085069</v>
      </c>
      <c r="L15" s="130">
        <v>42690591.970918298</v>
      </c>
      <c r="M15" s="127">
        <v>10345146.970876463</v>
      </c>
    </row>
    <row r="16" spans="1:13">
      <c r="A16" s="215" t="s">
        <v>17</v>
      </c>
      <c r="B16" s="216"/>
      <c r="C16" s="216"/>
      <c r="D16" s="216"/>
      <c r="E16" s="216"/>
      <c r="F16" s="216"/>
      <c r="G16" s="216"/>
      <c r="H16" s="217"/>
      <c r="I16" s="1">
        <v>120</v>
      </c>
      <c r="J16" s="128">
        <f>SUM(J17:J19)</f>
        <v>134951436</v>
      </c>
      <c r="K16" s="128">
        <f>SUM(K17:K19)</f>
        <v>45166985.530607007</v>
      </c>
      <c r="L16" s="128">
        <v>128641261.21283461</v>
      </c>
      <c r="M16" s="129">
        <v>44048175.035785004</v>
      </c>
    </row>
    <row r="17" spans="1:13">
      <c r="A17" s="226" t="s">
        <v>53</v>
      </c>
      <c r="B17" s="227"/>
      <c r="C17" s="227"/>
      <c r="D17" s="227"/>
      <c r="E17" s="227"/>
      <c r="F17" s="227"/>
      <c r="G17" s="227"/>
      <c r="H17" s="228"/>
      <c r="I17" s="1">
        <v>121</v>
      </c>
      <c r="J17" s="131">
        <v>82944996</v>
      </c>
      <c r="K17" s="131">
        <v>27750795.170074105</v>
      </c>
      <c r="L17" s="131">
        <v>79128138.694363803</v>
      </c>
      <c r="M17" s="132">
        <v>27115533.001875646</v>
      </c>
    </row>
    <row r="18" spans="1:13">
      <c r="A18" s="226" t="s">
        <v>54</v>
      </c>
      <c r="B18" s="227"/>
      <c r="C18" s="227"/>
      <c r="D18" s="227"/>
      <c r="E18" s="227"/>
      <c r="F18" s="227"/>
      <c r="G18" s="227"/>
      <c r="H18" s="228"/>
      <c r="I18" s="1">
        <v>122</v>
      </c>
      <c r="J18" s="133">
        <v>29123724</v>
      </c>
      <c r="K18" s="133">
        <v>9805819.8268123679</v>
      </c>
      <c r="L18" s="133">
        <v>28751162.109795958</v>
      </c>
      <c r="M18" s="132">
        <v>10161840.376822695</v>
      </c>
    </row>
    <row r="19" spans="1:13">
      <c r="A19" s="226" t="s">
        <v>55</v>
      </c>
      <c r="B19" s="227"/>
      <c r="C19" s="227"/>
      <c r="D19" s="227"/>
      <c r="E19" s="227"/>
      <c r="F19" s="227"/>
      <c r="G19" s="227"/>
      <c r="H19" s="228"/>
      <c r="I19" s="1">
        <v>123</v>
      </c>
      <c r="J19" s="133">
        <v>22882716</v>
      </c>
      <c r="K19" s="131">
        <v>7610370.5337205287</v>
      </c>
      <c r="L19" s="131">
        <v>20761960.408674832</v>
      </c>
      <c r="M19" s="132">
        <v>6770801.6570866443</v>
      </c>
    </row>
    <row r="20" spans="1:13">
      <c r="A20" s="215" t="s">
        <v>96</v>
      </c>
      <c r="B20" s="216"/>
      <c r="C20" s="216"/>
      <c r="D20" s="216"/>
      <c r="E20" s="216"/>
      <c r="F20" s="216"/>
      <c r="G20" s="216"/>
      <c r="H20" s="217"/>
      <c r="I20" s="1">
        <v>124</v>
      </c>
      <c r="J20" s="118">
        <v>54624223</v>
      </c>
      <c r="K20" s="118">
        <v>18683938.253502175</v>
      </c>
      <c r="L20" s="118">
        <v>57227155.962213211</v>
      </c>
      <c r="M20" s="132">
        <v>19754838.402319945</v>
      </c>
    </row>
    <row r="21" spans="1:13">
      <c r="A21" s="215" t="s">
        <v>97</v>
      </c>
      <c r="B21" s="216"/>
      <c r="C21" s="216"/>
      <c r="D21" s="216"/>
      <c r="E21" s="216"/>
      <c r="F21" s="216"/>
      <c r="G21" s="216"/>
      <c r="H21" s="217"/>
      <c r="I21" s="1">
        <v>125</v>
      </c>
      <c r="J21" s="130">
        <v>83707742</v>
      </c>
      <c r="K21" s="130">
        <v>43473208.891001262</v>
      </c>
      <c r="L21" s="130">
        <v>74478734.321801379</v>
      </c>
      <c r="M21" s="132">
        <v>30048607.019319087</v>
      </c>
    </row>
    <row r="22" spans="1:13">
      <c r="A22" s="215" t="s">
        <v>18</v>
      </c>
      <c r="B22" s="216"/>
      <c r="C22" s="216"/>
      <c r="D22" s="216"/>
      <c r="E22" s="216"/>
      <c r="F22" s="216"/>
      <c r="G22" s="216"/>
      <c r="H22" s="217"/>
      <c r="I22" s="1">
        <v>126</v>
      </c>
      <c r="J22" s="128">
        <f>SUM(J23:J24)</f>
        <v>0</v>
      </c>
      <c r="K22" s="128">
        <f>SUM(K23:K24)</f>
        <v>0</v>
      </c>
      <c r="L22" s="128">
        <v>0</v>
      </c>
      <c r="M22" s="129">
        <v>0</v>
      </c>
    </row>
    <row r="23" spans="1:13">
      <c r="A23" s="226" t="s">
        <v>113</v>
      </c>
      <c r="B23" s="227"/>
      <c r="C23" s="227"/>
      <c r="D23" s="227"/>
      <c r="E23" s="227"/>
      <c r="F23" s="227"/>
      <c r="G23" s="227"/>
      <c r="H23" s="228"/>
      <c r="I23" s="1">
        <v>127</v>
      </c>
      <c r="J23" s="134"/>
      <c r="K23" s="134"/>
      <c r="L23" s="134">
        <v>0</v>
      </c>
      <c r="M23" s="135">
        <v>0</v>
      </c>
    </row>
    <row r="24" spans="1:13">
      <c r="A24" s="226" t="s">
        <v>114</v>
      </c>
      <c r="B24" s="227"/>
      <c r="C24" s="227"/>
      <c r="D24" s="227"/>
      <c r="E24" s="227"/>
      <c r="F24" s="227"/>
      <c r="G24" s="227"/>
      <c r="H24" s="228"/>
      <c r="I24" s="1">
        <v>128</v>
      </c>
      <c r="J24" s="7"/>
      <c r="K24" s="7"/>
      <c r="L24" s="7">
        <v>0</v>
      </c>
      <c r="M24" s="136">
        <v>0</v>
      </c>
    </row>
    <row r="25" spans="1:13">
      <c r="A25" s="215" t="s">
        <v>98</v>
      </c>
      <c r="B25" s="216"/>
      <c r="C25" s="216"/>
      <c r="D25" s="216"/>
      <c r="E25" s="216"/>
      <c r="F25" s="216"/>
      <c r="G25" s="216"/>
      <c r="H25" s="217"/>
      <c r="I25" s="1">
        <v>129</v>
      </c>
      <c r="J25" s="134"/>
      <c r="K25" s="134"/>
      <c r="L25" s="134">
        <v>0</v>
      </c>
      <c r="M25" s="135">
        <v>0</v>
      </c>
    </row>
    <row r="26" spans="1:13">
      <c r="A26" s="215" t="s">
        <v>41</v>
      </c>
      <c r="B26" s="216"/>
      <c r="C26" s="216"/>
      <c r="D26" s="216"/>
      <c r="E26" s="216"/>
      <c r="F26" s="216"/>
      <c r="G26" s="216"/>
      <c r="H26" s="217"/>
      <c r="I26" s="1">
        <v>130</v>
      </c>
      <c r="J26" s="118">
        <v>7271053</v>
      </c>
      <c r="K26" s="118">
        <v>2127064.2387159783</v>
      </c>
      <c r="L26" s="118">
        <v>11168147.135796083</v>
      </c>
      <c r="M26" s="127">
        <v>3048257.5791079858</v>
      </c>
    </row>
    <row r="27" spans="1:13">
      <c r="A27" s="215" t="s">
        <v>179</v>
      </c>
      <c r="B27" s="216"/>
      <c r="C27" s="216"/>
      <c r="D27" s="216"/>
      <c r="E27" s="216"/>
      <c r="F27" s="216"/>
      <c r="G27" s="216"/>
      <c r="H27" s="217"/>
      <c r="I27" s="1">
        <v>131</v>
      </c>
      <c r="J27" s="137">
        <f>SUM(J28:J32)</f>
        <v>102314032</v>
      </c>
      <c r="K27" s="137">
        <f>SUM(K28:K32)</f>
        <v>32731267.684057008</v>
      </c>
      <c r="L27" s="137">
        <v>24274221.0074642</v>
      </c>
      <c r="M27" s="138">
        <v>8092504.5390170254</v>
      </c>
    </row>
    <row r="28" spans="1:13" ht="26.45" customHeight="1">
      <c r="A28" s="215" t="s">
        <v>193</v>
      </c>
      <c r="B28" s="216"/>
      <c r="C28" s="216"/>
      <c r="D28" s="216"/>
      <c r="E28" s="216"/>
      <c r="F28" s="216"/>
      <c r="G28" s="216"/>
      <c r="H28" s="217"/>
      <c r="I28" s="1">
        <v>132</v>
      </c>
      <c r="J28" s="133">
        <v>73549827</v>
      </c>
      <c r="K28" s="133">
        <v>26905288.933219403</v>
      </c>
      <c r="L28" s="133">
        <v>6541367.4013601709</v>
      </c>
      <c r="M28" s="139">
        <v>3582078.5636089528</v>
      </c>
    </row>
    <row r="29" spans="1:13" ht="26.45" customHeight="1">
      <c r="A29" s="215" t="s">
        <v>129</v>
      </c>
      <c r="B29" s="216"/>
      <c r="C29" s="216"/>
      <c r="D29" s="216"/>
      <c r="E29" s="216"/>
      <c r="F29" s="216"/>
      <c r="G29" s="216"/>
      <c r="H29" s="217"/>
      <c r="I29" s="1">
        <v>133</v>
      </c>
      <c r="J29" s="133">
        <v>22314007</v>
      </c>
      <c r="K29" s="133">
        <v>3986300.7446429022</v>
      </c>
      <c r="L29" s="133">
        <v>14131910.785627596</v>
      </c>
      <c r="M29" s="139">
        <v>3503820.3356251474</v>
      </c>
    </row>
    <row r="30" spans="1:13">
      <c r="A30" s="215" t="s">
        <v>115</v>
      </c>
      <c r="B30" s="216"/>
      <c r="C30" s="216"/>
      <c r="D30" s="216"/>
      <c r="E30" s="216"/>
      <c r="F30" s="216"/>
      <c r="G30" s="216"/>
      <c r="H30" s="217"/>
      <c r="I30" s="1">
        <v>134</v>
      </c>
      <c r="J30" s="7">
        <v>6450198</v>
      </c>
      <c r="K30" s="7">
        <v>1839678.0061947033</v>
      </c>
      <c r="L30" s="7">
        <v>3600942.8204764314</v>
      </c>
      <c r="M30" s="139">
        <v>1006605.6397829233</v>
      </c>
    </row>
    <row r="31" spans="1:13">
      <c r="A31" s="215" t="s">
        <v>189</v>
      </c>
      <c r="B31" s="216"/>
      <c r="C31" s="216"/>
      <c r="D31" s="216"/>
      <c r="E31" s="216"/>
      <c r="F31" s="216"/>
      <c r="G31" s="216"/>
      <c r="H31" s="217"/>
      <c r="I31" s="1">
        <v>135</v>
      </c>
      <c r="J31" s="7"/>
      <c r="K31" s="7"/>
      <c r="L31" s="7">
        <v>0</v>
      </c>
      <c r="M31" s="136">
        <v>0</v>
      </c>
    </row>
    <row r="32" spans="1:13">
      <c r="A32" s="215" t="s">
        <v>116</v>
      </c>
      <c r="B32" s="216"/>
      <c r="C32" s="216"/>
      <c r="D32" s="216"/>
      <c r="E32" s="216"/>
      <c r="F32" s="216"/>
      <c r="G32" s="216"/>
      <c r="H32" s="217"/>
      <c r="I32" s="1">
        <v>136</v>
      </c>
      <c r="J32" s="7"/>
      <c r="K32" s="7"/>
      <c r="L32" s="7">
        <v>0</v>
      </c>
      <c r="M32" s="136">
        <v>0</v>
      </c>
    </row>
    <row r="33" spans="1:13">
      <c r="A33" s="215" t="s">
        <v>180</v>
      </c>
      <c r="B33" s="216"/>
      <c r="C33" s="216"/>
      <c r="D33" s="216"/>
      <c r="E33" s="216"/>
      <c r="F33" s="216"/>
      <c r="G33" s="216"/>
      <c r="H33" s="217"/>
      <c r="I33" s="1">
        <v>137</v>
      </c>
      <c r="J33" s="128">
        <f>SUM(J34:J37)</f>
        <v>122832991</v>
      </c>
      <c r="K33" s="128">
        <f>SUM(K34:K37)</f>
        <v>41967299.056860439</v>
      </c>
      <c r="L33" s="128">
        <v>62759755.350522585</v>
      </c>
      <c r="M33" s="129">
        <v>17507331.629204206</v>
      </c>
    </row>
    <row r="34" spans="1:13">
      <c r="A34" s="215" t="s">
        <v>57</v>
      </c>
      <c r="B34" s="216"/>
      <c r="C34" s="216"/>
      <c r="D34" s="216"/>
      <c r="E34" s="216"/>
      <c r="F34" s="216"/>
      <c r="G34" s="216"/>
      <c r="H34" s="217"/>
      <c r="I34" s="1">
        <v>138</v>
      </c>
      <c r="J34" s="118">
        <v>78976297</v>
      </c>
      <c r="K34" s="118">
        <v>29533244.032160155</v>
      </c>
      <c r="L34" s="118">
        <v>17571326.258125376</v>
      </c>
      <c r="M34" s="127">
        <v>8520573.0387349576</v>
      </c>
    </row>
    <row r="35" spans="1:13" ht="26.45" customHeight="1">
      <c r="A35" s="215" t="s">
        <v>56</v>
      </c>
      <c r="B35" s="216"/>
      <c r="C35" s="216"/>
      <c r="D35" s="216"/>
      <c r="E35" s="216"/>
      <c r="F35" s="216"/>
      <c r="G35" s="216"/>
      <c r="H35" s="217"/>
      <c r="I35" s="1">
        <v>139</v>
      </c>
      <c r="J35" s="118">
        <v>43540131</v>
      </c>
      <c r="K35" s="118">
        <v>12438442</v>
      </c>
      <c r="L35" s="118">
        <v>45188429.092397206</v>
      </c>
      <c r="M35" s="127">
        <v>8986758.5904692635</v>
      </c>
    </row>
    <row r="36" spans="1:13">
      <c r="A36" s="215" t="s">
        <v>190</v>
      </c>
      <c r="B36" s="216"/>
      <c r="C36" s="216"/>
      <c r="D36" s="216"/>
      <c r="E36" s="216"/>
      <c r="F36" s="216"/>
      <c r="G36" s="216"/>
      <c r="H36" s="217"/>
      <c r="I36" s="1">
        <v>140</v>
      </c>
      <c r="J36" s="7"/>
      <c r="K36" s="7"/>
      <c r="L36" s="7">
        <v>0</v>
      </c>
      <c r="M36" s="127">
        <v>0</v>
      </c>
    </row>
    <row r="37" spans="1:13">
      <c r="A37" s="215" t="s">
        <v>58</v>
      </c>
      <c r="B37" s="216"/>
      <c r="C37" s="216"/>
      <c r="D37" s="216"/>
      <c r="E37" s="216"/>
      <c r="F37" s="216"/>
      <c r="G37" s="216"/>
      <c r="H37" s="217"/>
      <c r="I37" s="1">
        <v>141</v>
      </c>
      <c r="J37" s="7">
        <v>316563</v>
      </c>
      <c r="K37" s="7">
        <v>-4386.9752997193136</v>
      </c>
      <c r="L37" s="7">
        <v>0</v>
      </c>
      <c r="M37" s="136">
        <v>0</v>
      </c>
    </row>
    <row r="38" spans="1:13">
      <c r="A38" s="215" t="s">
        <v>164</v>
      </c>
      <c r="B38" s="216"/>
      <c r="C38" s="216"/>
      <c r="D38" s="216"/>
      <c r="E38" s="216"/>
      <c r="F38" s="216"/>
      <c r="G38" s="216"/>
      <c r="H38" s="217"/>
      <c r="I38" s="1">
        <v>142</v>
      </c>
      <c r="J38" s="7">
        <v>33529241</v>
      </c>
      <c r="K38" s="7">
        <v>9741085</v>
      </c>
      <c r="L38" s="7">
        <v>27557607.040651999</v>
      </c>
      <c r="M38" s="136">
        <v>7829170.8508715183</v>
      </c>
    </row>
    <row r="39" spans="1:13">
      <c r="A39" s="215" t="s">
        <v>165</v>
      </c>
      <c r="B39" s="216"/>
      <c r="C39" s="216"/>
      <c r="D39" s="216"/>
      <c r="E39" s="216"/>
      <c r="F39" s="216"/>
      <c r="G39" s="216"/>
      <c r="H39" s="217"/>
      <c r="I39" s="1">
        <v>143</v>
      </c>
      <c r="J39" s="140">
        <v>13791036</v>
      </c>
      <c r="K39" s="140">
        <v>1919002</v>
      </c>
      <c r="L39" s="140">
        <v>0</v>
      </c>
      <c r="M39" s="141">
        <v>0</v>
      </c>
    </row>
    <row r="40" spans="1:13">
      <c r="A40" s="215" t="s">
        <v>191</v>
      </c>
      <c r="B40" s="216"/>
      <c r="C40" s="216"/>
      <c r="D40" s="216"/>
      <c r="E40" s="216"/>
      <c r="F40" s="216"/>
      <c r="G40" s="216"/>
      <c r="H40" s="217"/>
      <c r="I40" s="1">
        <v>144</v>
      </c>
      <c r="J40" s="7"/>
      <c r="K40" s="7"/>
      <c r="L40" s="7">
        <v>0</v>
      </c>
      <c r="M40" s="136">
        <v>0</v>
      </c>
    </row>
    <row r="41" spans="1:13">
      <c r="A41" s="215" t="s">
        <v>192</v>
      </c>
      <c r="B41" s="216"/>
      <c r="C41" s="216"/>
      <c r="D41" s="216"/>
      <c r="E41" s="216"/>
      <c r="F41" s="216"/>
      <c r="G41" s="216"/>
      <c r="H41" s="217"/>
      <c r="I41" s="1">
        <v>145</v>
      </c>
      <c r="J41" s="7"/>
      <c r="K41" s="7"/>
      <c r="L41" s="7">
        <v>0</v>
      </c>
      <c r="M41" s="136">
        <v>0</v>
      </c>
    </row>
    <row r="42" spans="1:13">
      <c r="A42" s="215" t="s">
        <v>181</v>
      </c>
      <c r="B42" s="216"/>
      <c r="C42" s="216"/>
      <c r="D42" s="216"/>
      <c r="E42" s="216"/>
      <c r="F42" s="216"/>
      <c r="G42" s="216"/>
      <c r="H42" s="217"/>
      <c r="I42" s="1">
        <v>146</v>
      </c>
      <c r="J42" s="128">
        <f>J7+J27+J38+J40</f>
        <v>909436048</v>
      </c>
      <c r="K42" s="128">
        <f>K7+K27+K38+K40</f>
        <v>291201148.90090501</v>
      </c>
      <c r="L42" s="128">
        <v>787884783.80974352</v>
      </c>
      <c r="M42" s="129">
        <v>239793216.78858936</v>
      </c>
    </row>
    <row r="43" spans="1:13">
      <c r="A43" s="215" t="s">
        <v>182</v>
      </c>
      <c r="B43" s="216"/>
      <c r="C43" s="216"/>
      <c r="D43" s="216"/>
      <c r="E43" s="216"/>
      <c r="F43" s="216"/>
      <c r="G43" s="216"/>
      <c r="H43" s="217"/>
      <c r="I43" s="1">
        <v>147</v>
      </c>
      <c r="J43" s="128">
        <f>J10+J33+J39+J41</f>
        <v>877135745</v>
      </c>
      <c r="K43" s="128">
        <f>K10+K33+K39+K41</f>
        <v>285896916.7829662</v>
      </c>
      <c r="L43" s="128">
        <v>756666294.9158746</v>
      </c>
      <c r="M43" s="129">
        <v>236765513.56318778</v>
      </c>
    </row>
    <row r="44" spans="1:13">
      <c r="A44" s="215" t="s">
        <v>202</v>
      </c>
      <c r="B44" s="216"/>
      <c r="C44" s="216"/>
      <c r="D44" s="216"/>
      <c r="E44" s="216"/>
      <c r="F44" s="216"/>
      <c r="G44" s="216"/>
      <c r="H44" s="217"/>
      <c r="I44" s="1">
        <v>148</v>
      </c>
      <c r="J44" s="128">
        <f>J42-J43</f>
        <v>32300303</v>
      </c>
      <c r="K44" s="128">
        <f>K42-K43</f>
        <v>5304232.1179388165</v>
      </c>
      <c r="L44" s="128">
        <v>31218488.893868912</v>
      </c>
      <c r="M44" s="129">
        <v>3027703.2254016288</v>
      </c>
    </row>
    <row r="45" spans="1:13">
      <c r="A45" s="235" t="s">
        <v>184</v>
      </c>
      <c r="B45" s="236"/>
      <c r="C45" s="236"/>
      <c r="D45" s="236"/>
      <c r="E45" s="236"/>
      <c r="F45" s="236"/>
      <c r="G45" s="236"/>
      <c r="H45" s="237"/>
      <c r="I45" s="1">
        <v>149</v>
      </c>
      <c r="J45" s="48">
        <f>IF(J42&gt;J43,J42-J43,0)</f>
        <v>32300303</v>
      </c>
      <c r="K45" s="48">
        <f>IF(K42&gt;K43,K42-K43,0)</f>
        <v>5304232.1179388165</v>
      </c>
      <c r="L45" s="48">
        <v>31218488.893868946</v>
      </c>
      <c r="M45" s="142">
        <v>3027703.2254016623</v>
      </c>
    </row>
    <row r="46" spans="1:13">
      <c r="A46" s="235" t="s">
        <v>185</v>
      </c>
      <c r="B46" s="236"/>
      <c r="C46" s="236"/>
      <c r="D46" s="236"/>
      <c r="E46" s="236"/>
      <c r="F46" s="236"/>
      <c r="G46" s="236"/>
      <c r="H46" s="237"/>
      <c r="I46" s="1">
        <v>150</v>
      </c>
      <c r="J46" s="48">
        <f>IF(J43&gt;J42,J43-J42,0)</f>
        <v>0</v>
      </c>
      <c r="K46" s="48">
        <f>IF(K43&gt;K42,K43-K42,0)</f>
        <v>0</v>
      </c>
      <c r="L46" s="48">
        <v>0</v>
      </c>
      <c r="M46" s="142">
        <v>0</v>
      </c>
    </row>
    <row r="47" spans="1:13">
      <c r="A47" s="215" t="s">
        <v>183</v>
      </c>
      <c r="B47" s="216"/>
      <c r="C47" s="216"/>
      <c r="D47" s="216"/>
      <c r="E47" s="216"/>
      <c r="F47" s="216"/>
      <c r="G47" s="216"/>
      <c r="H47" s="217"/>
      <c r="I47" s="1">
        <v>151</v>
      </c>
      <c r="J47" s="118">
        <v>0</v>
      </c>
      <c r="K47" s="118">
        <v>11265</v>
      </c>
      <c r="L47" s="118">
        <v>63517.966893821744</v>
      </c>
      <c r="M47" s="127">
        <v>1493.4211118841049</v>
      </c>
    </row>
    <row r="48" spans="1:13">
      <c r="A48" s="215" t="s">
        <v>203</v>
      </c>
      <c r="B48" s="216"/>
      <c r="C48" s="216"/>
      <c r="D48" s="216"/>
      <c r="E48" s="216"/>
      <c r="F48" s="216"/>
      <c r="G48" s="216"/>
      <c r="H48" s="217"/>
      <c r="I48" s="1">
        <v>152</v>
      </c>
      <c r="J48" s="128">
        <f>J44-J47</f>
        <v>32300303</v>
      </c>
      <c r="K48" s="128">
        <f>K44-K47</f>
        <v>5292967.1179388165</v>
      </c>
      <c r="L48" s="128">
        <v>31154970.92697509</v>
      </c>
      <c r="M48" s="129">
        <v>3026209.8042897396</v>
      </c>
    </row>
    <row r="49" spans="1:13">
      <c r="A49" s="235" t="s">
        <v>161</v>
      </c>
      <c r="B49" s="236"/>
      <c r="C49" s="236"/>
      <c r="D49" s="236"/>
      <c r="E49" s="236"/>
      <c r="F49" s="236"/>
      <c r="G49" s="236"/>
      <c r="H49" s="237"/>
      <c r="I49" s="1">
        <v>153</v>
      </c>
      <c r="J49" s="48">
        <f>IF(J48&gt;0,J48,0)</f>
        <v>32300303</v>
      </c>
      <c r="K49" s="48">
        <f>IF(K48&gt;0,K48,0)</f>
        <v>5292967.1179388165</v>
      </c>
      <c r="L49" s="48">
        <v>31154970.92697509</v>
      </c>
      <c r="M49" s="142">
        <v>3026209.8042897396</v>
      </c>
    </row>
    <row r="50" spans="1:13">
      <c r="A50" s="259" t="s">
        <v>186</v>
      </c>
      <c r="B50" s="260"/>
      <c r="C50" s="260"/>
      <c r="D50" s="260"/>
      <c r="E50" s="260"/>
      <c r="F50" s="260"/>
      <c r="G50" s="260"/>
      <c r="H50" s="261"/>
      <c r="I50" s="4">
        <v>154</v>
      </c>
      <c r="J50" s="55">
        <f>IF(J48&lt;0,-J48,0)</f>
        <v>0</v>
      </c>
      <c r="K50" s="55">
        <f>IF(K48&lt;0,-K48,0)</f>
        <v>0</v>
      </c>
      <c r="L50" s="55">
        <v>0</v>
      </c>
      <c r="M50" s="143">
        <v>0</v>
      </c>
    </row>
    <row r="51" spans="1:13">
      <c r="A51" s="232" t="s">
        <v>275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</row>
    <row r="52" spans="1:13">
      <c r="A52" s="212" t="s">
        <v>156</v>
      </c>
      <c r="B52" s="213"/>
      <c r="C52" s="213"/>
      <c r="D52" s="213"/>
      <c r="E52" s="213"/>
      <c r="F52" s="213"/>
      <c r="G52" s="213"/>
      <c r="H52" s="213"/>
      <c r="I52" s="49"/>
      <c r="J52" s="49"/>
      <c r="K52" s="49"/>
      <c r="L52" s="49"/>
      <c r="M52" s="56"/>
    </row>
    <row r="53" spans="1:13">
      <c r="A53" s="256" t="s">
        <v>200</v>
      </c>
      <c r="B53" s="257"/>
      <c r="C53" s="257"/>
      <c r="D53" s="257"/>
      <c r="E53" s="257"/>
      <c r="F53" s="257"/>
      <c r="G53" s="257"/>
      <c r="H53" s="258"/>
      <c r="I53" s="1">
        <v>155</v>
      </c>
      <c r="J53" s="7">
        <v>32300209</v>
      </c>
      <c r="K53" s="7">
        <v>5296353.3074715734</v>
      </c>
      <c r="L53" s="7">
        <v>31153543.31860267</v>
      </c>
      <c r="M53" s="7">
        <v>3026043.7060573213</v>
      </c>
    </row>
    <row r="54" spans="1:13">
      <c r="A54" s="256" t="s">
        <v>201</v>
      </c>
      <c r="B54" s="257"/>
      <c r="C54" s="257"/>
      <c r="D54" s="257"/>
      <c r="E54" s="257"/>
      <c r="F54" s="257"/>
      <c r="G54" s="257"/>
      <c r="H54" s="258"/>
      <c r="I54" s="1">
        <v>156</v>
      </c>
      <c r="J54" s="8">
        <v>94</v>
      </c>
      <c r="K54" s="8">
        <v>-3386</v>
      </c>
      <c r="L54" s="8">
        <v>1427.608372427065</v>
      </c>
      <c r="M54" s="8">
        <v>166.09823242433754</v>
      </c>
    </row>
    <row r="55" spans="1:13">
      <c r="A55" s="232" t="s">
        <v>158</v>
      </c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</row>
    <row r="56" spans="1:13">
      <c r="A56" s="212" t="s">
        <v>170</v>
      </c>
      <c r="B56" s="213"/>
      <c r="C56" s="213"/>
      <c r="D56" s="213"/>
      <c r="E56" s="213"/>
      <c r="F56" s="213"/>
      <c r="G56" s="213"/>
      <c r="H56" s="214"/>
      <c r="I56" s="9">
        <v>157</v>
      </c>
      <c r="J56" s="6">
        <v>32300303</v>
      </c>
      <c r="K56" s="6">
        <v>5292967.1179388165</v>
      </c>
      <c r="L56" s="6">
        <v>31154970.92697509</v>
      </c>
      <c r="M56" s="6">
        <v>3026209.804289747</v>
      </c>
    </row>
    <row r="57" spans="1:13">
      <c r="A57" s="215" t="s">
        <v>187</v>
      </c>
      <c r="B57" s="216"/>
      <c r="C57" s="216"/>
      <c r="D57" s="216"/>
      <c r="E57" s="216"/>
      <c r="F57" s="216"/>
      <c r="G57" s="216"/>
      <c r="H57" s="217"/>
      <c r="I57" s="1">
        <v>158</v>
      </c>
      <c r="J57" s="128">
        <f>SUM(J58:J64)</f>
        <v>-34057633</v>
      </c>
      <c r="K57" s="128">
        <f>SUM(K58:K64)</f>
        <v>-65514191</v>
      </c>
      <c r="L57" s="128">
        <v>23432513.318651039</v>
      </c>
      <c r="M57" s="129">
        <v>-5300260.8822825365</v>
      </c>
    </row>
    <row r="58" spans="1:13">
      <c r="A58" s="215" t="s">
        <v>194</v>
      </c>
      <c r="B58" s="216"/>
      <c r="C58" s="216"/>
      <c r="D58" s="216"/>
      <c r="E58" s="216"/>
      <c r="F58" s="216"/>
      <c r="G58" s="216"/>
      <c r="H58" s="217"/>
      <c r="I58" s="1">
        <v>159</v>
      </c>
      <c r="J58" s="7">
        <v>-34057633</v>
      </c>
      <c r="K58" s="7">
        <v>-68062583</v>
      </c>
      <c r="L58" s="7">
        <v>23295118.781748023</v>
      </c>
      <c r="M58" s="7">
        <v>-3608710.5135611705</v>
      </c>
    </row>
    <row r="59" spans="1:13" ht="26.45" customHeight="1">
      <c r="A59" s="215" t="s">
        <v>195</v>
      </c>
      <c r="B59" s="216"/>
      <c r="C59" s="216"/>
      <c r="D59" s="216"/>
      <c r="E59" s="216"/>
      <c r="F59" s="216"/>
      <c r="G59" s="216"/>
      <c r="H59" s="217"/>
      <c r="I59" s="1">
        <v>160</v>
      </c>
      <c r="J59" s="7">
        <v>0</v>
      </c>
      <c r="K59" s="7">
        <v>2548392</v>
      </c>
      <c r="L59" s="7">
        <v>136203.60990093555</v>
      </c>
      <c r="M59" s="7">
        <v>-1692741.2957234471</v>
      </c>
    </row>
    <row r="60" spans="1:13" ht="26.45" customHeight="1">
      <c r="A60" s="215" t="s">
        <v>39</v>
      </c>
      <c r="B60" s="216"/>
      <c r="C60" s="216"/>
      <c r="D60" s="216"/>
      <c r="E60" s="216"/>
      <c r="F60" s="216"/>
      <c r="G60" s="216"/>
      <c r="H60" s="217"/>
      <c r="I60" s="1">
        <v>161</v>
      </c>
      <c r="J60" s="7"/>
      <c r="K60" s="7"/>
      <c r="L60" s="7">
        <v>0</v>
      </c>
      <c r="M60" s="7">
        <v>0</v>
      </c>
    </row>
    <row r="61" spans="1:13">
      <c r="A61" s="215" t="s">
        <v>196</v>
      </c>
      <c r="B61" s="216"/>
      <c r="C61" s="216"/>
      <c r="D61" s="216"/>
      <c r="E61" s="216"/>
      <c r="F61" s="216"/>
      <c r="G61" s="216"/>
      <c r="H61" s="217"/>
      <c r="I61" s="1">
        <v>162</v>
      </c>
      <c r="J61" s="7"/>
      <c r="K61" s="7"/>
      <c r="L61" s="7">
        <v>0</v>
      </c>
      <c r="M61" s="7">
        <v>0</v>
      </c>
    </row>
    <row r="62" spans="1:13">
      <c r="A62" s="215" t="s">
        <v>197</v>
      </c>
      <c r="B62" s="216"/>
      <c r="C62" s="216"/>
      <c r="D62" s="216"/>
      <c r="E62" s="216"/>
      <c r="F62" s="216"/>
      <c r="G62" s="216"/>
      <c r="H62" s="217"/>
      <c r="I62" s="1">
        <v>163</v>
      </c>
      <c r="J62" s="7"/>
      <c r="K62" s="7"/>
      <c r="L62" s="7">
        <v>0</v>
      </c>
      <c r="M62" s="7">
        <v>0</v>
      </c>
    </row>
    <row r="63" spans="1:13">
      <c r="A63" s="215" t="s">
        <v>198</v>
      </c>
      <c r="B63" s="216"/>
      <c r="C63" s="216"/>
      <c r="D63" s="216"/>
      <c r="E63" s="216"/>
      <c r="F63" s="216"/>
      <c r="G63" s="216"/>
      <c r="H63" s="217"/>
      <c r="I63" s="1">
        <v>164</v>
      </c>
      <c r="J63" s="7"/>
      <c r="K63" s="7"/>
      <c r="L63" s="7">
        <v>0</v>
      </c>
      <c r="M63" s="7">
        <v>0</v>
      </c>
    </row>
    <row r="64" spans="1:13">
      <c r="A64" s="215" t="s">
        <v>199</v>
      </c>
      <c r="B64" s="216"/>
      <c r="C64" s="216"/>
      <c r="D64" s="216"/>
      <c r="E64" s="216"/>
      <c r="F64" s="216"/>
      <c r="G64" s="216"/>
      <c r="H64" s="217"/>
      <c r="I64" s="1">
        <v>165</v>
      </c>
      <c r="J64" s="7"/>
      <c r="K64" s="7"/>
      <c r="L64" s="7">
        <v>0</v>
      </c>
      <c r="M64" s="7">
        <v>0</v>
      </c>
    </row>
    <row r="65" spans="1:13">
      <c r="A65" s="215" t="s">
        <v>188</v>
      </c>
      <c r="B65" s="216"/>
      <c r="C65" s="216"/>
      <c r="D65" s="216"/>
      <c r="E65" s="216"/>
      <c r="F65" s="216"/>
      <c r="G65" s="216"/>
      <c r="H65" s="217"/>
      <c r="I65" s="1">
        <v>166</v>
      </c>
      <c r="J65" s="7">
        <v>-6115692</v>
      </c>
      <c r="K65" s="7">
        <v>-12407512</v>
      </c>
      <c r="L65" s="7">
        <v>4607455.5336404089</v>
      </c>
      <c r="M65" s="7">
        <v>-1049170.6680222601</v>
      </c>
    </row>
    <row r="66" spans="1:13" ht="26.45" customHeight="1">
      <c r="A66" s="215" t="s">
        <v>162</v>
      </c>
      <c r="B66" s="216"/>
      <c r="C66" s="216"/>
      <c r="D66" s="216"/>
      <c r="E66" s="216"/>
      <c r="F66" s="216"/>
      <c r="G66" s="216"/>
      <c r="H66" s="217"/>
      <c r="I66" s="1">
        <v>167</v>
      </c>
      <c r="J66" s="128">
        <f>J57-J65</f>
        <v>-27941941</v>
      </c>
      <c r="K66" s="128">
        <f>K57-K65</f>
        <v>-53106679</v>
      </c>
      <c r="L66" s="144">
        <v>18825057.785010628</v>
      </c>
      <c r="M66" s="128">
        <v>-4251090.2142602727</v>
      </c>
    </row>
    <row r="67" spans="1:13">
      <c r="A67" s="215" t="s">
        <v>163</v>
      </c>
      <c r="B67" s="216"/>
      <c r="C67" s="216"/>
      <c r="D67" s="216"/>
      <c r="E67" s="216"/>
      <c r="F67" s="216"/>
      <c r="G67" s="216"/>
      <c r="H67" s="217"/>
      <c r="I67" s="1">
        <v>168</v>
      </c>
      <c r="J67" s="55">
        <f>J56+J66</f>
        <v>4358362</v>
      </c>
      <c r="K67" s="55">
        <f>K56+K66</f>
        <v>-47813711.882061183</v>
      </c>
      <c r="L67" s="55">
        <v>49980028.711985722</v>
      </c>
      <c r="M67" s="55">
        <v>-1224880.4099705219</v>
      </c>
    </row>
    <row r="68" spans="1:13">
      <c r="A68" s="266" t="s">
        <v>276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</row>
    <row r="69" spans="1:13">
      <c r="A69" s="268" t="s">
        <v>157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</row>
    <row r="70" spans="1:13">
      <c r="A70" s="256" t="s">
        <v>200</v>
      </c>
      <c r="B70" s="257"/>
      <c r="C70" s="257"/>
      <c r="D70" s="257"/>
      <c r="E70" s="257"/>
      <c r="F70" s="257"/>
      <c r="G70" s="257"/>
      <c r="H70" s="258"/>
      <c r="I70" s="1">
        <v>169</v>
      </c>
      <c r="J70" s="7">
        <v>4364601</v>
      </c>
      <c r="K70" s="7">
        <v>-47797703</v>
      </c>
      <c r="L70" s="7">
        <v>49974906.122848012</v>
      </c>
      <c r="M70" s="7">
        <v>-1223673.5989710167</v>
      </c>
    </row>
    <row r="71" spans="1:13">
      <c r="A71" s="263" t="s">
        <v>201</v>
      </c>
      <c r="B71" s="264"/>
      <c r="C71" s="264"/>
      <c r="D71" s="264"/>
      <c r="E71" s="264"/>
      <c r="F71" s="264"/>
      <c r="G71" s="264"/>
      <c r="H71" s="265"/>
      <c r="I71" s="4">
        <v>170</v>
      </c>
      <c r="J71" s="8">
        <v>-6239</v>
      </c>
      <c r="K71" s="8">
        <v>-16009</v>
      </c>
      <c r="L71" s="8">
        <v>5122.5891377078306</v>
      </c>
      <c r="M71" s="8">
        <v>-1206.810999510526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  <ignoredErrors>
    <ignoredError sqref="J16:K16 J57:K57 J33:K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view="pageBreakPreview" zoomScaleNormal="100" zoomScaleSheetLayoutView="100" workbookViewId="0">
      <selection activeCell="M7" sqref="M7"/>
    </sheetView>
  </sheetViews>
  <sheetFormatPr defaultColWidth="9.140625" defaultRowHeight="12.75"/>
  <cols>
    <col min="1" max="9" width="9.140625" style="47"/>
    <col min="10" max="11" width="9.85546875" style="47" bestFit="1" customWidth="1"/>
    <col min="12" max="16384" width="9.140625" style="47"/>
  </cols>
  <sheetData>
    <row r="1" spans="1:14" ht="15.75">
      <c r="A1" s="273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4">
      <c r="A2" s="274" t="s">
        <v>319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4">
      <c r="A3" s="270" t="s">
        <v>311</v>
      </c>
      <c r="B3" s="271"/>
      <c r="C3" s="271"/>
      <c r="D3" s="271"/>
      <c r="E3" s="271"/>
      <c r="F3" s="271"/>
      <c r="G3" s="271"/>
      <c r="H3" s="271"/>
      <c r="I3" s="271"/>
      <c r="J3" s="271"/>
      <c r="K3" s="272"/>
    </row>
    <row r="4" spans="1:14" ht="23.25">
      <c r="A4" s="275" t="s">
        <v>50</v>
      </c>
      <c r="B4" s="275"/>
      <c r="C4" s="275"/>
      <c r="D4" s="275"/>
      <c r="E4" s="275"/>
      <c r="F4" s="275"/>
      <c r="G4" s="275"/>
      <c r="H4" s="275"/>
      <c r="I4" s="59" t="s">
        <v>245</v>
      </c>
      <c r="J4" s="60" t="s">
        <v>281</v>
      </c>
      <c r="K4" s="60" t="s">
        <v>282</v>
      </c>
    </row>
    <row r="5" spans="1:14">
      <c r="A5" s="276">
        <v>1</v>
      </c>
      <c r="B5" s="276"/>
      <c r="C5" s="276"/>
      <c r="D5" s="276"/>
      <c r="E5" s="276"/>
      <c r="F5" s="276"/>
      <c r="G5" s="276"/>
      <c r="H5" s="276"/>
      <c r="I5" s="61">
        <v>2</v>
      </c>
      <c r="J5" s="62" t="s">
        <v>248</v>
      </c>
      <c r="K5" s="62" t="s">
        <v>249</v>
      </c>
    </row>
    <row r="6" spans="1:14">
      <c r="A6" s="232" t="s">
        <v>130</v>
      </c>
      <c r="B6" s="243"/>
      <c r="C6" s="243"/>
      <c r="D6" s="243"/>
      <c r="E6" s="243"/>
      <c r="F6" s="243"/>
      <c r="G6" s="243"/>
      <c r="H6" s="243"/>
      <c r="I6" s="277"/>
      <c r="J6" s="277"/>
      <c r="K6" s="278"/>
    </row>
    <row r="7" spans="1:14">
      <c r="A7" s="226" t="s">
        <v>34</v>
      </c>
      <c r="B7" s="227"/>
      <c r="C7" s="227"/>
      <c r="D7" s="227"/>
      <c r="E7" s="227"/>
      <c r="F7" s="227"/>
      <c r="G7" s="227"/>
      <c r="H7" s="227"/>
      <c r="I7" s="1">
        <v>1</v>
      </c>
      <c r="J7" s="7">
        <v>32300303</v>
      </c>
      <c r="K7" s="7">
        <v>31218488.893868901</v>
      </c>
      <c r="N7" s="115"/>
    </row>
    <row r="8" spans="1:14">
      <c r="A8" s="226" t="s">
        <v>35</v>
      </c>
      <c r="B8" s="227"/>
      <c r="C8" s="227"/>
      <c r="D8" s="227"/>
      <c r="E8" s="227"/>
      <c r="F8" s="227"/>
      <c r="G8" s="227"/>
      <c r="H8" s="227"/>
      <c r="I8" s="1">
        <v>2</v>
      </c>
      <c r="J8" s="7">
        <v>54624223</v>
      </c>
      <c r="K8" s="7">
        <v>57227155.962213218</v>
      </c>
      <c r="N8" s="115"/>
    </row>
    <row r="9" spans="1:14">
      <c r="A9" s="226" t="s">
        <v>36</v>
      </c>
      <c r="B9" s="227"/>
      <c r="C9" s="227"/>
      <c r="D9" s="227"/>
      <c r="E9" s="227"/>
      <c r="F9" s="227"/>
      <c r="G9" s="227"/>
      <c r="H9" s="227"/>
      <c r="I9" s="1">
        <v>3</v>
      </c>
      <c r="J9" s="7"/>
      <c r="K9" s="7">
        <v>0</v>
      </c>
      <c r="N9" s="115"/>
    </row>
    <row r="10" spans="1:14">
      <c r="A10" s="226" t="s">
        <v>37</v>
      </c>
      <c r="B10" s="227"/>
      <c r="C10" s="227"/>
      <c r="D10" s="227"/>
      <c r="E10" s="227"/>
      <c r="F10" s="227"/>
      <c r="G10" s="227"/>
      <c r="H10" s="227"/>
      <c r="I10" s="1">
        <v>4</v>
      </c>
      <c r="J10" s="7">
        <v>6161377</v>
      </c>
      <c r="K10" s="7">
        <v>0</v>
      </c>
      <c r="N10" s="115"/>
    </row>
    <row r="11" spans="1:14">
      <c r="A11" s="226" t="s">
        <v>38</v>
      </c>
      <c r="B11" s="227"/>
      <c r="C11" s="227"/>
      <c r="D11" s="227"/>
      <c r="E11" s="227"/>
      <c r="F11" s="227"/>
      <c r="G11" s="227"/>
      <c r="H11" s="227"/>
      <c r="I11" s="1">
        <v>5</v>
      </c>
      <c r="J11" s="7"/>
      <c r="K11" s="7">
        <v>0</v>
      </c>
      <c r="N11" s="115"/>
    </row>
    <row r="12" spans="1:14">
      <c r="A12" s="226" t="s">
        <v>42</v>
      </c>
      <c r="B12" s="227"/>
      <c r="C12" s="227"/>
      <c r="D12" s="227"/>
      <c r="E12" s="227"/>
      <c r="F12" s="227"/>
      <c r="G12" s="227"/>
      <c r="H12" s="227"/>
      <c r="I12" s="1">
        <v>6</v>
      </c>
      <c r="J12" s="7">
        <v>7886222</v>
      </c>
      <c r="K12" s="7">
        <v>79600228.546581626</v>
      </c>
      <c r="N12" s="115"/>
    </row>
    <row r="13" spans="1:14">
      <c r="A13" s="215" t="s">
        <v>131</v>
      </c>
      <c r="B13" s="216"/>
      <c r="C13" s="216"/>
      <c r="D13" s="216"/>
      <c r="E13" s="216"/>
      <c r="F13" s="216"/>
      <c r="G13" s="216"/>
      <c r="H13" s="216"/>
      <c r="I13" s="1">
        <v>7</v>
      </c>
      <c r="J13" s="128">
        <f>SUM(J7:J12)</f>
        <v>100972125</v>
      </c>
      <c r="K13" s="128">
        <f>SUM(K7:K12)</f>
        <v>168045873.40266374</v>
      </c>
      <c r="N13" s="115"/>
    </row>
    <row r="14" spans="1:14">
      <c r="A14" s="226" t="s">
        <v>43</v>
      </c>
      <c r="B14" s="227"/>
      <c r="C14" s="227"/>
      <c r="D14" s="227"/>
      <c r="E14" s="227"/>
      <c r="F14" s="227"/>
      <c r="G14" s="227"/>
      <c r="H14" s="227"/>
      <c r="I14" s="1">
        <v>8</v>
      </c>
      <c r="J14" s="7">
        <v>57442576</v>
      </c>
      <c r="K14" s="7">
        <v>30582641.878970791</v>
      </c>
      <c r="N14" s="115"/>
    </row>
    <row r="15" spans="1:14">
      <c r="A15" s="226" t="s">
        <v>44</v>
      </c>
      <c r="B15" s="227"/>
      <c r="C15" s="227"/>
      <c r="D15" s="227"/>
      <c r="E15" s="227"/>
      <c r="F15" s="227"/>
      <c r="G15" s="227"/>
      <c r="H15" s="227"/>
      <c r="I15" s="1">
        <v>9</v>
      </c>
      <c r="J15" s="7"/>
      <c r="K15" s="7">
        <v>32392365.571215205</v>
      </c>
      <c r="N15" s="115"/>
    </row>
    <row r="16" spans="1:14">
      <c r="A16" s="226" t="s">
        <v>45</v>
      </c>
      <c r="B16" s="227"/>
      <c r="C16" s="227"/>
      <c r="D16" s="227"/>
      <c r="E16" s="227"/>
      <c r="F16" s="227"/>
      <c r="G16" s="227"/>
      <c r="H16" s="227"/>
      <c r="I16" s="1">
        <v>10</v>
      </c>
      <c r="J16" s="7">
        <v>3231849</v>
      </c>
      <c r="K16" s="7">
        <v>4102344.8105689585</v>
      </c>
      <c r="N16" s="115"/>
    </row>
    <row r="17" spans="1:14">
      <c r="A17" s="226" t="s">
        <v>46</v>
      </c>
      <c r="B17" s="227"/>
      <c r="C17" s="227"/>
      <c r="D17" s="227"/>
      <c r="E17" s="227"/>
      <c r="F17" s="227"/>
      <c r="G17" s="227"/>
      <c r="H17" s="227"/>
      <c r="I17" s="1">
        <v>11</v>
      </c>
      <c r="J17" s="7"/>
      <c r="K17" s="7">
        <v>36382839.815427721</v>
      </c>
      <c r="N17" s="115"/>
    </row>
    <row r="18" spans="1:14">
      <c r="A18" s="215" t="s">
        <v>132</v>
      </c>
      <c r="B18" s="216"/>
      <c r="C18" s="216"/>
      <c r="D18" s="216"/>
      <c r="E18" s="216"/>
      <c r="F18" s="216"/>
      <c r="G18" s="216"/>
      <c r="H18" s="216"/>
      <c r="I18" s="1">
        <v>12</v>
      </c>
      <c r="J18" s="128">
        <f>SUM(J14:J17)</f>
        <v>60674425</v>
      </c>
      <c r="K18" s="128">
        <f>SUM(K14:K17)</f>
        <v>103460192.07618268</v>
      </c>
      <c r="N18" s="115"/>
    </row>
    <row r="19" spans="1:14" ht="26.45" customHeight="1">
      <c r="A19" s="215" t="s">
        <v>30</v>
      </c>
      <c r="B19" s="216"/>
      <c r="C19" s="216"/>
      <c r="D19" s="216"/>
      <c r="E19" s="216"/>
      <c r="F19" s="216"/>
      <c r="G19" s="216"/>
      <c r="H19" s="216"/>
      <c r="I19" s="1">
        <v>13</v>
      </c>
      <c r="J19" s="128">
        <f>IF(J13&gt;J18,J13-J18,0)</f>
        <v>40297700</v>
      </c>
      <c r="K19" s="128">
        <f>IF(K13&gt;K18,K13-K18,0)</f>
        <v>64585681.326481059</v>
      </c>
      <c r="N19" s="115"/>
    </row>
    <row r="20" spans="1:14" ht="26.45" customHeight="1">
      <c r="A20" s="215" t="s">
        <v>31</v>
      </c>
      <c r="B20" s="216"/>
      <c r="C20" s="216"/>
      <c r="D20" s="216"/>
      <c r="E20" s="216"/>
      <c r="F20" s="216"/>
      <c r="G20" s="216"/>
      <c r="H20" s="216"/>
      <c r="I20" s="1">
        <v>14</v>
      </c>
      <c r="J20" s="128">
        <f>IF(J18&gt;J13,J18-J13,0)</f>
        <v>0</v>
      </c>
      <c r="K20" s="128">
        <f>IF(K18&gt;K13,K18-K13,0)</f>
        <v>0</v>
      </c>
      <c r="N20" s="115"/>
    </row>
    <row r="21" spans="1:14">
      <c r="A21" s="232" t="s">
        <v>133</v>
      </c>
      <c r="B21" s="243"/>
      <c r="C21" s="243"/>
      <c r="D21" s="243"/>
      <c r="E21" s="243"/>
      <c r="F21" s="243"/>
      <c r="G21" s="243"/>
      <c r="H21" s="243"/>
      <c r="I21" s="277"/>
      <c r="J21" s="277"/>
      <c r="K21" s="278"/>
      <c r="N21" s="115"/>
    </row>
    <row r="22" spans="1:14">
      <c r="A22" s="226" t="s">
        <v>147</v>
      </c>
      <c r="B22" s="227"/>
      <c r="C22" s="227"/>
      <c r="D22" s="227"/>
      <c r="E22" s="227"/>
      <c r="F22" s="227"/>
      <c r="G22" s="227"/>
      <c r="H22" s="227"/>
      <c r="I22" s="1">
        <v>15</v>
      </c>
      <c r="J22" s="7"/>
      <c r="K22" s="7">
        <v>8102410.4520069091</v>
      </c>
      <c r="N22" s="115"/>
    </row>
    <row r="23" spans="1:14">
      <c r="A23" s="226" t="s">
        <v>148</v>
      </c>
      <c r="B23" s="227"/>
      <c r="C23" s="227"/>
      <c r="D23" s="227"/>
      <c r="E23" s="227"/>
      <c r="F23" s="227"/>
      <c r="G23" s="227"/>
      <c r="H23" s="227"/>
      <c r="I23" s="1">
        <v>16</v>
      </c>
      <c r="J23" s="7"/>
      <c r="K23" s="7">
        <v>128500</v>
      </c>
      <c r="N23" s="115"/>
    </row>
    <row r="24" spans="1:14">
      <c r="A24" s="226" t="s">
        <v>149</v>
      </c>
      <c r="B24" s="227"/>
      <c r="C24" s="227"/>
      <c r="D24" s="227"/>
      <c r="E24" s="227"/>
      <c r="F24" s="227"/>
      <c r="G24" s="227"/>
      <c r="H24" s="227"/>
      <c r="I24" s="1">
        <v>17</v>
      </c>
      <c r="J24" s="7">
        <v>772241</v>
      </c>
      <c r="K24" s="7">
        <v>0</v>
      </c>
      <c r="N24" s="115"/>
    </row>
    <row r="25" spans="1:14">
      <c r="A25" s="226" t="s">
        <v>150</v>
      </c>
      <c r="B25" s="227"/>
      <c r="C25" s="227"/>
      <c r="D25" s="227"/>
      <c r="E25" s="227"/>
      <c r="F25" s="227"/>
      <c r="G25" s="227"/>
      <c r="H25" s="227"/>
      <c r="I25" s="1">
        <v>18</v>
      </c>
      <c r="J25" s="7">
        <v>31326060</v>
      </c>
      <c r="K25" s="7">
        <v>37333051.009999998</v>
      </c>
      <c r="N25" s="115"/>
    </row>
    <row r="26" spans="1:14">
      <c r="A26" s="226" t="s">
        <v>151</v>
      </c>
      <c r="B26" s="227"/>
      <c r="C26" s="227"/>
      <c r="D26" s="227"/>
      <c r="E26" s="227"/>
      <c r="F26" s="227"/>
      <c r="G26" s="227"/>
      <c r="H26" s="227"/>
      <c r="I26" s="1">
        <v>19</v>
      </c>
      <c r="J26" s="7"/>
      <c r="K26" s="7">
        <v>2175000</v>
      </c>
      <c r="N26" s="115"/>
    </row>
    <row r="27" spans="1:14">
      <c r="A27" s="215" t="s">
        <v>137</v>
      </c>
      <c r="B27" s="216"/>
      <c r="C27" s="216"/>
      <c r="D27" s="216"/>
      <c r="E27" s="216"/>
      <c r="F27" s="216"/>
      <c r="G27" s="216"/>
      <c r="H27" s="216"/>
      <c r="I27" s="1">
        <v>20</v>
      </c>
      <c r="J27" s="128">
        <f>SUM(J22:J26)</f>
        <v>32098301</v>
      </c>
      <c r="K27" s="128">
        <f>SUM(K22:K26)</f>
        <v>47738961.462006904</v>
      </c>
      <c r="N27" s="115"/>
    </row>
    <row r="28" spans="1:14">
      <c r="A28" s="226" t="s">
        <v>101</v>
      </c>
      <c r="B28" s="227"/>
      <c r="C28" s="227"/>
      <c r="D28" s="227"/>
      <c r="E28" s="227"/>
      <c r="F28" s="227"/>
      <c r="G28" s="227"/>
      <c r="H28" s="227"/>
      <c r="I28" s="1">
        <v>21</v>
      </c>
      <c r="J28" s="7">
        <v>6456066.3999999762</v>
      </c>
      <c r="K28" s="7">
        <v>34085373.696093887</v>
      </c>
      <c r="N28" s="115"/>
    </row>
    <row r="29" spans="1:14">
      <c r="A29" s="226" t="s">
        <v>102</v>
      </c>
      <c r="B29" s="227"/>
      <c r="C29" s="227"/>
      <c r="D29" s="227"/>
      <c r="E29" s="227"/>
      <c r="F29" s="227"/>
      <c r="G29" s="227"/>
      <c r="H29" s="227"/>
      <c r="I29" s="1">
        <v>22</v>
      </c>
      <c r="J29" s="5"/>
      <c r="K29" s="7">
        <v>0</v>
      </c>
      <c r="N29" s="115"/>
    </row>
    <row r="30" spans="1:14">
      <c r="A30" s="226" t="s">
        <v>10</v>
      </c>
      <c r="B30" s="227"/>
      <c r="C30" s="227"/>
      <c r="D30" s="227"/>
      <c r="E30" s="227"/>
      <c r="F30" s="227"/>
      <c r="G30" s="227"/>
      <c r="H30" s="227"/>
      <c r="I30" s="1">
        <v>23</v>
      </c>
      <c r="J30" s="5">
        <v>37439500.899999976</v>
      </c>
      <c r="K30" s="7">
        <v>1432233.5568922122</v>
      </c>
      <c r="N30" s="115"/>
    </row>
    <row r="31" spans="1:14">
      <c r="A31" s="215" t="s">
        <v>2</v>
      </c>
      <c r="B31" s="216"/>
      <c r="C31" s="216"/>
      <c r="D31" s="216"/>
      <c r="E31" s="216"/>
      <c r="F31" s="216"/>
      <c r="G31" s="216"/>
      <c r="H31" s="216"/>
      <c r="I31" s="1">
        <v>24</v>
      </c>
      <c r="J31" s="128">
        <f>SUM(J28:J30)</f>
        <v>43895567.299999952</v>
      </c>
      <c r="K31" s="128">
        <f>SUM(K28:K30)</f>
        <v>35517607.252986096</v>
      </c>
      <c r="N31" s="115"/>
    </row>
    <row r="32" spans="1:14" ht="26.45" customHeight="1">
      <c r="A32" s="215" t="s">
        <v>32</v>
      </c>
      <c r="B32" s="216"/>
      <c r="C32" s="216"/>
      <c r="D32" s="216"/>
      <c r="E32" s="216"/>
      <c r="F32" s="216"/>
      <c r="G32" s="216"/>
      <c r="H32" s="216"/>
      <c r="I32" s="1">
        <v>25</v>
      </c>
      <c r="J32" s="128">
        <f>IF(J27&gt;J31,J27-J31,0)</f>
        <v>0</v>
      </c>
      <c r="K32" s="128">
        <f>IF(K27&gt;K31,K27-K31,0)</f>
        <v>12221354.209020808</v>
      </c>
      <c r="N32" s="115"/>
    </row>
    <row r="33" spans="1:14" ht="26.45" customHeight="1">
      <c r="A33" s="215" t="s">
        <v>33</v>
      </c>
      <c r="B33" s="216"/>
      <c r="C33" s="216"/>
      <c r="D33" s="216"/>
      <c r="E33" s="216"/>
      <c r="F33" s="216"/>
      <c r="G33" s="216"/>
      <c r="H33" s="216"/>
      <c r="I33" s="1">
        <v>26</v>
      </c>
      <c r="J33" s="128">
        <f>IF(J31&gt;J27,J31-J27,0)</f>
        <v>11797266.299999952</v>
      </c>
      <c r="K33" s="128">
        <f>IF(K31&gt;K27,K31-K27,0)</f>
        <v>0</v>
      </c>
      <c r="N33" s="115"/>
    </row>
    <row r="34" spans="1:14">
      <c r="A34" s="232" t="s">
        <v>134</v>
      </c>
      <c r="B34" s="243"/>
      <c r="C34" s="243"/>
      <c r="D34" s="243"/>
      <c r="E34" s="243"/>
      <c r="F34" s="243"/>
      <c r="G34" s="243"/>
      <c r="H34" s="243"/>
      <c r="I34" s="277"/>
      <c r="J34" s="277"/>
      <c r="K34" s="278"/>
      <c r="N34" s="115"/>
    </row>
    <row r="35" spans="1:14">
      <c r="A35" s="226" t="s">
        <v>143</v>
      </c>
      <c r="B35" s="227"/>
      <c r="C35" s="227"/>
      <c r="D35" s="227"/>
      <c r="E35" s="227"/>
      <c r="F35" s="227"/>
      <c r="G35" s="227"/>
      <c r="H35" s="227"/>
      <c r="I35" s="1">
        <v>27</v>
      </c>
      <c r="J35" s="5"/>
      <c r="K35" s="7">
        <v>0</v>
      </c>
      <c r="N35" s="115"/>
    </row>
    <row r="36" spans="1:14">
      <c r="A36" s="226" t="s">
        <v>23</v>
      </c>
      <c r="B36" s="227"/>
      <c r="C36" s="227"/>
      <c r="D36" s="227"/>
      <c r="E36" s="227"/>
      <c r="F36" s="227"/>
      <c r="G36" s="227"/>
      <c r="H36" s="227"/>
      <c r="I36" s="1">
        <v>28</v>
      </c>
      <c r="J36" s="7">
        <v>79740094</v>
      </c>
      <c r="K36" s="7">
        <v>92631653.512346566</v>
      </c>
      <c r="N36" s="115"/>
    </row>
    <row r="37" spans="1:14">
      <c r="A37" s="226" t="s">
        <v>24</v>
      </c>
      <c r="B37" s="227"/>
      <c r="C37" s="227"/>
      <c r="D37" s="227"/>
      <c r="E37" s="227"/>
      <c r="F37" s="227"/>
      <c r="G37" s="227"/>
      <c r="H37" s="227"/>
      <c r="I37" s="1">
        <v>29</v>
      </c>
      <c r="J37" s="7">
        <v>22201025</v>
      </c>
      <c r="K37" s="7">
        <v>0</v>
      </c>
      <c r="N37" s="115"/>
    </row>
    <row r="38" spans="1:14">
      <c r="A38" s="215" t="s">
        <v>59</v>
      </c>
      <c r="B38" s="216"/>
      <c r="C38" s="216"/>
      <c r="D38" s="216"/>
      <c r="E38" s="216"/>
      <c r="F38" s="216"/>
      <c r="G38" s="216"/>
      <c r="H38" s="216"/>
      <c r="I38" s="1">
        <v>30</v>
      </c>
      <c r="J38" s="128">
        <f>SUM(J35:J37)</f>
        <v>101941119</v>
      </c>
      <c r="K38" s="128">
        <f>SUM(K35:K37)</f>
        <v>92631653.512346566</v>
      </c>
      <c r="N38" s="115"/>
    </row>
    <row r="39" spans="1:14">
      <c r="A39" s="226" t="s">
        <v>25</v>
      </c>
      <c r="B39" s="227"/>
      <c r="C39" s="227"/>
      <c r="D39" s="227"/>
      <c r="E39" s="227"/>
      <c r="F39" s="227"/>
      <c r="G39" s="227"/>
      <c r="H39" s="227"/>
      <c r="I39" s="1">
        <v>31</v>
      </c>
      <c r="J39" s="7">
        <v>130938828</v>
      </c>
      <c r="K39" s="7">
        <v>113560823.34190504</v>
      </c>
      <c r="N39" s="115"/>
    </row>
    <row r="40" spans="1:14">
      <c r="A40" s="226" t="s">
        <v>26</v>
      </c>
      <c r="B40" s="227"/>
      <c r="C40" s="227"/>
      <c r="D40" s="227"/>
      <c r="E40" s="227"/>
      <c r="F40" s="227"/>
      <c r="G40" s="227"/>
      <c r="H40" s="227"/>
      <c r="I40" s="1">
        <v>32</v>
      </c>
      <c r="J40" s="7"/>
      <c r="K40" s="7">
        <v>50044303.950000003</v>
      </c>
      <c r="N40" s="115"/>
    </row>
    <row r="41" spans="1:14">
      <c r="A41" s="226" t="s">
        <v>27</v>
      </c>
      <c r="B41" s="227"/>
      <c r="C41" s="227"/>
      <c r="D41" s="227"/>
      <c r="E41" s="227"/>
      <c r="F41" s="227"/>
      <c r="G41" s="227"/>
      <c r="H41" s="227"/>
      <c r="I41" s="1">
        <v>33</v>
      </c>
      <c r="J41" s="7"/>
      <c r="K41" s="7">
        <v>2887973.87</v>
      </c>
      <c r="N41" s="115"/>
    </row>
    <row r="42" spans="1:14">
      <c r="A42" s="226" t="s">
        <v>28</v>
      </c>
      <c r="B42" s="227"/>
      <c r="C42" s="227"/>
      <c r="D42" s="227"/>
      <c r="E42" s="227"/>
      <c r="F42" s="227"/>
      <c r="G42" s="227"/>
      <c r="H42" s="227"/>
      <c r="I42" s="1">
        <v>34</v>
      </c>
      <c r="J42" s="7"/>
      <c r="K42" s="7">
        <v>0</v>
      </c>
      <c r="N42" s="115"/>
    </row>
    <row r="43" spans="1:14">
      <c r="A43" s="226" t="s">
        <v>29</v>
      </c>
      <c r="B43" s="227"/>
      <c r="C43" s="227"/>
      <c r="D43" s="227"/>
      <c r="E43" s="227"/>
      <c r="F43" s="227"/>
      <c r="G43" s="227"/>
      <c r="H43" s="227"/>
      <c r="I43" s="1">
        <v>35</v>
      </c>
      <c r="J43" s="7"/>
      <c r="K43" s="7">
        <v>0</v>
      </c>
      <c r="N43" s="115"/>
    </row>
    <row r="44" spans="1:14">
      <c r="A44" s="215" t="s">
        <v>60</v>
      </c>
      <c r="B44" s="216"/>
      <c r="C44" s="216"/>
      <c r="D44" s="216"/>
      <c r="E44" s="216"/>
      <c r="F44" s="216"/>
      <c r="G44" s="216"/>
      <c r="H44" s="216"/>
      <c r="I44" s="1">
        <v>36</v>
      </c>
      <c r="J44" s="128">
        <f>SUM(J39:J43)</f>
        <v>130938828</v>
      </c>
      <c r="K44" s="128">
        <f>SUM(K39:K43)</f>
        <v>166493101.16190505</v>
      </c>
      <c r="N44" s="115"/>
    </row>
    <row r="45" spans="1:14" ht="26.45" customHeight="1">
      <c r="A45" s="215" t="s">
        <v>11</v>
      </c>
      <c r="B45" s="216"/>
      <c r="C45" s="216"/>
      <c r="D45" s="216"/>
      <c r="E45" s="216"/>
      <c r="F45" s="216"/>
      <c r="G45" s="216"/>
      <c r="H45" s="216"/>
      <c r="I45" s="1">
        <v>37</v>
      </c>
      <c r="J45" s="128">
        <f>IF(J38&gt;J44,J38-J44,0)</f>
        <v>0</v>
      </c>
      <c r="K45" s="128">
        <f>IF(K38&gt;K44,K38-K44,0)</f>
        <v>0</v>
      </c>
      <c r="N45" s="115"/>
    </row>
    <row r="46" spans="1:14" ht="26.45" customHeight="1">
      <c r="A46" s="215" t="s">
        <v>12</v>
      </c>
      <c r="B46" s="216"/>
      <c r="C46" s="216"/>
      <c r="D46" s="216"/>
      <c r="E46" s="216"/>
      <c r="F46" s="216"/>
      <c r="G46" s="216"/>
      <c r="H46" s="216"/>
      <c r="I46" s="1">
        <v>38</v>
      </c>
      <c r="J46" s="128">
        <f>IF(J44&gt;J38,J44-J38,0)</f>
        <v>28997709</v>
      </c>
      <c r="K46" s="128">
        <f>IF(K44&gt;K38,K44-K38,0)</f>
        <v>73861447.649558485</v>
      </c>
      <c r="N46" s="115"/>
    </row>
    <row r="47" spans="1:14">
      <c r="A47" s="226" t="s">
        <v>61</v>
      </c>
      <c r="B47" s="227"/>
      <c r="C47" s="227"/>
      <c r="D47" s="227"/>
      <c r="E47" s="227"/>
      <c r="F47" s="227"/>
      <c r="G47" s="227"/>
      <c r="H47" s="227"/>
      <c r="I47" s="1">
        <v>39</v>
      </c>
      <c r="J47" s="58">
        <f>IF(J19-J20+J32-J33+J45-J46&gt;0,J19-J20+J32-J33+J45-J46,0)</f>
        <v>0</v>
      </c>
      <c r="K47" s="48">
        <f>IF(K19-K20+K32-K33+K45-K46&gt;0,K19-K20+K32-K33+K45-K46,0)</f>
        <v>2945587.885943383</v>
      </c>
      <c r="N47" s="115"/>
    </row>
    <row r="48" spans="1:14">
      <c r="A48" s="226" t="s">
        <v>62</v>
      </c>
      <c r="B48" s="227"/>
      <c r="C48" s="227"/>
      <c r="D48" s="227"/>
      <c r="E48" s="227"/>
      <c r="F48" s="227"/>
      <c r="G48" s="227"/>
      <c r="H48" s="227"/>
      <c r="I48" s="1">
        <v>40</v>
      </c>
      <c r="J48" s="58">
        <f>IF(J20-J19+J33-J32+J46-J45&gt;0,J20-J19+J33-J32+J46-J45,0)</f>
        <v>497275.29999995232</v>
      </c>
      <c r="K48" s="48">
        <f>IF(K20-K19+K33-K32+K46-K45&gt;0,K20-K19+K33-K32+K46-K45,0)</f>
        <v>0</v>
      </c>
      <c r="N48" s="115"/>
    </row>
    <row r="49" spans="1:14">
      <c r="A49" s="226" t="s">
        <v>135</v>
      </c>
      <c r="B49" s="227"/>
      <c r="C49" s="227"/>
      <c r="D49" s="227"/>
      <c r="E49" s="227"/>
      <c r="F49" s="227"/>
      <c r="G49" s="227"/>
      <c r="H49" s="227"/>
      <c r="I49" s="1">
        <v>41</v>
      </c>
      <c r="J49" s="7">
        <v>7805591</v>
      </c>
      <c r="K49" s="7">
        <v>12383774</v>
      </c>
      <c r="N49" s="115"/>
    </row>
    <row r="50" spans="1:14">
      <c r="A50" s="226" t="s">
        <v>144</v>
      </c>
      <c r="B50" s="227"/>
      <c r="C50" s="227"/>
      <c r="D50" s="227"/>
      <c r="E50" s="227"/>
      <c r="F50" s="227"/>
      <c r="G50" s="227"/>
      <c r="H50" s="227"/>
      <c r="I50" s="1">
        <v>42</v>
      </c>
      <c r="J50" s="7"/>
      <c r="K50" s="7">
        <v>2945587.885943383</v>
      </c>
      <c r="N50" s="115"/>
    </row>
    <row r="51" spans="1:14">
      <c r="A51" s="226" t="s">
        <v>145</v>
      </c>
      <c r="B51" s="227"/>
      <c r="C51" s="227"/>
      <c r="D51" s="227"/>
      <c r="E51" s="227"/>
      <c r="F51" s="227"/>
      <c r="G51" s="227"/>
      <c r="H51" s="227"/>
      <c r="I51" s="1">
        <v>43</v>
      </c>
      <c r="J51" s="7">
        <v>497275</v>
      </c>
      <c r="K51" s="7">
        <v>0</v>
      </c>
      <c r="N51" s="115"/>
    </row>
    <row r="52" spans="1:14">
      <c r="A52" s="248" t="s">
        <v>146</v>
      </c>
      <c r="B52" s="249"/>
      <c r="C52" s="249"/>
      <c r="D52" s="249"/>
      <c r="E52" s="249"/>
      <c r="F52" s="249"/>
      <c r="G52" s="249"/>
      <c r="H52" s="249"/>
      <c r="I52" s="4">
        <v>44</v>
      </c>
      <c r="J52" s="55">
        <f>J49+J50-J51</f>
        <v>7308316</v>
      </c>
      <c r="K52" s="55">
        <f>K49+K50-K51</f>
        <v>15329361.885943383</v>
      </c>
      <c r="N52" s="115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5"/>
  <sheetViews>
    <sheetView view="pageBreakPreview" zoomScaleNormal="100" zoomScaleSheetLayoutView="100" workbookViewId="0">
      <selection activeCell="M7" sqref="M7"/>
    </sheetView>
  </sheetViews>
  <sheetFormatPr defaultColWidth="9.140625" defaultRowHeight="12.75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4">
      <c r="A1" s="285" t="s">
        <v>246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64"/>
    </row>
    <row r="2" spans="1:14" ht="15.75">
      <c r="A2" s="39"/>
      <c r="B2" s="63"/>
      <c r="C2" s="291" t="s">
        <v>247</v>
      </c>
      <c r="D2" s="291"/>
      <c r="E2" s="114" t="s">
        <v>283</v>
      </c>
      <c r="F2" s="40" t="s">
        <v>216</v>
      </c>
      <c r="G2" s="292" t="s">
        <v>317</v>
      </c>
      <c r="H2" s="293"/>
      <c r="I2" s="63"/>
      <c r="J2" s="63"/>
      <c r="K2" s="63"/>
      <c r="L2" s="66"/>
    </row>
    <row r="3" spans="1:14" ht="23.25">
      <c r="A3" s="294" t="s">
        <v>50</v>
      </c>
      <c r="B3" s="294"/>
      <c r="C3" s="294"/>
      <c r="D3" s="294"/>
      <c r="E3" s="294"/>
      <c r="F3" s="294"/>
      <c r="G3" s="294"/>
      <c r="H3" s="294"/>
      <c r="I3" s="68" t="s">
        <v>270</v>
      </c>
      <c r="J3" s="69" t="s">
        <v>124</v>
      </c>
      <c r="K3" s="69" t="s">
        <v>125</v>
      </c>
    </row>
    <row r="4" spans="1:14">
      <c r="A4" s="295">
        <v>1</v>
      </c>
      <c r="B4" s="295"/>
      <c r="C4" s="295"/>
      <c r="D4" s="295"/>
      <c r="E4" s="295"/>
      <c r="F4" s="295"/>
      <c r="G4" s="295"/>
      <c r="H4" s="295"/>
      <c r="I4" s="71">
        <v>2</v>
      </c>
      <c r="J4" s="70" t="s">
        <v>248</v>
      </c>
      <c r="K4" s="70" t="s">
        <v>249</v>
      </c>
    </row>
    <row r="5" spans="1:14">
      <c r="A5" s="226" t="s">
        <v>250</v>
      </c>
      <c r="B5" s="227"/>
      <c r="C5" s="227"/>
      <c r="D5" s="227"/>
      <c r="E5" s="227"/>
      <c r="F5" s="227"/>
      <c r="G5" s="227"/>
      <c r="H5" s="227"/>
      <c r="I5" s="1">
        <v>1</v>
      </c>
      <c r="J5" s="6">
        <v>419958400</v>
      </c>
      <c r="K5" s="6">
        <v>419958400.00000006</v>
      </c>
      <c r="N5" s="116"/>
    </row>
    <row r="6" spans="1:14">
      <c r="A6" s="226" t="s">
        <v>251</v>
      </c>
      <c r="B6" s="227"/>
      <c r="C6" s="227"/>
      <c r="D6" s="227"/>
      <c r="E6" s="227"/>
      <c r="F6" s="227"/>
      <c r="G6" s="227"/>
      <c r="H6" s="227"/>
      <c r="I6" s="1">
        <v>2</v>
      </c>
      <c r="J6" s="7">
        <v>183512936</v>
      </c>
      <c r="K6" s="7">
        <v>183470242.1556589</v>
      </c>
      <c r="N6" s="116"/>
    </row>
    <row r="7" spans="1:14">
      <c r="A7" s="226" t="s">
        <v>252</v>
      </c>
      <c r="B7" s="227"/>
      <c r="C7" s="227"/>
      <c r="D7" s="227"/>
      <c r="E7" s="227"/>
      <c r="F7" s="227"/>
      <c r="G7" s="227"/>
      <c r="H7" s="227"/>
      <c r="I7" s="1">
        <v>3</v>
      </c>
      <c r="J7" s="7">
        <v>31658088</v>
      </c>
      <c r="K7" s="7">
        <v>27195291.027270705</v>
      </c>
      <c r="N7" s="116"/>
    </row>
    <row r="8" spans="1:14">
      <c r="A8" s="226" t="s">
        <v>253</v>
      </c>
      <c r="B8" s="227"/>
      <c r="C8" s="227"/>
      <c r="D8" s="227"/>
      <c r="E8" s="227"/>
      <c r="F8" s="227"/>
      <c r="G8" s="227"/>
      <c r="H8" s="227"/>
      <c r="I8" s="1">
        <v>4</v>
      </c>
      <c r="J8" s="7">
        <v>22103250</v>
      </c>
      <c r="K8" s="7">
        <v>20583965.614614785</v>
      </c>
      <c r="N8" s="116"/>
    </row>
    <row r="9" spans="1:14">
      <c r="A9" s="226" t="s">
        <v>254</v>
      </c>
      <c r="B9" s="227"/>
      <c r="C9" s="227"/>
      <c r="D9" s="227"/>
      <c r="E9" s="227"/>
      <c r="F9" s="227"/>
      <c r="G9" s="227"/>
      <c r="H9" s="227"/>
      <c r="I9" s="1">
        <v>5</v>
      </c>
      <c r="J9" s="7">
        <v>32300209</v>
      </c>
      <c r="K9" s="7">
        <v>31153543.308602523</v>
      </c>
      <c r="N9" s="116"/>
    </row>
    <row r="10" spans="1:14">
      <c r="A10" s="226" t="s">
        <v>255</v>
      </c>
      <c r="B10" s="227"/>
      <c r="C10" s="227"/>
      <c r="D10" s="227"/>
      <c r="E10" s="227"/>
      <c r="F10" s="227"/>
      <c r="G10" s="227"/>
      <c r="H10" s="227"/>
      <c r="I10" s="1">
        <v>6</v>
      </c>
      <c r="J10" s="7"/>
      <c r="K10" s="7">
        <v>21169495.21104189</v>
      </c>
      <c r="N10" s="116"/>
    </row>
    <row r="11" spans="1:14">
      <c r="A11" s="226" t="s">
        <v>256</v>
      </c>
      <c r="B11" s="227"/>
      <c r="C11" s="227"/>
      <c r="D11" s="227"/>
      <c r="E11" s="227"/>
      <c r="F11" s="227"/>
      <c r="G11" s="227"/>
      <c r="H11" s="227"/>
      <c r="I11" s="1">
        <v>7</v>
      </c>
      <c r="J11" s="7"/>
      <c r="K11" s="7"/>
      <c r="N11" s="116"/>
    </row>
    <row r="12" spans="1:14">
      <c r="A12" s="226" t="s">
        <v>257</v>
      </c>
      <c r="B12" s="227"/>
      <c r="C12" s="227"/>
      <c r="D12" s="227"/>
      <c r="E12" s="227"/>
      <c r="F12" s="227"/>
      <c r="G12" s="227"/>
      <c r="H12" s="227"/>
      <c r="I12" s="1">
        <v>8</v>
      </c>
      <c r="J12" s="7"/>
      <c r="K12" s="7"/>
      <c r="N12" s="116"/>
    </row>
    <row r="13" spans="1:14">
      <c r="A13" s="226" t="s">
        <v>258</v>
      </c>
      <c r="B13" s="227"/>
      <c r="C13" s="227"/>
      <c r="D13" s="227"/>
      <c r="E13" s="227"/>
      <c r="F13" s="227"/>
      <c r="G13" s="227"/>
      <c r="H13" s="227"/>
      <c r="I13" s="1">
        <v>9</v>
      </c>
      <c r="J13" s="7">
        <v>-64040404</v>
      </c>
      <c r="K13" s="7">
        <v>-47706995.108395085</v>
      </c>
      <c r="N13" s="116"/>
    </row>
    <row r="14" spans="1:14">
      <c r="A14" s="215" t="s">
        <v>259</v>
      </c>
      <c r="B14" s="216"/>
      <c r="C14" s="216"/>
      <c r="D14" s="216"/>
      <c r="E14" s="216"/>
      <c r="F14" s="216"/>
      <c r="G14" s="216"/>
      <c r="H14" s="216"/>
      <c r="I14" s="1">
        <v>10</v>
      </c>
      <c r="J14" s="128">
        <f>SUM(J5:J13)</f>
        <v>625492479</v>
      </c>
      <c r="K14" s="128">
        <f>SUM(K5:K13)</f>
        <v>655823942.20879388</v>
      </c>
      <c r="N14" s="116"/>
    </row>
    <row r="15" spans="1:14">
      <c r="A15" s="226" t="s">
        <v>260</v>
      </c>
      <c r="B15" s="227"/>
      <c r="C15" s="227"/>
      <c r="D15" s="227"/>
      <c r="E15" s="227"/>
      <c r="F15" s="227"/>
      <c r="G15" s="227"/>
      <c r="H15" s="227"/>
      <c r="I15" s="1">
        <v>11</v>
      </c>
      <c r="J15" s="7">
        <v>-34057633</v>
      </c>
      <c r="K15" s="7">
        <v>23295118.781748023</v>
      </c>
      <c r="N15" s="116"/>
    </row>
    <row r="16" spans="1:14">
      <c r="A16" s="226" t="s">
        <v>261</v>
      </c>
      <c r="B16" s="227"/>
      <c r="C16" s="227"/>
      <c r="D16" s="227"/>
      <c r="E16" s="227"/>
      <c r="F16" s="227"/>
      <c r="G16" s="227"/>
      <c r="H16" s="227"/>
      <c r="I16" s="1">
        <v>12</v>
      </c>
      <c r="J16" s="7">
        <v>6115692</v>
      </c>
      <c r="K16" s="7">
        <v>-4607455.5336404089</v>
      </c>
      <c r="N16" s="116"/>
    </row>
    <row r="17" spans="1:14">
      <c r="A17" s="226" t="s">
        <v>262</v>
      </c>
      <c r="B17" s="227"/>
      <c r="C17" s="227"/>
      <c r="D17" s="227"/>
      <c r="E17" s="227"/>
      <c r="F17" s="227"/>
      <c r="G17" s="227"/>
      <c r="H17" s="227"/>
      <c r="I17" s="1">
        <v>13</v>
      </c>
      <c r="J17" s="7"/>
      <c r="K17" s="7"/>
      <c r="N17" s="116"/>
    </row>
    <row r="18" spans="1:14">
      <c r="A18" s="226" t="s">
        <v>263</v>
      </c>
      <c r="B18" s="227"/>
      <c r="C18" s="227"/>
      <c r="D18" s="227"/>
      <c r="E18" s="227"/>
      <c r="F18" s="227"/>
      <c r="G18" s="227"/>
      <c r="H18" s="227"/>
      <c r="I18" s="1">
        <v>14</v>
      </c>
      <c r="J18" s="7"/>
      <c r="K18" s="7"/>
      <c r="N18" s="116"/>
    </row>
    <row r="19" spans="1:14">
      <c r="A19" s="226" t="s">
        <v>264</v>
      </c>
      <c r="B19" s="227"/>
      <c r="C19" s="227"/>
      <c r="D19" s="227"/>
      <c r="E19" s="227"/>
      <c r="F19" s="227"/>
      <c r="G19" s="227"/>
      <c r="H19" s="227"/>
      <c r="I19" s="1">
        <v>15</v>
      </c>
      <c r="J19" s="7"/>
      <c r="K19" s="7"/>
      <c r="N19" s="116"/>
    </row>
    <row r="20" spans="1:14">
      <c r="A20" s="226" t="s">
        <v>265</v>
      </c>
      <c r="B20" s="227"/>
      <c r="C20" s="227"/>
      <c r="D20" s="227"/>
      <c r="E20" s="227"/>
      <c r="F20" s="227"/>
      <c r="G20" s="227"/>
      <c r="H20" s="227"/>
      <c r="I20" s="1">
        <v>16</v>
      </c>
      <c r="J20" s="7">
        <v>0</v>
      </c>
      <c r="K20" s="7">
        <v>14179565.655502973</v>
      </c>
      <c r="N20" s="116"/>
    </row>
    <row r="21" spans="1:14">
      <c r="A21" s="215" t="s">
        <v>266</v>
      </c>
      <c r="B21" s="216"/>
      <c r="C21" s="216"/>
      <c r="D21" s="216"/>
      <c r="E21" s="216"/>
      <c r="F21" s="216"/>
      <c r="G21" s="216"/>
      <c r="H21" s="216"/>
      <c r="I21" s="1">
        <v>17</v>
      </c>
      <c r="J21" s="128">
        <f>SUM(J15:J20)</f>
        <v>-27941941</v>
      </c>
      <c r="K21" s="128">
        <f>SUM(K15:K20)</f>
        <v>32867228.903610587</v>
      </c>
      <c r="N21" s="116"/>
    </row>
    <row r="22" spans="1:14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  <c r="N22" s="116"/>
    </row>
    <row r="23" spans="1:14">
      <c r="A23" s="279" t="s">
        <v>267</v>
      </c>
      <c r="B23" s="280"/>
      <c r="C23" s="280"/>
      <c r="D23" s="280"/>
      <c r="E23" s="280"/>
      <c r="F23" s="280"/>
      <c r="G23" s="280"/>
      <c r="H23" s="280"/>
      <c r="I23" s="42">
        <v>18</v>
      </c>
      <c r="J23" s="41">
        <v>625496171</v>
      </c>
      <c r="K23" s="41">
        <v>32863705.220442891</v>
      </c>
      <c r="N23" s="116"/>
    </row>
    <row r="24" spans="1:14">
      <c r="A24" s="281" t="s">
        <v>268</v>
      </c>
      <c r="B24" s="282"/>
      <c r="C24" s="282"/>
      <c r="D24" s="282"/>
      <c r="E24" s="282"/>
      <c r="F24" s="282"/>
      <c r="G24" s="282"/>
      <c r="H24" s="282"/>
      <c r="I24" s="43">
        <v>19</v>
      </c>
      <c r="J24" s="67">
        <v>-3692</v>
      </c>
      <c r="K24" s="67">
        <v>3523.6831676796546</v>
      </c>
      <c r="N24" s="116"/>
    </row>
    <row r="25" spans="1:14" ht="26.45" customHeight="1">
      <c r="A25" s="283" t="s">
        <v>269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N25" s="116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2016-07-26T13:08:55Z</cp:lastPrinted>
  <dcterms:created xsi:type="dcterms:W3CDTF">2008-10-17T11:51:54Z</dcterms:created>
  <dcterms:modified xsi:type="dcterms:W3CDTF">2016-10-27T07:15:03Z</dcterms:modified>
</cp:coreProperties>
</file>