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ADP Grupa\2016-3Q\Završni izvještaji 3 jezika\"/>
    </mc:Choice>
  </mc:AlternateContent>
  <bookViews>
    <workbookView xWindow="0" yWindow="0" windowWidth="28800" windowHeight="12435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CAPITAL'!$A$1:$J$26</definedName>
    <definedName name="_xlnm.Print_Area" localSheetId="0">'GENERAL DATA'!$A$1:$I$62</definedName>
  </definedNames>
  <calcPr calcId="152511"/>
</workbook>
</file>

<file path=xl/calcChain.xml><?xml version="1.0" encoding="utf-8"?>
<calcChain xmlns="http://schemas.openxmlformats.org/spreadsheetml/2006/main">
  <c r="J22" i="17" l="1"/>
  <c r="I22" i="17"/>
  <c r="J15" i="17"/>
  <c r="I15" i="17"/>
  <c r="K52" i="20"/>
  <c r="J52" i="20"/>
  <c r="K44" i="20"/>
  <c r="J44" i="20"/>
  <c r="J46" i="20" s="1"/>
  <c r="K38" i="20"/>
  <c r="J38" i="20"/>
  <c r="K31" i="20"/>
  <c r="J31" i="20"/>
  <c r="J33" i="20" s="1"/>
  <c r="K27" i="20"/>
  <c r="J27" i="20"/>
  <c r="K18" i="20"/>
  <c r="J18" i="20"/>
  <c r="J20" i="20" s="1"/>
  <c r="K13" i="20"/>
  <c r="J13" i="20"/>
  <c r="K45" i="20" l="1"/>
  <c r="K32" i="20"/>
  <c r="K19" i="20"/>
  <c r="K20" i="20"/>
  <c r="K33" i="20"/>
  <c r="K46" i="20"/>
  <c r="J19" i="20"/>
  <c r="J48" i="20" s="1"/>
  <c r="J32" i="20"/>
  <c r="J45" i="20"/>
  <c r="J100" i="19"/>
  <c r="J90" i="19"/>
  <c r="J86" i="19"/>
  <c r="J82" i="19"/>
  <c r="J79" i="19"/>
  <c r="J72" i="19"/>
  <c r="J56" i="19"/>
  <c r="J49" i="19"/>
  <c r="J40" i="19" s="1"/>
  <c r="J41" i="19"/>
  <c r="J35" i="19"/>
  <c r="J26" i="19"/>
  <c r="J16" i="19"/>
  <c r="J9" i="19"/>
  <c r="K47" i="20" l="1"/>
  <c r="K48" i="20"/>
  <c r="J47" i="20"/>
  <c r="J69" i="19"/>
  <c r="J114" i="19" s="1"/>
  <c r="J8" i="19"/>
  <c r="J66" i="19" s="1"/>
  <c r="K57" i="18"/>
  <c r="K66" i="18" s="1"/>
  <c r="J57" i="18"/>
  <c r="J66" i="18" s="1"/>
  <c r="K33" i="18"/>
  <c r="J33" i="18"/>
  <c r="K27" i="18"/>
  <c r="J27" i="18"/>
  <c r="K22" i="18"/>
  <c r="J22" i="18"/>
  <c r="K16" i="18"/>
  <c r="J16" i="18"/>
  <c r="K12" i="18"/>
  <c r="J12" i="18"/>
  <c r="K7" i="18"/>
  <c r="J7" i="18"/>
  <c r="J42" i="18" l="1"/>
  <c r="J10" i="18"/>
  <c r="J43" i="18" s="1"/>
  <c r="K10" i="18"/>
  <c r="K43" i="18" s="1"/>
  <c r="K42" i="18"/>
  <c r="K4" i="20"/>
  <c r="J4" i="20"/>
  <c r="I4" i="20"/>
  <c r="A4" i="20"/>
  <c r="K45" i="18" l="1"/>
  <c r="J44" i="18"/>
  <c r="J48" i="18" s="1"/>
  <c r="J56" i="18" s="1"/>
  <c r="J67" i="18" s="1"/>
  <c r="K46" i="18"/>
  <c r="J45" i="18"/>
  <c r="J46" i="18"/>
  <c r="K44" i="18"/>
  <c r="K48" i="18" s="1"/>
  <c r="K49" i="18" s="1"/>
  <c r="J49" i="18" l="1"/>
  <c r="J50" i="18"/>
  <c r="K56" i="18"/>
  <c r="K67" i="18" s="1"/>
  <c r="K50" i="18"/>
</calcChain>
</file>

<file path=xl/sharedStrings.xml><?xml version="1.0" encoding="utf-8"?>
<sst xmlns="http://schemas.openxmlformats.org/spreadsheetml/2006/main" count="349" uniqueCount="315">
  <si>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</si>
  <si>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</si>
  <si>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</si>
  <si>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</si>
  <si>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</si>
  <si>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</si>
  <si>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</si>
  <si>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</si>
  <si>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</si>
  <si>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</si>
  <si>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</si>
  <si>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</si>
  <si>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</si>
  <si>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</si>
  <si>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</si>
  <si>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</si>
  <si>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</si>
  <si>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</si>
  <si>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</si>
  <si>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</si>
  <si>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</si>
  <si>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</si>
  <si>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</si>
  <si>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</si>
  <si>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</si>
  <si>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</si>
  <si>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</si>
  <si>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</si>
  <si>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</si>
  <si>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</si>
  <si>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</si>
  <si>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</si>
  <si>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</si>
  <si>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</si>
  <si>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</si>
  <si>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</si>
  <si>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</si>
  <si>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</si>
  <si>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</si>
  <si>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</si>
  <si>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</si>
  <si>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</si>
  <si>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</si>
  <si>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</si>
  <si>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</si>
  <si>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</si>
  <si>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</si>
  <si>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</si>
  <si>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</si>
  <si>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</si>
  <si>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</si>
  <si>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</si>
  <si>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</si>
  <si>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</si>
  <si>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</si>
  <si>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</si>
  <si>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</si>
  <si>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</si>
  <si>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</si>
  <si>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D)  PREPAYMENTA AND ACCRUED INCOME</t>
  </si>
  <si>
    <t>F)  OUT-OF-BALANCE ITEMS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</si>
  <si>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</si>
  <si>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</si>
  <si>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</si>
  <si>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</si>
  <si>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</si>
  <si>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</si>
  <si>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</si>
  <si>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</si>
  <si>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</si>
  <si>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</si>
  <si>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</si>
  <si>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</si>
  <si>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</si>
  <si>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</si>
  <si>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</si>
  <si>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</si>
  <si>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</si>
  <si>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</si>
  <si>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</si>
  <si>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</si>
  <si>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</si>
  <si>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</si>
  <si>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</si>
  <si>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</si>
  <si>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</si>
  <si>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</si>
  <si>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</si>
  <si>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</si>
  <si>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</si>
  <si>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</si>
  <si>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</si>
  <si>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</si>
  <si>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</si>
  <si>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</si>
  <si>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</si>
  <si>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</si>
  <si>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E) DEFERRED PAYMENT OF COSTS AND FUTURE INCOME</t>
  </si>
  <si>
    <t>G)  OUT-OF BALANCE ITEMS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</si>
  <si>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</si>
  <si>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</si>
  <si>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</si>
  <si>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</si>
  <si>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</si>
  <si>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</si>
  <si>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</si>
  <si>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</si>
  <si>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</si>
  <si>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</si>
  <si>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</si>
  <si>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</si>
  <si>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</si>
  <si>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</si>
  <si>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</si>
  <si>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</si>
  <si>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</si>
  <si>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</si>
  <si>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</si>
  <si>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</si>
  <si>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</si>
  <si>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</si>
  <si>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</si>
  <si>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</si>
  <si>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</si>
  <si>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</si>
  <si>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</si>
  <si>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</si>
  <si>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</si>
  <si>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</si>
  <si>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</si>
  <si>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</si>
  <si>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</si>
  <si>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</si>
  <si>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</si>
  <si>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</si>
  <si>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</si>
  <si>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</si>
  <si>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</si>
  <si>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</si>
  <si>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</si>
  <si>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</si>
  <si>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</si>
  <si>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</si>
  <si>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</si>
  <si>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</si>
  <si>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</si>
  <si>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</si>
  <si>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</si>
  <si>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</si>
  <si>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</si>
  <si>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</si>
  <si>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</si>
  <si>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</si>
  <si>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</si>
  <si>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</si>
  <si>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</si>
  <si>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</si>
  <si>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</si>
  <si>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</si>
  <si>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</si>
  <si>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</si>
  <si>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</si>
  <si>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</si>
  <si>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</si>
  <si>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</si>
  <si>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</si>
  <si>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</si>
  <si>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</si>
  <si>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</si>
  <si>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</si>
  <si>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</si>
  <si>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</si>
  <si>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</si>
  <si>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</si>
  <si>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</si>
  <si>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</si>
  <si>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</si>
  <si>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</si>
  <si>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</si>
  <si>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</si>
  <si>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</si>
  <si>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</si>
  <si>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</si>
  <si>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</si>
  <si>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</si>
  <si>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</si>
  <si>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</si>
  <si>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</si>
  <si>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</si>
  <si>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</si>
  <si>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</si>
  <si>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</si>
  <si>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</si>
  <si>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</si>
  <si>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</si>
  <si>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</si>
  <si>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</si>
  <si>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</si>
  <si>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</si>
  <si>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</si>
  <si>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</si>
  <si>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</si>
  <si>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</si>
  <si>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</si>
  <si>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</si>
  <si>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</si>
  <si>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</si>
  <si>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</si>
  <si>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</si>
  <si>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</si>
  <si>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</si>
  <si>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</si>
  <si>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</si>
  <si>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</si>
  <si>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Items reducing Capital are entered with negative sign. 
Data under EOP codes 001 to 009 are entered as balance as at Balance Sheet date.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</si>
  <si>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</si>
  <si>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</si>
  <si>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</si>
  <si>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</si>
  <si>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</si>
  <si>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</si>
  <si>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</si>
  <si>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</si>
  <si>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</si>
  <si>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</si>
  <si>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</si>
  <si>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</si>
  <si>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Names of consolidation subjects (according to IMSF):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</si>
  <si>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</si>
  <si>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</si>
  <si>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</si>
  <si>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</si>
  <si>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</si>
  <si>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</si>
  <si>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</si>
  <si>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</si>
  <si>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</si>
  <si>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</si>
  <si>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</si>
  <si>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</si>
  <si>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</si>
  <si>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</si>
  <si>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</si>
  <si>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</si>
  <si>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</si>
  <si>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</si>
  <si>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</si>
  <si>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</si>
  <si>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</si>
  <si>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</si>
  <si>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</si>
  <si>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</si>
  <si>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</si>
  <si>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</si>
  <si>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3.Statement of the person responsible for compiling financial statements.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</si>
  <si>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</si>
  <si>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</si>
  <si>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</si>
  <si>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</si>
  <si>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</si>
  <si>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</si>
  <si>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</si>
  <si>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</si>
  <si>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</si>
  <si>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Solin</t>
  </si>
  <si>
    <t>Splitsko-dalmatinska</t>
  </si>
  <si>
    <t>2932</t>
  </si>
  <si>
    <t>AD PLASTIK d.o.o.</t>
  </si>
  <si>
    <t>1214985000</t>
  </si>
  <si>
    <t>ADP d.o.o.</t>
  </si>
  <si>
    <t>20787538</t>
  </si>
  <si>
    <t>Taxpayer: GROUP AD PLASTIK</t>
  </si>
  <si>
    <t>B)  FIXED ASSETS (003+010+020+029+033)</t>
  </si>
  <si>
    <t>C)  CURRENT ASSETS (035+043+050+058)</t>
  </si>
  <si>
    <t>E) TOTAL ASSETS (001+002+034+059)</t>
  </si>
  <si>
    <t>A)  CAPITAL AND RESERVES (063+064+065+071+072+075+078)</t>
  </si>
  <si>
    <t>B)  PROVISIONS (080 up to 082)</t>
  </si>
  <si>
    <t>C)  LONG TERM LIABILITIES (084 up to 092)</t>
  </si>
  <si>
    <t>F) TOTAL LIABILITIES  (062+079+083+093+106)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</si>
  <si>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</si>
  <si>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</si>
  <si>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</si>
  <si>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</si>
  <si>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</si>
  <si>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</si>
  <si>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</si>
  <si>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</si>
  <si>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</si>
  <si>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</si>
  <si>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</si>
  <si>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</si>
  <si>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1036300221935</t>
  </si>
  <si>
    <t>ZAO AD PLASTIK KALUGA</t>
  </si>
  <si>
    <t>1074710000320</t>
  </si>
  <si>
    <t>YES</t>
  </si>
  <si>
    <t>01.01.2016.</t>
  </si>
  <si>
    <t>AO AD PLASTIK</t>
  </si>
  <si>
    <t>Solin, Croatia</t>
  </si>
  <si>
    <t>Samara, Russian Federation</t>
  </si>
  <si>
    <t>Novo Mesto, Slovenia</t>
  </si>
  <si>
    <t>Kaluga, Russian Federation</t>
  </si>
  <si>
    <t>Mladenovac, Serbia</t>
  </si>
  <si>
    <t>30.09.2016.</t>
  </si>
  <si>
    <t>Krešimir Jurun</t>
  </si>
  <si>
    <t>021/206-663</t>
  </si>
  <si>
    <t>021/275-663</t>
  </si>
  <si>
    <t>kresimir.jurun@adplastik.hr</t>
  </si>
  <si>
    <t>Sanja Biočić</t>
  </si>
  <si>
    <t>informacije@adplastik.hr</t>
  </si>
  <si>
    <t>as at 30.09.2016.</t>
  </si>
  <si>
    <t>V.    SHARE OF PROFIT FROM ASSOCIATED COMPANIES</t>
  </si>
  <si>
    <t>VI.   SHARE OF LOSS FROM ASSOCIATED COMPANIES</t>
  </si>
  <si>
    <t>1. Attributable to equity holders</t>
  </si>
  <si>
    <r>
      <t xml:space="preserve">IV. OTHER COMPREHENSIVE NET PROFIT OR LOSS FOR THE CURRENT PERIOD </t>
    </r>
    <r>
      <rPr>
        <sz val="9"/>
        <rFont val="Arial"/>
        <family val="2"/>
        <charset val="238"/>
      </rPr>
      <t>(158-166)</t>
    </r>
  </si>
  <si>
    <t>in period from 01.01.2016. till 30.09.2016.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</si>
</sst>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charset val="238"/>
    </font>
    <font>
      <sz val="9"/>
      <name val="Arial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charset val="1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charset val="238"/>
    </font>
    <font>
      <sz val="10"/>
      <name val="Arial"/>
      <family val="2"/>
      <charset val="238"/>
    </font>
    <font>
      <b/>
      <sz val="12"/>
      <name val="Arial"/>
      <charset val="238"/>
    </font>
    <font>
      <b/>
      <sz val="10"/>
      <name val="Arial"/>
      <charset val="238"/>
    </font>
    <font>
      <b/>
      <sz val="9"/>
      <name val="Arial"/>
      <charset val="238"/>
    </font>
    <font>
      <b/>
      <sz val="8"/>
      <name val="Arial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"/>
      <family val="2"/>
      <charset val="238"/>
    </font>
    <font>
      <u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17" fillId="0" borderId="0"/>
    <xf numFmtId="0" fontId="1" fillId="0" borderId="0"/>
    <xf numFmtId="0" fontId="1" fillId="0" borderId="0"/>
  </cellStyleXfs>
  <cellXfs count="316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>
      <alignment horizontal="center" vertical="center"/>
    </xf>
    <xf numFmtId="0" fontId="2" fillId="0" borderId="0" xfId="2" applyFont="1" applyAlignment="1"/>
    <xf numFmtId="0" fontId="8" fillId="0" borderId="7" xfId="2" applyFont="1" applyFill="1" applyBorder="1" applyAlignment="1" applyProtection="1">
      <alignment horizontal="center" vertical="center"/>
      <protection locked="0" hidden="1"/>
    </xf>
    <xf numFmtId="0" fontId="5" fillId="0" borderId="0" xfId="2" applyFont="1" applyFill="1" applyBorder="1" applyAlignment="1" applyProtection="1">
      <alignment horizontal="left" vertical="center"/>
      <protection hidden="1"/>
    </xf>
    <xf numFmtId="0" fontId="6" fillId="0" borderId="0" xfId="2" applyFont="1" applyFill="1" applyBorder="1" applyAlignment="1" applyProtection="1">
      <alignment vertical="center"/>
      <protection hidden="1"/>
    </xf>
    <xf numFmtId="0" fontId="6" fillId="0" borderId="0" xfId="2" applyFont="1" applyFill="1" applyBorder="1" applyAlignment="1" applyProtection="1">
      <alignment horizontal="center" vertical="center" wrapText="1"/>
      <protection hidden="1"/>
    </xf>
    <xf numFmtId="0" fontId="8" fillId="0" borderId="0" xfId="2" applyFont="1" applyBorder="1" applyAlignment="1" applyProtection="1">
      <protection hidden="1"/>
    </xf>
    <xf numFmtId="0" fontId="15" fillId="0" borderId="0" xfId="2" applyFont="1" applyBorder="1" applyAlignment="1" applyProtection="1">
      <alignment horizontal="right" vertical="center" wrapText="1"/>
      <protection hidden="1"/>
    </xf>
    <xf numFmtId="0" fontId="15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2" applyFont="1" applyFill="1" applyBorder="1" applyAlignment="1" applyProtection="1">
      <alignment horizontal="left" vertical="center"/>
      <protection hidden="1"/>
    </xf>
    <xf numFmtId="0" fontId="8" fillId="0" borderId="0" xfId="2" applyFont="1" applyBorder="1" applyAlignment="1" applyProtection="1">
      <alignment horizontal="left"/>
      <protection hidden="1"/>
    </xf>
    <xf numFmtId="0" fontId="8" fillId="0" borderId="0" xfId="2" applyFont="1" applyBorder="1" applyAlignment="1" applyProtection="1">
      <alignment horizontal="right"/>
      <protection hidden="1"/>
    </xf>
    <xf numFmtId="0" fontId="5" fillId="0" borderId="0" xfId="2" applyFont="1" applyFill="1" applyBorder="1" applyAlignment="1" applyProtection="1">
      <alignment horizontal="right" vertical="center"/>
      <protection locked="0" hidden="1"/>
    </xf>
    <xf numFmtId="0" fontId="6" fillId="0" borderId="0" xfId="2" applyFont="1" applyBorder="1" applyAlignment="1" applyProtection="1">
      <protection hidden="1"/>
    </xf>
    <xf numFmtId="0" fontId="5" fillId="0" borderId="0" xfId="2" applyFont="1" applyBorder="1" applyAlignment="1" applyProtection="1">
      <alignment vertical="top"/>
      <protection hidden="1"/>
    </xf>
    <xf numFmtId="0" fontId="8" fillId="0" borderId="0" xfId="2" applyFont="1" applyFill="1" applyBorder="1" applyAlignment="1" applyProtection="1">
      <protection hidden="1"/>
    </xf>
    <xf numFmtId="0" fontId="8" fillId="0" borderId="0" xfId="2" applyFont="1" applyBorder="1" applyAlignment="1" applyProtection="1">
      <alignment horizontal="center" vertical="center"/>
      <protection locked="0" hidden="1"/>
    </xf>
    <xf numFmtId="0" fontId="8" fillId="0" borderId="0" xfId="2" applyFont="1" applyBorder="1" applyAlignment="1" applyProtection="1">
      <alignment horizontal="right" vertical="top"/>
      <protection hidden="1"/>
    </xf>
    <xf numFmtId="0" fontId="8" fillId="0" borderId="0" xfId="2" applyFont="1" applyBorder="1" applyAlignment="1" applyProtection="1">
      <alignment horizontal="center" vertical="top"/>
      <protection hidden="1"/>
    </xf>
    <xf numFmtId="0" fontId="8" fillId="0" borderId="0" xfId="2" applyFont="1" applyBorder="1" applyAlignment="1" applyProtection="1">
      <alignment horizontal="center"/>
      <protection hidden="1"/>
    </xf>
    <xf numFmtId="0" fontId="8" fillId="0" borderId="0" xfId="2" applyFont="1" applyBorder="1" applyAlignment="1"/>
    <xf numFmtId="0" fontId="8" fillId="0" borderId="0" xfId="2" applyFont="1" applyBorder="1" applyAlignment="1" applyProtection="1">
      <alignment horizontal="left" vertical="top"/>
      <protection hidden="1"/>
    </xf>
    <xf numFmtId="0" fontId="8" fillId="0" borderId="8" xfId="2" applyFont="1" applyBorder="1" applyAlignment="1" applyProtection="1">
      <protection hidden="1"/>
    </xf>
    <xf numFmtId="0" fontId="8" fillId="0" borderId="0" xfId="2" applyFont="1" applyBorder="1" applyAlignment="1" applyProtection="1">
      <alignment vertical="center"/>
      <protection hidden="1"/>
    </xf>
    <xf numFmtId="0" fontId="8" fillId="0" borderId="9" xfId="2" applyFont="1" applyBorder="1" applyAlignment="1" applyProtection="1">
      <protection hidden="1"/>
    </xf>
    <xf numFmtId="0" fontId="8" fillId="0" borderId="9" xfId="2" applyFont="1" applyBorder="1" applyAlignment="1"/>
    <xf numFmtId="0" fontId="18" fillId="0" borderId="0" xfId="4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6" fillId="0" borderId="0" xfId="4" applyFont="1" applyBorder="1" applyAlignment="1" applyProtection="1">
      <alignment vertical="center"/>
      <protection hidden="1"/>
    </xf>
    <xf numFmtId="0" fontId="8" fillId="0" borderId="0" xfId="2" applyFont="1" applyBorder="1" applyAlignment="1" applyProtection="1">
      <alignment horizontal="right" wrapText="1"/>
      <protection hidden="1"/>
    </xf>
    <xf numFmtId="0" fontId="8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3" fillId="0" borderId="1" xfId="0" applyNumberFormat="1" applyFont="1" applyFill="1" applyBorder="1" applyAlignment="1" applyProtection="1">
      <alignment vertical="center"/>
      <protection hidden="1"/>
    </xf>
    <xf numFmtId="0" fontId="17" fillId="0" borderId="10" xfId="0" applyFont="1" applyFill="1" applyBorder="1" applyAlignment="1">
      <alignment vertical="center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9" fillId="0" borderId="12" xfId="0" applyFont="1" applyFill="1" applyBorder="1" applyAlignment="1" applyProtection="1">
      <alignment horizontal="center" vertical="center"/>
      <protection hidden="1"/>
    </xf>
    <xf numFmtId="3" fontId="3" fillId="0" borderId="5" xfId="0" applyNumberFormat="1" applyFont="1" applyFill="1" applyBorder="1" applyAlignment="1" applyProtection="1">
      <alignment vertical="center"/>
      <protection hidden="1"/>
    </xf>
    <xf numFmtId="0" fontId="9" fillId="0" borderId="12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4" applyFont="1" applyFill="1" applyAlignment="1">
      <alignment wrapText="1"/>
    </xf>
    <xf numFmtId="0" fontId="2" fillId="0" borderId="0" xfId="0" applyFont="1" applyFill="1"/>
    <xf numFmtId="14" fontId="19" fillId="0" borderId="0" xfId="4" applyNumberFormat="1" applyFont="1" applyFill="1" applyBorder="1" applyAlignment="1" applyProtection="1">
      <alignment horizontal="center" vertical="center"/>
      <protection locked="0" hidden="1"/>
    </xf>
    <xf numFmtId="0" fontId="2" fillId="0" borderId="0" xfId="4" applyFont="1" applyFill="1" applyBorder="1" applyAlignment="1">
      <alignment wrapText="1"/>
    </xf>
    <xf numFmtId="0" fontId="20" fillId="0" borderId="12" xfId="0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/>
    </xf>
    <xf numFmtId="0" fontId="8" fillId="0" borderId="8" xfId="2" applyFont="1" applyBorder="1" applyAlignment="1"/>
    <xf numFmtId="0" fontId="8" fillId="0" borderId="15" xfId="2" applyFont="1" applyBorder="1" applyAlignment="1"/>
    <xf numFmtId="0" fontId="6" fillId="0" borderId="16" xfId="2" applyFont="1" applyFill="1" applyBorder="1" applyAlignment="1" applyProtection="1">
      <alignment horizontal="left" vertical="center" wrapText="1"/>
      <protection hidden="1"/>
    </xf>
    <xf numFmtId="0" fontId="6" fillId="0" borderId="7" xfId="2" applyFont="1" applyFill="1" applyBorder="1" applyAlignment="1" applyProtection="1">
      <alignment vertical="center"/>
      <protection hidden="1"/>
    </xf>
    <xf numFmtId="0" fontId="8" fillId="0" borderId="16" xfId="2" applyFont="1" applyBorder="1" applyAlignment="1" applyProtection="1">
      <alignment horizontal="left" vertical="center" wrapText="1"/>
      <protection hidden="1"/>
    </xf>
    <xf numFmtId="0" fontId="8" fillId="0" borderId="7" xfId="2" applyFont="1" applyBorder="1" applyAlignment="1" applyProtection="1">
      <protection hidden="1"/>
    </xf>
    <xf numFmtId="0" fontId="15" fillId="0" borderId="0" xfId="2" applyFont="1" applyBorder="1" applyAlignment="1" applyProtection="1">
      <alignment horizontal="right"/>
      <protection hidden="1"/>
    </xf>
    <xf numFmtId="0" fontId="8" fillId="0" borderId="16" xfId="2" applyFont="1" applyFill="1" applyBorder="1" applyAlignment="1" applyProtection="1">
      <protection hidden="1"/>
    </xf>
    <xf numFmtId="0" fontId="8" fillId="0" borderId="7" xfId="2" applyFont="1" applyBorder="1" applyAlignment="1" applyProtection="1">
      <alignment horizontal="right"/>
      <protection hidden="1"/>
    </xf>
    <xf numFmtId="0" fontId="8" fillId="0" borderId="16" xfId="2" applyFont="1" applyBorder="1" applyAlignment="1" applyProtection="1">
      <protection hidden="1"/>
    </xf>
    <xf numFmtId="0" fontId="8" fillId="0" borderId="7" xfId="2" applyFont="1" applyBorder="1" applyAlignment="1" applyProtection="1">
      <alignment horizontal="right" wrapText="1"/>
      <protection hidden="1"/>
    </xf>
    <xf numFmtId="0" fontId="8" fillId="0" borderId="16" xfId="2" applyFont="1" applyBorder="1" applyAlignment="1" applyProtection="1">
      <alignment horizontal="left" vertical="top" wrapText="1"/>
      <protection hidden="1"/>
    </xf>
    <xf numFmtId="0" fontId="8" fillId="0" borderId="7" xfId="2" applyFont="1" applyBorder="1" applyAlignment="1"/>
    <xf numFmtId="0" fontId="8" fillId="0" borderId="7" xfId="2" applyFont="1" applyBorder="1" applyAlignment="1" applyProtection="1">
      <alignment horizontal="right" vertical="top"/>
      <protection hidden="1"/>
    </xf>
    <xf numFmtId="49" fontId="5" fillId="0" borderId="16" xfId="2" applyNumberFormat="1" applyFont="1" applyBorder="1" applyAlignment="1" applyProtection="1">
      <alignment horizontal="center" vertical="center"/>
      <protection locked="0" hidden="1"/>
    </xf>
    <xf numFmtId="0" fontId="8" fillId="0" borderId="7" xfId="2" applyFont="1" applyBorder="1" applyAlignment="1" applyProtection="1">
      <alignment horizontal="left" vertical="top"/>
      <protection hidden="1"/>
    </xf>
    <xf numFmtId="0" fontId="8" fillId="0" borderId="16" xfId="2" applyFont="1" applyBorder="1" applyAlignment="1" applyProtection="1">
      <alignment horizontal="left"/>
      <protection hidden="1"/>
    </xf>
    <xf numFmtId="0" fontId="8" fillId="0" borderId="15" xfId="2" applyFont="1" applyBorder="1" applyAlignment="1" applyProtection="1">
      <protection hidden="1"/>
    </xf>
    <xf numFmtId="0" fontId="8" fillId="0" borderId="7" xfId="2" applyFont="1" applyBorder="1" applyAlignment="1" applyProtection="1">
      <alignment horizontal="left"/>
      <protection hidden="1"/>
    </xf>
    <xf numFmtId="0" fontId="8" fillId="0" borderId="16" xfId="2" applyFont="1" applyFill="1" applyBorder="1" applyAlignment="1" applyProtection="1">
      <alignment vertical="center"/>
      <protection hidden="1"/>
    </xf>
    <xf numFmtId="0" fontId="16" fillId="0" borderId="16" xfId="4" applyFont="1" applyFill="1" applyBorder="1" applyAlignment="1" applyProtection="1">
      <alignment vertical="center"/>
      <protection hidden="1"/>
    </xf>
    <xf numFmtId="0" fontId="16" fillId="0" borderId="0" xfId="4" applyFont="1" applyBorder="1" applyAlignment="1" applyProtection="1">
      <alignment horizontal="left"/>
      <protection hidden="1"/>
    </xf>
    <xf numFmtId="0" fontId="12" fillId="0" borderId="0" xfId="4" applyBorder="1" applyAlignment="1"/>
    <xf numFmtId="0" fontId="12" fillId="0" borderId="16" xfId="4" applyBorder="1" applyAlignment="1"/>
    <xf numFmtId="0" fontId="5" fillId="0" borderId="7" xfId="2" applyFont="1" applyBorder="1" applyAlignment="1" applyProtection="1">
      <alignment vertical="center"/>
      <protection hidden="1"/>
    </xf>
    <xf numFmtId="0" fontId="8" fillId="0" borderId="17" xfId="2" applyFont="1" applyBorder="1" applyAlignment="1" applyProtection="1">
      <protection hidden="1"/>
    </xf>
    <xf numFmtId="0" fontId="8" fillId="0" borderId="18" xfId="2" applyFont="1" applyFill="1" applyBorder="1" applyAlignment="1" applyProtection="1">
      <alignment horizontal="right" vertical="top" wrapText="1"/>
      <protection hidden="1"/>
    </xf>
    <xf numFmtId="0" fontId="8" fillId="0" borderId="19" xfId="2" applyFont="1" applyFill="1" applyBorder="1" applyAlignment="1" applyProtection="1">
      <alignment horizontal="right" vertical="top" wrapText="1"/>
      <protection hidden="1"/>
    </xf>
    <xf numFmtId="0" fontId="8" fillId="0" borderId="19" xfId="2" applyFont="1" applyFill="1" applyBorder="1" applyAlignment="1" applyProtection="1">
      <protection hidden="1"/>
    </xf>
    <xf numFmtId="0" fontId="8" fillId="0" borderId="20" xfId="2" applyFont="1" applyFill="1" applyBorder="1" applyAlignment="1" applyProtection="1">
      <protection hidden="1"/>
    </xf>
    <xf numFmtId="14" fontId="5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5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5" fillId="0" borderId="11" xfId="2" applyFont="1" applyFill="1" applyBorder="1" applyAlignment="1" applyProtection="1">
      <alignment horizontal="center" vertical="center"/>
      <protection locked="0" hidden="1"/>
    </xf>
    <xf numFmtId="49" fontId="5" fillId="0" borderId="11" xfId="2" applyNumberFormat="1" applyFont="1" applyFill="1" applyBorder="1" applyAlignment="1" applyProtection="1">
      <alignment horizontal="right" vertical="center"/>
      <protection locked="0" hidden="1"/>
    </xf>
    <xf numFmtId="0" fontId="5" fillId="0" borderId="7" xfId="2" applyFont="1" applyFill="1" applyBorder="1" applyAlignment="1" applyProtection="1">
      <alignment horizontal="right" vertical="center"/>
      <protection locked="0" hidden="1"/>
    </xf>
    <xf numFmtId="0" fontId="8" fillId="0" borderId="0" xfId="2" applyFont="1" applyFill="1" applyBorder="1" applyAlignment="1"/>
    <xf numFmtId="49" fontId="5" fillId="0" borderId="0" xfId="2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4" applyFont="1" applyFill="1" applyBorder="1" applyAlignment="1" applyProtection="1">
      <alignment horizontal="center" vertical="center"/>
      <protection hidden="1"/>
    </xf>
    <xf numFmtId="14" fontId="19" fillId="0" borderId="0" xfId="4" applyNumberFormat="1" applyFont="1" applyFill="1" applyBorder="1" applyAlignment="1" applyProtection="1">
      <alignment horizontal="center" vertical="center"/>
      <protection locked="0" hidden="1"/>
    </xf>
    <xf numFmtId="0" fontId="6" fillId="0" borderId="0" xfId="2" applyFont="1" applyBorder="1" applyAlignment="1" applyProtection="1">
      <alignment vertical="top"/>
      <protection hidden="1"/>
    </xf>
    <xf numFmtId="0" fontId="6" fillId="0" borderId="0" xfId="2" applyFont="1" applyFill="1" applyAlignment="1" applyProtection="1">
      <alignment wrapText="1"/>
      <protection hidden="1"/>
    </xf>
    <xf numFmtId="0" fontId="6" fillId="0" borderId="0" xfId="2" applyFont="1" applyFill="1" applyBorder="1" applyAlignment="1" applyProtection="1">
      <protection hidden="1"/>
    </xf>
    <xf numFmtId="0" fontId="6" fillId="0" borderId="0" xfId="2" applyFont="1" applyFill="1" applyAlignment="1" applyProtection="1">
      <protection hidden="1"/>
    </xf>
    <xf numFmtId="0" fontId="6" fillId="0" borderId="0" xfId="2" applyFont="1" applyFill="1" applyBorder="1" applyAlignment="1" applyProtection="1">
      <alignment horizontal="left"/>
      <protection hidden="1"/>
    </xf>
    <xf numFmtId="0" fontId="6" fillId="0" borderId="0" xfId="2" applyFont="1" applyFill="1" applyBorder="1" applyAlignment="1" applyProtection="1">
      <alignment vertical="top"/>
      <protection hidden="1"/>
    </xf>
    <xf numFmtId="0" fontId="6" fillId="0" borderId="7" xfId="2" applyFont="1" applyBorder="1" applyAlignment="1" applyProtection="1">
      <alignment horizontal="right"/>
      <protection hidden="1"/>
    </xf>
    <xf numFmtId="0" fontId="6" fillId="0" borderId="0" xfId="2" applyFont="1" applyBorder="1" applyAlignment="1" applyProtection="1">
      <alignment horizontal="right"/>
      <protection hidden="1"/>
    </xf>
    <xf numFmtId="0" fontId="6" fillId="0" borderId="16" xfId="2" applyFont="1" applyBorder="1" applyAlignment="1" applyProtection="1">
      <alignment horizontal="left" vertical="top" indent="2"/>
      <protection hidden="1"/>
    </xf>
    <xf numFmtId="0" fontId="6" fillId="0" borderId="16" xfId="2" applyFont="1" applyBorder="1" applyAlignment="1" applyProtection="1">
      <alignment horizontal="left" vertical="top" wrapText="1" indent="2"/>
      <protection hidden="1"/>
    </xf>
    <xf numFmtId="0" fontId="6" fillId="0" borderId="7" xfId="2" applyFont="1" applyBorder="1" applyAlignment="1" applyProtection="1">
      <alignment horizontal="right" vertical="top"/>
      <protection hidden="1"/>
    </xf>
    <xf numFmtId="0" fontId="6" fillId="0" borderId="0" xfId="2" applyFont="1" applyBorder="1" applyAlignment="1" applyProtection="1">
      <alignment horizontal="right" vertical="top"/>
      <protection hidden="1"/>
    </xf>
    <xf numFmtId="0" fontId="6" fillId="0" borderId="16" xfId="2" applyFont="1" applyBorder="1" applyAlignment="1" applyProtection="1">
      <protection hidden="1"/>
    </xf>
    <xf numFmtId="0" fontId="8" fillId="0" borderId="0" xfId="2" applyFont="1" applyFill="1" applyBorder="1" applyAlignment="1" applyProtection="1">
      <alignment vertical="top"/>
      <protection hidden="1"/>
    </xf>
    <xf numFmtId="0" fontId="8" fillId="0" borderId="0" xfId="2" applyFont="1" applyFill="1" applyBorder="1" applyAlignment="1" applyProtection="1">
      <alignment horizontal="right" vertical="center"/>
      <protection hidden="1"/>
    </xf>
    <xf numFmtId="3" fontId="9" fillId="0" borderId="1" xfId="0" applyNumberFormat="1" applyFont="1" applyFill="1" applyBorder="1" applyAlignment="1" applyProtection="1">
      <alignment vertical="center"/>
      <protection locked="0"/>
    </xf>
    <xf numFmtId="3" fontId="9" fillId="0" borderId="4" xfId="0" applyNumberFormat="1" applyFont="1" applyFill="1" applyBorder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top" wrapText="1"/>
      <protection hidden="1"/>
    </xf>
    <xf numFmtId="0" fontId="6" fillId="0" borderId="0" xfId="2" applyFont="1" applyBorder="1" applyAlignment="1" applyProtection="1">
      <alignment wrapText="1"/>
      <protection hidden="1"/>
    </xf>
    <xf numFmtId="0" fontId="6" fillId="0" borderId="0" xfId="2" applyFont="1" applyBorder="1" applyAlignment="1" applyProtection="1">
      <alignment horizontal="center" vertical="top"/>
      <protection hidden="1"/>
    </xf>
    <xf numFmtId="0" fontId="6" fillId="0" borderId="0" xfId="2" applyFont="1" applyBorder="1" applyAlignment="1" applyProtection="1">
      <alignment horizontal="center"/>
      <protection hidden="1"/>
    </xf>
    <xf numFmtId="3" fontId="0" fillId="0" borderId="0" xfId="0" applyNumberFormat="1" applyFill="1"/>
    <xf numFmtId="3" fontId="3" fillId="0" borderId="3" xfId="0" applyNumberFormat="1" applyFont="1" applyFill="1" applyBorder="1" applyAlignment="1" applyProtection="1">
      <alignment vertical="center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 applyProtection="1">
      <alignment vertical="center"/>
      <protection hidden="1"/>
    </xf>
    <xf numFmtId="3" fontId="3" fillId="0" borderId="1" xfId="5" applyNumberFormat="1" applyFont="1" applyFill="1" applyBorder="1" applyAlignment="1" applyProtection="1">
      <alignment vertical="center"/>
      <protection locked="0"/>
    </xf>
    <xf numFmtId="3" fontId="3" fillId="0" borderId="32" xfId="5" applyNumberFormat="1" applyFont="1" applyFill="1" applyBorder="1" applyAlignment="1" applyProtection="1">
      <alignment vertical="center"/>
      <protection locked="0"/>
    </xf>
    <xf numFmtId="3" fontId="3" fillId="0" borderId="32" xfId="0" applyNumberFormat="1" applyFont="1" applyFill="1" applyBorder="1" applyAlignment="1" applyProtection="1">
      <alignment vertical="center"/>
      <protection locked="0"/>
    </xf>
    <xf numFmtId="3" fontId="3" fillId="0" borderId="37" xfId="0" applyNumberFormat="1" applyFont="1" applyFill="1" applyBorder="1" applyAlignment="1" applyProtection="1">
      <alignment vertical="center"/>
      <protection locked="0"/>
    </xf>
    <xf numFmtId="3" fontId="9" fillId="2" borderId="1" xfId="5" applyNumberFormat="1" applyFont="1" applyFill="1" applyBorder="1" applyAlignment="1" applyProtection="1">
      <alignment vertical="center"/>
      <protection hidden="1"/>
    </xf>
    <xf numFmtId="3" fontId="5" fillId="0" borderId="11" xfId="2" applyNumberFormat="1" applyFont="1" applyFill="1" applyBorder="1" applyAlignment="1" applyProtection="1">
      <alignment horizontal="right" vertical="center"/>
      <protection locked="0" hidden="1"/>
    </xf>
    <xf numFmtId="0" fontId="8" fillId="0" borderId="19" xfId="2" applyFont="1" applyFill="1" applyBorder="1" applyAlignment="1" applyProtection="1">
      <alignment horizontal="center" vertical="top"/>
      <protection hidden="1"/>
    </xf>
    <xf numFmtId="0" fontId="8" fillId="0" borderId="19" xfId="2" applyFont="1" applyFill="1" applyBorder="1" applyAlignment="1" applyProtection="1">
      <alignment horizontal="center"/>
      <protection hidden="1"/>
    </xf>
    <xf numFmtId="0" fontId="8" fillId="0" borderId="7" xfId="2" applyFont="1" applyBorder="1" applyAlignment="1" applyProtection="1">
      <alignment horizontal="right" vertical="center" wrapText="1"/>
      <protection hidden="1"/>
    </xf>
    <xf numFmtId="0" fontId="8" fillId="0" borderId="16" xfId="2" applyFont="1" applyBorder="1" applyAlignment="1" applyProtection="1">
      <alignment horizontal="right" wrapText="1"/>
      <protection hidden="1"/>
    </xf>
    <xf numFmtId="49" fontId="26" fillId="0" borderId="18" xfId="1" applyNumberFormat="1" applyFont="1" applyFill="1" applyBorder="1" applyAlignment="1" applyProtection="1">
      <alignment horizontal="left" vertical="center"/>
      <protection locked="0" hidden="1"/>
    </xf>
    <xf numFmtId="49" fontId="27" fillId="0" borderId="19" xfId="1" applyNumberFormat="1" applyFont="1" applyFill="1" applyBorder="1" applyAlignment="1" applyProtection="1">
      <alignment horizontal="left" vertical="center"/>
      <protection locked="0" hidden="1"/>
    </xf>
    <xf numFmtId="49" fontId="27" fillId="0" borderId="20" xfId="1" applyNumberFormat="1" applyFont="1" applyFill="1" applyBorder="1" applyAlignment="1" applyProtection="1">
      <alignment horizontal="left" vertical="center"/>
      <protection locked="0" hidden="1"/>
    </xf>
    <xf numFmtId="0" fontId="8" fillId="0" borderId="7" xfId="2" applyFont="1" applyBorder="1" applyAlignment="1" applyProtection="1">
      <alignment horizontal="right" vertical="center"/>
      <protection hidden="1"/>
    </xf>
    <xf numFmtId="0" fontId="8" fillId="0" borderId="16" xfId="2" applyFont="1" applyBorder="1" applyAlignment="1" applyProtection="1">
      <alignment horizontal="right"/>
      <protection hidden="1"/>
    </xf>
    <xf numFmtId="49" fontId="5" fillId="0" borderId="18" xfId="2" applyNumberFormat="1" applyFont="1" applyFill="1" applyBorder="1" applyAlignment="1" applyProtection="1">
      <alignment horizontal="left" vertical="center"/>
      <protection locked="0" hidden="1"/>
    </xf>
    <xf numFmtId="49" fontId="5" fillId="0" borderId="19" xfId="2" applyNumberFormat="1" applyFont="1" applyFill="1" applyBorder="1" applyAlignment="1" applyProtection="1">
      <alignment horizontal="left" vertical="center"/>
      <protection locked="0" hidden="1"/>
    </xf>
    <xf numFmtId="49" fontId="5" fillId="0" borderId="20" xfId="2" applyNumberFormat="1" applyFont="1" applyFill="1" applyBorder="1" applyAlignment="1" applyProtection="1">
      <alignment horizontal="left" vertical="center"/>
      <protection locked="0" hidden="1"/>
    </xf>
    <xf numFmtId="0" fontId="22" fillId="0" borderId="0" xfId="4" applyFont="1" applyBorder="1" applyAlignment="1" applyProtection="1">
      <alignment horizontal="left"/>
      <protection hidden="1"/>
    </xf>
    <xf numFmtId="0" fontId="23" fillId="0" borderId="0" xfId="4" applyFont="1" applyBorder="1" applyAlignment="1"/>
    <xf numFmtId="0" fontId="16" fillId="0" borderId="0" xfId="4" applyFont="1" applyBorder="1" applyAlignment="1" applyProtection="1">
      <alignment horizontal="left" wrapText="1"/>
      <protection hidden="1"/>
    </xf>
    <xf numFmtId="0" fontId="12" fillId="0" borderId="0" xfId="4" applyBorder="1" applyAlignment="1">
      <alignment wrapText="1"/>
    </xf>
    <xf numFmtId="0" fontId="12" fillId="0" borderId="16" xfId="4" applyBorder="1" applyAlignment="1">
      <alignment wrapText="1"/>
    </xf>
    <xf numFmtId="0" fontId="16" fillId="0" borderId="0" xfId="4" applyFont="1" applyBorder="1" applyAlignment="1" applyProtection="1">
      <alignment horizontal="left"/>
      <protection hidden="1"/>
    </xf>
    <xf numFmtId="0" fontId="12" fillId="0" borderId="0" xfId="4" applyBorder="1" applyAlignment="1"/>
    <xf numFmtId="0" fontId="12" fillId="0" borderId="16" xfId="4" applyBorder="1" applyAlignment="1"/>
    <xf numFmtId="0" fontId="8" fillId="0" borderId="22" xfId="2" applyFont="1" applyBorder="1" applyAlignment="1" applyProtection="1">
      <alignment horizontal="center" vertical="top"/>
      <protection hidden="1"/>
    </xf>
    <xf numFmtId="0" fontId="8" fillId="0" borderId="22" xfId="2" applyFont="1" applyBorder="1" applyAlignment="1">
      <alignment horizontal="center"/>
    </xf>
    <xf numFmtId="0" fontId="8" fillId="0" borderId="23" xfId="2" applyFont="1" applyBorder="1" applyAlignment="1"/>
    <xf numFmtId="49" fontId="5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5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5" fillId="0" borderId="18" xfId="2" applyFont="1" applyFill="1" applyBorder="1" applyAlignment="1" applyProtection="1">
      <alignment horizontal="left" vertical="center"/>
      <protection locked="0" hidden="1"/>
    </xf>
    <xf numFmtId="0" fontId="8" fillId="0" borderId="19" xfId="2" applyFont="1" applyFill="1" applyBorder="1" applyAlignment="1"/>
    <xf numFmtId="0" fontId="8" fillId="0" borderId="20" xfId="2" applyFont="1" applyFill="1" applyBorder="1" applyAlignment="1"/>
    <xf numFmtId="0" fontId="13" fillId="0" borderId="21" xfId="2" applyFont="1" applyBorder="1" applyAlignment="1">
      <alignment wrapText="1"/>
    </xf>
    <xf numFmtId="0" fontId="13" fillId="0" borderId="8" xfId="2" applyFont="1" applyBorder="1" applyAlignment="1"/>
    <xf numFmtId="0" fontId="8" fillId="0" borderId="0" xfId="2" applyFont="1" applyBorder="1" applyAlignment="1" applyProtection="1">
      <alignment vertical="center"/>
      <protection hidden="1"/>
    </xf>
    <xf numFmtId="0" fontId="8" fillId="0" borderId="0" xfId="2" applyFont="1" applyBorder="1" applyAlignment="1" applyProtection="1">
      <alignment horizontal="center" vertical="top"/>
      <protection hidden="1"/>
    </xf>
    <xf numFmtId="0" fontId="8" fillId="0" borderId="0" xfId="2" applyFont="1" applyBorder="1" applyAlignment="1" applyProtection="1">
      <alignment horizontal="center"/>
      <protection hidden="1"/>
    </xf>
    <xf numFmtId="0" fontId="8" fillId="0" borderId="8" xfId="2" applyFont="1" applyBorder="1" applyAlignment="1" applyProtection="1">
      <alignment horizontal="center"/>
      <protection hidden="1"/>
    </xf>
    <xf numFmtId="0" fontId="5" fillId="0" borderId="19" xfId="2" applyFont="1" applyFill="1" applyBorder="1" applyAlignment="1" applyProtection="1">
      <alignment horizontal="left" vertical="center"/>
      <protection locked="0" hidden="1"/>
    </xf>
    <xf numFmtId="0" fontId="5" fillId="0" borderId="20" xfId="2" applyFont="1" applyFill="1" applyBorder="1" applyAlignment="1" applyProtection="1">
      <alignment horizontal="left" vertical="center"/>
      <protection locked="0" hidden="1"/>
    </xf>
    <xf numFmtId="0" fontId="6" fillId="0" borderId="0" xfId="2" applyFont="1" applyBorder="1" applyAlignment="1" applyProtection="1">
      <alignment horizontal="center" vertical="top"/>
      <protection hidden="1"/>
    </xf>
    <xf numFmtId="0" fontId="6" fillId="0" borderId="0" xfId="2" applyFont="1" applyBorder="1" applyAlignment="1" applyProtection="1">
      <alignment horizontal="center"/>
      <protection hidden="1"/>
    </xf>
    <xf numFmtId="0" fontId="5" fillId="0" borderId="18" xfId="2" applyFont="1" applyFill="1" applyBorder="1" applyAlignment="1" applyProtection="1">
      <alignment horizontal="right" vertical="center"/>
      <protection locked="0" hidden="1"/>
    </xf>
    <xf numFmtId="0" fontId="6" fillId="0" borderId="19" xfId="2" applyFont="1" applyFill="1" applyBorder="1" applyAlignment="1"/>
    <xf numFmtId="0" fontId="6" fillId="0" borderId="20" xfId="2" applyFont="1" applyFill="1" applyBorder="1" applyAlignment="1"/>
    <xf numFmtId="0" fontId="5" fillId="0" borderId="19" xfId="2" applyFont="1" applyFill="1" applyBorder="1" applyAlignment="1" applyProtection="1">
      <alignment horizontal="right" vertical="center"/>
      <protection locked="0" hidden="1"/>
    </xf>
    <xf numFmtId="0" fontId="5" fillId="0" borderId="20" xfId="2" applyFont="1" applyFill="1" applyBorder="1" applyAlignment="1" applyProtection="1">
      <alignment horizontal="right" vertical="center"/>
      <protection locked="0" hidden="1"/>
    </xf>
    <xf numFmtId="0" fontId="6" fillId="0" borderId="0" xfId="2" applyFont="1" applyBorder="1" applyAlignment="1" applyProtection="1">
      <alignment vertical="top" wrapText="1"/>
      <protection hidden="1"/>
    </xf>
    <xf numFmtId="0" fontId="6" fillId="0" borderId="0" xfId="2" applyFont="1" applyBorder="1" applyAlignment="1" applyProtection="1">
      <alignment wrapText="1"/>
      <protection hidden="1"/>
    </xf>
    <xf numFmtId="0" fontId="8" fillId="0" borderId="0" xfId="2" applyFont="1" applyBorder="1" applyAlignment="1" applyProtection="1">
      <alignment horizontal="right" vertical="center"/>
      <protection hidden="1"/>
    </xf>
    <xf numFmtId="0" fontId="6" fillId="0" borderId="7" xfId="2" applyFont="1" applyBorder="1" applyAlignment="1" applyProtection="1">
      <alignment horizontal="center" vertical="center"/>
      <protection hidden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0" fontId="6" fillId="0" borderId="19" xfId="2" applyFont="1" applyFill="1" applyBorder="1" applyAlignment="1">
      <alignment horizontal="left"/>
    </xf>
    <xf numFmtId="0" fontId="6" fillId="0" borderId="20" xfId="2" applyFont="1" applyFill="1" applyBorder="1" applyAlignment="1">
      <alignment horizontal="left"/>
    </xf>
    <xf numFmtId="0" fontId="6" fillId="0" borderId="7" xfId="2" applyFont="1" applyFill="1" applyBorder="1" applyAlignment="1" applyProtection="1">
      <alignment horizontal="right" vertical="center"/>
      <protection hidden="1"/>
    </xf>
    <xf numFmtId="0" fontId="6" fillId="0" borderId="0" xfId="2" applyFont="1" applyFill="1" applyBorder="1" applyAlignment="1" applyProtection="1">
      <alignment horizontal="right"/>
      <protection hidden="1"/>
    </xf>
    <xf numFmtId="0" fontId="8" fillId="0" borderId="0" xfId="2" applyFont="1" applyBorder="1" applyAlignment="1" applyProtection="1">
      <alignment horizontal="right" vertical="center" wrapText="1"/>
      <protection hidden="1"/>
    </xf>
    <xf numFmtId="0" fontId="6" fillId="0" borderId="19" xfId="2" applyFont="1" applyFill="1" applyBorder="1" applyAlignment="1">
      <alignment horizontal="left" vertical="center"/>
    </xf>
    <xf numFmtId="0" fontId="6" fillId="0" borderId="20" xfId="2" applyFont="1" applyFill="1" applyBorder="1" applyAlignment="1">
      <alignment horizontal="left" vertical="center"/>
    </xf>
    <xf numFmtId="0" fontId="26" fillId="0" borderId="18" xfId="1" applyFont="1" applyFill="1" applyBorder="1" applyAlignment="1" applyProtection="1">
      <protection locked="0" hidden="1"/>
    </xf>
    <xf numFmtId="0" fontId="27" fillId="0" borderId="19" xfId="1" applyFont="1" applyFill="1" applyBorder="1" applyAlignment="1" applyProtection="1">
      <protection locked="0" hidden="1"/>
    </xf>
    <xf numFmtId="0" fontId="27" fillId="0" borderId="20" xfId="1" applyFont="1" applyFill="1" applyBorder="1" applyAlignment="1" applyProtection="1">
      <protection locked="0" hidden="1"/>
    </xf>
    <xf numFmtId="0" fontId="25" fillId="0" borderId="18" xfId="1" applyFont="1" applyFill="1" applyBorder="1" applyAlignment="1" applyProtection="1">
      <protection locked="0" hidden="1"/>
    </xf>
    <xf numFmtId="0" fontId="5" fillId="0" borderId="19" xfId="2" applyFont="1" applyFill="1" applyBorder="1" applyAlignment="1" applyProtection="1">
      <protection locked="0" hidden="1"/>
    </xf>
    <xf numFmtId="0" fontId="5" fillId="0" borderId="20" xfId="2" applyFont="1" applyFill="1" applyBorder="1" applyAlignment="1" applyProtection="1">
      <protection locked="0" hidden="1"/>
    </xf>
    <xf numFmtId="1" fontId="5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0" fillId="0" borderId="20" xfId="0" applyFill="1" applyBorder="1"/>
    <xf numFmtId="0" fontId="8" fillId="0" borderId="0" xfId="2" applyFont="1" applyBorder="1" applyAlignment="1" applyProtection="1">
      <alignment horizontal="right" wrapText="1"/>
      <protection hidden="1"/>
    </xf>
    <xf numFmtId="0" fontId="8" fillId="0" borderId="7" xfId="2" applyFont="1" applyBorder="1" applyAlignment="1" applyProtection="1">
      <alignment horizontal="right" wrapText="1"/>
      <protection hidden="1"/>
    </xf>
    <xf numFmtId="0" fontId="5" fillId="0" borderId="7" xfId="2" applyFont="1" applyFill="1" applyBorder="1" applyAlignment="1" applyProtection="1">
      <alignment horizontal="left" vertical="center" wrapText="1"/>
      <protection hidden="1"/>
    </xf>
    <xf numFmtId="0" fontId="5" fillId="0" borderId="0" xfId="2" applyFont="1" applyFill="1" applyBorder="1" applyAlignment="1" applyProtection="1">
      <alignment horizontal="left" vertical="center" wrapText="1"/>
      <protection hidden="1"/>
    </xf>
    <xf numFmtId="0" fontId="5" fillId="0" borderId="16" xfId="2" applyFont="1" applyFill="1" applyBorder="1" applyAlignment="1" applyProtection="1">
      <alignment horizontal="left" vertical="center" wrapText="1"/>
      <protection hidden="1"/>
    </xf>
    <xf numFmtId="0" fontId="14" fillId="0" borderId="7" xfId="2" applyFont="1" applyBorder="1" applyAlignment="1" applyProtection="1">
      <alignment horizontal="center" vertical="center" wrapText="1"/>
      <protection hidden="1"/>
    </xf>
    <xf numFmtId="0" fontId="14" fillId="0" borderId="0" xfId="2" applyFont="1" applyBorder="1" applyAlignment="1" applyProtection="1">
      <alignment horizontal="center" vertical="center" wrapText="1"/>
      <protection hidden="1"/>
    </xf>
    <xf numFmtId="0" fontId="14" fillId="0" borderId="16" xfId="2" applyFont="1" applyBorder="1" applyAlignment="1" applyProtection="1">
      <alignment horizontal="center" vertical="center" wrapText="1"/>
      <protection hidden="1"/>
    </xf>
    <xf numFmtId="0" fontId="4" fillId="0" borderId="7" xfId="2" applyFont="1" applyBorder="1" applyAlignment="1" applyProtection="1">
      <alignment horizontal="right" vertical="center" wrapText="1"/>
      <protection hidden="1"/>
    </xf>
    <xf numFmtId="0" fontId="4" fillId="0" borderId="16" xfId="2" applyFont="1" applyBorder="1" applyAlignment="1" applyProtection="1">
      <alignment horizontal="right" wrapText="1"/>
      <protection hidden="1"/>
    </xf>
    <xf numFmtId="0" fontId="6" fillId="0" borderId="0" xfId="2" applyFont="1" applyFill="1" applyAlignment="1" applyProtection="1">
      <alignment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9" xfId="0" applyFont="1" applyFill="1" applyBorder="1" applyAlignment="1" applyProtection="1">
      <alignment horizontal="center" vertical="top" wrapText="1"/>
      <protection hidden="1"/>
    </xf>
    <xf numFmtId="0" fontId="10" fillId="0" borderId="13" xfId="0" applyFont="1" applyFill="1" applyBorder="1" applyAlignment="1" applyProtection="1">
      <alignment vertical="center" wrapText="1"/>
      <protection hidden="1"/>
    </xf>
    <xf numFmtId="0" fontId="10" fillId="0" borderId="27" xfId="0" applyFont="1" applyFill="1" applyBorder="1" applyAlignment="1" applyProtection="1">
      <alignment vertical="center" wrapText="1"/>
      <protection hidden="1"/>
    </xf>
    <xf numFmtId="0" fontId="10" fillId="0" borderId="28" xfId="0" applyFont="1" applyFill="1" applyBorder="1" applyAlignment="1" applyProtection="1">
      <alignment vertical="center" wrapText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 wrapText="1"/>
      <protection hidden="1"/>
    </xf>
    <xf numFmtId="0" fontId="5" fillId="0" borderId="28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vertical="center"/>
    </xf>
    <xf numFmtId="0" fontId="17" fillId="0" borderId="28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 indent="1"/>
    </xf>
    <xf numFmtId="0" fontId="6" fillId="0" borderId="31" xfId="0" applyFont="1" applyFill="1" applyBorder="1" applyAlignment="1">
      <alignment horizontal="left" vertical="center" wrapText="1" indent="1"/>
    </xf>
    <xf numFmtId="0" fontId="6" fillId="0" borderId="32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vertical="center"/>
    </xf>
    <xf numFmtId="0" fontId="17" fillId="0" borderId="30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9" xfId="0" applyFont="1" applyFill="1" applyBorder="1" applyAlignment="1" applyProtection="1">
      <alignment horizontal="left" vertical="center" wrapText="1"/>
      <protection hidden="1"/>
    </xf>
    <xf numFmtId="0" fontId="5" fillId="0" borderId="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 indent="1"/>
    </xf>
    <xf numFmtId="0" fontId="5" fillId="0" borderId="33" xfId="0" applyFont="1" applyFill="1" applyBorder="1" applyAlignment="1">
      <alignment horizontal="left" vertical="top" wrapText="1" indent="1"/>
    </xf>
    <xf numFmtId="0" fontId="5" fillId="0" borderId="34" xfId="0" applyFont="1" applyFill="1" applyBorder="1" applyAlignment="1">
      <alignment horizontal="left" vertical="top" wrapText="1" indent="1"/>
    </xf>
    <xf numFmtId="0" fontId="5" fillId="0" borderId="13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center" wrapText="1" indent="1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6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top" wrapText="1" indent="1"/>
    </xf>
    <xf numFmtId="0" fontId="5" fillId="0" borderId="31" xfId="0" applyFont="1" applyFill="1" applyBorder="1" applyAlignment="1">
      <alignment horizontal="left" vertical="top" wrapText="1" indent="1"/>
    </xf>
    <xf numFmtId="0" fontId="5" fillId="0" borderId="32" xfId="0" applyFont="1" applyFill="1" applyBorder="1" applyAlignment="1">
      <alignment horizontal="left" vertical="top" wrapText="1" indent="1"/>
    </xf>
    <xf numFmtId="0" fontId="5" fillId="0" borderId="2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vertical="center" wrapText="1"/>
    </xf>
    <xf numFmtId="0" fontId="17" fillId="0" borderId="28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0" fillId="0" borderId="0" xfId="4" applyFont="1" applyFill="1" applyBorder="1" applyAlignment="1" applyProtection="1">
      <alignment horizontal="center" vertical="center"/>
      <protection hidden="1"/>
    </xf>
    <xf numFmtId="0" fontId="19" fillId="0" borderId="0" xfId="4" applyFont="1" applyFill="1" applyBorder="1" applyAlignment="1" applyProtection="1">
      <alignment horizontal="center" vertical="center"/>
      <protection hidden="1"/>
    </xf>
    <xf numFmtId="0" fontId="20" fillId="0" borderId="12" xfId="0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</cellXfs>
  <cellStyles count="8">
    <cellStyle name="Hyperlink" xfId="1" builtinId="8"/>
    <cellStyle name="Normal" xfId="0" builtinId="0"/>
    <cellStyle name="Normal 2" xfId="6"/>
    <cellStyle name="Normal 2 3" xfId="5"/>
    <cellStyle name="Normal 5" xfId="7"/>
    <cellStyle name="Normal_TFI-POD" xfId="2"/>
    <cellStyle name="Obično_Knjiga2" xfId="3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rmacije@adplastik.hr" TargetMode="External"/><Relationship Id="rId2" Type="http://schemas.openxmlformats.org/officeDocument/2006/relationships/hyperlink" Target="mailto:kresimir.jurun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tabSelected="1" view="pageBreakPreview" zoomScaleNormal="100" zoomScaleSheetLayoutView="100" workbookViewId="0">
      <selection activeCell="K6" sqref="K6"/>
    </sheetView>
  </sheetViews>
  <sheetFormatPr defaultColWidth="9.140625" defaultRowHeight="12.75"/>
  <cols>
    <col min="1" max="1" width="9.140625" style="10"/>
    <col min="2" max="2" width="13" style="10" customWidth="1"/>
    <col min="3" max="4" width="9.140625" style="10"/>
    <col min="5" max="5" width="10.7109375" style="10" customWidth="1"/>
    <col min="6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9" ht="15.75">
      <c r="A1" s="163" t="s">
        <v>236</v>
      </c>
      <c r="B1" s="164"/>
      <c r="C1" s="164"/>
      <c r="D1" s="64"/>
      <c r="E1" s="64"/>
      <c r="F1" s="64"/>
      <c r="G1" s="64"/>
      <c r="H1" s="64"/>
      <c r="I1" s="65"/>
    </row>
    <row r="2" spans="1:9">
      <c r="A2" s="205" t="s">
        <v>237</v>
      </c>
      <c r="B2" s="206"/>
      <c r="C2" s="206"/>
      <c r="D2" s="207"/>
      <c r="E2" s="94" t="s">
        <v>295</v>
      </c>
      <c r="F2" s="11"/>
      <c r="G2" s="12" t="s">
        <v>212</v>
      </c>
      <c r="H2" s="94" t="s">
        <v>302</v>
      </c>
      <c r="I2" s="66"/>
    </row>
    <row r="3" spans="1:9">
      <c r="A3" s="67"/>
      <c r="B3" s="13"/>
      <c r="C3" s="13"/>
      <c r="D3" s="13"/>
      <c r="E3" s="14"/>
      <c r="F3" s="14"/>
      <c r="G3" s="13"/>
      <c r="H3" s="13"/>
      <c r="I3" s="68"/>
    </row>
    <row r="4" spans="1:9" ht="15.75">
      <c r="A4" s="208" t="s">
        <v>238</v>
      </c>
      <c r="B4" s="209"/>
      <c r="C4" s="209"/>
      <c r="D4" s="209"/>
      <c r="E4" s="209"/>
      <c r="F4" s="209"/>
      <c r="G4" s="209"/>
      <c r="H4" s="209"/>
      <c r="I4" s="210"/>
    </row>
    <row r="5" spans="1:9">
      <c r="A5" s="69"/>
      <c r="B5" s="15"/>
      <c r="C5" s="15"/>
      <c r="D5" s="15"/>
      <c r="E5" s="16"/>
      <c r="F5" s="70"/>
      <c r="G5" s="17"/>
      <c r="H5" s="18"/>
      <c r="I5" s="71"/>
    </row>
    <row r="6" spans="1:9">
      <c r="A6" s="142" t="s">
        <v>239</v>
      </c>
      <c r="B6" s="143"/>
      <c r="C6" s="158" t="s">
        <v>257</v>
      </c>
      <c r="D6" s="159"/>
      <c r="E6" s="213"/>
      <c r="F6" s="213"/>
      <c r="G6" s="213"/>
      <c r="H6" s="213"/>
      <c r="I6" s="104"/>
    </row>
    <row r="7" spans="1:9">
      <c r="A7" s="72"/>
      <c r="B7" s="20"/>
      <c r="C7" s="105"/>
      <c r="D7" s="105"/>
      <c r="E7" s="213"/>
      <c r="F7" s="213"/>
      <c r="G7" s="213"/>
      <c r="H7" s="213"/>
      <c r="I7" s="104"/>
    </row>
    <row r="8" spans="1:9">
      <c r="A8" s="211" t="s">
        <v>240</v>
      </c>
      <c r="B8" s="212"/>
      <c r="C8" s="158" t="s">
        <v>258</v>
      </c>
      <c r="D8" s="159"/>
      <c r="E8" s="213"/>
      <c r="F8" s="213"/>
      <c r="G8" s="213"/>
      <c r="H8" s="213"/>
      <c r="I8" s="106"/>
    </row>
    <row r="9" spans="1:9">
      <c r="A9" s="74"/>
      <c r="B9" s="40"/>
      <c r="C9" s="107"/>
      <c r="D9" s="105"/>
      <c r="E9" s="105"/>
      <c r="F9" s="105"/>
      <c r="G9" s="105"/>
      <c r="H9" s="105"/>
      <c r="I9" s="105"/>
    </row>
    <row r="10" spans="1:9">
      <c r="A10" s="137" t="s">
        <v>241</v>
      </c>
      <c r="B10" s="203"/>
      <c r="C10" s="158" t="s">
        <v>259</v>
      </c>
      <c r="D10" s="159"/>
      <c r="E10" s="105"/>
      <c r="F10" s="105"/>
      <c r="G10" s="105"/>
      <c r="H10" s="105"/>
      <c r="I10" s="105"/>
    </row>
    <row r="11" spans="1:9" ht="13.5" customHeight="1">
      <c r="A11" s="204"/>
      <c r="B11" s="203"/>
      <c r="C11" s="105"/>
      <c r="D11" s="105"/>
      <c r="E11" s="105"/>
      <c r="F11" s="105"/>
      <c r="G11" s="105"/>
      <c r="H11" s="105"/>
      <c r="I11" s="105"/>
    </row>
    <row r="12" spans="1:9">
      <c r="A12" s="142" t="s">
        <v>242</v>
      </c>
      <c r="B12" s="143"/>
      <c r="C12" s="160" t="s">
        <v>260</v>
      </c>
      <c r="D12" s="193"/>
      <c r="E12" s="193"/>
      <c r="F12" s="193"/>
      <c r="G12" s="193"/>
      <c r="H12" s="193"/>
      <c r="I12" s="194"/>
    </row>
    <row r="13" spans="1:9">
      <c r="A13" s="72"/>
      <c r="B13" s="20"/>
      <c r="C13" s="108"/>
      <c r="D13" s="105"/>
      <c r="E13" s="105"/>
      <c r="F13" s="105"/>
      <c r="G13" s="105"/>
      <c r="H13" s="105"/>
      <c r="I13" s="105"/>
    </row>
    <row r="14" spans="1:9">
      <c r="A14" s="142" t="s">
        <v>224</v>
      </c>
      <c r="B14" s="143"/>
      <c r="C14" s="201">
        <v>21210</v>
      </c>
      <c r="D14" s="202"/>
      <c r="E14" s="105"/>
      <c r="F14" s="160" t="s">
        <v>261</v>
      </c>
      <c r="G14" s="193"/>
      <c r="H14" s="193"/>
      <c r="I14" s="194"/>
    </row>
    <row r="15" spans="1:9" ht="13.5" customHeight="1">
      <c r="A15" s="72"/>
      <c r="B15" s="20"/>
      <c r="C15" s="105"/>
      <c r="D15" s="105"/>
      <c r="E15" s="105"/>
      <c r="F15" s="105"/>
      <c r="G15" s="105"/>
      <c r="H15" s="105"/>
      <c r="I15" s="105"/>
    </row>
    <row r="16" spans="1:9">
      <c r="A16" s="142" t="s">
        <v>243</v>
      </c>
      <c r="B16" s="143"/>
      <c r="C16" s="160" t="s">
        <v>262</v>
      </c>
      <c r="D16" s="193"/>
      <c r="E16" s="193"/>
      <c r="F16" s="193"/>
      <c r="G16" s="193"/>
      <c r="H16" s="193"/>
      <c r="I16" s="194"/>
    </row>
    <row r="17" spans="1:9" ht="13.5" customHeight="1">
      <c r="A17" s="72"/>
      <c r="B17" s="20"/>
      <c r="C17" s="105"/>
      <c r="D17" s="105"/>
      <c r="E17" s="105"/>
      <c r="F17" s="105"/>
      <c r="G17" s="105"/>
      <c r="H17" s="105"/>
      <c r="I17" s="105"/>
    </row>
    <row r="18" spans="1:9">
      <c r="A18" s="142" t="s">
        <v>230</v>
      </c>
      <c r="B18" s="143"/>
      <c r="C18" s="195" t="s">
        <v>308</v>
      </c>
      <c r="D18" s="196"/>
      <c r="E18" s="196"/>
      <c r="F18" s="196"/>
      <c r="G18" s="196"/>
      <c r="H18" s="196"/>
      <c r="I18" s="197"/>
    </row>
    <row r="19" spans="1:9" ht="13.5" customHeight="1">
      <c r="A19" s="72"/>
      <c r="B19" s="20"/>
      <c r="C19" s="108"/>
      <c r="D19" s="105"/>
      <c r="E19" s="105"/>
      <c r="F19" s="105"/>
      <c r="G19" s="105"/>
      <c r="H19" s="105"/>
      <c r="I19" s="105"/>
    </row>
    <row r="20" spans="1:9">
      <c r="A20" s="142" t="s">
        <v>244</v>
      </c>
      <c r="B20" s="143"/>
      <c r="C20" s="198" t="s">
        <v>263</v>
      </c>
      <c r="D20" s="199"/>
      <c r="E20" s="199"/>
      <c r="F20" s="199"/>
      <c r="G20" s="199"/>
      <c r="H20" s="199"/>
      <c r="I20" s="200"/>
    </row>
    <row r="21" spans="1:9">
      <c r="A21" s="72"/>
      <c r="B21" s="20"/>
      <c r="C21" s="108"/>
      <c r="D21" s="105"/>
      <c r="E21" s="105"/>
      <c r="F21" s="105"/>
      <c r="G21" s="105"/>
      <c r="H21" s="105"/>
      <c r="I21" s="105"/>
    </row>
    <row r="22" spans="1:9">
      <c r="A22" s="137" t="s">
        <v>247</v>
      </c>
      <c r="B22" s="192"/>
      <c r="C22" s="95">
        <v>406</v>
      </c>
      <c r="D22" s="160" t="s">
        <v>264</v>
      </c>
      <c r="E22" s="188"/>
      <c r="F22" s="189"/>
      <c r="G22" s="190"/>
      <c r="H22" s="191"/>
      <c r="I22" s="21"/>
    </row>
    <row r="23" spans="1:9" ht="20.25" customHeight="1">
      <c r="A23" s="137"/>
      <c r="B23" s="192"/>
      <c r="C23" s="15"/>
      <c r="D23" s="22"/>
      <c r="E23" s="22"/>
      <c r="F23" s="22"/>
      <c r="G23" s="22"/>
      <c r="H23" s="15"/>
      <c r="I23" s="73"/>
    </row>
    <row r="24" spans="1:9" ht="12.75" customHeight="1">
      <c r="A24" s="142" t="s">
        <v>246</v>
      </c>
      <c r="B24" s="143"/>
      <c r="C24" s="95">
        <v>17</v>
      </c>
      <c r="D24" s="160" t="s">
        <v>265</v>
      </c>
      <c r="E24" s="188"/>
      <c r="F24" s="188"/>
      <c r="G24" s="189"/>
      <c r="H24" s="41" t="s">
        <v>248</v>
      </c>
      <c r="I24" s="134">
        <v>2173</v>
      </c>
    </row>
    <row r="25" spans="1:9">
      <c r="A25" s="72"/>
      <c r="B25" s="20"/>
      <c r="C25" s="15"/>
      <c r="D25" s="22"/>
      <c r="E25" s="22"/>
      <c r="F25" s="22"/>
      <c r="G25" s="20"/>
      <c r="H25" s="20" t="s">
        <v>225</v>
      </c>
      <c r="I25" s="108"/>
    </row>
    <row r="26" spans="1:9">
      <c r="A26" s="142" t="s">
        <v>245</v>
      </c>
      <c r="B26" s="143"/>
      <c r="C26" s="96" t="s">
        <v>294</v>
      </c>
      <c r="D26" s="23"/>
      <c r="E26" s="29"/>
      <c r="F26" s="22"/>
      <c r="G26" s="180" t="s">
        <v>226</v>
      </c>
      <c r="H26" s="143"/>
      <c r="I26" s="97" t="s">
        <v>266</v>
      </c>
    </row>
    <row r="27" spans="1:9" ht="19.5" customHeight="1">
      <c r="A27" s="72"/>
      <c r="B27" s="20"/>
      <c r="C27" s="15"/>
      <c r="D27" s="22"/>
      <c r="E27" s="22"/>
      <c r="F27" s="22"/>
      <c r="G27" s="22"/>
      <c r="H27" s="15"/>
      <c r="I27" s="75"/>
    </row>
    <row r="28" spans="1:9">
      <c r="A28" s="181" t="s">
        <v>227</v>
      </c>
      <c r="B28" s="182"/>
      <c r="C28" s="183"/>
      <c r="D28" s="183"/>
      <c r="E28" s="184" t="s">
        <v>228</v>
      </c>
      <c r="F28" s="185"/>
      <c r="G28" s="185"/>
      <c r="H28" s="186" t="s">
        <v>249</v>
      </c>
      <c r="I28" s="187"/>
    </row>
    <row r="29" spans="1:9">
      <c r="A29" s="76"/>
      <c r="B29" s="29"/>
      <c r="C29" s="29"/>
      <c r="D29" s="24"/>
      <c r="E29" s="15"/>
      <c r="F29" s="15"/>
      <c r="G29" s="15"/>
      <c r="H29" s="25"/>
      <c r="I29" s="75"/>
    </row>
    <row r="30" spans="1:9">
      <c r="A30" s="173" t="s">
        <v>260</v>
      </c>
      <c r="B30" s="176"/>
      <c r="C30" s="176"/>
      <c r="D30" s="177"/>
      <c r="E30" s="173" t="s">
        <v>297</v>
      </c>
      <c r="F30" s="176"/>
      <c r="G30" s="177"/>
      <c r="H30" s="158" t="s">
        <v>257</v>
      </c>
      <c r="I30" s="159"/>
    </row>
    <row r="31" spans="1:9">
      <c r="A31" s="109"/>
      <c r="B31" s="110"/>
      <c r="C31" s="103"/>
      <c r="D31" s="178"/>
      <c r="E31" s="178"/>
      <c r="F31" s="178"/>
      <c r="G31" s="179"/>
      <c r="H31" s="22"/>
      <c r="I31" s="111"/>
    </row>
    <row r="32" spans="1:9">
      <c r="A32" s="173" t="s">
        <v>296</v>
      </c>
      <c r="B32" s="174"/>
      <c r="C32" s="174"/>
      <c r="D32" s="175"/>
      <c r="E32" s="173" t="s">
        <v>298</v>
      </c>
      <c r="F32" s="174"/>
      <c r="G32" s="174"/>
      <c r="H32" s="158" t="s">
        <v>291</v>
      </c>
      <c r="I32" s="159"/>
    </row>
    <row r="33" spans="1:9">
      <c r="A33" s="109"/>
      <c r="B33" s="110"/>
      <c r="C33" s="103"/>
      <c r="D33" s="120"/>
      <c r="E33" s="120"/>
      <c r="F33" s="120"/>
      <c r="G33" s="121"/>
      <c r="H33" s="22"/>
      <c r="I33" s="112"/>
    </row>
    <row r="34" spans="1:9">
      <c r="A34" s="173" t="s">
        <v>267</v>
      </c>
      <c r="B34" s="174"/>
      <c r="C34" s="174"/>
      <c r="D34" s="175"/>
      <c r="E34" s="173" t="s">
        <v>299</v>
      </c>
      <c r="F34" s="174"/>
      <c r="G34" s="174"/>
      <c r="H34" s="158" t="s">
        <v>268</v>
      </c>
      <c r="I34" s="159"/>
    </row>
    <row r="35" spans="1:9">
      <c r="A35" s="109"/>
      <c r="B35" s="110"/>
      <c r="C35" s="103"/>
      <c r="D35" s="120"/>
      <c r="E35" s="120"/>
      <c r="F35" s="120"/>
      <c r="G35" s="121"/>
      <c r="H35" s="22"/>
      <c r="I35" s="112"/>
    </row>
    <row r="36" spans="1:9">
      <c r="A36" s="173" t="s">
        <v>292</v>
      </c>
      <c r="B36" s="174"/>
      <c r="C36" s="174"/>
      <c r="D36" s="175"/>
      <c r="E36" s="173" t="s">
        <v>300</v>
      </c>
      <c r="F36" s="174"/>
      <c r="G36" s="174"/>
      <c r="H36" s="158" t="s">
        <v>293</v>
      </c>
      <c r="I36" s="159"/>
    </row>
    <row r="37" spans="1:9">
      <c r="A37" s="113"/>
      <c r="B37" s="114"/>
      <c r="C37" s="171"/>
      <c r="D37" s="172"/>
      <c r="E37" s="22"/>
      <c r="F37" s="171"/>
      <c r="G37" s="172"/>
      <c r="H37" s="22"/>
      <c r="I37" s="115"/>
    </row>
    <row r="38" spans="1:9">
      <c r="A38" s="173" t="s">
        <v>269</v>
      </c>
      <c r="B38" s="174"/>
      <c r="C38" s="174"/>
      <c r="D38" s="175"/>
      <c r="E38" s="173" t="s">
        <v>301</v>
      </c>
      <c r="F38" s="174"/>
      <c r="G38" s="174"/>
      <c r="H38" s="158" t="s">
        <v>270</v>
      </c>
      <c r="I38" s="159"/>
    </row>
    <row r="39" spans="1:9">
      <c r="A39" s="114"/>
      <c r="B39" s="114"/>
      <c r="C39" s="122"/>
      <c r="D39" s="123"/>
      <c r="E39" s="22"/>
      <c r="F39" s="122"/>
      <c r="G39" s="123"/>
      <c r="H39" s="22"/>
      <c r="I39" s="22"/>
    </row>
    <row r="40" spans="1:9">
      <c r="A40" s="173"/>
      <c r="B40" s="174"/>
      <c r="C40" s="174"/>
      <c r="D40" s="175"/>
      <c r="E40" s="173"/>
      <c r="F40" s="174"/>
      <c r="G40" s="174"/>
      <c r="H40" s="158"/>
      <c r="I40" s="159"/>
    </row>
    <row r="41" spans="1:9">
      <c r="A41" s="98"/>
      <c r="B41" s="29"/>
      <c r="C41" s="29"/>
      <c r="D41" s="29"/>
      <c r="E41" s="21"/>
      <c r="F41" s="99"/>
      <c r="G41" s="99"/>
      <c r="H41" s="100"/>
      <c r="I41" s="78"/>
    </row>
    <row r="42" spans="1:9">
      <c r="A42" s="77"/>
      <c r="B42" s="26"/>
      <c r="C42" s="27"/>
      <c r="D42" s="28"/>
      <c r="E42" s="15"/>
      <c r="F42" s="27"/>
      <c r="G42" s="28"/>
      <c r="H42" s="15"/>
      <c r="I42" s="73"/>
    </row>
    <row r="43" spans="1:9" ht="13.5" customHeight="1">
      <c r="A43" s="79"/>
      <c r="B43" s="30"/>
      <c r="C43" s="30"/>
      <c r="D43" s="19"/>
      <c r="E43" s="19"/>
      <c r="F43" s="30"/>
      <c r="G43" s="19"/>
      <c r="H43" s="19"/>
      <c r="I43" s="80"/>
    </row>
    <row r="44" spans="1:9" ht="12.75" customHeight="1">
      <c r="A44" s="137" t="s">
        <v>250</v>
      </c>
      <c r="B44" s="138"/>
      <c r="C44" s="158"/>
      <c r="D44" s="159"/>
      <c r="E44" s="24"/>
      <c r="F44" s="160"/>
      <c r="G44" s="161"/>
      <c r="H44" s="161"/>
      <c r="I44" s="162"/>
    </row>
    <row r="45" spans="1:9" ht="13.5" customHeight="1">
      <c r="A45" s="77"/>
      <c r="B45" s="26"/>
      <c r="C45" s="166"/>
      <c r="D45" s="167"/>
      <c r="E45" s="15"/>
      <c r="F45" s="166"/>
      <c r="G45" s="168"/>
      <c r="H45" s="31"/>
      <c r="I45" s="81"/>
    </row>
    <row r="46" spans="1:9">
      <c r="A46" s="137" t="s">
        <v>251</v>
      </c>
      <c r="B46" s="138"/>
      <c r="C46" s="160" t="s">
        <v>303</v>
      </c>
      <c r="D46" s="169"/>
      <c r="E46" s="169"/>
      <c r="F46" s="169"/>
      <c r="G46" s="169"/>
      <c r="H46" s="169"/>
      <c r="I46" s="170"/>
    </row>
    <row r="47" spans="1:9" ht="13.5" customHeight="1">
      <c r="A47" s="72"/>
      <c r="B47" s="20"/>
      <c r="C47" s="116" t="s">
        <v>229</v>
      </c>
      <c r="D47" s="24"/>
      <c r="E47" s="24"/>
      <c r="F47" s="24"/>
      <c r="G47" s="24"/>
      <c r="H47" s="24"/>
      <c r="I47" s="71"/>
    </row>
    <row r="48" spans="1:9">
      <c r="A48" s="137" t="s">
        <v>252</v>
      </c>
      <c r="B48" s="138"/>
      <c r="C48" s="144" t="s">
        <v>304</v>
      </c>
      <c r="D48" s="145"/>
      <c r="E48" s="146"/>
      <c r="F48" s="24"/>
      <c r="G48" s="117" t="s">
        <v>253</v>
      </c>
      <c r="H48" s="144" t="s">
        <v>305</v>
      </c>
      <c r="I48" s="146"/>
    </row>
    <row r="49" spans="1:9">
      <c r="A49" s="72"/>
      <c r="B49" s="20"/>
      <c r="C49" s="116"/>
      <c r="D49" s="24"/>
      <c r="E49" s="24"/>
      <c r="F49" s="24"/>
      <c r="G49" s="24"/>
      <c r="H49" s="24"/>
      <c r="I49" s="71"/>
    </row>
    <row r="50" spans="1:9" ht="12.75" customHeight="1">
      <c r="A50" s="137" t="s">
        <v>230</v>
      </c>
      <c r="B50" s="138"/>
      <c r="C50" s="139" t="s">
        <v>306</v>
      </c>
      <c r="D50" s="140"/>
      <c r="E50" s="140"/>
      <c r="F50" s="140"/>
      <c r="G50" s="140"/>
      <c r="H50" s="140"/>
      <c r="I50" s="141"/>
    </row>
    <row r="51" spans="1:9">
      <c r="A51" s="72"/>
      <c r="B51" s="20"/>
      <c r="C51" s="106"/>
      <c r="D51" s="106"/>
      <c r="E51" s="106"/>
      <c r="F51" s="106"/>
      <c r="G51" s="106"/>
      <c r="H51" s="106"/>
      <c r="I51" s="106"/>
    </row>
    <row r="52" spans="1:9">
      <c r="A52" s="142" t="s">
        <v>231</v>
      </c>
      <c r="B52" s="143"/>
      <c r="C52" s="144" t="s">
        <v>307</v>
      </c>
      <c r="D52" s="145"/>
      <c r="E52" s="145"/>
      <c r="F52" s="145"/>
      <c r="G52" s="145"/>
      <c r="H52" s="145"/>
      <c r="I52" s="146"/>
    </row>
    <row r="53" spans="1:9">
      <c r="A53" s="82"/>
      <c r="B53" s="19"/>
      <c r="C53" s="165" t="s">
        <v>232</v>
      </c>
      <c r="D53" s="165"/>
      <c r="E53" s="165"/>
      <c r="F53" s="165"/>
      <c r="G53" s="165"/>
      <c r="H53" s="165"/>
      <c r="I53" s="83"/>
    </row>
    <row r="54" spans="1:9">
      <c r="A54" s="82"/>
      <c r="B54" s="19"/>
      <c r="C54" s="32"/>
      <c r="D54" s="32"/>
      <c r="E54" s="32"/>
      <c r="F54" s="32"/>
      <c r="G54" s="32"/>
      <c r="H54" s="32"/>
      <c r="I54" s="83"/>
    </row>
    <row r="55" spans="1:9">
      <c r="A55" s="82"/>
      <c r="B55" s="147" t="s">
        <v>233</v>
      </c>
      <c r="C55" s="148"/>
      <c r="D55" s="148"/>
      <c r="E55" s="148"/>
      <c r="F55" s="39"/>
      <c r="G55" s="39"/>
      <c r="H55" s="39"/>
      <c r="I55" s="84"/>
    </row>
    <row r="56" spans="1:9" ht="33" customHeight="1">
      <c r="A56" s="82"/>
      <c r="B56" s="149" t="s">
        <v>256</v>
      </c>
      <c r="C56" s="150"/>
      <c r="D56" s="150"/>
      <c r="E56" s="150"/>
      <c r="F56" s="150"/>
      <c r="G56" s="150"/>
      <c r="H56" s="150"/>
      <c r="I56" s="151"/>
    </row>
    <row r="57" spans="1:9">
      <c r="A57" s="82"/>
      <c r="B57" s="152" t="s">
        <v>255</v>
      </c>
      <c r="C57" s="153"/>
      <c r="D57" s="153"/>
      <c r="E57" s="153"/>
      <c r="F57" s="153"/>
      <c r="G57" s="153"/>
      <c r="H57" s="153"/>
      <c r="I57" s="154"/>
    </row>
    <row r="58" spans="1:9">
      <c r="A58" s="82"/>
      <c r="B58" s="152" t="s">
        <v>254</v>
      </c>
      <c r="C58" s="153"/>
      <c r="D58" s="153"/>
      <c r="E58" s="153"/>
      <c r="F58" s="153"/>
      <c r="G58" s="153"/>
      <c r="H58" s="153"/>
      <c r="I58" s="154"/>
    </row>
    <row r="59" spans="1:9">
      <c r="A59" s="82"/>
      <c r="B59" s="85"/>
      <c r="C59" s="86"/>
      <c r="D59" s="86"/>
      <c r="E59" s="86"/>
      <c r="F59" s="86"/>
      <c r="G59" s="86"/>
      <c r="H59" s="86"/>
      <c r="I59" s="87"/>
    </row>
    <row r="60" spans="1:9" ht="13.5" thickBot="1">
      <c r="A60" s="88" t="s">
        <v>1</v>
      </c>
      <c r="B60" s="15"/>
      <c r="C60" s="15"/>
      <c r="D60" s="15"/>
      <c r="E60" s="15"/>
      <c r="F60" s="15"/>
      <c r="G60" s="33"/>
      <c r="H60" s="34"/>
      <c r="I60" s="89"/>
    </row>
    <row r="61" spans="1:9">
      <c r="A61" s="69"/>
      <c r="B61" s="15"/>
      <c r="C61" s="15"/>
      <c r="D61" s="15"/>
      <c r="E61" s="26" t="s">
        <v>235</v>
      </c>
      <c r="F61" s="29"/>
      <c r="G61" s="155" t="s">
        <v>234</v>
      </c>
      <c r="H61" s="156"/>
      <c r="I61" s="157"/>
    </row>
    <row r="62" spans="1:9">
      <c r="A62" s="90"/>
      <c r="B62" s="91"/>
      <c r="C62" s="92"/>
      <c r="D62" s="92"/>
      <c r="E62" s="92"/>
      <c r="F62" s="92"/>
      <c r="G62" s="135"/>
      <c r="H62" s="136"/>
      <c r="I62" s="93"/>
    </row>
  </sheetData>
  <protectedRanges>
    <protectedRange sqref="E2 C26" name="Range1"/>
    <protectedRange sqref="C6:D6 C8:D8 C10:D10 C12:I12 C14:D14 F14:I14 C16:I16 C20:I20 C22:F22" name="Range1_1"/>
    <protectedRange sqref="C24:G24" name="Range1_1_1"/>
    <protectedRange sqref="I26 I24" name="Range1_1_2"/>
    <protectedRange sqref="A30:I30 A32:I32 A34:D34" name="Range1_3_1"/>
    <protectedRange sqref="H2" name="Range1_2"/>
    <protectedRange sqref="C18:I18" name="Range1_3"/>
  </protectedRanges>
  <mergeCells count="73">
    <mergeCell ref="A10:B11"/>
    <mergeCell ref="C10:D10"/>
    <mergeCell ref="A2:D2"/>
    <mergeCell ref="A4:I4"/>
    <mergeCell ref="A6:B6"/>
    <mergeCell ref="C6:D6"/>
    <mergeCell ref="A8:B8"/>
    <mergeCell ref="C8:D8"/>
    <mergeCell ref="E6:H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D22:F22"/>
    <mergeCell ref="G22:H22"/>
    <mergeCell ref="A22:B23"/>
    <mergeCell ref="A24:B24"/>
    <mergeCell ref="D24:G24"/>
    <mergeCell ref="A26:B26"/>
    <mergeCell ref="G26:H26"/>
    <mergeCell ref="A28:D28"/>
    <mergeCell ref="E28:G28"/>
    <mergeCell ref="H28:I28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46:B46"/>
    <mergeCell ref="A44:B44"/>
    <mergeCell ref="C44:D44"/>
    <mergeCell ref="F44:I44"/>
    <mergeCell ref="A48:B48"/>
    <mergeCell ref="C48:E48"/>
    <mergeCell ref="H48:I48"/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</mergeCells>
  <phoneticPr fontId="4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20" r:id="rId1"/>
    <hyperlink ref="C50" r:id="rId2"/>
    <hyperlink ref="C18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2"/>
  <sheetViews>
    <sheetView view="pageBreakPreview" zoomScaleNormal="100" zoomScaleSheetLayoutView="100" workbookViewId="0">
      <selection activeCell="M9" sqref="M9"/>
    </sheetView>
  </sheetViews>
  <sheetFormatPr defaultColWidth="9.140625" defaultRowHeight="12.75"/>
  <cols>
    <col min="1" max="9" width="9.140625" style="42"/>
    <col min="10" max="11" width="12.7109375" style="42" customWidth="1"/>
    <col min="12" max="16384" width="9.140625" style="42"/>
  </cols>
  <sheetData>
    <row r="1" spans="1:11" ht="15.75">
      <c r="A1" s="214" t="s">
        <v>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>
      <c r="A2" s="215" t="s">
        <v>309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>
      <c r="A3" s="216" t="s">
        <v>271</v>
      </c>
      <c r="B3" s="217"/>
      <c r="C3" s="217"/>
      <c r="D3" s="217"/>
      <c r="E3" s="217"/>
      <c r="F3" s="217"/>
      <c r="G3" s="217"/>
      <c r="H3" s="217"/>
      <c r="I3" s="217"/>
      <c r="J3" s="217"/>
      <c r="K3" s="218"/>
    </row>
    <row r="4" spans="1:11" ht="24">
      <c r="A4" s="219" t="s">
        <v>5</v>
      </c>
      <c r="B4" s="220"/>
      <c r="C4" s="220"/>
      <c r="D4" s="220"/>
      <c r="E4" s="220"/>
      <c r="F4" s="220"/>
      <c r="G4" s="220"/>
      <c r="H4" s="221"/>
      <c r="I4" s="47" t="s">
        <v>6</v>
      </c>
      <c r="J4" s="48" t="s">
        <v>7</v>
      </c>
      <c r="K4" s="49" t="s">
        <v>8</v>
      </c>
    </row>
    <row r="5" spans="1:11">
      <c r="A5" s="228">
        <v>1</v>
      </c>
      <c r="B5" s="228"/>
      <c r="C5" s="228"/>
      <c r="D5" s="228"/>
      <c r="E5" s="228"/>
      <c r="F5" s="228"/>
      <c r="G5" s="228"/>
      <c r="H5" s="228"/>
      <c r="I5" s="46">
        <v>2</v>
      </c>
      <c r="J5" s="45">
        <v>3</v>
      </c>
      <c r="K5" s="45">
        <v>4</v>
      </c>
    </row>
    <row r="6" spans="1:11">
      <c r="A6" s="229" t="s">
        <v>61</v>
      </c>
      <c r="B6" s="230"/>
      <c r="C6" s="230"/>
      <c r="D6" s="230"/>
      <c r="E6" s="230"/>
      <c r="F6" s="230"/>
      <c r="G6" s="230"/>
      <c r="H6" s="230"/>
      <c r="I6" s="230"/>
      <c r="J6" s="230"/>
      <c r="K6" s="231"/>
    </row>
    <row r="7" spans="1:11">
      <c r="A7" s="232" t="s">
        <v>9</v>
      </c>
      <c r="B7" s="233"/>
      <c r="C7" s="233"/>
      <c r="D7" s="233"/>
      <c r="E7" s="233"/>
      <c r="F7" s="233"/>
      <c r="G7" s="233"/>
      <c r="H7" s="234"/>
      <c r="I7" s="3">
        <v>1</v>
      </c>
      <c r="J7" s="6"/>
      <c r="K7" s="6">
        <v>0</v>
      </c>
    </row>
    <row r="8" spans="1:11">
      <c r="A8" s="225" t="s">
        <v>272</v>
      </c>
      <c r="B8" s="226"/>
      <c r="C8" s="226"/>
      <c r="D8" s="226"/>
      <c r="E8" s="226"/>
      <c r="F8" s="226"/>
      <c r="G8" s="226"/>
      <c r="H8" s="227"/>
      <c r="I8" s="1">
        <v>2</v>
      </c>
      <c r="J8" s="128">
        <f>J9+J16+J26+J35+J39</f>
        <v>1005948797.8491819</v>
      </c>
      <c r="K8" s="128">
        <v>930413509.19425428</v>
      </c>
    </row>
    <row r="9" spans="1:11">
      <c r="A9" s="225" t="s">
        <v>10</v>
      </c>
      <c r="B9" s="226"/>
      <c r="C9" s="226"/>
      <c r="D9" s="226"/>
      <c r="E9" s="226"/>
      <c r="F9" s="226"/>
      <c r="G9" s="226"/>
      <c r="H9" s="227"/>
      <c r="I9" s="1">
        <v>3</v>
      </c>
      <c r="J9" s="128">
        <f>SUM(J10:J15)</f>
        <v>133591715</v>
      </c>
      <c r="K9" s="128">
        <v>122387208.60834336</v>
      </c>
    </row>
    <row r="10" spans="1:11">
      <c r="A10" s="222" t="s">
        <v>11</v>
      </c>
      <c r="B10" s="223"/>
      <c r="C10" s="223"/>
      <c r="D10" s="223"/>
      <c r="E10" s="223"/>
      <c r="F10" s="223"/>
      <c r="G10" s="223"/>
      <c r="H10" s="224"/>
      <c r="I10" s="1">
        <v>4</v>
      </c>
      <c r="J10" s="7">
        <v>80546532</v>
      </c>
      <c r="K10" s="7">
        <v>94322936.78285481</v>
      </c>
    </row>
    <row r="11" spans="1:11">
      <c r="A11" s="222" t="s">
        <v>12</v>
      </c>
      <c r="B11" s="223"/>
      <c r="C11" s="223"/>
      <c r="D11" s="223"/>
      <c r="E11" s="223"/>
      <c r="F11" s="223"/>
      <c r="G11" s="223"/>
      <c r="H11" s="224"/>
      <c r="I11" s="1">
        <v>5</v>
      </c>
      <c r="J11" s="7">
        <v>3564101</v>
      </c>
      <c r="K11" s="7">
        <v>3300339.508520362</v>
      </c>
    </row>
    <row r="12" spans="1:11">
      <c r="A12" s="222" t="s">
        <v>0</v>
      </c>
      <c r="B12" s="223"/>
      <c r="C12" s="223"/>
      <c r="D12" s="223"/>
      <c r="E12" s="223"/>
      <c r="F12" s="223"/>
      <c r="G12" s="223"/>
      <c r="H12" s="224"/>
      <c r="I12" s="1">
        <v>6</v>
      </c>
      <c r="J12" s="7">
        <v>7612311</v>
      </c>
      <c r="K12" s="7">
        <v>8416277.4896070156</v>
      </c>
    </row>
    <row r="13" spans="1:11">
      <c r="A13" s="222" t="s">
        <v>13</v>
      </c>
      <c r="B13" s="223"/>
      <c r="C13" s="223"/>
      <c r="D13" s="223"/>
      <c r="E13" s="223"/>
      <c r="F13" s="223"/>
      <c r="G13" s="223"/>
      <c r="H13" s="224"/>
      <c r="I13" s="1">
        <v>7</v>
      </c>
      <c r="J13" s="7"/>
      <c r="K13" s="7">
        <v>0</v>
      </c>
    </row>
    <row r="14" spans="1:11">
      <c r="A14" s="222" t="s">
        <v>14</v>
      </c>
      <c r="B14" s="223"/>
      <c r="C14" s="223"/>
      <c r="D14" s="223"/>
      <c r="E14" s="223"/>
      <c r="F14" s="223"/>
      <c r="G14" s="223"/>
      <c r="H14" s="224"/>
      <c r="I14" s="1">
        <v>8</v>
      </c>
      <c r="J14" s="7">
        <v>38230588</v>
      </c>
      <c r="K14" s="7">
        <v>16316796.016065322</v>
      </c>
    </row>
    <row r="15" spans="1:11">
      <c r="A15" s="222" t="s">
        <v>15</v>
      </c>
      <c r="B15" s="223"/>
      <c r="C15" s="223"/>
      <c r="D15" s="223"/>
      <c r="E15" s="223"/>
      <c r="F15" s="223"/>
      <c r="G15" s="223"/>
      <c r="H15" s="224"/>
      <c r="I15" s="1">
        <v>9</v>
      </c>
      <c r="J15" s="7">
        <v>3638183</v>
      </c>
      <c r="K15" s="7">
        <v>30858.811295857922</v>
      </c>
    </row>
    <row r="16" spans="1:11">
      <c r="A16" s="225" t="s">
        <v>16</v>
      </c>
      <c r="B16" s="226"/>
      <c r="C16" s="226"/>
      <c r="D16" s="226"/>
      <c r="E16" s="226"/>
      <c r="F16" s="226"/>
      <c r="G16" s="226"/>
      <c r="H16" s="227"/>
      <c r="I16" s="1">
        <v>10</v>
      </c>
      <c r="J16" s="128">
        <f>SUM(J17:J25)</f>
        <v>695403772</v>
      </c>
      <c r="K16" s="128">
        <v>692591903.83884263</v>
      </c>
    </row>
    <row r="17" spans="1:11">
      <c r="A17" s="222" t="s">
        <v>17</v>
      </c>
      <c r="B17" s="223"/>
      <c r="C17" s="223"/>
      <c r="D17" s="223"/>
      <c r="E17" s="223"/>
      <c r="F17" s="223"/>
      <c r="G17" s="223"/>
      <c r="H17" s="224"/>
      <c r="I17" s="1">
        <v>11</v>
      </c>
      <c r="J17" s="7">
        <v>141133105</v>
      </c>
      <c r="K17" s="7">
        <v>150437837.51827133</v>
      </c>
    </row>
    <row r="18" spans="1:11">
      <c r="A18" s="222" t="s">
        <v>18</v>
      </c>
      <c r="B18" s="223"/>
      <c r="C18" s="223"/>
      <c r="D18" s="223"/>
      <c r="E18" s="223"/>
      <c r="F18" s="223"/>
      <c r="G18" s="223"/>
      <c r="H18" s="224"/>
      <c r="I18" s="1">
        <v>12</v>
      </c>
      <c r="J18" s="7">
        <v>261882421</v>
      </c>
      <c r="K18" s="7">
        <v>270225048.21176893</v>
      </c>
    </row>
    <row r="19" spans="1:11">
      <c r="A19" s="222" t="s">
        <v>19</v>
      </c>
      <c r="B19" s="223"/>
      <c r="C19" s="223"/>
      <c r="D19" s="223"/>
      <c r="E19" s="223"/>
      <c r="F19" s="223"/>
      <c r="G19" s="223"/>
      <c r="H19" s="224"/>
      <c r="I19" s="1">
        <v>13</v>
      </c>
      <c r="J19" s="7">
        <v>266826200</v>
      </c>
      <c r="K19" s="7">
        <v>250027784.30972749</v>
      </c>
    </row>
    <row r="20" spans="1:11">
      <c r="A20" s="222" t="s">
        <v>20</v>
      </c>
      <c r="B20" s="223"/>
      <c r="C20" s="223"/>
      <c r="D20" s="223"/>
      <c r="E20" s="223"/>
      <c r="F20" s="223"/>
      <c r="G20" s="223"/>
      <c r="H20" s="224"/>
      <c r="I20" s="1">
        <v>14</v>
      </c>
      <c r="J20" s="7">
        <v>14919960</v>
      </c>
      <c r="K20" s="7">
        <v>15464841.793033447</v>
      </c>
    </row>
    <row r="21" spans="1:11">
      <c r="A21" s="222" t="s">
        <v>21</v>
      </c>
      <c r="B21" s="223"/>
      <c r="C21" s="223"/>
      <c r="D21" s="223"/>
      <c r="E21" s="223"/>
      <c r="F21" s="223"/>
      <c r="G21" s="223"/>
      <c r="H21" s="224"/>
      <c r="I21" s="1">
        <v>15</v>
      </c>
      <c r="J21" s="7"/>
      <c r="K21" s="7">
        <v>0</v>
      </c>
    </row>
    <row r="22" spans="1:11">
      <c r="A22" s="222" t="s">
        <v>22</v>
      </c>
      <c r="B22" s="223"/>
      <c r="C22" s="223"/>
      <c r="D22" s="223"/>
      <c r="E22" s="223"/>
      <c r="F22" s="223"/>
      <c r="G22" s="223"/>
      <c r="H22" s="224"/>
      <c r="I22" s="1">
        <v>16</v>
      </c>
      <c r="J22" s="7">
        <v>23415</v>
      </c>
      <c r="K22" s="7">
        <v>221058.7781970253</v>
      </c>
    </row>
    <row r="23" spans="1:11">
      <c r="A23" s="222" t="s">
        <v>23</v>
      </c>
      <c r="B23" s="223"/>
      <c r="C23" s="223"/>
      <c r="D23" s="223"/>
      <c r="E23" s="223"/>
      <c r="F23" s="223"/>
      <c r="G23" s="223"/>
      <c r="H23" s="224"/>
      <c r="I23" s="1">
        <v>17</v>
      </c>
      <c r="J23" s="7">
        <v>10543917</v>
      </c>
      <c r="K23" s="7">
        <v>5887861.3411758374</v>
      </c>
    </row>
    <row r="24" spans="1:11">
      <c r="A24" s="222" t="s">
        <v>24</v>
      </c>
      <c r="B24" s="223"/>
      <c r="C24" s="223"/>
      <c r="D24" s="223"/>
      <c r="E24" s="223"/>
      <c r="F24" s="223"/>
      <c r="G24" s="223"/>
      <c r="H24" s="224"/>
      <c r="I24" s="1">
        <v>18</v>
      </c>
      <c r="J24" s="7">
        <v>74754</v>
      </c>
      <c r="K24" s="7">
        <v>327471.8866685899</v>
      </c>
    </row>
    <row r="25" spans="1:11">
      <c r="A25" s="222" t="s">
        <v>25</v>
      </c>
      <c r="B25" s="223"/>
      <c r="C25" s="223"/>
      <c r="D25" s="223"/>
      <c r="E25" s="223"/>
      <c r="F25" s="223"/>
      <c r="G25" s="223"/>
      <c r="H25" s="224"/>
      <c r="I25" s="1">
        <v>19</v>
      </c>
      <c r="J25" s="7"/>
      <c r="K25" s="7">
        <v>0</v>
      </c>
    </row>
    <row r="26" spans="1:11">
      <c r="A26" s="225" t="s">
        <v>26</v>
      </c>
      <c r="B26" s="226"/>
      <c r="C26" s="226"/>
      <c r="D26" s="226"/>
      <c r="E26" s="226"/>
      <c r="F26" s="226"/>
      <c r="G26" s="226"/>
      <c r="H26" s="227"/>
      <c r="I26" s="1">
        <v>20</v>
      </c>
      <c r="J26" s="128">
        <f>SUM(J27:J34)</f>
        <v>132592957.84918186</v>
      </c>
      <c r="K26" s="128">
        <v>87531398.633022368</v>
      </c>
    </row>
    <row r="27" spans="1:11">
      <c r="A27" s="222" t="s">
        <v>27</v>
      </c>
      <c r="B27" s="223"/>
      <c r="C27" s="223"/>
      <c r="D27" s="223"/>
      <c r="E27" s="223"/>
      <c r="F27" s="223"/>
      <c r="G27" s="223"/>
      <c r="H27" s="224"/>
      <c r="I27" s="1">
        <v>21</v>
      </c>
      <c r="J27" s="7">
        <v>0</v>
      </c>
      <c r="K27" s="7">
        <v>0</v>
      </c>
    </row>
    <row r="28" spans="1:11">
      <c r="A28" s="222" t="s">
        <v>30</v>
      </c>
      <c r="B28" s="223"/>
      <c r="C28" s="223"/>
      <c r="D28" s="223"/>
      <c r="E28" s="223"/>
      <c r="F28" s="223"/>
      <c r="G28" s="223"/>
      <c r="H28" s="224"/>
      <c r="I28" s="1">
        <v>22</v>
      </c>
      <c r="J28" s="7">
        <v>0</v>
      </c>
      <c r="K28" s="7">
        <v>0</v>
      </c>
    </row>
    <row r="29" spans="1:11">
      <c r="A29" s="222" t="s">
        <v>29</v>
      </c>
      <c r="B29" s="223"/>
      <c r="C29" s="223"/>
      <c r="D29" s="223"/>
      <c r="E29" s="223"/>
      <c r="F29" s="223"/>
      <c r="G29" s="223"/>
      <c r="H29" s="224"/>
      <c r="I29" s="1">
        <v>23</v>
      </c>
      <c r="J29" s="7">
        <v>86507626.849181861</v>
      </c>
      <c r="K29" s="7">
        <v>74849490.401833877</v>
      </c>
    </row>
    <row r="30" spans="1:11">
      <c r="A30" s="222" t="s">
        <v>28</v>
      </c>
      <c r="B30" s="223"/>
      <c r="C30" s="223"/>
      <c r="D30" s="223"/>
      <c r="E30" s="223"/>
      <c r="F30" s="223"/>
      <c r="G30" s="223"/>
      <c r="H30" s="224"/>
      <c r="I30" s="1">
        <v>24</v>
      </c>
      <c r="J30" s="7">
        <v>37733977</v>
      </c>
      <c r="K30" s="7">
        <v>5283219.0711884908</v>
      </c>
    </row>
    <row r="31" spans="1:11">
      <c r="A31" s="222" t="s">
        <v>31</v>
      </c>
      <c r="B31" s="223"/>
      <c r="C31" s="223"/>
      <c r="D31" s="223"/>
      <c r="E31" s="223"/>
      <c r="F31" s="223"/>
      <c r="G31" s="223"/>
      <c r="H31" s="224"/>
      <c r="I31" s="1">
        <v>25</v>
      </c>
      <c r="J31" s="7">
        <v>61700</v>
      </c>
      <c r="K31" s="7">
        <v>61700</v>
      </c>
    </row>
    <row r="32" spans="1:11">
      <c r="A32" s="222" t="s">
        <v>32</v>
      </c>
      <c r="B32" s="223"/>
      <c r="C32" s="223"/>
      <c r="D32" s="223"/>
      <c r="E32" s="223"/>
      <c r="F32" s="223"/>
      <c r="G32" s="223"/>
      <c r="H32" s="224"/>
      <c r="I32" s="1">
        <v>26</v>
      </c>
      <c r="J32" s="7">
        <v>8289654</v>
      </c>
      <c r="K32" s="7">
        <v>7336989.1600000001</v>
      </c>
    </row>
    <row r="33" spans="1:11">
      <c r="A33" s="222" t="s">
        <v>33</v>
      </c>
      <c r="B33" s="223"/>
      <c r="C33" s="223"/>
      <c r="D33" s="223"/>
      <c r="E33" s="223"/>
      <c r="F33" s="223"/>
      <c r="G33" s="223"/>
      <c r="H33" s="224"/>
      <c r="I33" s="1">
        <v>27</v>
      </c>
      <c r="J33" s="7"/>
      <c r="K33" s="7">
        <v>0</v>
      </c>
    </row>
    <row r="34" spans="1:11">
      <c r="A34" s="222" t="s">
        <v>34</v>
      </c>
      <c r="B34" s="223"/>
      <c r="C34" s="223"/>
      <c r="D34" s="223"/>
      <c r="E34" s="223"/>
      <c r="F34" s="223"/>
      <c r="G34" s="223"/>
      <c r="H34" s="224"/>
      <c r="I34" s="1">
        <v>28</v>
      </c>
      <c r="J34" s="7"/>
      <c r="K34" s="7">
        <v>0</v>
      </c>
    </row>
    <row r="35" spans="1:11">
      <c r="A35" s="225" t="s">
        <v>37</v>
      </c>
      <c r="B35" s="226"/>
      <c r="C35" s="226"/>
      <c r="D35" s="226"/>
      <c r="E35" s="226"/>
      <c r="F35" s="226"/>
      <c r="G35" s="226"/>
      <c r="H35" s="227"/>
      <c r="I35" s="1">
        <v>29</v>
      </c>
      <c r="J35" s="128">
        <f>SUM(J36:J38)</f>
        <v>14175985</v>
      </c>
      <c r="K35" s="128">
        <v>15644548.292539328</v>
      </c>
    </row>
    <row r="36" spans="1:11">
      <c r="A36" s="235" t="s">
        <v>36</v>
      </c>
      <c r="B36" s="236"/>
      <c r="C36" s="236"/>
      <c r="D36" s="236"/>
      <c r="E36" s="236"/>
      <c r="F36" s="236"/>
      <c r="G36" s="236"/>
      <c r="H36" s="237"/>
      <c r="I36" s="1">
        <v>30</v>
      </c>
      <c r="J36" s="7"/>
      <c r="K36" s="7">
        <v>0</v>
      </c>
    </row>
    <row r="37" spans="1:11">
      <c r="A37" s="235" t="s">
        <v>35</v>
      </c>
      <c r="B37" s="236"/>
      <c r="C37" s="236"/>
      <c r="D37" s="236"/>
      <c r="E37" s="236"/>
      <c r="F37" s="236"/>
      <c r="G37" s="236"/>
      <c r="H37" s="237"/>
      <c r="I37" s="1">
        <v>31</v>
      </c>
      <c r="J37" s="7"/>
      <c r="K37" s="7">
        <v>0</v>
      </c>
    </row>
    <row r="38" spans="1:11">
      <c r="A38" s="222" t="s">
        <v>38</v>
      </c>
      <c r="B38" s="223"/>
      <c r="C38" s="223"/>
      <c r="D38" s="223"/>
      <c r="E38" s="223"/>
      <c r="F38" s="223"/>
      <c r="G38" s="223"/>
      <c r="H38" s="224"/>
      <c r="I38" s="1">
        <v>32</v>
      </c>
      <c r="J38" s="7">
        <v>14175985</v>
      </c>
      <c r="K38" s="7">
        <v>15644548.292539326</v>
      </c>
    </row>
    <row r="39" spans="1:11">
      <c r="A39" s="225" t="s">
        <v>39</v>
      </c>
      <c r="B39" s="226"/>
      <c r="C39" s="226"/>
      <c r="D39" s="226"/>
      <c r="E39" s="226"/>
      <c r="F39" s="226"/>
      <c r="G39" s="226"/>
      <c r="H39" s="227"/>
      <c r="I39" s="1">
        <v>33</v>
      </c>
      <c r="J39" s="118">
        <v>30184368</v>
      </c>
      <c r="K39" s="118">
        <v>12258449.821506657</v>
      </c>
    </row>
    <row r="40" spans="1:11">
      <c r="A40" s="225" t="s">
        <v>273</v>
      </c>
      <c r="B40" s="226"/>
      <c r="C40" s="226"/>
      <c r="D40" s="226"/>
      <c r="E40" s="226"/>
      <c r="F40" s="226"/>
      <c r="G40" s="226"/>
      <c r="H40" s="227"/>
      <c r="I40" s="1">
        <v>34</v>
      </c>
      <c r="J40" s="128">
        <f>J41+J49+J56+J64</f>
        <v>294238847</v>
      </c>
      <c r="K40" s="128">
        <v>330571765.64220428</v>
      </c>
    </row>
    <row r="41" spans="1:11">
      <c r="A41" s="225" t="s">
        <v>44</v>
      </c>
      <c r="B41" s="226"/>
      <c r="C41" s="226"/>
      <c r="D41" s="226"/>
      <c r="E41" s="226"/>
      <c r="F41" s="226"/>
      <c r="G41" s="226"/>
      <c r="H41" s="227"/>
      <c r="I41" s="1">
        <v>35</v>
      </c>
      <c r="J41" s="128">
        <f>SUM(J42:J48)</f>
        <v>97786225</v>
      </c>
      <c r="K41" s="128">
        <v>101888569.81056896</v>
      </c>
    </row>
    <row r="42" spans="1:11">
      <c r="A42" s="235" t="s">
        <v>40</v>
      </c>
      <c r="B42" s="236"/>
      <c r="C42" s="236"/>
      <c r="D42" s="236"/>
      <c r="E42" s="236"/>
      <c r="F42" s="236"/>
      <c r="G42" s="236"/>
      <c r="H42" s="237"/>
      <c r="I42" s="1">
        <v>36</v>
      </c>
      <c r="J42" s="7">
        <v>65038743</v>
      </c>
      <c r="K42" s="7">
        <v>70254871.616659343</v>
      </c>
    </row>
    <row r="43" spans="1:11">
      <c r="A43" s="235" t="s">
        <v>41</v>
      </c>
      <c r="B43" s="236"/>
      <c r="C43" s="236"/>
      <c r="D43" s="236"/>
      <c r="E43" s="236"/>
      <c r="F43" s="236"/>
      <c r="G43" s="236"/>
      <c r="H43" s="237"/>
      <c r="I43" s="1">
        <v>37</v>
      </c>
      <c r="J43" s="7">
        <v>4263670</v>
      </c>
      <c r="K43" s="7">
        <v>5957951.5130737042</v>
      </c>
    </row>
    <row r="44" spans="1:11">
      <c r="A44" s="235" t="s">
        <v>42</v>
      </c>
      <c r="B44" s="236"/>
      <c r="C44" s="236"/>
      <c r="D44" s="236"/>
      <c r="E44" s="236"/>
      <c r="F44" s="236"/>
      <c r="G44" s="236"/>
      <c r="H44" s="237"/>
      <c r="I44" s="1">
        <v>38</v>
      </c>
      <c r="J44" s="7">
        <v>18576488</v>
      </c>
      <c r="K44" s="7">
        <v>16180684.832287382</v>
      </c>
    </row>
    <row r="45" spans="1:11">
      <c r="A45" s="235" t="s">
        <v>43</v>
      </c>
      <c r="B45" s="236"/>
      <c r="C45" s="236"/>
      <c r="D45" s="236"/>
      <c r="E45" s="236"/>
      <c r="F45" s="236"/>
      <c r="G45" s="236"/>
      <c r="H45" s="237"/>
      <c r="I45" s="1">
        <v>39</v>
      </c>
      <c r="J45" s="7">
        <v>9907324</v>
      </c>
      <c r="K45" s="7">
        <v>9121845.0688581783</v>
      </c>
    </row>
    <row r="46" spans="1:11">
      <c r="A46" s="235" t="s">
        <v>45</v>
      </c>
      <c r="B46" s="236"/>
      <c r="C46" s="236"/>
      <c r="D46" s="236"/>
      <c r="E46" s="236"/>
      <c r="F46" s="236"/>
      <c r="G46" s="236"/>
      <c r="H46" s="237"/>
      <c r="I46" s="1">
        <v>40</v>
      </c>
      <c r="J46" s="7"/>
      <c r="K46" s="7">
        <v>373216.77969034953</v>
      </c>
    </row>
    <row r="47" spans="1:11">
      <c r="A47" s="235" t="s">
        <v>46</v>
      </c>
      <c r="B47" s="236"/>
      <c r="C47" s="236"/>
      <c r="D47" s="236"/>
      <c r="E47" s="236"/>
      <c r="F47" s="236"/>
      <c r="G47" s="236"/>
      <c r="H47" s="237"/>
      <c r="I47" s="1">
        <v>41</v>
      </c>
      <c r="J47" s="7"/>
      <c r="K47" s="7">
        <v>0</v>
      </c>
    </row>
    <row r="48" spans="1:11">
      <c r="A48" s="235" t="s">
        <v>47</v>
      </c>
      <c r="B48" s="236"/>
      <c r="C48" s="236"/>
      <c r="D48" s="236"/>
      <c r="E48" s="236"/>
      <c r="F48" s="236"/>
      <c r="G48" s="236"/>
      <c r="H48" s="237"/>
      <c r="I48" s="1">
        <v>42</v>
      </c>
      <c r="J48" s="7"/>
      <c r="K48" s="7">
        <v>0</v>
      </c>
    </row>
    <row r="49" spans="1:11">
      <c r="A49" s="225" t="s">
        <v>48</v>
      </c>
      <c r="B49" s="226"/>
      <c r="C49" s="226"/>
      <c r="D49" s="226"/>
      <c r="E49" s="226"/>
      <c r="F49" s="226"/>
      <c r="G49" s="226"/>
      <c r="H49" s="227"/>
      <c r="I49" s="1">
        <v>43</v>
      </c>
      <c r="J49" s="128">
        <f>SUM(J50:J55)</f>
        <v>177953111</v>
      </c>
      <c r="K49" s="128">
        <v>172877560.8612152</v>
      </c>
    </row>
    <row r="50" spans="1:11">
      <c r="A50" s="235" t="s">
        <v>49</v>
      </c>
      <c r="B50" s="236"/>
      <c r="C50" s="236"/>
      <c r="D50" s="236"/>
      <c r="E50" s="236"/>
      <c r="F50" s="236"/>
      <c r="G50" s="236"/>
      <c r="H50" s="237"/>
      <c r="I50" s="1">
        <v>44</v>
      </c>
      <c r="J50" s="7"/>
      <c r="K50" s="7">
        <v>0</v>
      </c>
    </row>
    <row r="51" spans="1:11">
      <c r="A51" s="235" t="s">
        <v>50</v>
      </c>
      <c r="B51" s="236"/>
      <c r="C51" s="236"/>
      <c r="D51" s="236"/>
      <c r="E51" s="236"/>
      <c r="F51" s="236"/>
      <c r="G51" s="236"/>
      <c r="H51" s="237"/>
      <c r="I51" s="1">
        <v>45</v>
      </c>
      <c r="J51" s="7">
        <v>137336315</v>
      </c>
      <c r="K51" s="7">
        <v>125100572.72036414</v>
      </c>
    </row>
    <row r="52" spans="1:11">
      <c r="A52" s="235" t="s">
        <v>51</v>
      </c>
      <c r="B52" s="236"/>
      <c r="C52" s="236"/>
      <c r="D52" s="236"/>
      <c r="E52" s="236"/>
      <c r="F52" s="236"/>
      <c r="G52" s="236"/>
      <c r="H52" s="237"/>
      <c r="I52" s="1">
        <v>46</v>
      </c>
      <c r="J52" s="7">
        <v>6408483</v>
      </c>
      <c r="K52" s="7">
        <v>12169775.060032191</v>
      </c>
    </row>
    <row r="53" spans="1:11">
      <c r="A53" s="235" t="s">
        <v>52</v>
      </c>
      <c r="B53" s="236"/>
      <c r="C53" s="236"/>
      <c r="D53" s="236"/>
      <c r="E53" s="236"/>
      <c r="F53" s="236"/>
      <c r="G53" s="236"/>
      <c r="H53" s="237"/>
      <c r="I53" s="1">
        <v>47</v>
      </c>
      <c r="J53" s="7">
        <v>382197</v>
      </c>
      <c r="K53" s="7">
        <v>664040.4924019943</v>
      </c>
    </row>
    <row r="54" spans="1:11">
      <c r="A54" s="235" t="s">
        <v>53</v>
      </c>
      <c r="B54" s="236"/>
      <c r="C54" s="236"/>
      <c r="D54" s="236"/>
      <c r="E54" s="236"/>
      <c r="F54" s="236"/>
      <c r="G54" s="236"/>
      <c r="H54" s="237"/>
      <c r="I54" s="1">
        <v>48</v>
      </c>
      <c r="J54" s="7">
        <v>10182444</v>
      </c>
      <c r="K54" s="7">
        <v>12376205.876445727</v>
      </c>
    </row>
    <row r="55" spans="1:11">
      <c r="A55" s="235" t="s">
        <v>54</v>
      </c>
      <c r="B55" s="236"/>
      <c r="C55" s="236"/>
      <c r="D55" s="236"/>
      <c r="E55" s="236"/>
      <c r="F55" s="236"/>
      <c r="G55" s="236"/>
      <c r="H55" s="237"/>
      <c r="I55" s="1">
        <v>49</v>
      </c>
      <c r="J55" s="7">
        <v>23643672</v>
      </c>
      <c r="K55" s="7">
        <v>22566966.711971156</v>
      </c>
    </row>
    <row r="56" spans="1:11">
      <c r="A56" s="225" t="s">
        <v>62</v>
      </c>
      <c r="B56" s="226"/>
      <c r="C56" s="226"/>
      <c r="D56" s="226"/>
      <c r="E56" s="226"/>
      <c r="F56" s="226"/>
      <c r="G56" s="226"/>
      <c r="H56" s="227"/>
      <c r="I56" s="1">
        <v>50</v>
      </c>
      <c r="J56" s="128">
        <f>SUM(J57:J63)</f>
        <v>6115737</v>
      </c>
      <c r="K56" s="128">
        <v>40476273.014698528</v>
      </c>
    </row>
    <row r="57" spans="1:11">
      <c r="A57" s="222" t="s">
        <v>27</v>
      </c>
      <c r="B57" s="223"/>
      <c r="C57" s="223"/>
      <c r="D57" s="223"/>
      <c r="E57" s="223"/>
      <c r="F57" s="223"/>
      <c r="G57" s="223"/>
      <c r="H57" s="224"/>
      <c r="I57" s="1">
        <v>51</v>
      </c>
      <c r="J57" s="7"/>
      <c r="K57" s="7">
        <v>0</v>
      </c>
    </row>
    <row r="58" spans="1:11">
      <c r="A58" s="222" t="s">
        <v>55</v>
      </c>
      <c r="B58" s="223"/>
      <c r="C58" s="223"/>
      <c r="D58" s="223"/>
      <c r="E58" s="223"/>
      <c r="F58" s="223"/>
      <c r="G58" s="223"/>
      <c r="H58" s="224"/>
      <c r="I58" s="1">
        <v>52</v>
      </c>
      <c r="J58" s="7"/>
      <c r="K58" s="7">
        <v>0</v>
      </c>
    </row>
    <row r="59" spans="1:11">
      <c r="A59" s="222" t="s">
        <v>29</v>
      </c>
      <c r="B59" s="223"/>
      <c r="C59" s="223"/>
      <c r="D59" s="223"/>
      <c r="E59" s="223"/>
      <c r="F59" s="223"/>
      <c r="G59" s="223"/>
      <c r="H59" s="224"/>
      <c r="I59" s="1">
        <v>53</v>
      </c>
      <c r="J59" s="7"/>
      <c r="K59" s="7">
        <v>0</v>
      </c>
    </row>
    <row r="60" spans="1:11">
      <c r="A60" s="222" t="s">
        <v>28</v>
      </c>
      <c r="B60" s="223"/>
      <c r="C60" s="223"/>
      <c r="D60" s="223"/>
      <c r="E60" s="223"/>
      <c r="F60" s="223"/>
      <c r="G60" s="223"/>
      <c r="H60" s="224"/>
      <c r="I60" s="1">
        <v>54</v>
      </c>
      <c r="J60" s="7"/>
      <c r="K60" s="7">
        <v>36435993.644956321</v>
      </c>
    </row>
    <row r="61" spans="1:11">
      <c r="A61" s="222" t="s">
        <v>56</v>
      </c>
      <c r="B61" s="223"/>
      <c r="C61" s="223"/>
      <c r="D61" s="223"/>
      <c r="E61" s="223"/>
      <c r="F61" s="223"/>
      <c r="G61" s="223"/>
      <c r="H61" s="224"/>
      <c r="I61" s="1">
        <v>55</v>
      </c>
      <c r="J61" s="7"/>
      <c r="K61" s="7">
        <v>0</v>
      </c>
    </row>
    <row r="62" spans="1:11">
      <c r="A62" s="222" t="s">
        <v>32</v>
      </c>
      <c r="B62" s="223"/>
      <c r="C62" s="223"/>
      <c r="D62" s="223"/>
      <c r="E62" s="223"/>
      <c r="F62" s="223"/>
      <c r="G62" s="223"/>
      <c r="H62" s="224"/>
      <c r="I62" s="1">
        <v>56</v>
      </c>
      <c r="J62" s="7">
        <v>6115737</v>
      </c>
      <c r="K62" s="7">
        <v>4040279.3697422063</v>
      </c>
    </row>
    <row r="63" spans="1:11">
      <c r="A63" s="222" t="s">
        <v>57</v>
      </c>
      <c r="B63" s="223"/>
      <c r="C63" s="223"/>
      <c r="D63" s="223"/>
      <c r="E63" s="223"/>
      <c r="F63" s="223"/>
      <c r="G63" s="223"/>
      <c r="H63" s="224"/>
      <c r="I63" s="1">
        <v>57</v>
      </c>
      <c r="J63" s="7">
        <v>0</v>
      </c>
      <c r="K63" s="7">
        <v>0</v>
      </c>
    </row>
    <row r="64" spans="1:11">
      <c r="A64" s="225" t="s">
        <v>58</v>
      </c>
      <c r="B64" s="226"/>
      <c r="C64" s="226"/>
      <c r="D64" s="226"/>
      <c r="E64" s="226"/>
      <c r="F64" s="226"/>
      <c r="G64" s="226"/>
      <c r="H64" s="227"/>
      <c r="I64" s="1">
        <v>58</v>
      </c>
      <c r="J64" s="118">
        <v>12383774</v>
      </c>
      <c r="K64" s="118">
        <v>15329361.955721691</v>
      </c>
    </row>
    <row r="65" spans="1:11">
      <c r="A65" s="225" t="s">
        <v>59</v>
      </c>
      <c r="B65" s="226"/>
      <c r="C65" s="226"/>
      <c r="D65" s="226"/>
      <c r="E65" s="226"/>
      <c r="F65" s="226"/>
      <c r="G65" s="226"/>
      <c r="H65" s="227"/>
      <c r="I65" s="1">
        <v>59</v>
      </c>
      <c r="J65" s="118">
        <v>45189479</v>
      </c>
      <c r="K65" s="118">
        <v>74238176.144668072</v>
      </c>
    </row>
    <row r="66" spans="1:11">
      <c r="A66" s="225" t="s">
        <v>274</v>
      </c>
      <c r="B66" s="226"/>
      <c r="C66" s="226"/>
      <c r="D66" s="226"/>
      <c r="E66" s="226"/>
      <c r="F66" s="226"/>
      <c r="G66" s="226"/>
      <c r="H66" s="227"/>
      <c r="I66" s="1">
        <v>60</v>
      </c>
      <c r="J66" s="128">
        <f>J7+J8+J40+J65</f>
        <v>1345377123.8491819</v>
      </c>
      <c r="K66" s="128">
        <v>1335223450.9811268</v>
      </c>
    </row>
    <row r="67" spans="1:11">
      <c r="A67" s="238" t="s">
        <v>60</v>
      </c>
      <c r="B67" s="239"/>
      <c r="C67" s="239"/>
      <c r="D67" s="239"/>
      <c r="E67" s="239"/>
      <c r="F67" s="239"/>
      <c r="G67" s="239"/>
      <c r="H67" s="240"/>
      <c r="I67" s="4">
        <v>61</v>
      </c>
      <c r="J67" s="119">
        <v>29591225</v>
      </c>
      <c r="K67" s="119">
        <v>32909281.150147278</v>
      </c>
    </row>
    <row r="68" spans="1:11">
      <c r="A68" s="241" t="s">
        <v>63</v>
      </c>
      <c r="B68" s="242"/>
      <c r="C68" s="242"/>
      <c r="D68" s="242"/>
      <c r="E68" s="242"/>
      <c r="F68" s="242"/>
      <c r="G68" s="242"/>
      <c r="H68" s="242"/>
      <c r="I68" s="242"/>
      <c r="J68" s="242"/>
      <c r="K68" s="243"/>
    </row>
    <row r="69" spans="1:11">
      <c r="A69" s="232" t="s">
        <v>275</v>
      </c>
      <c r="B69" s="233"/>
      <c r="C69" s="233"/>
      <c r="D69" s="233"/>
      <c r="E69" s="233"/>
      <c r="F69" s="233"/>
      <c r="G69" s="233"/>
      <c r="H69" s="234"/>
      <c r="I69" s="3">
        <v>62</v>
      </c>
      <c r="J69" s="128">
        <f>J70+J71+J72+J78+J79+J82+J85</f>
        <v>622955515.98835099</v>
      </c>
      <c r="K69" s="128">
        <v>655822744.89196157</v>
      </c>
    </row>
    <row r="70" spans="1:11">
      <c r="A70" s="225" t="s">
        <v>64</v>
      </c>
      <c r="B70" s="226"/>
      <c r="C70" s="226"/>
      <c r="D70" s="226"/>
      <c r="E70" s="226"/>
      <c r="F70" s="226"/>
      <c r="G70" s="226"/>
      <c r="H70" s="227"/>
      <c r="I70" s="1">
        <v>63</v>
      </c>
      <c r="J70" s="118">
        <v>419958400</v>
      </c>
      <c r="K70" s="118">
        <v>419958400.00000006</v>
      </c>
    </row>
    <row r="71" spans="1:11">
      <c r="A71" s="225" t="s">
        <v>65</v>
      </c>
      <c r="B71" s="226"/>
      <c r="C71" s="226"/>
      <c r="D71" s="226"/>
      <c r="E71" s="226"/>
      <c r="F71" s="226"/>
      <c r="G71" s="226"/>
      <c r="H71" s="227"/>
      <c r="I71" s="1">
        <v>64</v>
      </c>
      <c r="J71" s="118">
        <v>183481905</v>
      </c>
      <c r="K71" s="118">
        <v>183470242.1556589</v>
      </c>
    </row>
    <row r="72" spans="1:11">
      <c r="A72" s="225" t="s">
        <v>66</v>
      </c>
      <c r="B72" s="226"/>
      <c r="C72" s="226"/>
      <c r="D72" s="226"/>
      <c r="E72" s="226"/>
      <c r="F72" s="226"/>
      <c r="G72" s="226"/>
      <c r="H72" s="227"/>
      <c r="I72" s="1">
        <v>65</v>
      </c>
      <c r="J72" s="128">
        <f>J73+J74-J75+J76+J77</f>
        <v>31549516</v>
      </c>
      <c r="K72" s="128">
        <v>27195291.027270705</v>
      </c>
    </row>
    <row r="73" spans="1:11">
      <c r="A73" s="222" t="s">
        <v>67</v>
      </c>
      <c r="B73" s="223"/>
      <c r="C73" s="223"/>
      <c r="D73" s="223"/>
      <c r="E73" s="223"/>
      <c r="F73" s="223"/>
      <c r="G73" s="223"/>
      <c r="H73" s="224"/>
      <c r="I73" s="1">
        <v>66</v>
      </c>
      <c r="J73" s="7">
        <v>6139440</v>
      </c>
      <c r="K73" s="7">
        <v>6135429.2416280005</v>
      </c>
    </row>
    <row r="74" spans="1:11">
      <c r="A74" s="222" t="s">
        <v>68</v>
      </c>
      <c r="B74" s="223"/>
      <c r="C74" s="223"/>
      <c r="D74" s="223"/>
      <c r="E74" s="223"/>
      <c r="F74" s="223"/>
      <c r="G74" s="223"/>
      <c r="H74" s="224"/>
      <c r="I74" s="1">
        <v>67</v>
      </c>
      <c r="J74" s="7">
        <v>3107594</v>
      </c>
      <c r="K74" s="7">
        <v>3816130.5</v>
      </c>
    </row>
    <row r="75" spans="1:11">
      <c r="A75" s="235" t="s">
        <v>69</v>
      </c>
      <c r="B75" s="236"/>
      <c r="C75" s="236"/>
      <c r="D75" s="236"/>
      <c r="E75" s="236"/>
      <c r="F75" s="236"/>
      <c r="G75" s="236"/>
      <c r="H75" s="237"/>
      <c r="I75" s="1">
        <v>68</v>
      </c>
      <c r="J75" s="7">
        <v>3107594</v>
      </c>
      <c r="K75" s="7">
        <v>3816130.5</v>
      </c>
    </row>
    <row r="76" spans="1:11">
      <c r="A76" s="235" t="s">
        <v>70</v>
      </c>
      <c r="B76" s="236"/>
      <c r="C76" s="236"/>
      <c r="D76" s="236"/>
      <c r="E76" s="236"/>
      <c r="F76" s="236"/>
      <c r="G76" s="236"/>
      <c r="H76" s="237"/>
      <c r="I76" s="1">
        <v>69</v>
      </c>
      <c r="J76" s="7">
        <v>0</v>
      </c>
      <c r="K76" s="7">
        <v>4311.9456427062896</v>
      </c>
    </row>
    <row r="77" spans="1:11">
      <c r="A77" s="222" t="s">
        <v>71</v>
      </c>
      <c r="B77" s="223"/>
      <c r="C77" s="223"/>
      <c r="D77" s="223"/>
      <c r="E77" s="223"/>
      <c r="F77" s="223"/>
      <c r="G77" s="223"/>
      <c r="H77" s="224"/>
      <c r="I77" s="1">
        <v>70</v>
      </c>
      <c r="J77" s="7">
        <v>25410076</v>
      </c>
      <c r="K77" s="7">
        <v>21055549.84</v>
      </c>
    </row>
    <row r="78" spans="1:11">
      <c r="A78" s="225" t="s">
        <v>72</v>
      </c>
      <c r="B78" s="226"/>
      <c r="C78" s="226"/>
      <c r="D78" s="226"/>
      <c r="E78" s="226"/>
      <c r="F78" s="226"/>
      <c r="G78" s="226"/>
      <c r="H78" s="227"/>
      <c r="I78" s="1">
        <v>71</v>
      </c>
      <c r="J78" s="118">
        <v>-72895692</v>
      </c>
      <c r="K78" s="118">
        <v>-26537499.897353195</v>
      </c>
    </row>
    <row r="79" spans="1:11">
      <c r="A79" s="225" t="s">
        <v>73</v>
      </c>
      <c r="B79" s="226"/>
      <c r="C79" s="226"/>
      <c r="D79" s="226"/>
      <c r="E79" s="226"/>
      <c r="F79" s="226"/>
      <c r="G79" s="226"/>
      <c r="H79" s="227"/>
      <c r="I79" s="1">
        <v>72</v>
      </c>
      <c r="J79" s="128">
        <f>J80-J81</f>
        <v>14641039</v>
      </c>
      <c r="K79" s="128">
        <v>20583965.614614785</v>
      </c>
    </row>
    <row r="80" spans="1:11">
      <c r="A80" s="244" t="s">
        <v>74</v>
      </c>
      <c r="B80" s="245"/>
      <c r="C80" s="245"/>
      <c r="D80" s="245"/>
      <c r="E80" s="245"/>
      <c r="F80" s="245"/>
      <c r="G80" s="245"/>
      <c r="H80" s="246"/>
      <c r="I80" s="1">
        <v>73</v>
      </c>
      <c r="J80" s="7">
        <v>14641039</v>
      </c>
      <c r="K80" s="7">
        <v>20583965.614614785</v>
      </c>
    </row>
    <row r="81" spans="1:11">
      <c r="A81" s="244" t="s">
        <v>75</v>
      </c>
      <c r="B81" s="245"/>
      <c r="C81" s="245"/>
      <c r="D81" s="245"/>
      <c r="E81" s="245"/>
      <c r="F81" s="245"/>
      <c r="G81" s="245"/>
      <c r="H81" s="246"/>
      <c r="I81" s="1">
        <v>74</v>
      </c>
      <c r="J81" s="7"/>
      <c r="K81" s="7">
        <v>0</v>
      </c>
    </row>
    <row r="82" spans="1:11">
      <c r="A82" s="225" t="s">
        <v>76</v>
      </c>
      <c r="B82" s="226"/>
      <c r="C82" s="226"/>
      <c r="D82" s="226"/>
      <c r="E82" s="226"/>
      <c r="F82" s="226"/>
      <c r="G82" s="226"/>
      <c r="H82" s="227"/>
      <c r="I82" s="1">
        <v>75</v>
      </c>
      <c r="J82" s="128">
        <f>J83-J84</f>
        <v>46225068.988350973</v>
      </c>
      <c r="K82" s="128">
        <v>31153543.308602523</v>
      </c>
    </row>
    <row r="83" spans="1:11">
      <c r="A83" s="244" t="s">
        <v>77</v>
      </c>
      <c r="B83" s="245"/>
      <c r="C83" s="245"/>
      <c r="D83" s="245"/>
      <c r="E83" s="245"/>
      <c r="F83" s="245"/>
      <c r="G83" s="245"/>
      <c r="H83" s="246"/>
      <c r="I83" s="1">
        <v>76</v>
      </c>
      <c r="J83" s="7">
        <v>46225068.988350973</v>
      </c>
      <c r="K83" s="7">
        <v>31153543.308602523</v>
      </c>
    </row>
    <row r="84" spans="1:11">
      <c r="A84" s="244" t="s">
        <v>78</v>
      </c>
      <c r="B84" s="245"/>
      <c r="C84" s="245"/>
      <c r="D84" s="245"/>
      <c r="E84" s="245"/>
      <c r="F84" s="245"/>
      <c r="G84" s="245"/>
      <c r="H84" s="246"/>
      <c r="I84" s="1">
        <v>77</v>
      </c>
      <c r="J84" s="7"/>
      <c r="K84" s="7">
        <v>0</v>
      </c>
    </row>
    <row r="85" spans="1:11">
      <c r="A85" s="225" t="s">
        <v>79</v>
      </c>
      <c r="B85" s="226"/>
      <c r="C85" s="226"/>
      <c r="D85" s="226"/>
      <c r="E85" s="226"/>
      <c r="F85" s="226"/>
      <c r="G85" s="226"/>
      <c r="H85" s="227"/>
      <c r="I85" s="1">
        <v>78</v>
      </c>
      <c r="J85" s="118">
        <v>-4721</v>
      </c>
      <c r="K85" s="118">
        <v>-1197.3168323203452</v>
      </c>
    </row>
    <row r="86" spans="1:11">
      <c r="A86" s="225" t="s">
        <v>276</v>
      </c>
      <c r="B86" s="226"/>
      <c r="C86" s="226"/>
      <c r="D86" s="226"/>
      <c r="E86" s="226"/>
      <c r="F86" s="226"/>
      <c r="G86" s="226"/>
      <c r="H86" s="227"/>
      <c r="I86" s="1">
        <v>79</v>
      </c>
      <c r="J86" s="128">
        <f>SUM(J87:J89)</f>
        <v>9459516</v>
      </c>
      <c r="K86" s="128">
        <v>10350011.654719368</v>
      </c>
    </row>
    <row r="87" spans="1:11">
      <c r="A87" s="235" t="s">
        <v>80</v>
      </c>
      <c r="B87" s="236"/>
      <c r="C87" s="236"/>
      <c r="D87" s="236"/>
      <c r="E87" s="236"/>
      <c r="F87" s="236"/>
      <c r="G87" s="236"/>
      <c r="H87" s="237"/>
      <c r="I87" s="1">
        <v>80</v>
      </c>
      <c r="J87" s="7">
        <v>1724443</v>
      </c>
      <c r="K87" s="7">
        <v>1724443</v>
      </c>
    </row>
    <row r="88" spans="1:11">
      <c r="A88" s="235" t="s">
        <v>81</v>
      </c>
      <c r="B88" s="236"/>
      <c r="C88" s="236"/>
      <c r="D88" s="236"/>
      <c r="E88" s="236"/>
      <c r="F88" s="236"/>
      <c r="G88" s="236"/>
      <c r="H88" s="237"/>
      <c r="I88" s="1">
        <v>81</v>
      </c>
      <c r="J88" s="7">
        <v>0</v>
      </c>
      <c r="K88" s="7">
        <v>0</v>
      </c>
    </row>
    <row r="89" spans="1:11">
      <c r="A89" s="222" t="s">
        <v>82</v>
      </c>
      <c r="B89" s="223"/>
      <c r="C89" s="223"/>
      <c r="D89" s="223"/>
      <c r="E89" s="223"/>
      <c r="F89" s="223"/>
      <c r="G89" s="223"/>
      <c r="H89" s="224"/>
      <c r="I89" s="1">
        <v>82</v>
      </c>
      <c r="J89" s="7">
        <v>7735073</v>
      </c>
      <c r="K89" s="7">
        <v>8625568.6547193676</v>
      </c>
    </row>
    <row r="90" spans="1:11">
      <c r="A90" s="225" t="s">
        <v>277</v>
      </c>
      <c r="B90" s="226"/>
      <c r="C90" s="226"/>
      <c r="D90" s="226"/>
      <c r="E90" s="226"/>
      <c r="F90" s="226"/>
      <c r="G90" s="226"/>
      <c r="H90" s="227"/>
      <c r="I90" s="1">
        <v>83</v>
      </c>
      <c r="J90" s="128">
        <f>SUM(J91:J99)</f>
        <v>298864762</v>
      </c>
      <c r="K90" s="128">
        <v>283010191.84514368</v>
      </c>
    </row>
    <row r="91" spans="1:11">
      <c r="A91" s="235" t="s">
        <v>83</v>
      </c>
      <c r="B91" s="236"/>
      <c r="C91" s="236"/>
      <c r="D91" s="236"/>
      <c r="E91" s="236"/>
      <c r="F91" s="236"/>
      <c r="G91" s="236"/>
      <c r="H91" s="237"/>
      <c r="I91" s="1">
        <v>84</v>
      </c>
      <c r="J91" s="7"/>
      <c r="K91" s="7">
        <v>0</v>
      </c>
    </row>
    <row r="92" spans="1:11">
      <c r="A92" s="235" t="s">
        <v>84</v>
      </c>
      <c r="B92" s="236"/>
      <c r="C92" s="236"/>
      <c r="D92" s="236"/>
      <c r="E92" s="236"/>
      <c r="F92" s="236"/>
      <c r="G92" s="236"/>
      <c r="H92" s="237"/>
      <c r="I92" s="1">
        <v>85</v>
      </c>
      <c r="J92" s="7"/>
      <c r="K92" s="7">
        <v>0</v>
      </c>
    </row>
    <row r="93" spans="1:11">
      <c r="A93" s="235" t="s">
        <v>85</v>
      </c>
      <c r="B93" s="236"/>
      <c r="C93" s="236"/>
      <c r="D93" s="236"/>
      <c r="E93" s="236"/>
      <c r="F93" s="236"/>
      <c r="G93" s="236"/>
      <c r="H93" s="237"/>
      <c r="I93" s="1">
        <v>86</v>
      </c>
      <c r="J93" s="7">
        <v>262592153</v>
      </c>
      <c r="K93" s="7">
        <v>257180945.16938624</v>
      </c>
    </row>
    <row r="94" spans="1:11">
      <c r="A94" s="235" t="s">
        <v>86</v>
      </c>
      <c r="B94" s="236"/>
      <c r="C94" s="236"/>
      <c r="D94" s="236"/>
      <c r="E94" s="236"/>
      <c r="F94" s="236"/>
      <c r="G94" s="236"/>
      <c r="H94" s="237"/>
      <c r="I94" s="1">
        <v>87</v>
      </c>
      <c r="J94" s="7"/>
      <c r="K94" s="7">
        <v>0</v>
      </c>
    </row>
    <row r="95" spans="1:11">
      <c r="A95" s="235" t="s">
        <v>87</v>
      </c>
      <c r="B95" s="236"/>
      <c r="C95" s="236"/>
      <c r="D95" s="236"/>
      <c r="E95" s="236"/>
      <c r="F95" s="236"/>
      <c r="G95" s="236"/>
      <c r="H95" s="237"/>
      <c r="I95" s="1">
        <v>88</v>
      </c>
      <c r="J95" s="7">
        <v>28487988</v>
      </c>
      <c r="K95" s="7">
        <v>25829246.675757453</v>
      </c>
    </row>
    <row r="96" spans="1:11">
      <c r="A96" s="235" t="s">
        <v>88</v>
      </c>
      <c r="B96" s="236"/>
      <c r="C96" s="236"/>
      <c r="D96" s="236"/>
      <c r="E96" s="236"/>
      <c r="F96" s="236"/>
      <c r="G96" s="236"/>
      <c r="H96" s="237"/>
      <c r="I96" s="1">
        <v>89</v>
      </c>
      <c r="J96" s="7"/>
      <c r="K96" s="7">
        <v>0</v>
      </c>
    </row>
    <row r="97" spans="1:11">
      <c r="A97" s="235" t="s">
        <v>89</v>
      </c>
      <c r="B97" s="236"/>
      <c r="C97" s="236"/>
      <c r="D97" s="236"/>
      <c r="E97" s="236"/>
      <c r="F97" s="236"/>
      <c r="G97" s="236"/>
      <c r="H97" s="237"/>
      <c r="I97" s="1">
        <v>90</v>
      </c>
      <c r="J97" s="7"/>
      <c r="K97" s="7">
        <v>0</v>
      </c>
    </row>
    <row r="98" spans="1:11">
      <c r="A98" s="235" t="s">
        <v>90</v>
      </c>
      <c r="B98" s="236"/>
      <c r="C98" s="236"/>
      <c r="D98" s="236"/>
      <c r="E98" s="236"/>
      <c r="F98" s="236"/>
      <c r="G98" s="236"/>
      <c r="H98" s="237"/>
      <c r="I98" s="1">
        <v>91</v>
      </c>
      <c r="J98" s="7"/>
      <c r="K98" s="7">
        <v>0</v>
      </c>
    </row>
    <row r="99" spans="1:11">
      <c r="A99" s="235" t="s">
        <v>91</v>
      </c>
      <c r="B99" s="236"/>
      <c r="C99" s="236"/>
      <c r="D99" s="236"/>
      <c r="E99" s="236"/>
      <c r="F99" s="236"/>
      <c r="G99" s="236"/>
      <c r="H99" s="237"/>
      <c r="I99" s="1">
        <v>92</v>
      </c>
      <c r="J99" s="7">
        <v>7784621</v>
      </c>
      <c r="K99" s="7">
        <v>6.7866170822541084E-10</v>
      </c>
    </row>
    <row r="100" spans="1:11">
      <c r="A100" s="225" t="s">
        <v>290</v>
      </c>
      <c r="B100" s="226"/>
      <c r="C100" s="226"/>
      <c r="D100" s="226"/>
      <c r="E100" s="226"/>
      <c r="F100" s="226"/>
      <c r="G100" s="226"/>
      <c r="H100" s="227"/>
      <c r="I100" s="1">
        <v>93</v>
      </c>
      <c r="J100" s="128">
        <f>SUM(J101:J112)</f>
        <v>396477901</v>
      </c>
      <c r="K100" s="128">
        <v>345463404.87105525</v>
      </c>
    </row>
    <row r="101" spans="1:11">
      <c r="A101" s="235" t="s">
        <v>83</v>
      </c>
      <c r="B101" s="236"/>
      <c r="C101" s="236"/>
      <c r="D101" s="236"/>
      <c r="E101" s="236"/>
      <c r="F101" s="236"/>
      <c r="G101" s="236"/>
      <c r="H101" s="237"/>
      <c r="I101" s="1">
        <v>94</v>
      </c>
      <c r="J101" s="7"/>
      <c r="K101" s="7">
        <v>0</v>
      </c>
    </row>
    <row r="102" spans="1:11">
      <c r="A102" s="235" t="s">
        <v>84</v>
      </c>
      <c r="B102" s="236"/>
      <c r="C102" s="236"/>
      <c r="D102" s="236"/>
      <c r="E102" s="236"/>
      <c r="F102" s="236"/>
      <c r="G102" s="236"/>
      <c r="H102" s="237"/>
      <c r="I102" s="1">
        <v>95</v>
      </c>
      <c r="J102" s="7">
        <v>1983051</v>
      </c>
      <c r="K102" s="7">
        <v>0</v>
      </c>
    </row>
    <row r="103" spans="1:11">
      <c r="A103" s="235" t="s">
        <v>85</v>
      </c>
      <c r="B103" s="236"/>
      <c r="C103" s="236"/>
      <c r="D103" s="236"/>
      <c r="E103" s="236"/>
      <c r="F103" s="236"/>
      <c r="G103" s="236"/>
      <c r="H103" s="237"/>
      <c r="I103" s="1">
        <v>96</v>
      </c>
      <c r="J103" s="7">
        <v>161117273</v>
      </c>
      <c r="K103" s="7">
        <v>152122113.7101638</v>
      </c>
    </row>
    <row r="104" spans="1:11">
      <c r="A104" s="235" t="s">
        <v>86</v>
      </c>
      <c r="B104" s="236"/>
      <c r="C104" s="236"/>
      <c r="D104" s="236"/>
      <c r="E104" s="236"/>
      <c r="F104" s="236"/>
      <c r="G104" s="236"/>
      <c r="H104" s="237"/>
      <c r="I104" s="1">
        <v>97</v>
      </c>
      <c r="J104" s="7">
        <v>23613360</v>
      </c>
      <c r="K104" s="7">
        <v>26335284.78725582</v>
      </c>
    </row>
    <row r="105" spans="1:11">
      <c r="A105" s="235" t="s">
        <v>87</v>
      </c>
      <c r="B105" s="236"/>
      <c r="C105" s="236"/>
      <c r="D105" s="236"/>
      <c r="E105" s="236"/>
      <c r="F105" s="236"/>
      <c r="G105" s="236"/>
      <c r="H105" s="237"/>
      <c r="I105" s="1">
        <v>98</v>
      </c>
      <c r="J105" s="7">
        <v>180510796</v>
      </c>
      <c r="K105" s="7">
        <v>144544935.03258196</v>
      </c>
    </row>
    <row r="106" spans="1:11">
      <c r="A106" s="235" t="s">
        <v>88</v>
      </c>
      <c r="B106" s="236"/>
      <c r="C106" s="236"/>
      <c r="D106" s="236"/>
      <c r="E106" s="236"/>
      <c r="F106" s="236"/>
      <c r="G106" s="236"/>
      <c r="H106" s="237"/>
      <c r="I106" s="1">
        <v>99</v>
      </c>
      <c r="J106" s="7"/>
      <c r="K106" s="7">
        <v>0</v>
      </c>
    </row>
    <row r="107" spans="1:11">
      <c r="A107" s="235" t="s">
        <v>89</v>
      </c>
      <c r="B107" s="236"/>
      <c r="C107" s="236"/>
      <c r="D107" s="236"/>
      <c r="E107" s="236"/>
      <c r="F107" s="236"/>
      <c r="G107" s="236"/>
      <c r="H107" s="237"/>
      <c r="I107" s="1">
        <v>100</v>
      </c>
      <c r="J107" s="7">
        <v>896374</v>
      </c>
      <c r="K107" s="7">
        <v>734576.59355641133</v>
      </c>
    </row>
    <row r="108" spans="1:11">
      <c r="A108" s="235" t="s">
        <v>92</v>
      </c>
      <c r="B108" s="236"/>
      <c r="C108" s="236"/>
      <c r="D108" s="236"/>
      <c r="E108" s="236"/>
      <c r="F108" s="236"/>
      <c r="G108" s="236"/>
      <c r="H108" s="237"/>
      <c r="I108" s="1">
        <v>101</v>
      </c>
      <c r="J108" s="7">
        <v>9898976</v>
      </c>
      <c r="K108" s="7">
        <v>9699418.1074299868</v>
      </c>
    </row>
    <row r="109" spans="1:11">
      <c r="A109" s="235" t="s">
        <v>93</v>
      </c>
      <c r="B109" s="236"/>
      <c r="C109" s="236"/>
      <c r="D109" s="236"/>
      <c r="E109" s="236"/>
      <c r="F109" s="236"/>
      <c r="G109" s="236"/>
      <c r="H109" s="237"/>
      <c r="I109" s="1">
        <v>102</v>
      </c>
      <c r="J109" s="7">
        <v>15041837</v>
      </c>
      <c r="K109" s="7">
        <v>11553816.034140496</v>
      </c>
    </row>
    <row r="110" spans="1:11">
      <c r="A110" s="235" t="s">
        <v>94</v>
      </c>
      <c r="B110" s="236"/>
      <c r="C110" s="236"/>
      <c r="D110" s="236"/>
      <c r="E110" s="236"/>
      <c r="F110" s="236"/>
      <c r="G110" s="236"/>
      <c r="H110" s="237"/>
      <c r="I110" s="1">
        <v>103</v>
      </c>
      <c r="J110" s="7">
        <v>27856</v>
      </c>
      <c r="K110" s="7">
        <v>27856.039999999099</v>
      </c>
    </row>
    <row r="111" spans="1:11">
      <c r="A111" s="235" t="s">
        <v>95</v>
      </c>
      <c r="B111" s="236"/>
      <c r="C111" s="236"/>
      <c r="D111" s="236"/>
      <c r="E111" s="236"/>
      <c r="F111" s="236"/>
      <c r="G111" s="236"/>
      <c r="H111" s="237"/>
      <c r="I111" s="1">
        <v>104</v>
      </c>
      <c r="J111" s="7"/>
      <c r="K111" s="7">
        <v>0</v>
      </c>
    </row>
    <row r="112" spans="1:11">
      <c r="A112" s="235" t="s">
        <v>96</v>
      </c>
      <c r="B112" s="236"/>
      <c r="C112" s="236"/>
      <c r="D112" s="236"/>
      <c r="E112" s="236"/>
      <c r="F112" s="236"/>
      <c r="G112" s="236"/>
      <c r="H112" s="237"/>
      <c r="I112" s="1">
        <v>105</v>
      </c>
      <c r="J112" s="7">
        <v>3388378</v>
      </c>
      <c r="K112" s="7">
        <v>445404.56592675799</v>
      </c>
    </row>
    <row r="113" spans="1:11">
      <c r="A113" s="225" t="s">
        <v>97</v>
      </c>
      <c r="B113" s="226"/>
      <c r="C113" s="226"/>
      <c r="D113" s="226"/>
      <c r="E113" s="226"/>
      <c r="F113" s="226"/>
      <c r="G113" s="226"/>
      <c r="H113" s="227"/>
      <c r="I113" s="1">
        <v>106</v>
      </c>
      <c r="J113" s="118">
        <v>17619429</v>
      </c>
      <c r="K113" s="118">
        <v>40577097.717637971</v>
      </c>
    </row>
    <row r="114" spans="1:11">
      <c r="A114" s="225" t="s">
        <v>278</v>
      </c>
      <c r="B114" s="226"/>
      <c r="C114" s="226"/>
      <c r="D114" s="226"/>
      <c r="E114" s="226"/>
      <c r="F114" s="226"/>
      <c r="G114" s="226"/>
      <c r="H114" s="227"/>
      <c r="I114" s="1">
        <v>107</v>
      </c>
      <c r="J114" s="128">
        <f>J69+J86+J90+J100+J113</f>
        <v>1345377123.9883509</v>
      </c>
      <c r="K114" s="128">
        <v>1335223450.9805179</v>
      </c>
    </row>
    <row r="115" spans="1:11">
      <c r="A115" s="249" t="s">
        <v>98</v>
      </c>
      <c r="B115" s="250"/>
      <c r="C115" s="250"/>
      <c r="D115" s="250"/>
      <c r="E115" s="250"/>
      <c r="F115" s="250"/>
      <c r="G115" s="250"/>
      <c r="H115" s="251"/>
      <c r="I115" s="2">
        <v>108</v>
      </c>
      <c r="J115" s="119">
        <v>29591225</v>
      </c>
      <c r="K115" s="119">
        <v>32909281.150147282</v>
      </c>
    </row>
    <row r="116" spans="1:11">
      <c r="A116" s="241" t="s">
        <v>99</v>
      </c>
      <c r="B116" s="252"/>
      <c r="C116" s="252"/>
      <c r="D116" s="252"/>
      <c r="E116" s="252"/>
      <c r="F116" s="252"/>
      <c r="G116" s="252"/>
      <c r="H116" s="252"/>
      <c r="I116" s="253"/>
      <c r="J116" s="253"/>
      <c r="K116" s="254"/>
    </row>
    <row r="117" spans="1:11">
      <c r="A117" s="232" t="s">
        <v>100</v>
      </c>
      <c r="B117" s="233"/>
      <c r="C117" s="233"/>
      <c r="D117" s="233"/>
      <c r="E117" s="233"/>
      <c r="F117" s="233"/>
      <c r="G117" s="233"/>
      <c r="H117" s="233"/>
      <c r="I117" s="255"/>
      <c r="J117" s="255"/>
      <c r="K117" s="256"/>
    </row>
    <row r="118" spans="1:11">
      <c r="A118" s="222" t="s">
        <v>101</v>
      </c>
      <c r="B118" s="223"/>
      <c r="C118" s="223"/>
      <c r="D118" s="223"/>
      <c r="E118" s="223"/>
      <c r="F118" s="223"/>
      <c r="G118" s="223"/>
      <c r="H118" s="224"/>
      <c r="I118" s="1">
        <v>109</v>
      </c>
      <c r="J118" s="7">
        <v>622960236.98835099</v>
      </c>
      <c r="K118" s="7">
        <v>655823942.20879388</v>
      </c>
    </row>
    <row r="119" spans="1:11">
      <c r="A119" s="257" t="s">
        <v>102</v>
      </c>
      <c r="B119" s="258"/>
      <c r="C119" s="258"/>
      <c r="D119" s="258"/>
      <c r="E119" s="258"/>
      <c r="F119" s="258"/>
      <c r="G119" s="258"/>
      <c r="H119" s="259"/>
      <c r="I119" s="4">
        <v>110</v>
      </c>
      <c r="J119" s="8">
        <v>-4721</v>
      </c>
      <c r="K119" s="8">
        <v>-1197.3168323203452</v>
      </c>
    </row>
    <row r="120" spans="1:11">
      <c r="A120" s="260"/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</row>
    <row r="121" spans="1:11">
      <c r="A121" s="247"/>
      <c r="B121" s="248"/>
      <c r="C121" s="248"/>
      <c r="D121" s="248"/>
      <c r="E121" s="248"/>
      <c r="F121" s="248"/>
      <c r="G121" s="248"/>
      <c r="H121" s="248"/>
      <c r="I121" s="248"/>
      <c r="J121" s="248"/>
      <c r="K121" s="248"/>
    </row>
    <row r="122" spans="1:11">
      <c r="K122" s="124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</mergeCells>
  <phoneticPr fontId="4" type="noConversion"/>
  <dataValidations count="3">
    <dataValidation type="whole" operator="notEqual" allowBlank="1" showInputMessage="1" showErrorMessage="1" errorTitle="Pogrešan unos" error="Mogu se unijeti samo cjelobrojne vrijednosti." sqref="J118:J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9">
      <formula1>0</formula1>
    </dataValidation>
    <dataValidation allowBlank="1" sqref="K118:K119 K40:K67 K7:K38 J7:J67 J69:K115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Normal="100" zoomScaleSheetLayoutView="100" workbookViewId="0">
      <selection activeCell="O7" sqref="O7"/>
    </sheetView>
  </sheetViews>
  <sheetFormatPr defaultColWidth="9.140625" defaultRowHeight="12.75"/>
  <cols>
    <col min="1" max="9" width="9.140625" style="42"/>
    <col min="10" max="13" width="12.7109375" style="42" customWidth="1"/>
    <col min="14" max="16384" width="9.140625" style="42"/>
  </cols>
  <sheetData>
    <row r="1" spans="1:13" ht="15.75">
      <c r="A1" s="214" t="s">
        <v>103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>
      <c r="A2" s="279" t="s">
        <v>314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13">
      <c r="A3" s="264" t="s">
        <v>271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3" ht="24">
      <c r="A4" s="263" t="s">
        <v>5</v>
      </c>
      <c r="B4" s="263"/>
      <c r="C4" s="263"/>
      <c r="D4" s="263"/>
      <c r="E4" s="263"/>
      <c r="F4" s="263"/>
      <c r="G4" s="263"/>
      <c r="H4" s="263"/>
      <c r="I4" s="47" t="s">
        <v>6</v>
      </c>
      <c r="J4" s="262" t="s">
        <v>7</v>
      </c>
      <c r="K4" s="262"/>
      <c r="L4" s="262" t="s">
        <v>8</v>
      </c>
      <c r="M4" s="262"/>
    </row>
    <row r="5" spans="1:13">
      <c r="A5" s="263"/>
      <c r="B5" s="263"/>
      <c r="C5" s="263"/>
      <c r="D5" s="263"/>
      <c r="E5" s="263"/>
      <c r="F5" s="263"/>
      <c r="G5" s="263"/>
      <c r="H5" s="263"/>
      <c r="I5" s="47"/>
      <c r="J5" s="49" t="s">
        <v>104</v>
      </c>
      <c r="K5" s="49" t="s">
        <v>105</v>
      </c>
      <c r="L5" s="49" t="s">
        <v>104</v>
      </c>
      <c r="M5" s="49" t="s">
        <v>105</v>
      </c>
    </row>
    <row r="6" spans="1:13">
      <c r="A6" s="262">
        <v>1</v>
      </c>
      <c r="B6" s="262"/>
      <c r="C6" s="262"/>
      <c r="D6" s="262"/>
      <c r="E6" s="262"/>
      <c r="F6" s="262"/>
      <c r="G6" s="262"/>
      <c r="H6" s="262"/>
      <c r="I6" s="52">
        <v>2</v>
      </c>
      <c r="J6" s="49">
        <v>3</v>
      </c>
      <c r="K6" s="49">
        <v>4</v>
      </c>
      <c r="L6" s="49">
        <v>5</v>
      </c>
      <c r="M6" s="49">
        <v>6</v>
      </c>
    </row>
    <row r="7" spans="1:13">
      <c r="A7" s="232" t="s">
        <v>279</v>
      </c>
      <c r="B7" s="233"/>
      <c r="C7" s="233"/>
      <c r="D7" s="233"/>
      <c r="E7" s="233"/>
      <c r="F7" s="233"/>
      <c r="G7" s="233"/>
      <c r="H7" s="234"/>
      <c r="I7" s="3">
        <v>111</v>
      </c>
      <c r="J7" s="128">
        <f>SUM(J8:J9)</f>
        <v>773592775</v>
      </c>
      <c r="K7" s="128">
        <f>SUM(K8:K9)</f>
        <v>248728796.21684799</v>
      </c>
      <c r="L7" s="128">
        <v>736052955.7616272</v>
      </c>
      <c r="M7" s="128">
        <v>223871541.39870071</v>
      </c>
    </row>
    <row r="8" spans="1:13">
      <c r="A8" s="222" t="s">
        <v>106</v>
      </c>
      <c r="B8" s="223"/>
      <c r="C8" s="223"/>
      <c r="D8" s="223"/>
      <c r="E8" s="223"/>
      <c r="F8" s="223"/>
      <c r="G8" s="223"/>
      <c r="H8" s="224"/>
      <c r="I8" s="1">
        <v>112</v>
      </c>
      <c r="J8" s="7">
        <v>761697877</v>
      </c>
      <c r="K8" s="7">
        <v>243884677.42321873</v>
      </c>
      <c r="L8" s="7">
        <v>715848834.67505956</v>
      </c>
      <c r="M8" s="7">
        <v>219718087.95875669</v>
      </c>
    </row>
    <row r="9" spans="1:13">
      <c r="A9" s="222" t="s">
        <v>107</v>
      </c>
      <c r="B9" s="223"/>
      <c r="C9" s="223"/>
      <c r="D9" s="223"/>
      <c r="E9" s="223"/>
      <c r="F9" s="223"/>
      <c r="G9" s="223"/>
      <c r="H9" s="224"/>
      <c r="I9" s="1">
        <v>113</v>
      </c>
      <c r="J9" s="7">
        <v>11894898</v>
      </c>
      <c r="K9" s="7">
        <v>4844118.7936292486</v>
      </c>
      <c r="L9" s="7">
        <v>20204121.086567856</v>
      </c>
      <c r="M9" s="7">
        <v>4153453.4399442598</v>
      </c>
    </row>
    <row r="10" spans="1:13">
      <c r="A10" s="225" t="s">
        <v>280</v>
      </c>
      <c r="B10" s="226"/>
      <c r="C10" s="226"/>
      <c r="D10" s="226"/>
      <c r="E10" s="226"/>
      <c r="F10" s="226"/>
      <c r="G10" s="226"/>
      <c r="H10" s="227"/>
      <c r="I10" s="1">
        <v>114</v>
      </c>
      <c r="J10" s="128">
        <f>J11+J12+J16+J20+J21+J22+J25+J26</f>
        <v>740511718</v>
      </c>
      <c r="K10" s="128">
        <f>K11+K12+K16+K20+K21+K22+K25+K26</f>
        <v>242010615.72610575</v>
      </c>
      <c r="L10" s="128">
        <v>693906539.56535196</v>
      </c>
      <c r="M10" s="128">
        <v>219258181.93398345</v>
      </c>
    </row>
    <row r="11" spans="1:13">
      <c r="A11" s="265" t="s">
        <v>108</v>
      </c>
      <c r="B11" s="266"/>
      <c r="C11" s="266"/>
      <c r="D11" s="266"/>
      <c r="E11" s="266"/>
      <c r="F11" s="266"/>
      <c r="G11" s="266"/>
      <c r="H11" s="267"/>
      <c r="I11" s="1">
        <v>115</v>
      </c>
      <c r="J11" s="7">
        <v>4644775</v>
      </c>
      <c r="K11" s="7">
        <v>2580312.2631580131</v>
      </c>
      <c r="L11" s="7">
        <v>1838343.340784065</v>
      </c>
      <c r="M11" s="7">
        <v>-1113150.3845008193</v>
      </c>
    </row>
    <row r="12" spans="1:13">
      <c r="A12" s="225" t="s">
        <v>281</v>
      </c>
      <c r="B12" s="226"/>
      <c r="C12" s="226"/>
      <c r="D12" s="226"/>
      <c r="E12" s="226"/>
      <c r="F12" s="226"/>
      <c r="G12" s="226"/>
      <c r="H12" s="227"/>
      <c r="I12" s="1">
        <v>116</v>
      </c>
      <c r="J12" s="128">
        <f>SUM(J13:J15)</f>
        <v>455312489</v>
      </c>
      <c r="K12" s="128">
        <f>SUM(K13:K15)</f>
        <v>129979106.54912135</v>
      </c>
      <c r="L12" s="128">
        <v>420552897.59192258</v>
      </c>
      <c r="M12" s="128">
        <v>123471454.28195226</v>
      </c>
    </row>
    <row r="13" spans="1:13">
      <c r="A13" s="222" t="s">
        <v>109</v>
      </c>
      <c r="B13" s="223"/>
      <c r="C13" s="223"/>
      <c r="D13" s="223"/>
      <c r="E13" s="223"/>
      <c r="F13" s="223"/>
      <c r="G13" s="223"/>
      <c r="H13" s="224"/>
      <c r="I13" s="1">
        <v>117</v>
      </c>
      <c r="J13" s="7">
        <v>368047732</v>
      </c>
      <c r="K13" s="7">
        <v>102882286.43603629</v>
      </c>
      <c r="L13" s="7">
        <v>361542457.91281384</v>
      </c>
      <c r="M13" s="7">
        <v>107269196.853021</v>
      </c>
    </row>
    <row r="14" spans="1:13">
      <c r="A14" s="222" t="s">
        <v>110</v>
      </c>
      <c r="B14" s="223"/>
      <c r="C14" s="223"/>
      <c r="D14" s="223"/>
      <c r="E14" s="223"/>
      <c r="F14" s="223"/>
      <c r="G14" s="223"/>
      <c r="H14" s="224"/>
      <c r="I14" s="1">
        <v>118</v>
      </c>
      <c r="J14" s="7">
        <v>34146117</v>
      </c>
      <c r="K14" s="7">
        <v>7953614.9999999925</v>
      </c>
      <c r="L14" s="7">
        <v>16319847.708190434</v>
      </c>
      <c r="M14" s="7">
        <v>5857110.4580546841</v>
      </c>
    </row>
    <row r="15" spans="1:13">
      <c r="A15" s="222" t="s">
        <v>111</v>
      </c>
      <c r="B15" s="223"/>
      <c r="C15" s="223"/>
      <c r="D15" s="223"/>
      <c r="E15" s="223"/>
      <c r="F15" s="223"/>
      <c r="G15" s="223"/>
      <c r="H15" s="224"/>
      <c r="I15" s="1">
        <v>119</v>
      </c>
      <c r="J15" s="7">
        <v>53118640</v>
      </c>
      <c r="K15" s="7">
        <v>19143205.113085069</v>
      </c>
      <c r="L15" s="7">
        <v>42690591.970918298</v>
      </c>
      <c r="M15" s="7">
        <v>10345146.970876463</v>
      </c>
    </row>
    <row r="16" spans="1:13">
      <c r="A16" s="225" t="s">
        <v>282</v>
      </c>
      <c r="B16" s="226"/>
      <c r="C16" s="226"/>
      <c r="D16" s="226"/>
      <c r="E16" s="226"/>
      <c r="F16" s="226"/>
      <c r="G16" s="226"/>
      <c r="H16" s="227"/>
      <c r="I16" s="1">
        <v>120</v>
      </c>
      <c r="J16" s="128">
        <f>SUM(J17:J19)</f>
        <v>134951436</v>
      </c>
      <c r="K16" s="128">
        <f>SUM(K17:K19)</f>
        <v>45166985.530607007</v>
      </c>
      <c r="L16" s="128">
        <v>128641261.21283461</v>
      </c>
      <c r="M16" s="128">
        <v>44048175.035785004</v>
      </c>
    </row>
    <row r="17" spans="1:13">
      <c r="A17" s="222" t="s">
        <v>112</v>
      </c>
      <c r="B17" s="223"/>
      <c r="C17" s="223"/>
      <c r="D17" s="223"/>
      <c r="E17" s="223"/>
      <c r="F17" s="223"/>
      <c r="G17" s="223"/>
      <c r="H17" s="224"/>
      <c r="I17" s="1">
        <v>121</v>
      </c>
      <c r="J17" s="7">
        <v>82944996</v>
      </c>
      <c r="K17" s="7">
        <v>27750795.170074105</v>
      </c>
      <c r="L17" s="7">
        <v>79128138.694363803</v>
      </c>
      <c r="M17" s="7">
        <v>27115533.001875646</v>
      </c>
    </row>
    <row r="18" spans="1:13">
      <c r="A18" s="222" t="s">
        <v>113</v>
      </c>
      <c r="B18" s="223"/>
      <c r="C18" s="223"/>
      <c r="D18" s="223"/>
      <c r="E18" s="223"/>
      <c r="F18" s="223"/>
      <c r="G18" s="223"/>
      <c r="H18" s="224"/>
      <c r="I18" s="1">
        <v>122</v>
      </c>
      <c r="J18" s="7">
        <v>29123724</v>
      </c>
      <c r="K18" s="7">
        <v>9805819.8268123679</v>
      </c>
      <c r="L18" s="7">
        <v>28751162.109795958</v>
      </c>
      <c r="M18" s="7">
        <v>10161840.376822695</v>
      </c>
    </row>
    <row r="19" spans="1:13">
      <c r="A19" s="222" t="s">
        <v>114</v>
      </c>
      <c r="B19" s="223"/>
      <c r="C19" s="223"/>
      <c r="D19" s="223"/>
      <c r="E19" s="223"/>
      <c r="F19" s="223"/>
      <c r="G19" s="223"/>
      <c r="H19" s="224"/>
      <c r="I19" s="1">
        <v>123</v>
      </c>
      <c r="J19" s="7">
        <v>22882716</v>
      </c>
      <c r="K19" s="7">
        <v>7610370.5337205287</v>
      </c>
      <c r="L19" s="7">
        <v>20761960.408674832</v>
      </c>
      <c r="M19" s="7">
        <v>6770801.6570866443</v>
      </c>
    </row>
    <row r="20" spans="1:13">
      <c r="A20" s="225" t="s">
        <v>115</v>
      </c>
      <c r="B20" s="226"/>
      <c r="C20" s="226"/>
      <c r="D20" s="226"/>
      <c r="E20" s="226"/>
      <c r="F20" s="226"/>
      <c r="G20" s="226"/>
      <c r="H20" s="227"/>
      <c r="I20" s="1">
        <v>124</v>
      </c>
      <c r="J20" s="118">
        <v>54624223</v>
      </c>
      <c r="K20" s="118">
        <v>18683938.253502175</v>
      </c>
      <c r="L20" s="118">
        <v>57227155.962213211</v>
      </c>
      <c r="M20" s="118">
        <v>19754838.402319945</v>
      </c>
    </row>
    <row r="21" spans="1:13">
      <c r="A21" s="225" t="s">
        <v>116</v>
      </c>
      <c r="B21" s="226"/>
      <c r="C21" s="226"/>
      <c r="D21" s="226"/>
      <c r="E21" s="226"/>
      <c r="F21" s="226"/>
      <c r="G21" s="226"/>
      <c r="H21" s="227"/>
      <c r="I21" s="1">
        <v>125</v>
      </c>
      <c r="J21" s="118">
        <v>83707742</v>
      </c>
      <c r="K21" s="118">
        <v>43473208.891001262</v>
      </c>
      <c r="L21" s="118">
        <v>74478734.321801379</v>
      </c>
      <c r="M21" s="118">
        <v>30048607.019319087</v>
      </c>
    </row>
    <row r="22" spans="1:13">
      <c r="A22" s="225" t="s">
        <v>283</v>
      </c>
      <c r="B22" s="226"/>
      <c r="C22" s="226"/>
      <c r="D22" s="226"/>
      <c r="E22" s="226"/>
      <c r="F22" s="226"/>
      <c r="G22" s="226"/>
      <c r="H22" s="227"/>
      <c r="I22" s="1">
        <v>126</v>
      </c>
      <c r="J22" s="128">
        <f>SUM(J23:J24)</f>
        <v>0</v>
      </c>
      <c r="K22" s="128">
        <f>SUM(K23:K24)</f>
        <v>0</v>
      </c>
      <c r="L22" s="128">
        <v>0</v>
      </c>
      <c r="M22" s="128">
        <v>0</v>
      </c>
    </row>
    <row r="23" spans="1:13">
      <c r="A23" s="235" t="s">
        <v>117</v>
      </c>
      <c r="B23" s="236"/>
      <c r="C23" s="236"/>
      <c r="D23" s="236"/>
      <c r="E23" s="236"/>
      <c r="F23" s="236"/>
      <c r="G23" s="236"/>
      <c r="H23" s="237"/>
      <c r="I23" s="1">
        <v>127</v>
      </c>
      <c r="J23" s="7"/>
      <c r="K23" s="7"/>
      <c r="L23" s="7">
        <v>0</v>
      </c>
      <c r="M23" s="7">
        <v>0</v>
      </c>
    </row>
    <row r="24" spans="1:13">
      <c r="A24" s="235" t="s">
        <v>118</v>
      </c>
      <c r="B24" s="236"/>
      <c r="C24" s="236"/>
      <c r="D24" s="236"/>
      <c r="E24" s="236"/>
      <c r="F24" s="236"/>
      <c r="G24" s="236"/>
      <c r="H24" s="237"/>
      <c r="I24" s="1">
        <v>128</v>
      </c>
      <c r="J24" s="7"/>
      <c r="K24" s="7"/>
      <c r="L24" s="7">
        <v>0</v>
      </c>
      <c r="M24" s="7">
        <v>0</v>
      </c>
    </row>
    <row r="25" spans="1:13">
      <c r="A25" s="265" t="s">
        <v>119</v>
      </c>
      <c r="B25" s="266"/>
      <c r="C25" s="266"/>
      <c r="D25" s="266"/>
      <c r="E25" s="266"/>
      <c r="F25" s="266"/>
      <c r="G25" s="266"/>
      <c r="H25" s="267"/>
      <c r="I25" s="1">
        <v>129</v>
      </c>
      <c r="J25" s="7"/>
      <c r="K25" s="7"/>
      <c r="L25" s="7">
        <v>0</v>
      </c>
      <c r="M25" s="7">
        <v>0</v>
      </c>
    </row>
    <row r="26" spans="1:13">
      <c r="A26" s="265" t="s">
        <v>120</v>
      </c>
      <c r="B26" s="266"/>
      <c r="C26" s="266"/>
      <c r="D26" s="266"/>
      <c r="E26" s="266"/>
      <c r="F26" s="266"/>
      <c r="G26" s="266"/>
      <c r="H26" s="267"/>
      <c r="I26" s="1">
        <v>130</v>
      </c>
      <c r="J26" s="118">
        <v>7271053</v>
      </c>
      <c r="K26" s="118">
        <v>2127064.2387159783</v>
      </c>
      <c r="L26" s="118">
        <v>11168147.135796083</v>
      </c>
      <c r="M26" s="118">
        <v>3048257.5791079858</v>
      </c>
    </row>
    <row r="27" spans="1:13">
      <c r="A27" s="225" t="s">
        <v>284</v>
      </c>
      <c r="B27" s="226"/>
      <c r="C27" s="226"/>
      <c r="D27" s="226"/>
      <c r="E27" s="226"/>
      <c r="F27" s="226"/>
      <c r="G27" s="226"/>
      <c r="H27" s="227"/>
      <c r="I27" s="1">
        <v>131</v>
      </c>
      <c r="J27" s="128">
        <f>SUM(J28:J32)</f>
        <v>102314032</v>
      </c>
      <c r="K27" s="128">
        <f>SUM(K28:K32)</f>
        <v>32731267.684057008</v>
      </c>
      <c r="L27" s="128">
        <v>24274221.0074642</v>
      </c>
      <c r="M27" s="128">
        <v>8092504.5390170254</v>
      </c>
    </row>
    <row r="28" spans="1:13">
      <c r="A28" s="235" t="s">
        <v>121</v>
      </c>
      <c r="B28" s="236"/>
      <c r="C28" s="236"/>
      <c r="D28" s="236"/>
      <c r="E28" s="236"/>
      <c r="F28" s="236"/>
      <c r="G28" s="236"/>
      <c r="H28" s="237"/>
      <c r="I28" s="1">
        <v>132</v>
      </c>
      <c r="J28" s="7">
        <v>73549827</v>
      </c>
      <c r="K28" s="7">
        <v>26905288.933219403</v>
      </c>
      <c r="L28" s="7">
        <v>6541367.4013601709</v>
      </c>
      <c r="M28" s="7">
        <v>3582078.5636089528</v>
      </c>
    </row>
    <row r="29" spans="1:13">
      <c r="A29" s="235" t="s">
        <v>122</v>
      </c>
      <c r="B29" s="236"/>
      <c r="C29" s="236"/>
      <c r="D29" s="236"/>
      <c r="E29" s="236"/>
      <c r="F29" s="236"/>
      <c r="G29" s="236"/>
      <c r="H29" s="237"/>
      <c r="I29" s="1">
        <v>133</v>
      </c>
      <c r="J29" s="7">
        <v>22314007</v>
      </c>
      <c r="K29" s="7">
        <v>3986300.7446429022</v>
      </c>
      <c r="L29" s="7">
        <v>14131910.785627596</v>
      </c>
      <c r="M29" s="7">
        <v>3503820.3356251474</v>
      </c>
    </row>
    <row r="30" spans="1:13">
      <c r="A30" s="235" t="s">
        <v>123</v>
      </c>
      <c r="B30" s="236"/>
      <c r="C30" s="236"/>
      <c r="D30" s="236"/>
      <c r="E30" s="236"/>
      <c r="F30" s="236"/>
      <c r="G30" s="236"/>
      <c r="H30" s="237"/>
      <c r="I30" s="1">
        <v>134</v>
      </c>
      <c r="J30" s="7">
        <v>6450198</v>
      </c>
      <c r="K30" s="7">
        <v>1839678.0061947033</v>
      </c>
      <c r="L30" s="7">
        <v>3600942.8204764314</v>
      </c>
      <c r="M30" s="7">
        <v>1006605.6397829233</v>
      </c>
    </row>
    <row r="31" spans="1:13">
      <c r="A31" s="235" t="s">
        <v>124</v>
      </c>
      <c r="B31" s="236"/>
      <c r="C31" s="236"/>
      <c r="D31" s="236"/>
      <c r="E31" s="236"/>
      <c r="F31" s="236"/>
      <c r="G31" s="236"/>
      <c r="H31" s="237"/>
      <c r="I31" s="1">
        <v>135</v>
      </c>
      <c r="J31" s="7"/>
      <c r="K31" s="7"/>
      <c r="L31" s="7">
        <v>0</v>
      </c>
      <c r="M31" s="7">
        <v>0</v>
      </c>
    </row>
    <row r="32" spans="1:13">
      <c r="A32" s="235" t="s">
        <v>125</v>
      </c>
      <c r="B32" s="236"/>
      <c r="C32" s="236"/>
      <c r="D32" s="236"/>
      <c r="E32" s="236"/>
      <c r="F32" s="236"/>
      <c r="G32" s="236"/>
      <c r="H32" s="237"/>
      <c r="I32" s="1">
        <v>136</v>
      </c>
      <c r="J32" s="7"/>
      <c r="K32" s="7"/>
      <c r="L32" s="7">
        <v>0</v>
      </c>
      <c r="M32" s="7">
        <v>0</v>
      </c>
    </row>
    <row r="33" spans="1:13">
      <c r="A33" s="225" t="s">
        <v>285</v>
      </c>
      <c r="B33" s="226"/>
      <c r="C33" s="226"/>
      <c r="D33" s="226"/>
      <c r="E33" s="226"/>
      <c r="F33" s="226"/>
      <c r="G33" s="226"/>
      <c r="H33" s="227"/>
      <c r="I33" s="1">
        <v>137</v>
      </c>
      <c r="J33" s="128">
        <f>SUM(J34:J37)</f>
        <v>122832991</v>
      </c>
      <c r="K33" s="128">
        <f>SUM(K34:K37)</f>
        <v>41967299.056860439</v>
      </c>
      <c r="L33" s="128">
        <v>62759755.350522585</v>
      </c>
      <c r="M33" s="128">
        <v>17507331.629204206</v>
      </c>
    </row>
    <row r="34" spans="1:13">
      <c r="A34" s="235" t="s">
        <v>121</v>
      </c>
      <c r="B34" s="236"/>
      <c r="C34" s="236"/>
      <c r="D34" s="236"/>
      <c r="E34" s="236"/>
      <c r="F34" s="236"/>
      <c r="G34" s="236"/>
      <c r="H34" s="237"/>
      <c r="I34" s="1">
        <v>138</v>
      </c>
      <c r="J34" s="129">
        <v>78976297</v>
      </c>
      <c r="K34" s="129">
        <v>29533244.032160155</v>
      </c>
      <c r="L34" s="129">
        <v>17571326.258125376</v>
      </c>
      <c r="M34" s="130">
        <v>8520573.0387349576</v>
      </c>
    </row>
    <row r="35" spans="1:13">
      <c r="A35" s="235" t="s">
        <v>122</v>
      </c>
      <c r="B35" s="236"/>
      <c r="C35" s="236"/>
      <c r="D35" s="236"/>
      <c r="E35" s="236"/>
      <c r="F35" s="236"/>
      <c r="G35" s="236"/>
      <c r="H35" s="237"/>
      <c r="I35" s="1">
        <v>139</v>
      </c>
      <c r="J35" s="129">
        <v>43540131</v>
      </c>
      <c r="K35" s="129">
        <v>12438442</v>
      </c>
      <c r="L35" s="129">
        <v>45188429.092397206</v>
      </c>
      <c r="M35" s="130">
        <v>8986758.5904692635</v>
      </c>
    </row>
    <row r="36" spans="1:13">
      <c r="A36" s="235" t="s">
        <v>126</v>
      </c>
      <c r="B36" s="236"/>
      <c r="C36" s="236"/>
      <c r="D36" s="236"/>
      <c r="E36" s="236"/>
      <c r="F36" s="236"/>
      <c r="G36" s="236"/>
      <c r="H36" s="237"/>
      <c r="I36" s="1">
        <v>140</v>
      </c>
      <c r="J36" s="7"/>
      <c r="K36" s="7"/>
      <c r="L36" s="7">
        <v>0</v>
      </c>
      <c r="M36" s="130">
        <v>0</v>
      </c>
    </row>
    <row r="37" spans="1:13">
      <c r="A37" s="235" t="s">
        <v>127</v>
      </c>
      <c r="B37" s="236"/>
      <c r="C37" s="236"/>
      <c r="D37" s="236"/>
      <c r="E37" s="236"/>
      <c r="F37" s="236"/>
      <c r="G37" s="236"/>
      <c r="H37" s="237"/>
      <c r="I37" s="1">
        <v>141</v>
      </c>
      <c r="J37" s="7">
        <v>316563</v>
      </c>
      <c r="K37" s="7">
        <v>-4386.9752997193136</v>
      </c>
      <c r="L37" s="7">
        <v>0</v>
      </c>
      <c r="M37" s="131">
        <v>0</v>
      </c>
    </row>
    <row r="38" spans="1:13">
      <c r="A38" s="225" t="s">
        <v>310</v>
      </c>
      <c r="B38" s="226"/>
      <c r="C38" s="226"/>
      <c r="D38" s="226"/>
      <c r="E38" s="226"/>
      <c r="F38" s="226"/>
      <c r="G38" s="226"/>
      <c r="H38" s="227"/>
      <c r="I38" s="1">
        <v>142</v>
      </c>
      <c r="J38" s="7">
        <v>33529241</v>
      </c>
      <c r="K38" s="7">
        <v>9741085</v>
      </c>
      <c r="L38" s="7">
        <v>27557607.040651999</v>
      </c>
      <c r="M38" s="131">
        <v>7829170.8508715183</v>
      </c>
    </row>
    <row r="39" spans="1:13">
      <c r="A39" s="225" t="s">
        <v>311</v>
      </c>
      <c r="B39" s="226"/>
      <c r="C39" s="226"/>
      <c r="D39" s="226"/>
      <c r="E39" s="226"/>
      <c r="F39" s="226"/>
      <c r="G39" s="226"/>
      <c r="H39" s="227"/>
      <c r="I39" s="1">
        <v>143</v>
      </c>
      <c r="J39" s="125">
        <v>13791036</v>
      </c>
      <c r="K39" s="125">
        <v>1919002</v>
      </c>
      <c r="L39" s="125">
        <v>0</v>
      </c>
      <c r="M39" s="132">
        <v>0</v>
      </c>
    </row>
    <row r="40" spans="1:13">
      <c r="A40" s="225" t="s">
        <v>129</v>
      </c>
      <c r="B40" s="226"/>
      <c r="C40" s="226"/>
      <c r="D40" s="226"/>
      <c r="E40" s="226"/>
      <c r="F40" s="226"/>
      <c r="G40" s="226"/>
      <c r="H40" s="227"/>
      <c r="I40" s="1">
        <v>144</v>
      </c>
      <c r="J40" s="7"/>
      <c r="K40" s="7"/>
      <c r="L40" s="7">
        <v>0</v>
      </c>
      <c r="M40" s="131">
        <v>0</v>
      </c>
    </row>
    <row r="41" spans="1:13">
      <c r="A41" s="225" t="s">
        <v>128</v>
      </c>
      <c r="B41" s="226"/>
      <c r="C41" s="226"/>
      <c r="D41" s="226"/>
      <c r="E41" s="226"/>
      <c r="F41" s="226"/>
      <c r="G41" s="226"/>
      <c r="H41" s="227"/>
      <c r="I41" s="1">
        <v>145</v>
      </c>
      <c r="J41" s="7"/>
      <c r="K41" s="7"/>
      <c r="L41" s="7">
        <v>0</v>
      </c>
      <c r="M41" s="131">
        <v>0</v>
      </c>
    </row>
    <row r="42" spans="1:13">
      <c r="A42" s="225" t="s">
        <v>286</v>
      </c>
      <c r="B42" s="226"/>
      <c r="C42" s="226"/>
      <c r="D42" s="226"/>
      <c r="E42" s="226"/>
      <c r="F42" s="226"/>
      <c r="G42" s="226"/>
      <c r="H42" s="227"/>
      <c r="I42" s="1">
        <v>146</v>
      </c>
      <c r="J42" s="128">
        <f>J7+J27+J38+J40</f>
        <v>909436048</v>
      </c>
      <c r="K42" s="128">
        <f>K7+K27+K38+K40</f>
        <v>291201148.90090501</v>
      </c>
      <c r="L42" s="128">
        <v>787884783.80974352</v>
      </c>
      <c r="M42" s="128">
        <v>239793216.78858936</v>
      </c>
    </row>
    <row r="43" spans="1:13">
      <c r="A43" s="225" t="s">
        <v>287</v>
      </c>
      <c r="B43" s="226"/>
      <c r="C43" s="226"/>
      <c r="D43" s="226"/>
      <c r="E43" s="226"/>
      <c r="F43" s="226"/>
      <c r="G43" s="226"/>
      <c r="H43" s="227"/>
      <c r="I43" s="1">
        <v>147</v>
      </c>
      <c r="J43" s="128">
        <f>J10+J33+J39+J41</f>
        <v>877135745</v>
      </c>
      <c r="K43" s="128">
        <f>K10+K33+K39+K41</f>
        <v>285896916.7829662</v>
      </c>
      <c r="L43" s="128">
        <v>756666294.9158746</v>
      </c>
      <c r="M43" s="128">
        <v>236765513.56318778</v>
      </c>
    </row>
    <row r="44" spans="1:13">
      <c r="A44" s="225" t="s">
        <v>288</v>
      </c>
      <c r="B44" s="226"/>
      <c r="C44" s="226"/>
      <c r="D44" s="226"/>
      <c r="E44" s="226"/>
      <c r="F44" s="226"/>
      <c r="G44" s="226"/>
      <c r="H44" s="227"/>
      <c r="I44" s="1">
        <v>148</v>
      </c>
      <c r="J44" s="128">
        <f>J42-J43</f>
        <v>32300303</v>
      </c>
      <c r="K44" s="128">
        <f>K42-K43</f>
        <v>5304232.1179388165</v>
      </c>
      <c r="L44" s="128">
        <v>31218488.893868912</v>
      </c>
      <c r="M44" s="128">
        <v>3027703.2254016288</v>
      </c>
    </row>
    <row r="45" spans="1:13">
      <c r="A45" s="244" t="s">
        <v>130</v>
      </c>
      <c r="B45" s="245"/>
      <c r="C45" s="245"/>
      <c r="D45" s="245"/>
      <c r="E45" s="245"/>
      <c r="F45" s="245"/>
      <c r="G45" s="245"/>
      <c r="H45" s="246"/>
      <c r="I45" s="1">
        <v>149</v>
      </c>
      <c r="J45" s="43">
        <f>IF(J42&gt;J43,J42-J43,0)</f>
        <v>32300303</v>
      </c>
      <c r="K45" s="43">
        <f>IF(K42&gt;K43,K42-K43,0)</f>
        <v>5304232.1179388165</v>
      </c>
      <c r="L45" s="43">
        <v>31218488.893868946</v>
      </c>
      <c r="M45" s="43">
        <v>3027703.2254016623</v>
      </c>
    </row>
    <row r="46" spans="1:13">
      <c r="A46" s="244" t="s">
        <v>131</v>
      </c>
      <c r="B46" s="245"/>
      <c r="C46" s="245"/>
      <c r="D46" s="245"/>
      <c r="E46" s="245"/>
      <c r="F46" s="245"/>
      <c r="G46" s="245"/>
      <c r="H46" s="246"/>
      <c r="I46" s="1">
        <v>150</v>
      </c>
      <c r="J46" s="43">
        <f>IF(J43&gt;J42,J43-J42,0)</f>
        <v>0</v>
      </c>
      <c r="K46" s="43">
        <f>IF(K43&gt;K42,K43-K42,0)</f>
        <v>0</v>
      </c>
      <c r="L46" s="43">
        <v>0</v>
      </c>
      <c r="M46" s="43">
        <v>0</v>
      </c>
    </row>
    <row r="47" spans="1:13">
      <c r="A47" s="225" t="s">
        <v>132</v>
      </c>
      <c r="B47" s="226"/>
      <c r="C47" s="226"/>
      <c r="D47" s="226"/>
      <c r="E47" s="226"/>
      <c r="F47" s="226"/>
      <c r="G47" s="226"/>
      <c r="H47" s="227"/>
      <c r="I47" s="1">
        <v>151</v>
      </c>
      <c r="J47" s="118">
        <v>0</v>
      </c>
      <c r="K47" s="118">
        <v>11265</v>
      </c>
      <c r="L47" s="118">
        <v>63517.966893821744</v>
      </c>
      <c r="M47" s="118">
        <v>1493.4211118841049</v>
      </c>
    </row>
    <row r="48" spans="1:13">
      <c r="A48" s="225" t="s">
        <v>289</v>
      </c>
      <c r="B48" s="226"/>
      <c r="C48" s="226"/>
      <c r="D48" s="226"/>
      <c r="E48" s="226"/>
      <c r="F48" s="226"/>
      <c r="G48" s="226"/>
      <c r="H48" s="227"/>
      <c r="I48" s="1">
        <v>152</v>
      </c>
      <c r="J48" s="128">
        <f>J44-J47</f>
        <v>32300303</v>
      </c>
      <c r="K48" s="128">
        <f>K44-K47</f>
        <v>5292967.1179388165</v>
      </c>
      <c r="L48" s="128">
        <v>31154970.92697509</v>
      </c>
      <c r="M48" s="128">
        <v>3026209.8042897396</v>
      </c>
    </row>
    <row r="49" spans="1:13">
      <c r="A49" s="244" t="s">
        <v>133</v>
      </c>
      <c r="B49" s="245"/>
      <c r="C49" s="245"/>
      <c r="D49" s="245"/>
      <c r="E49" s="245"/>
      <c r="F49" s="245"/>
      <c r="G49" s="245"/>
      <c r="H49" s="246"/>
      <c r="I49" s="1">
        <v>153</v>
      </c>
      <c r="J49" s="43">
        <f>IF(J48&gt;0,J48,0)</f>
        <v>32300303</v>
      </c>
      <c r="K49" s="43">
        <f>IF(K48&gt;0,K48,0)</f>
        <v>5292967.1179388165</v>
      </c>
      <c r="L49" s="43">
        <v>31154970.92697509</v>
      </c>
      <c r="M49" s="43">
        <v>3026209.8042897396</v>
      </c>
    </row>
    <row r="50" spans="1:13">
      <c r="A50" s="273" t="s">
        <v>134</v>
      </c>
      <c r="B50" s="274"/>
      <c r="C50" s="274"/>
      <c r="D50" s="274"/>
      <c r="E50" s="274"/>
      <c r="F50" s="274"/>
      <c r="G50" s="274"/>
      <c r="H50" s="275"/>
      <c r="I50" s="2">
        <v>154</v>
      </c>
      <c r="J50" s="50">
        <f>IF(J48&lt;0,-J48,0)</f>
        <v>0</v>
      </c>
      <c r="K50" s="50">
        <f t="shared" ref="K50" si="0">IF(K48&lt;0,-K48,0)</f>
        <v>0</v>
      </c>
      <c r="L50" s="50">
        <v>0</v>
      </c>
      <c r="M50" s="50">
        <v>0</v>
      </c>
    </row>
    <row r="51" spans="1:13">
      <c r="A51" s="241" t="s">
        <v>135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</row>
    <row r="52" spans="1:13">
      <c r="A52" s="232" t="s">
        <v>136</v>
      </c>
      <c r="B52" s="233"/>
      <c r="C52" s="233"/>
      <c r="D52" s="233"/>
      <c r="E52" s="233"/>
      <c r="F52" s="233"/>
      <c r="G52" s="233"/>
      <c r="H52" s="233"/>
      <c r="I52" s="44"/>
      <c r="J52" s="44"/>
      <c r="K52" s="44"/>
      <c r="L52" s="44"/>
      <c r="M52" s="51"/>
    </row>
    <row r="53" spans="1:13">
      <c r="A53" s="276" t="s">
        <v>312</v>
      </c>
      <c r="B53" s="277"/>
      <c r="C53" s="277"/>
      <c r="D53" s="277"/>
      <c r="E53" s="277"/>
      <c r="F53" s="277"/>
      <c r="G53" s="277"/>
      <c r="H53" s="278"/>
      <c r="I53" s="1">
        <v>155</v>
      </c>
      <c r="J53" s="7">
        <v>32300209</v>
      </c>
      <c r="K53" s="7">
        <v>5296353.3074715734</v>
      </c>
      <c r="L53" s="7">
        <v>31153543.31860267</v>
      </c>
      <c r="M53" s="7">
        <v>3026043.7060573213</v>
      </c>
    </row>
    <row r="54" spans="1:13">
      <c r="A54" s="268" t="s">
        <v>137</v>
      </c>
      <c r="B54" s="269"/>
      <c r="C54" s="269"/>
      <c r="D54" s="269"/>
      <c r="E54" s="269"/>
      <c r="F54" s="269"/>
      <c r="G54" s="269"/>
      <c r="H54" s="270"/>
      <c r="I54" s="1">
        <v>156</v>
      </c>
      <c r="J54" s="8">
        <v>94</v>
      </c>
      <c r="K54" s="8">
        <v>-3386</v>
      </c>
      <c r="L54" s="8">
        <v>1427.608372427065</v>
      </c>
      <c r="M54" s="8">
        <v>166.09823242433754</v>
      </c>
    </row>
    <row r="55" spans="1:13">
      <c r="A55" s="271" t="s">
        <v>139</v>
      </c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</row>
    <row r="56" spans="1:13">
      <c r="A56" s="232" t="s">
        <v>140</v>
      </c>
      <c r="B56" s="233"/>
      <c r="C56" s="233"/>
      <c r="D56" s="233"/>
      <c r="E56" s="233"/>
      <c r="F56" s="233"/>
      <c r="G56" s="233"/>
      <c r="H56" s="234"/>
      <c r="I56" s="9">
        <v>157</v>
      </c>
      <c r="J56" s="6">
        <f>+J48</f>
        <v>32300303</v>
      </c>
      <c r="K56" s="6">
        <f>+K48</f>
        <v>5292967.1179388165</v>
      </c>
      <c r="L56" s="6">
        <v>31154970.92697509</v>
      </c>
      <c r="M56" s="6">
        <v>3026209.804289747</v>
      </c>
    </row>
    <row r="57" spans="1:13">
      <c r="A57" s="225" t="s">
        <v>141</v>
      </c>
      <c r="B57" s="226"/>
      <c r="C57" s="226"/>
      <c r="D57" s="226"/>
      <c r="E57" s="226"/>
      <c r="F57" s="226"/>
      <c r="G57" s="226"/>
      <c r="H57" s="227"/>
      <c r="I57" s="1">
        <v>158</v>
      </c>
      <c r="J57" s="128">
        <f>SUM(J58:J64)</f>
        <v>-34057633</v>
      </c>
      <c r="K57" s="128">
        <f>SUM(K58:K64)</f>
        <v>-65514191</v>
      </c>
      <c r="L57" s="128">
        <v>23432513.318651039</v>
      </c>
      <c r="M57" s="128">
        <v>-5300260.8822825365</v>
      </c>
    </row>
    <row r="58" spans="1:13">
      <c r="A58" s="265" t="s">
        <v>142</v>
      </c>
      <c r="B58" s="266"/>
      <c r="C58" s="266"/>
      <c r="D58" s="266"/>
      <c r="E58" s="266"/>
      <c r="F58" s="266"/>
      <c r="G58" s="266"/>
      <c r="H58" s="267"/>
      <c r="I58" s="1">
        <v>159</v>
      </c>
      <c r="J58" s="7">
        <v>-34057633</v>
      </c>
      <c r="K58" s="7">
        <v>-68062583</v>
      </c>
      <c r="L58" s="7">
        <v>23295118.781748023</v>
      </c>
      <c r="M58" s="7">
        <v>-3608710.5135611705</v>
      </c>
    </row>
    <row r="59" spans="1:13">
      <c r="A59" s="265" t="s">
        <v>143</v>
      </c>
      <c r="B59" s="266"/>
      <c r="C59" s="266"/>
      <c r="D59" s="266"/>
      <c r="E59" s="266"/>
      <c r="F59" s="266"/>
      <c r="G59" s="266"/>
      <c r="H59" s="267"/>
      <c r="I59" s="1">
        <v>160</v>
      </c>
      <c r="J59" s="7">
        <v>0</v>
      </c>
      <c r="K59" s="7">
        <v>2548392</v>
      </c>
      <c r="L59" s="7">
        <v>136203.60990093555</v>
      </c>
      <c r="M59" s="7">
        <v>-1692741.2957234471</v>
      </c>
    </row>
    <row r="60" spans="1:13">
      <c r="A60" s="265" t="s">
        <v>144</v>
      </c>
      <c r="B60" s="266"/>
      <c r="C60" s="266"/>
      <c r="D60" s="266"/>
      <c r="E60" s="266"/>
      <c r="F60" s="266"/>
      <c r="G60" s="266"/>
      <c r="H60" s="267"/>
      <c r="I60" s="1">
        <v>161</v>
      </c>
      <c r="J60" s="7"/>
      <c r="K60" s="7"/>
      <c r="L60" s="7">
        <v>0</v>
      </c>
      <c r="M60" s="7">
        <v>0</v>
      </c>
    </row>
    <row r="61" spans="1:13">
      <c r="A61" s="265" t="s">
        <v>145</v>
      </c>
      <c r="B61" s="266"/>
      <c r="C61" s="266"/>
      <c r="D61" s="266"/>
      <c r="E61" s="266"/>
      <c r="F61" s="266"/>
      <c r="G61" s="266"/>
      <c r="H61" s="267"/>
      <c r="I61" s="1">
        <v>162</v>
      </c>
      <c r="J61" s="7"/>
      <c r="K61" s="7"/>
      <c r="L61" s="7">
        <v>0</v>
      </c>
      <c r="M61" s="7">
        <v>0</v>
      </c>
    </row>
    <row r="62" spans="1:13">
      <c r="A62" s="265" t="s">
        <v>146</v>
      </c>
      <c r="B62" s="266"/>
      <c r="C62" s="266"/>
      <c r="D62" s="266"/>
      <c r="E62" s="266"/>
      <c r="F62" s="266"/>
      <c r="G62" s="266"/>
      <c r="H62" s="267"/>
      <c r="I62" s="1">
        <v>163</v>
      </c>
      <c r="J62" s="7"/>
      <c r="K62" s="7"/>
      <c r="L62" s="7">
        <v>0</v>
      </c>
      <c r="M62" s="7">
        <v>0</v>
      </c>
    </row>
    <row r="63" spans="1:13">
      <c r="A63" s="265" t="s">
        <v>147</v>
      </c>
      <c r="B63" s="266"/>
      <c r="C63" s="266"/>
      <c r="D63" s="266"/>
      <c r="E63" s="266"/>
      <c r="F63" s="266"/>
      <c r="G63" s="266"/>
      <c r="H63" s="267"/>
      <c r="I63" s="1">
        <v>164</v>
      </c>
      <c r="J63" s="7"/>
      <c r="K63" s="7"/>
      <c r="L63" s="7">
        <v>0</v>
      </c>
      <c r="M63" s="7">
        <v>0</v>
      </c>
    </row>
    <row r="64" spans="1:13">
      <c r="A64" s="265" t="s">
        <v>148</v>
      </c>
      <c r="B64" s="266"/>
      <c r="C64" s="266"/>
      <c r="D64" s="266"/>
      <c r="E64" s="266"/>
      <c r="F64" s="266"/>
      <c r="G64" s="266"/>
      <c r="H64" s="267"/>
      <c r="I64" s="1">
        <v>165</v>
      </c>
      <c r="J64" s="7"/>
      <c r="K64" s="7"/>
      <c r="L64" s="7">
        <v>0</v>
      </c>
      <c r="M64" s="7">
        <v>0</v>
      </c>
    </row>
    <row r="65" spans="1:13">
      <c r="A65" s="225" t="s">
        <v>149</v>
      </c>
      <c r="B65" s="226"/>
      <c r="C65" s="226"/>
      <c r="D65" s="226"/>
      <c r="E65" s="226"/>
      <c r="F65" s="226"/>
      <c r="G65" s="226"/>
      <c r="H65" s="227"/>
      <c r="I65" s="1">
        <v>166</v>
      </c>
      <c r="J65" s="7">
        <v>-6115692</v>
      </c>
      <c r="K65" s="7">
        <v>-12407512</v>
      </c>
      <c r="L65" s="7">
        <v>4607455.5336404089</v>
      </c>
      <c r="M65" s="7">
        <v>-1049170.6680222601</v>
      </c>
    </row>
    <row r="66" spans="1:13" ht="26.45" customHeight="1">
      <c r="A66" s="225" t="s">
        <v>313</v>
      </c>
      <c r="B66" s="226"/>
      <c r="C66" s="226"/>
      <c r="D66" s="226"/>
      <c r="E66" s="226"/>
      <c r="F66" s="226"/>
      <c r="G66" s="226"/>
      <c r="H66" s="227"/>
      <c r="I66" s="1">
        <v>167</v>
      </c>
      <c r="J66" s="128">
        <f>J57-J65</f>
        <v>-27941941</v>
      </c>
      <c r="K66" s="128">
        <f>K57-K65</f>
        <v>-53106679</v>
      </c>
      <c r="L66" s="128">
        <v>18825057.785010628</v>
      </c>
      <c r="M66" s="128">
        <v>-4251090.2142602727</v>
      </c>
    </row>
    <row r="67" spans="1:13">
      <c r="A67" s="225" t="s">
        <v>150</v>
      </c>
      <c r="B67" s="226"/>
      <c r="C67" s="226"/>
      <c r="D67" s="226"/>
      <c r="E67" s="226"/>
      <c r="F67" s="226"/>
      <c r="G67" s="226"/>
      <c r="H67" s="227"/>
      <c r="I67" s="1">
        <v>168</v>
      </c>
      <c r="J67" s="50">
        <f>J56+J66</f>
        <v>4358362</v>
      </c>
      <c r="K67" s="50">
        <f>K56+K66</f>
        <v>-47813711.882061183</v>
      </c>
      <c r="L67" s="50">
        <v>49980028.711985722</v>
      </c>
      <c r="M67" s="50">
        <v>-1224880.4099705219</v>
      </c>
    </row>
    <row r="68" spans="1:13">
      <c r="A68" s="283" t="s">
        <v>151</v>
      </c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</row>
    <row r="69" spans="1:13">
      <c r="A69" s="285" t="s">
        <v>152</v>
      </c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</row>
    <row r="70" spans="1:13">
      <c r="A70" s="280" t="s">
        <v>138</v>
      </c>
      <c r="B70" s="281"/>
      <c r="C70" s="281"/>
      <c r="D70" s="281"/>
      <c r="E70" s="281"/>
      <c r="F70" s="281"/>
      <c r="G70" s="281"/>
      <c r="H70" s="282"/>
      <c r="I70" s="1">
        <v>169</v>
      </c>
      <c r="J70" s="7">
        <v>4364601</v>
      </c>
      <c r="K70" s="7">
        <v>-47797703</v>
      </c>
      <c r="L70" s="7">
        <v>49974906.122848012</v>
      </c>
      <c r="M70" s="7">
        <v>-1223673.5989710167</v>
      </c>
    </row>
    <row r="71" spans="1:13">
      <c r="A71" s="280" t="s">
        <v>137</v>
      </c>
      <c r="B71" s="281"/>
      <c r="C71" s="281"/>
      <c r="D71" s="281"/>
      <c r="E71" s="281"/>
      <c r="F71" s="281"/>
      <c r="G71" s="281"/>
      <c r="H71" s="282"/>
      <c r="I71" s="4">
        <v>170</v>
      </c>
      <c r="J71" s="8">
        <v>-6239</v>
      </c>
      <c r="K71" s="8">
        <v>-16009</v>
      </c>
      <c r="L71" s="8">
        <v>5122.5891377078306</v>
      </c>
      <c r="M71" s="8">
        <v>-1206.810999510526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4" type="noConversion"/>
  <dataValidations count="1">
    <dataValidation allowBlank="1" sqref="J56:M67 J7:M50 J53:M54 J70:M71"/>
  </dataValidations>
  <pageMargins left="0.75" right="0.75" top="1" bottom="1" header="0.5" footer="0.5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Normal="100" zoomScaleSheetLayoutView="100" workbookViewId="0">
      <selection activeCell="M9" sqref="M9"/>
    </sheetView>
  </sheetViews>
  <sheetFormatPr defaultColWidth="9.140625" defaultRowHeight="12.75"/>
  <cols>
    <col min="1" max="9" width="9.140625" style="42"/>
    <col min="10" max="11" width="12.7109375" style="42" customWidth="1"/>
    <col min="12" max="16384" width="9.140625" style="42"/>
  </cols>
  <sheetData>
    <row r="1" spans="1:11" ht="15.75">
      <c r="A1" s="290" t="s">
        <v>153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>
      <c r="A2" s="291" t="s">
        <v>314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1">
      <c r="A3" s="287" t="s">
        <v>271</v>
      </c>
      <c r="B3" s="288"/>
      <c r="C3" s="288"/>
      <c r="D3" s="288"/>
      <c r="E3" s="288"/>
      <c r="F3" s="288"/>
      <c r="G3" s="288"/>
      <c r="H3" s="288"/>
      <c r="I3" s="288"/>
      <c r="J3" s="288"/>
      <c r="K3" s="289"/>
    </row>
    <row r="4" spans="1:11" ht="24">
      <c r="A4" s="292" t="str">
        <f>+'P&amp;L'!A4</f>
        <v>ITEM</v>
      </c>
      <c r="B4" s="292"/>
      <c r="C4" s="292"/>
      <c r="D4" s="292"/>
      <c r="E4" s="292"/>
      <c r="F4" s="292"/>
      <c r="G4" s="292"/>
      <c r="H4" s="292"/>
      <c r="I4" s="127" t="str">
        <f>+'P&amp;L'!I4</f>
        <v>AOP
ind.</v>
      </c>
      <c r="J4" s="126" t="str">
        <f>+'P&amp;L'!J4</f>
        <v>Preceding year</v>
      </c>
      <c r="K4" s="126" t="str">
        <f>+'P&amp;L'!L4</f>
        <v>Current year</v>
      </c>
    </row>
    <row r="5" spans="1:11">
      <c r="A5" s="293">
        <v>1</v>
      </c>
      <c r="B5" s="293"/>
      <c r="C5" s="293"/>
      <c r="D5" s="293"/>
      <c r="E5" s="293"/>
      <c r="F5" s="293"/>
      <c r="G5" s="293"/>
      <c r="H5" s="293"/>
      <c r="I5" s="54">
        <v>2</v>
      </c>
      <c r="J5" s="55" t="s">
        <v>2</v>
      </c>
      <c r="K5" s="55" t="s">
        <v>3</v>
      </c>
    </row>
    <row r="6" spans="1:11">
      <c r="A6" s="241" t="s">
        <v>154</v>
      </c>
      <c r="B6" s="252"/>
      <c r="C6" s="252"/>
      <c r="D6" s="252"/>
      <c r="E6" s="252"/>
      <c r="F6" s="252"/>
      <c r="G6" s="252"/>
      <c r="H6" s="252"/>
      <c r="I6" s="294"/>
      <c r="J6" s="294"/>
      <c r="K6" s="295"/>
    </row>
    <row r="7" spans="1:11">
      <c r="A7" s="222" t="s">
        <v>155</v>
      </c>
      <c r="B7" s="223"/>
      <c r="C7" s="223"/>
      <c r="D7" s="223"/>
      <c r="E7" s="223"/>
      <c r="F7" s="223"/>
      <c r="G7" s="223"/>
      <c r="H7" s="223"/>
      <c r="I7" s="1">
        <v>1</v>
      </c>
      <c r="J7" s="7">
        <v>32300303</v>
      </c>
      <c r="K7" s="7">
        <v>31218488.893868901</v>
      </c>
    </row>
    <row r="8" spans="1:11">
      <c r="A8" s="222" t="s">
        <v>156</v>
      </c>
      <c r="B8" s="223"/>
      <c r="C8" s="223"/>
      <c r="D8" s="223"/>
      <c r="E8" s="223"/>
      <c r="F8" s="223"/>
      <c r="G8" s="223"/>
      <c r="H8" s="223"/>
      <c r="I8" s="1">
        <v>2</v>
      </c>
      <c r="J8" s="7">
        <v>54624223</v>
      </c>
      <c r="K8" s="7">
        <v>57227155.962213218</v>
      </c>
    </row>
    <row r="9" spans="1:11">
      <c r="A9" s="222" t="s">
        <v>157</v>
      </c>
      <c r="B9" s="223"/>
      <c r="C9" s="223"/>
      <c r="D9" s="223"/>
      <c r="E9" s="223"/>
      <c r="F9" s="223"/>
      <c r="G9" s="223"/>
      <c r="H9" s="223"/>
      <c r="I9" s="1">
        <v>3</v>
      </c>
      <c r="J9" s="7"/>
      <c r="K9" s="7">
        <v>0</v>
      </c>
    </row>
    <row r="10" spans="1:11">
      <c r="A10" s="222" t="s">
        <v>158</v>
      </c>
      <c r="B10" s="223"/>
      <c r="C10" s="223"/>
      <c r="D10" s="223"/>
      <c r="E10" s="223"/>
      <c r="F10" s="223"/>
      <c r="G10" s="223"/>
      <c r="H10" s="223"/>
      <c r="I10" s="1">
        <v>4</v>
      </c>
      <c r="J10" s="7">
        <v>6161377</v>
      </c>
      <c r="K10" s="7">
        <v>0</v>
      </c>
    </row>
    <row r="11" spans="1:11">
      <c r="A11" s="222" t="s">
        <v>159</v>
      </c>
      <c r="B11" s="223"/>
      <c r="C11" s="223"/>
      <c r="D11" s="223"/>
      <c r="E11" s="223"/>
      <c r="F11" s="223"/>
      <c r="G11" s="223"/>
      <c r="H11" s="223"/>
      <c r="I11" s="1">
        <v>5</v>
      </c>
      <c r="J11" s="7"/>
      <c r="K11" s="7">
        <v>0</v>
      </c>
    </row>
    <row r="12" spans="1:11">
      <c r="A12" s="222" t="s">
        <v>160</v>
      </c>
      <c r="B12" s="223"/>
      <c r="C12" s="223"/>
      <c r="D12" s="223"/>
      <c r="E12" s="223"/>
      <c r="F12" s="223"/>
      <c r="G12" s="223"/>
      <c r="H12" s="223"/>
      <c r="I12" s="1">
        <v>6</v>
      </c>
      <c r="J12" s="7">
        <v>7886222</v>
      </c>
      <c r="K12" s="7">
        <v>79600228.546581626</v>
      </c>
    </row>
    <row r="13" spans="1:11">
      <c r="A13" s="225" t="s">
        <v>168</v>
      </c>
      <c r="B13" s="226"/>
      <c r="C13" s="226"/>
      <c r="D13" s="226"/>
      <c r="E13" s="226"/>
      <c r="F13" s="226"/>
      <c r="G13" s="226"/>
      <c r="H13" s="226"/>
      <c r="I13" s="1">
        <v>7</v>
      </c>
      <c r="J13" s="133">
        <f>SUM(J7:J12)</f>
        <v>100972125</v>
      </c>
      <c r="K13" s="133">
        <f>SUM(K7:K12)</f>
        <v>168045873.40266374</v>
      </c>
    </row>
    <row r="14" spans="1:11">
      <c r="A14" s="222" t="s">
        <v>176</v>
      </c>
      <c r="B14" s="223"/>
      <c r="C14" s="223"/>
      <c r="D14" s="223"/>
      <c r="E14" s="223"/>
      <c r="F14" s="223"/>
      <c r="G14" s="223"/>
      <c r="H14" s="223"/>
      <c r="I14" s="1">
        <v>8</v>
      </c>
      <c r="J14" s="7">
        <v>57442576</v>
      </c>
      <c r="K14" s="7">
        <v>30582641.878970791</v>
      </c>
    </row>
    <row r="15" spans="1:11">
      <c r="A15" s="222" t="s">
        <v>177</v>
      </c>
      <c r="B15" s="223"/>
      <c r="C15" s="223"/>
      <c r="D15" s="223"/>
      <c r="E15" s="223"/>
      <c r="F15" s="223"/>
      <c r="G15" s="223"/>
      <c r="H15" s="223"/>
      <c r="I15" s="1">
        <v>9</v>
      </c>
      <c r="J15" s="7"/>
      <c r="K15" s="7">
        <v>32392365.571215205</v>
      </c>
    </row>
    <row r="16" spans="1:11">
      <c r="A16" s="222" t="s">
        <v>178</v>
      </c>
      <c r="B16" s="223"/>
      <c r="C16" s="223"/>
      <c r="D16" s="223"/>
      <c r="E16" s="223"/>
      <c r="F16" s="223"/>
      <c r="G16" s="223"/>
      <c r="H16" s="223"/>
      <c r="I16" s="1">
        <v>10</v>
      </c>
      <c r="J16" s="7">
        <v>3231849</v>
      </c>
      <c r="K16" s="7">
        <v>4102344.8105689585</v>
      </c>
    </row>
    <row r="17" spans="1:11">
      <c r="A17" s="222" t="s">
        <v>179</v>
      </c>
      <c r="B17" s="223"/>
      <c r="C17" s="223"/>
      <c r="D17" s="223"/>
      <c r="E17" s="223"/>
      <c r="F17" s="223"/>
      <c r="G17" s="223"/>
      <c r="H17" s="223"/>
      <c r="I17" s="1">
        <v>11</v>
      </c>
      <c r="J17" s="7"/>
      <c r="K17" s="7">
        <v>36382839.815427721</v>
      </c>
    </row>
    <row r="18" spans="1:11">
      <c r="A18" s="225" t="s">
        <v>180</v>
      </c>
      <c r="B18" s="226"/>
      <c r="C18" s="226"/>
      <c r="D18" s="226"/>
      <c r="E18" s="226"/>
      <c r="F18" s="226"/>
      <c r="G18" s="226"/>
      <c r="H18" s="226"/>
      <c r="I18" s="1">
        <v>12</v>
      </c>
      <c r="J18" s="133">
        <f>SUM(J14:J17)</f>
        <v>60674425</v>
      </c>
      <c r="K18" s="133">
        <f>SUM(K14:K17)</f>
        <v>103460192.07618268</v>
      </c>
    </row>
    <row r="19" spans="1:11">
      <c r="A19" s="225" t="s">
        <v>169</v>
      </c>
      <c r="B19" s="226"/>
      <c r="C19" s="226"/>
      <c r="D19" s="226"/>
      <c r="E19" s="226"/>
      <c r="F19" s="226"/>
      <c r="G19" s="226"/>
      <c r="H19" s="226"/>
      <c r="I19" s="1">
        <v>13</v>
      </c>
      <c r="J19" s="133">
        <f>IF(J13&gt;J18,J13-J18,0)</f>
        <v>40297700</v>
      </c>
      <c r="K19" s="133">
        <f>IF(K13&gt;K18,K13-K18,0)</f>
        <v>64585681.326481059</v>
      </c>
    </row>
    <row r="20" spans="1:11">
      <c r="A20" s="225" t="s">
        <v>170</v>
      </c>
      <c r="B20" s="226"/>
      <c r="C20" s="226"/>
      <c r="D20" s="226"/>
      <c r="E20" s="226"/>
      <c r="F20" s="226"/>
      <c r="G20" s="226"/>
      <c r="H20" s="226"/>
      <c r="I20" s="1">
        <v>14</v>
      </c>
      <c r="J20" s="133">
        <f>IF(J18&gt;J13,J18-J13,0)</f>
        <v>0</v>
      </c>
      <c r="K20" s="133">
        <f>IF(K18&gt;K13,K18-K13,0)</f>
        <v>0</v>
      </c>
    </row>
    <row r="21" spans="1:11">
      <c r="A21" s="241" t="s">
        <v>171</v>
      </c>
      <c r="B21" s="252"/>
      <c r="C21" s="252"/>
      <c r="D21" s="252"/>
      <c r="E21" s="252"/>
      <c r="F21" s="252"/>
      <c r="G21" s="252"/>
      <c r="H21" s="252"/>
      <c r="I21" s="294"/>
      <c r="J21" s="294"/>
      <c r="K21" s="295"/>
    </row>
    <row r="22" spans="1:11">
      <c r="A22" s="222" t="s">
        <v>181</v>
      </c>
      <c r="B22" s="223"/>
      <c r="C22" s="223"/>
      <c r="D22" s="223"/>
      <c r="E22" s="223"/>
      <c r="F22" s="223"/>
      <c r="G22" s="223"/>
      <c r="H22" s="223"/>
      <c r="I22" s="1">
        <v>15</v>
      </c>
      <c r="J22" s="7"/>
      <c r="K22" s="7">
        <v>8102410.4520069091</v>
      </c>
    </row>
    <row r="23" spans="1:11">
      <c r="A23" s="222" t="s">
        <v>182</v>
      </c>
      <c r="B23" s="223"/>
      <c r="C23" s="223"/>
      <c r="D23" s="223"/>
      <c r="E23" s="223"/>
      <c r="F23" s="223"/>
      <c r="G23" s="223"/>
      <c r="H23" s="223"/>
      <c r="I23" s="1">
        <v>16</v>
      </c>
      <c r="J23" s="7"/>
      <c r="K23" s="7">
        <v>128500</v>
      </c>
    </row>
    <row r="24" spans="1:11">
      <c r="A24" s="222" t="s">
        <v>183</v>
      </c>
      <c r="B24" s="223"/>
      <c r="C24" s="223"/>
      <c r="D24" s="223"/>
      <c r="E24" s="223"/>
      <c r="F24" s="223"/>
      <c r="G24" s="223"/>
      <c r="H24" s="223"/>
      <c r="I24" s="1">
        <v>17</v>
      </c>
      <c r="J24" s="7">
        <v>772241</v>
      </c>
      <c r="K24" s="7">
        <v>0</v>
      </c>
    </row>
    <row r="25" spans="1:11">
      <c r="A25" s="222" t="s">
        <v>184</v>
      </c>
      <c r="B25" s="223"/>
      <c r="C25" s="223"/>
      <c r="D25" s="223"/>
      <c r="E25" s="223"/>
      <c r="F25" s="223"/>
      <c r="G25" s="223"/>
      <c r="H25" s="223"/>
      <c r="I25" s="1">
        <v>18</v>
      </c>
      <c r="J25" s="7">
        <v>31326060</v>
      </c>
      <c r="K25" s="7">
        <v>37333051.009999998</v>
      </c>
    </row>
    <row r="26" spans="1:11">
      <c r="A26" s="222" t="s">
        <v>185</v>
      </c>
      <c r="B26" s="223"/>
      <c r="C26" s="223"/>
      <c r="D26" s="223"/>
      <c r="E26" s="223"/>
      <c r="F26" s="223"/>
      <c r="G26" s="223"/>
      <c r="H26" s="223"/>
      <c r="I26" s="1">
        <v>19</v>
      </c>
      <c r="J26" s="7"/>
      <c r="K26" s="7">
        <v>2175000</v>
      </c>
    </row>
    <row r="27" spans="1:11">
      <c r="A27" s="225" t="s">
        <v>186</v>
      </c>
      <c r="B27" s="226"/>
      <c r="C27" s="226"/>
      <c r="D27" s="226"/>
      <c r="E27" s="226"/>
      <c r="F27" s="226"/>
      <c r="G27" s="226"/>
      <c r="H27" s="226"/>
      <c r="I27" s="1">
        <v>20</v>
      </c>
      <c r="J27" s="133">
        <f>SUM(J22:J26)</f>
        <v>32098301</v>
      </c>
      <c r="K27" s="133">
        <f>SUM(K22:K26)</f>
        <v>47738961.462006904</v>
      </c>
    </row>
    <row r="28" spans="1:11">
      <c r="A28" s="222" t="s">
        <v>187</v>
      </c>
      <c r="B28" s="223"/>
      <c r="C28" s="223"/>
      <c r="D28" s="223"/>
      <c r="E28" s="223"/>
      <c r="F28" s="223"/>
      <c r="G28" s="223"/>
      <c r="H28" s="223"/>
      <c r="I28" s="1">
        <v>21</v>
      </c>
      <c r="J28" s="7">
        <v>6456066.3999999762</v>
      </c>
      <c r="K28" s="7">
        <v>34085373.696093887</v>
      </c>
    </row>
    <row r="29" spans="1:11">
      <c r="A29" s="222" t="s">
        <v>188</v>
      </c>
      <c r="B29" s="223"/>
      <c r="C29" s="223"/>
      <c r="D29" s="223"/>
      <c r="E29" s="223"/>
      <c r="F29" s="223"/>
      <c r="G29" s="223"/>
      <c r="H29" s="223"/>
      <c r="I29" s="1">
        <v>22</v>
      </c>
      <c r="J29" s="5"/>
      <c r="K29" s="7">
        <v>0</v>
      </c>
    </row>
    <row r="30" spans="1:11">
      <c r="A30" s="222" t="s">
        <v>189</v>
      </c>
      <c r="B30" s="223"/>
      <c r="C30" s="223"/>
      <c r="D30" s="223"/>
      <c r="E30" s="223"/>
      <c r="F30" s="223"/>
      <c r="G30" s="223"/>
      <c r="H30" s="223"/>
      <c r="I30" s="1">
        <v>23</v>
      </c>
      <c r="J30" s="5">
        <v>37439500.899999976</v>
      </c>
      <c r="K30" s="7">
        <v>1432233.5568922122</v>
      </c>
    </row>
    <row r="31" spans="1:11">
      <c r="A31" s="225" t="s">
        <v>190</v>
      </c>
      <c r="B31" s="226"/>
      <c r="C31" s="226"/>
      <c r="D31" s="226"/>
      <c r="E31" s="226"/>
      <c r="F31" s="226"/>
      <c r="G31" s="226"/>
      <c r="H31" s="226"/>
      <c r="I31" s="1">
        <v>24</v>
      </c>
      <c r="J31" s="133">
        <f>SUM(J28:J30)</f>
        <v>43895567.299999952</v>
      </c>
      <c r="K31" s="133">
        <f>SUM(K28:K30)</f>
        <v>35517607.252986096</v>
      </c>
    </row>
    <row r="32" spans="1:11">
      <c r="A32" s="225" t="s">
        <v>173</v>
      </c>
      <c r="B32" s="226"/>
      <c r="C32" s="226"/>
      <c r="D32" s="226"/>
      <c r="E32" s="226"/>
      <c r="F32" s="226"/>
      <c r="G32" s="226"/>
      <c r="H32" s="226"/>
      <c r="I32" s="1">
        <v>25</v>
      </c>
      <c r="J32" s="133">
        <f>IF(J27&gt;J31,J27-J31,0)</f>
        <v>0</v>
      </c>
      <c r="K32" s="133">
        <f>IF(K27&gt;K31,K27-K31,0)</f>
        <v>12221354.209020808</v>
      </c>
    </row>
    <row r="33" spans="1:11">
      <c r="A33" s="225" t="s">
        <v>172</v>
      </c>
      <c r="B33" s="226"/>
      <c r="C33" s="226"/>
      <c r="D33" s="226"/>
      <c r="E33" s="226"/>
      <c r="F33" s="226"/>
      <c r="G33" s="226"/>
      <c r="H33" s="226"/>
      <c r="I33" s="1">
        <v>26</v>
      </c>
      <c r="J33" s="133">
        <f>IF(J31&gt;J27,J31-J27,0)</f>
        <v>11797266.299999952</v>
      </c>
      <c r="K33" s="133">
        <f>IF(K31&gt;K27,K31-K27,0)</f>
        <v>0</v>
      </c>
    </row>
    <row r="34" spans="1:11">
      <c r="A34" s="241" t="s">
        <v>161</v>
      </c>
      <c r="B34" s="252"/>
      <c r="C34" s="252"/>
      <c r="D34" s="252"/>
      <c r="E34" s="252"/>
      <c r="F34" s="252"/>
      <c r="G34" s="252"/>
      <c r="H34" s="252"/>
      <c r="I34" s="294"/>
      <c r="J34" s="294"/>
      <c r="K34" s="295"/>
    </row>
    <row r="35" spans="1:11">
      <c r="A35" s="222" t="s">
        <v>191</v>
      </c>
      <c r="B35" s="223"/>
      <c r="C35" s="223"/>
      <c r="D35" s="223"/>
      <c r="E35" s="223"/>
      <c r="F35" s="223"/>
      <c r="G35" s="223"/>
      <c r="H35" s="223"/>
      <c r="I35" s="1">
        <v>27</v>
      </c>
      <c r="J35" s="5"/>
      <c r="K35" s="7">
        <v>0</v>
      </c>
    </row>
    <row r="36" spans="1:11">
      <c r="A36" s="222" t="s">
        <v>192</v>
      </c>
      <c r="B36" s="223"/>
      <c r="C36" s="223"/>
      <c r="D36" s="223"/>
      <c r="E36" s="223"/>
      <c r="F36" s="223"/>
      <c r="G36" s="223"/>
      <c r="H36" s="223"/>
      <c r="I36" s="1">
        <v>28</v>
      </c>
      <c r="J36" s="7">
        <v>79740094</v>
      </c>
      <c r="K36" s="7">
        <v>92631653.512346566</v>
      </c>
    </row>
    <row r="37" spans="1:11">
      <c r="A37" s="222" t="s">
        <v>193</v>
      </c>
      <c r="B37" s="223"/>
      <c r="C37" s="223"/>
      <c r="D37" s="223"/>
      <c r="E37" s="223"/>
      <c r="F37" s="223"/>
      <c r="G37" s="223"/>
      <c r="H37" s="223"/>
      <c r="I37" s="1">
        <v>29</v>
      </c>
      <c r="J37" s="7">
        <v>22201025</v>
      </c>
      <c r="K37" s="7">
        <v>0</v>
      </c>
    </row>
    <row r="38" spans="1:11">
      <c r="A38" s="225" t="s">
        <v>194</v>
      </c>
      <c r="B38" s="226"/>
      <c r="C38" s="226"/>
      <c r="D38" s="226"/>
      <c r="E38" s="226"/>
      <c r="F38" s="226"/>
      <c r="G38" s="226"/>
      <c r="H38" s="226"/>
      <c r="I38" s="1">
        <v>30</v>
      </c>
      <c r="J38" s="133">
        <f>SUM(J35:J37)</f>
        <v>101941119</v>
      </c>
      <c r="K38" s="133">
        <f>SUM(K35:K37)</f>
        <v>92631653.512346566</v>
      </c>
    </row>
    <row r="39" spans="1:11">
      <c r="A39" s="222" t="s">
        <v>195</v>
      </c>
      <c r="B39" s="223"/>
      <c r="C39" s="223"/>
      <c r="D39" s="223"/>
      <c r="E39" s="223"/>
      <c r="F39" s="223"/>
      <c r="G39" s="223"/>
      <c r="H39" s="223"/>
      <c r="I39" s="1">
        <v>31</v>
      </c>
      <c r="J39" s="7">
        <v>130938828</v>
      </c>
      <c r="K39" s="7">
        <v>113560823.34190504</v>
      </c>
    </row>
    <row r="40" spans="1:11">
      <c r="A40" s="222" t="s">
        <v>196</v>
      </c>
      <c r="B40" s="223"/>
      <c r="C40" s="223"/>
      <c r="D40" s="223"/>
      <c r="E40" s="223"/>
      <c r="F40" s="223"/>
      <c r="G40" s="223"/>
      <c r="H40" s="223"/>
      <c r="I40" s="1">
        <v>32</v>
      </c>
      <c r="J40" s="7"/>
      <c r="K40" s="7">
        <v>50044303.950000003</v>
      </c>
    </row>
    <row r="41" spans="1:11">
      <c r="A41" s="222" t="s">
        <v>197</v>
      </c>
      <c r="B41" s="223"/>
      <c r="C41" s="223"/>
      <c r="D41" s="223"/>
      <c r="E41" s="223"/>
      <c r="F41" s="223"/>
      <c r="G41" s="223"/>
      <c r="H41" s="223"/>
      <c r="I41" s="1">
        <v>33</v>
      </c>
      <c r="J41" s="7"/>
      <c r="K41" s="7">
        <v>2887973.87</v>
      </c>
    </row>
    <row r="42" spans="1:11">
      <c r="A42" s="222" t="s">
        <v>198</v>
      </c>
      <c r="B42" s="223"/>
      <c r="C42" s="223"/>
      <c r="D42" s="223"/>
      <c r="E42" s="223"/>
      <c r="F42" s="223"/>
      <c r="G42" s="223"/>
      <c r="H42" s="223"/>
      <c r="I42" s="1">
        <v>34</v>
      </c>
      <c r="J42" s="7"/>
      <c r="K42" s="7">
        <v>0</v>
      </c>
    </row>
    <row r="43" spans="1:11">
      <c r="A43" s="222" t="s">
        <v>199</v>
      </c>
      <c r="B43" s="223"/>
      <c r="C43" s="223"/>
      <c r="D43" s="223"/>
      <c r="E43" s="223"/>
      <c r="F43" s="223"/>
      <c r="G43" s="223"/>
      <c r="H43" s="223"/>
      <c r="I43" s="1">
        <v>35</v>
      </c>
      <c r="J43" s="7"/>
      <c r="K43" s="7">
        <v>0</v>
      </c>
    </row>
    <row r="44" spans="1:11">
      <c r="A44" s="225" t="s">
        <v>200</v>
      </c>
      <c r="B44" s="226"/>
      <c r="C44" s="226"/>
      <c r="D44" s="226"/>
      <c r="E44" s="226"/>
      <c r="F44" s="226"/>
      <c r="G44" s="226"/>
      <c r="H44" s="226"/>
      <c r="I44" s="1">
        <v>36</v>
      </c>
      <c r="J44" s="133">
        <f>SUM(J39:J43)</f>
        <v>130938828</v>
      </c>
      <c r="K44" s="133">
        <f>SUM(K39:K43)</f>
        <v>166493101.16190505</v>
      </c>
    </row>
    <row r="45" spans="1:11">
      <c r="A45" s="225" t="s">
        <v>174</v>
      </c>
      <c r="B45" s="226"/>
      <c r="C45" s="226"/>
      <c r="D45" s="226"/>
      <c r="E45" s="226"/>
      <c r="F45" s="226"/>
      <c r="G45" s="226"/>
      <c r="H45" s="226"/>
      <c r="I45" s="1">
        <v>37</v>
      </c>
      <c r="J45" s="133">
        <f>IF(J38&gt;J44,J38-J44,0)</f>
        <v>0</v>
      </c>
      <c r="K45" s="133">
        <f>IF(K38&gt;K44,K38-K44,0)</f>
        <v>0</v>
      </c>
    </row>
    <row r="46" spans="1:11">
      <c r="A46" s="225" t="s">
        <v>175</v>
      </c>
      <c r="B46" s="226"/>
      <c r="C46" s="226"/>
      <c r="D46" s="226"/>
      <c r="E46" s="226"/>
      <c r="F46" s="226"/>
      <c r="G46" s="226"/>
      <c r="H46" s="226"/>
      <c r="I46" s="1">
        <v>38</v>
      </c>
      <c r="J46" s="133">
        <f>IF(J44&gt;J38,J44-J38,0)</f>
        <v>28997709</v>
      </c>
      <c r="K46" s="133">
        <f>IF(K44&gt;K38,K44-K38,0)</f>
        <v>73861447.649558485</v>
      </c>
    </row>
    <row r="47" spans="1:11">
      <c r="A47" s="222" t="s">
        <v>162</v>
      </c>
      <c r="B47" s="223"/>
      <c r="C47" s="223"/>
      <c r="D47" s="223"/>
      <c r="E47" s="223"/>
      <c r="F47" s="223"/>
      <c r="G47" s="223"/>
      <c r="H47" s="223"/>
      <c r="I47" s="1">
        <v>39</v>
      </c>
      <c r="J47" s="53">
        <f>IF(J19-J20+J32-J33+J45-J46&gt;0,J19-J20+J32-J33+J45-J46,0)</f>
        <v>0</v>
      </c>
      <c r="K47" s="43">
        <f>IF(K19-K20+K32-K33+K45-K46&gt;0,K19-K20+K32-K33+K45-K46,0)</f>
        <v>2945587.885943383</v>
      </c>
    </row>
    <row r="48" spans="1:11">
      <c r="A48" s="222" t="s">
        <v>163</v>
      </c>
      <c r="B48" s="223"/>
      <c r="C48" s="223"/>
      <c r="D48" s="223"/>
      <c r="E48" s="223"/>
      <c r="F48" s="223"/>
      <c r="G48" s="223"/>
      <c r="H48" s="223"/>
      <c r="I48" s="1">
        <v>40</v>
      </c>
      <c r="J48" s="53">
        <f>IF(J20-J19+J33-J32+J46-J45&gt;0,J20-J19+J33-J32+J46-J45,0)</f>
        <v>497275.29999995232</v>
      </c>
      <c r="K48" s="43">
        <f>IF(K20-K19+K33-K32+K46-K45&gt;0,K20-K19+K33-K32+K46-K45,0)</f>
        <v>0</v>
      </c>
    </row>
    <row r="49" spans="1:11">
      <c r="A49" s="222" t="s">
        <v>164</v>
      </c>
      <c r="B49" s="223"/>
      <c r="C49" s="223"/>
      <c r="D49" s="223"/>
      <c r="E49" s="223"/>
      <c r="F49" s="223"/>
      <c r="G49" s="223"/>
      <c r="H49" s="223"/>
      <c r="I49" s="1">
        <v>41</v>
      </c>
      <c r="J49" s="7">
        <v>7805591</v>
      </c>
      <c r="K49" s="7">
        <v>12383774</v>
      </c>
    </row>
    <row r="50" spans="1:11">
      <c r="A50" s="222" t="s">
        <v>165</v>
      </c>
      <c r="B50" s="223"/>
      <c r="C50" s="223"/>
      <c r="D50" s="223"/>
      <c r="E50" s="223"/>
      <c r="F50" s="223"/>
      <c r="G50" s="223"/>
      <c r="H50" s="223"/>
      <c r="I50" s="1">
        <v>42</v>
      </c>
      <c r="J50" s="7"/>
      <c r="K50" s="7">
        <v>2945587.885943383</v>
      </c>
    </row>
    <row r="51" spans="1:11">
      <c r="A51" s="222" t="s">
        <v>166</v>
      </c>
      <c r="B51" s="223"/>
      <c r="C51" s="223"/>
      <c r="D51" s="223"/>
      <c r="E51" s="223"/>
      <c r="F51" s="223"/>
      <c r="G51" s="223"/>
      <c r="H51" s="223"/>
      <c r="I51" s="1">
        <v>43</v>
      </c>
      <c r="J51" s="7">
        <v>497275</v>
      </c>
      <c r="K51" s="7">
        <v>0</v>
      </c>
    </row>
    <row r="52" spans="1:11">
      <c r="A52" s="257" t="s">
        <v>167</v>
      </c>
      <c r="B52" s="258"/>
      <c r="C52" s="258"/>
      <c r="D52" s="258"/>
      <c r="E52" s="258"/>
      <c r="F52" s="258"/>
      <c r="G52" s="258"/>
      <c r="H52" s="258"/>
      <c r="I52" s="4">
        <v>44</v>
      </c>
      <c r="J52" s="50">
        <f>J49+J50-J51</f>
        <v>7308316</v>
      </c>
      <c r="K52" s="50">
        <f>K49+K50-K51</f>
        <v>15329361.885943383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4" type="noConversion"/>
  <dataValidations count="1">
    <dataValidation allowBlank="1" sqref="J22:K33 J7:K20 J35:K52"/>
  </dataValidations>
  <pageMargins left="0.75" right="0.75" top="1" bottom="1" header="0.5" footer="0.5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26"/>
  <sheetViews>
    <sheetView view="pageBreakPreview" zoomScaleNormal="100" zoomScaleSheetLayoutView="100" workbookViewId="0">
      <selection activeCell="L6" sqref="L6"/>
    </sheetView>
  </sheetViews>
  <sheetFormatPr defaultColWidth="9.140625" defaultRowHeight="12.75"/>
  <cols>
    <col min="1" max="4" width="9.140625" style="58"/>
    <col min="5" max="5" width="10.42578125" style="58" bestFit="1" customWidth="1"/>
    <col min="6" max="6" width="9.140625" style="58"/>
    <col min="7" max="7" width="9.42578125" style="58" bestFit="1" customWidth="1"/>
    <col min="8" max="8" width="9.140625" style="58"/>
    <col min="9" max="10" width="12.7109375" style="58" customWidth="1"/>
    <col min="11" max="16384" width="9.140625" style="58"/>
  </cols>
  <sheetData>
    <row r="1" spans="1:11">
      <c r="A1" s="302" t="s">
        <v>201</v>
      </c>
      <c r="B1" s="303"/>
      <c r="C1" s="303"/>
      <c r="D1" s="303"/>
      <c r="E1" s="303"/>
      <c r="F1" s="303"/>
      <c r="G1" s="303"/>
      <c r="H1" s="303"/>
      <c r="I1" s="303"/>
      <c r="J1" s="303"/>
      <c r="K1" s="57"/>
    </row>
    <row r="2" spans="1:11" ht="15.75">
      <c r="A2" s="35"/>
      <c r="B2" s="56"/>
      <c r="C2" s="312" t="s">
        <v>211</v>
      </c>
      <c r="D2" s="313"/>
      <c r="E2" s="59">
        <v>42370</v>
      </c>
      <c r="F2" s="101" t="s">
        <v>212</v>
      </c>
      <c r="G2" s="102">
        <v>42643</v>
      </c>
      <c r="H2" s="56"/>
      <c r="I2" s="56"/>
      <c r="J2" s="56"/>
      <c r="K2" s="60"/>
    </row>
    <row r="3" spans="1:11">
      <c r="A3" s="287" t="s">
        <v>271</v>
      </c>
      <c r="B3" s="288"/>
      <c r="C3" s="288"/>
      <c r="D3" s="288"/>
      <c r="E3" s="288"/>
      <c r="F3" s="288"/>
      <c r="G3" s="288"/>
      <c r="H3" s="288"/>
      <c r="I3" s="288"/>
      <c r="J3" s="289"/>
      <c r="K3" s="60"/>
    </row>
    <row r="4" spans="1:11" ht="24">
      <c r="A4" s="314" t="s">
        <v>5</v>
      </c>
      <c r="B4" s="314"/>
      <c r="C4" s="314"/>
      <c r="D4" s="314"/>
      <c r="E4" s="314"/>
      <c r="F4" s="314"/>
      <c r="G4" s="314"/>
      <c r="H4" s="61" t="s">
        <v>6</v>
      </c>
      <c r="I4" s="61" t="s">
        <v>7</v>
      </c>
      <c r="J4" s="61" t="s">
        <v>8</v>
      </c>
    </row>
    <row r="5" spans="1:11">
      <c r="A5" s="315">
        <v>1</v>
      </c>
      <c r="B5" s="315"/>
      <c r="C5" s="315"/>
      <c r="D5" s="315"/>
      <c r="E5" s="315"/>
      <c r="F5" s="315"/>
      <c r="G5" s="315"/>
      <c r="H5" s="63">
        <v>2</v>
      </c>
      <c r="I5" s="62" t="s">
        <v>2</v>
      </c>
      <c r="J5" s="62" t="s">
        <v>3</v>
      </c>
    </row>
    <row r="6" spans="1:11">
      <c r="A6" s="304" t="s">
        <v>215</v>
      </c>
      <c r="B6" s="305"/>
      <c r="C6" s="305"/>
      <c r="D6" s="305"/>
      <c r="E6" s="305"/>
      <c r="F6" s="305"/>
      <c r="G6" s="305"/>
      <c r="H6" s="36">
        <v>1</v>
      </c>
      <c r="I6" s="6">
        <v>419958400</v>
      </c>
      <c r="J6" s="6">
        <v>419958400.00000006</v>
      </c>
    </row>
    <row r="7" spans="1:11">
      <c r="A7" s="304" t="s">
        <v>216</v>
      </c>
      <c r="B7" s="305"/>
      <c r="C7" s="305"/>
      <c r="D7" s="305"/>
      <c r="E7" s="305"/>
      <c r="F7" s="305"/>
      <c r="G7" s="305"/>
      <c r="H7" s="36">
        <v>2</v>
      </c>
      <c r="I7" s="7">
        <v>183512936</v>
      </c>
      <c r="J7" s="7">
        <v>183470242.1556589</v>
      </c>
    </row>
    <row r="8" spans="1:11">
      <c r="A8" s="304" t="s">
        <v>217</v>
      </c>
      <c r="B8" s="305"/>
      <c r="C8" s="305"/>
      <c r="D8" s="305"/>
      <c r="E8" s="305"/>
      <c r="F8" s="305"/>
      <c r="G8" s="305"/>
      <c r="H8" s="36">
        <v>3</v>
      </c>
      <c r="I8" s="7">
        <v>31658088</v>
      </c>
      <c r="J8" s="7">
        <v>27195291.027270705</v>
      </c>
    </row>
    <row r="9" spans="1:11">
      <c r="A9" s="304" t="s">
        <v>218</v>
      </c>
      <c r="B9" s="305"/>
      <c r="C9" s="305"/>
      <c r="D9" s="305"/>
      <c r="E9" s="305"/>
      <c r="F9" s="305"/>
      <c r="G9" s="305"/>
      <c r="H9" s="36">
        <v>4</v>
      </c>
      <c r="I9" s="7">
        <v>22103250</v>
      </c>
      <c r="J9" s="7">
        <v>20583965.614614785</v>
      </c>
    </row>
    <row r="10" spans="1:11">
      <c r="A10" s="304" t="s">
        <v>219</v>
      </c>
      <c r="B10" s="305"/>
      <c r="C10" s="305"/>
      <c r="D10" s="305"/>
      <c r="E10" s="305"/>
      <c r="F10" s="305"/>
      <c r="G10" s="305"/>
      <c r="H10" s="36">
        <v>5</v>
      </c>
      <c r="I10" s="7">
        <v>32300209</v>
      </c>
      <c r="J10" s="7">
        <v>31153543.308602523</v>
      </c>
    </row>
    <row r="11" spans="1:11">
      <c r="A11" s="304" t="s">
        <v>220</v>
      </c>
      <c r="B11" s="305"/>
      <c r="C11" s="305"/>
      <c r="D11" s="305"/>
      <c r="E11" s="305"/>
      <c r="F11" s="305"/>
      <c r="G11" s="305"/>
      <c r="H11" s="36">
        <v>6</v>
      </c>
      <c r="I11" s="7"/>
      <c r="J11" s="7">
        <v>21169495.21104189</v>
      </c>
    </row>
    <row r="12" spans="1:11">
      <c r="A12" s="304" t="s">
        <v>221</v>
      </c>
      <c r="B12" s="305"/>
      <c r="C12" s="305"/>
      <c r="D12" s="305"/>
      <c r="E12" s="305"/>
      <c r="F12" s="305"/>
      <c r="G12" s="305"/>
      <c r="H12" s="36">
        <v>7</v>
      </c>
      <c r="I12" s="7"/>
      <c r="J12" s="7"/>
    </row>
    <row r="13" spans="1:11">
      <c r="A13" s="304" t="s">
        <v>222</v>
      </c>
      <c r="B13" s="305"/>
      <c r="C13" s="305"/>
      <c r="D13" s="305"/>
      <c r="E13" s="305"/>
      <c r="F13" s="305"/>
      <c r="G13" s="305"/>
      <c r="H13" s="36">
        <v>8</v>
      </c>
      <c r="I13" s="7"/>
      <c r="J13" s="7"/>
    </row>
    <row r="14" spans="1:11">
      <c r="A14" s="304" t="s">
        <v>223</v>
      </c>
      <c r="B14" s="305"/>
      <c r="C14" s="305"/>
      <c r="D14" s="305"/>
      <c r="E14" s="305"/>
      <c r="F14" s="305"/>
      <c r="G14" s="305"/>
      <c r="H14" s="36">
        <v>9</v>
      </c>
      <c r="I14" s="7">
        <v>-64040404</v>
      </c>
      <c r="J14" s="7">
        <v>-47706995.108395085</v>
      </c>
    </row>
    <row r="15" spans="1:11">
      <c r="A15" s="311" t="s">
        <v>202</v>
      </c>
      <c r="B15" s="306"/>
      <c r="C15" s="306"/>
      <c r="D15" s="306"/>
      <c r="E15" s="306"/>
      <c r="F15" s="306"/>
      <c r="G15" s="306"/>
      <c r="H15" s="36">
        <v>10</v>
      </c>
      <c r="I15" s="133">
        <f>SUM(I6:I14)</f>
        <v>625492479</v>
      </c>
      <c r="J15" s="133">
        <f>SUM(J6:J14)</f>
        <v>655823942.20879388</v>
      </c>
    </row>
    <row r="16" spans="1:11">
      <c r="A16" s="304" t="s">
        <v>203</v>
      </c>
      <c r="B16" s="305"/>
      <c r="C16" s="305"/>
      <c r="D16" s="305"/>
      <c r="E16" s="305"/>
      <c r="F16" s="305"/>
      <c r="G16" s="305"/>
      <c r="H16" s="36">
        <v>11</v>
      </c>
      <c r="I16" s="7">
        <v>-34057633</v>
      </c>
      <c r="J16" s="7">
        <v>23295118.781748023</v>
      </c>
    </row>
    <row r="17" spans="1:10">
      <c r="A17" s="304" t="s">
        <v>204</v>
      </c>
      <c r="B17" s="305"/>
      <c r="C17" s="305"/>
      <c r="D17" s="305"/>
      <c r="E17" s="305"/>
      <c r="F17" s="305"/>
      <c r="G17" s="305"/>
      <c r="H17" s="36">
        <v>12</v>
      </c>
      <c r="I17" s="7">
        <v>6115692</v>
      </c>
      <c r="J17" s="7">
        <v>-4607455.5336404089</v>
      </c>
    </row>
    <row r="18" spans="1:10">
      <c r="A18" s="304" t="s">
        <v>205</v>
      </c>
      <c r="B18" s="305"/>
      <c r="C18" s="305"/>
      <c r="D18" s="305"/>
      <c r="E18" s="305"/>
      <c r="F18" s="305"/>
      <c r="G18" s="305"/>
      <c r="H18" s="36">
        <v>13</v>
      </c>
      <c r="I18" s="7"/>
      <c r="J18" s="7"/>
    </row>
    <row r="19" spans="1:10">
      <c r="A19" s="304" t="s">
        <v>206</v>
      </c>
      <c r="B19" s="305"/>
      <c r="C19" s="305"/>
      <c r="D19" s="305"/>
      <c r="E19" s="305"/>
      <c r="F19" s="305"/>
      <c r="G19" s="305"/>
      <c r="H19" s="36">
        <v>14</v>
      </c>
      <c r="I19" s="7"/>
      <c r="J19" s="7"/>
    </row>
    <row r="20" spans="1:10">
      <c r="A20" s="304" t="s">
        <v>207</v>
      </c>
      <c r="B20" s="305"/>
      <c r="C20" s="305"/>
      <c r="D20" s="305"/>
      <c r="E20" s="305"/>
      <c r="F20" s="305"/>
      <c r="G20" s="305"/>
      <c r="H20" s="36">
        <v>15</v>
      </c>
      <c r="I20" s="7"/>
      <c r="J20" s="7"/>
    </row>
    <row r="21" spans="1:10">
      <c r="A21" s="304" t="s">
        <v>208</v>
      </c>
      <c r="B21" s="305"/>
      <c r="C21" s="305"/>
      <c r="D21" s="305"/>
      <c r="E21" s="305"/>
      <c r="F21" s="305"/>
      <c r="G21" s="305"/>
      <c r="H21" s="36">
        <v>16</v>
      </c>
      <c r="I21" s="7">
        <v>0</v>
      </c>
      <c r="J21" s="7">
        <v>14179565.655502973</v>
      </c>
    </row>
    <row r="22" spans="1:10">
      <c r="A22" s="225" t="s">
        <v>213</v>
      </c>
      <c r="B22" s="306"/>
      <c r="C22" s="306"/>
      <c r="D22" s="306"/>
      <c r="E22" s="306"/>
      <c r="F22" s="306"/>
      <c r="G22" s="306"/>
      <c r="H22" s="36">
        <v>17</v>
      </c>
      <c r="I22" s="133">
        <f>SUM(I16:I21)</f>
        <v>-27941941</v>
      </c>
      <c r="J22" s="133">
        <f>SUM(J16:J21)</f>
        <v>32867228.903610587</v>
      </c>
    </row>
    <row r="23" spans="1:10">
      <c r="A23" s="307"/>
      <c r="B23" s="308"/>
      <c r="C23" s="308"/>
      <c r="D23" s="308"/>
      <c r="E23" s="308"/>
      <c r="F23" s="308"/>
      <c r="G23" s="308"/>
      <c r="H23" s="309"/>
      <c r="I23" s="309"/>
      <c r="J23" s="310"/>
    </row>
    <row r="24" spans="1:10">
      <c r="A24" s="296" t="s">
        <v>209</v>
      </c>
      <c r="B24" s="297"/>
      <c r="C24" s="297"/>
      <c r="D24" s="297"/>
      <c r="E24" s="297"/>
      <c r="F24" s="297"/>
      <c r="G24" s="297"/>
      <c r="H24" s="37">
        <v>18</v>
      </c>
      <c r="I24" s="6">
        <v>625496171</v>
      </c>
      <c r="J24" s="6">
        <v>32863705.220442891</v>
      </c>
    </row>
    <row r="25" spans="1:10">
      <c r="A25" s="298" t="s">
        <v>210</v>
      </c>
      <c r="B25" s="299"/>
      <c r="C25" s="299"/>
      <c r="D25" s="299"/>
      <c r="E25" s="299"/>
      <c r="F25" s="299"/>
      <c r="G25" s="299"/>
      <c r="H25" s="38">
        <v>19</v>
      </c>
      <c r="I25" s="50">
        <v>-3692</v>
      </c>
      <c r="J25" s="125">
        <v>3523.6831676796546</v>
      </c>
    </row>
    <row r="26" spans="1:10" ht="24.6" customHeight="1">
      <c r="A26" s="300" t="s">
        <v>214</v>
      </c>
      <c r="B26" s="301"/>
      <c r="C26" s="301"/>
      <c r="D26" s="301"/>
      <c r="E26" s="301"/>
      <c r="F26" s="301"/>
      <c r="G26" s="301"/>
      <c r="H26" s="301"/>
      <c r="I26" s="301"/>
      <c r="J26" s="301"/>
    </row>
  </sheetData>
  <protectedRanges>
    <protectedRange sqref="E2:E3" name="Range1_1"/>
    <protectedRange sqref="G2:G3" name="Range1"/>
  </protectedRanges>
  <mergeCells count="26">
    <mergeCell ref="C2:D2"/>
    <mergeCell ref="A4:G4"/>
    <mergeCell ref="A5:G5"/>
    <mergeCell ref="A6:G6"/>
    <mergeCell ref="A3:J3"/>
    <mergeCell ref="A7:G7"/>
    <mergeCell ref="A8:G8"/>
    <mergeCell ref="A9:G9"/>
    <mergeCell ref="A10:G10"/>
    <mergeCell ref="A11:G11"/>
    <mergeCell ref="A24:G24"/>
    <mergeCell ref="A25:G25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12:G12"/>
    <mergeCell ref="A13:G13"/>
    <mergeCell ref="A14:G14"/>
    <mergeCell ref="A15:G15"/>
  </mergeCells>
  <phoneticPr fontId="4" type="noConversion"/>
  <conditionalFormatting sqref="G2">
    <cfRule type="cellIs" dxfId="0" priority="1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24:J25 I6:J22"/>
  </dataValidations>
  <pageMargins left="0.5" right="0.41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2012-10-22T13:33:58Z</cp:lastPrinted>
  <dcterms:created xsi:type="dcterms:W3CDTF">2008-10-17T11:51:54Z</dcterms:created>
  <dcterms:modified xsi:type="dcterms:W3CDTF">2016-10-26T06:56:12Z</dcterms:modified>
</cp:coreProperties>
</file>