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ADP Grupa\2016-3Q\Završni izvještaji 3 jezika\"/>
    </mc:Choice>
  </mc:AlternateContent>
  <bookViews>
    <workbookView xWindow="0" yWindow="0" windowWidth="28800" windowHeight="1243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PK!$A$1:$K$26</definedName>
  </definedNames>
  <calcPr calcId="152511"/>
</workbook>
</file>

<file path=xl/calcChain.xml><?xml version="1.0" encoding="utf-8"?>
<calcChain xmlns="http://schemas.openxmlformats.org/spreadsheetml/2006/main">
  <c r="J52" i="20" l="1"/>
  <c r="K52" i="20"/>
  <c r="J16" i="18" l="1"/>
  <c r="K44" i="20"/>
  <c r="K38" i="20"/>
  <c r="K31" i="20"/>
  <c r="K27" i="20"/>
  <c r="K45" i="20" l="1"/>
  <c r="K46" i="20"/>
  <c r="K32" i="20"/>
  <c r="K33" i="20"/>
  <c r="K13" i="20"/>
  <c r="K18" i="20"/>
  <c r="K57" i="18"/>
  <c r="K66" i="18" s="1"/>
  <c r="K67" i="18" s="1"/>
  <c r="K7" i="18"/>
  <c r="K27" i="18"/>
  <c r="K12" i="18"/>
  <c r="K16" i="18"/>
  <c r="K22" i="18"/>
  <c r="K33" i="18"/>
  <c r="J18" i="20"/>
  <c r="J13" i="20"/>
  <c r="J31" i="20"/>
  <c r="J27" i="20"/>
  <c r="J44" i="20"/>
  <c r="J38" i="20"/>
  <c r="J72" i="19"/>
  <c r="J69" i="19" s="1"/>
  <c r="J114" i="19" s="1"/>
  <c r="J79" i="19"/>
  <c r="J82" i="19"/>
  <c r="J86" i="19"/>
  <c r="J90" i="19"/>
  <c r="J100" i="19"/>
  <c r="J9" i="19"/>
  <c r="J16" i="19"/>
  <c r="J26" i="19"/>
  <c r="J35" i="19"/>
  <c r="J41" i="19"/>
  <c r="J49" i="19"/>
  <c r="J56" i="19"/>
  <c r="J12" i="18"/>
  <c r="J57" i="18"/>
  <c r="J66" i="18" s="1"/>
  <c r="J67" i="18" s="1"/>
  <c r="J7" i="18"/>
  <c r="J27" i="18"/>
  <c r="J22" i="18"/>
  <c r="J33" i="18"/>
  <c r="J15" i="17"/>
  <c r="K15" i="17"/>
  <c r="J22" i="17"/>
  <c r="K22" i="17"/>
  <c r="K20" i="20" l="1"/>
  <c r="J40" i="19"/>
  <c r="J8" i="19"/>
  <c r="J66" i="19"/>
  <c r="J10" i="18"/>
  <c r="J43" i="18" s="1"/>
  <c r="J32" i="20"/>
  <c r="J33" i="20"/>
  <c r="J19" i="20"/>
  <c r="J45" i="20"/>
  <c r="J46" i="20"/>
  <c r="K19" i="20"/>
  <c r="K47" i="20" s="1"/>
  <c r="J20" i="20"/>
  <c r="K42" i="18"/>
  <c r="J42" i="18"/>
  <c r="K10" i="18"/>
  <c r="K43" i="18" s="1"/>
  <c r="J46" i="18" l="1"/>
  <c r="K44" i="18"/>
  <c r="K48" i="18" s="1"/>
  <c r="K49" i="18" s="1"/>
  <c r="K45" i="18"/>
  <c r="K48" i="20"/>
  <c r="J48" i="20"/>
  <c r="J47" i="20"/>
  <c r="J45" i="18"/>
  <c r="J44" i="18"/>
  <c r="J48" i="18" s="1"/>
  <c r="J49" i="18" s="1"/>
  <c r="K46" i="18"/>
  <c r="K50" i="18" l="1"/>
  <c r="J50" i="18"/>
</calcChain>
</file>

<file path=xl/sharedStrings.xml><?xml version="1.0" encoding="utf-8"?>
<sst xmlns="http://schemas.openxmlformats.org/spreadsheetml/2006/main" count="342" uniqueCount="308">
  <si>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</si>
  <si>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</si>
  <si>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</si>
  <si>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</si>
  <si>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</si>
  <si>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</si>
  <si>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</si>
  <si>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</si>
  <si>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</si>
  <si>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</si>
  <si>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</si>
  <si>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</si>
  <si>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</si>
  <si>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</si>
  <si>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</si>
  <si>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</si>
  <si>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</si>
  <si>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</si>
  <si>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</si>
  <si>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</si>
  <si>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</si>
  <si>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</si>
  <si>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</si>
  <si>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</si>
  <si>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</si>
  <si>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</si>
  <si>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</si>
  <si>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</si>
  <si>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</si>
  <si>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</si>
  <si>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</si>
  <si>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</si>
  <si>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</si>
  <si>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</si>
  <si>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</si>
  <si>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</si>
  <si>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</si>
  <si>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</si>
  <si>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</si>
  <si>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</si>
  <si>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</si>
  <si>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</si>
  <si>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</si>
  <si>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</si>
  <si>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</si>
  <si>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</si>
  <si>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</si>
  <si>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</si>
  <si>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</si>
  <si>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</si>
  <si>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</si>
  <si>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</si>
  <si>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</si>
  <si>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</si>
  <si>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</si>
  <si>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</si>
  <si>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</si>
  <si>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</si>
  <si>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</si>
  <si>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</si>
  <si>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</si>
  <si>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</si>
  <si>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</si>
  <si>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</si>
  <si>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</si>
  <si>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</si>
  <si>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</si>
  <si>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</si>
  <si>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</si>
  <si>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</si>
  <si>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</si>
  <si>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</si>
  <si>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</si>
  <si>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</si>
  <si>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</si>
  <si>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</si>
  <si>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</si>
  <si>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</si>
  <si>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</si>
  <si>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</si>
  <si>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</si>
  <si>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</si>
  <si>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</si>
  <si>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</si>
  <si>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</si>
  <si>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</si>
  <si>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</si>
  <si>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</si>
  <si>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</si>
  <si>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</si>
  <si>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</si>
  <si>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</si>
  <si>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</si>
  <si>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</si>
  <si>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</si>
  <si>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</si>
  <si>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</si>
  <si>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</si>
  <si>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</si>
  <si>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</si>
  <si>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</si>
  <si>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</si>
  <si>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</si>
  <si>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</si>
  <si>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</si>
  <si>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</si>
  <si>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</si>
  <si>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</si>
  <si>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</si>
  <si>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</si>
  <si>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</si>
  <si>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</si>
  <si>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</si>
  <si>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</si>
  <si>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</si>
  <si>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</si>
  <si>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</si>
  <si>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</si>
  <si>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</si>
  <si>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</si>
  <si>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</si>
  <si>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</si>
  <si>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</si>
  <si>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</si>
  <si>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</si>
  <si>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</si>
  <si>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</si>
  <si>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</si>
  <si>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</si>
  <si>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</si>
  <si>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</si>
  <si>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</si>
  <si>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</si>
  <si>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</si>
  <si>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</si>
  <si>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</si>
  <si>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</si>
  <si>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</si>
  <si>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</si>
  <si>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</si>
  <si>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</si>
  <si>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</si>
  <si>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</si>
  <si>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</si>
  <si>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</si>
  <si>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</si>
  <si>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</si>
  <si>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</si>
  <si>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</si>
  <si>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</si>
  <si>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</si>
  <si>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</si>
  <si>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</si>
  <si>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</si>
  <si>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</si>
  <si>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</si>
  <si>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</si>
  <si>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</si>
  <si>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</si>
  <si>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</si>
  <si>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</si>
  <si>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</si>
  <si>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</si>
  <si>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</si>
  <si>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</si>
  <si>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</si>
  <si>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</si>
  <si>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</si>
  <si>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</si>
  <si>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</si>
  <si>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</si>
  <si>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</si>
  <si>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</si>
  <si>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</si>
  <si>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</si>
  <si>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</si>
  <si>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</si>
  <si>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</si>
  <si>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</si>
  <si>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</si>
  <si>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</si>
  <si>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</si>
  <si>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</si>
  <si>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</si>
  <si>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</si>
  <si>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</si>
  <si>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</si>
  <si>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</si>
  <si>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</si>
  <si>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</si>
  <si>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</si>
  <si>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</si>
  <si>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</si>
  <si>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</si>
  <si>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</si>
  <si>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</si>
  <si>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</si>
  <si>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</si>
  <si>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</si>
  <si>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</si>
  <si>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</si>
  <si>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</si>
  <si>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</si>
  <si>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</si>
  <si>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</si>
  <si>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</si>
  <si>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</si>
  <si>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</si>
  <si>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</si>
  <si>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</si>
  <si>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</si>
  <si>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</si>
  <si>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</si>
  <si>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</si>
  <si>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</si>
  <si>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</si>
  <si>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</si>
  <si>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</si>
  <si>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</si>
  <si>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</si>
  <si>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</si>
  <si>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</si>
  <si>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</si>
  <si>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</si>
  <si>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</si>
  <si>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</si>
  <si>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</si>
  <si>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</si>
  <si>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</si>
  <si>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</si>
  <si>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</si>
  <si>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</si>
  <si>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</si>
  <si>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</si>
  <si>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</si>
  <si>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</si>
  <si>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</si>
  <si>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</si>
  <si>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</si>
  <si>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</si>
  <si>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</si>
  <si>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</si>
  <si>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</si>
  <si>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</si>
  <si>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</si>
  <si>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</si>
  <si>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</si>
  <si>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</si>
  <si>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</si>
  <si>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</si>
  <si>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</si>
  <si>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</si>
  <si>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</si>
  <si>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</si>
  <si>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</si>
  <si>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</si>
  <si>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</si>
  <si>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</si>
  <si>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</si>
  <si>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</si>
  <si>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</si>
  <si>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</si>
  <si>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</si>
  <si>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</si>
  <si>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</si>
  <si>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</si>
  <si>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</si>
  <si>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</si>
  <si>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</si>
  <si>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</si>
  <si>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</si>
  <si>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</si>
  <si>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</si>
  <si>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</si>
  <si>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</si>
  <si>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</si>
  <si>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</si>
  <si>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</si>
  <si>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</si>
  <si>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</si>
  <si>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</si>
  <si>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</si>
  <si>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</si>
  <si>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01.01.2016.</t>
  </si>
  <si>
    <t>03440494</t>
  </si>
  <si>
    <t>060007090</t>
  </si>
  <si>
    <t>48351740621</t>
  </si>
  <si>
    <t>informacije@adplastik.hr</t>
  </si>
  <si>
    <t>www.adplastik.hr</t>
  </si>
  <si>
    <t>NE</t>
  </si>
  <si>
    <t>2932</t>
  </si>
  <si>
    <t>021/206-651</t>
  </si>
  <si>
    <t>021/275-651</t>
  </si>
  <si>
    <t xml:space="preserve">sandra.capan@adplastik.hr </t>
  </si>
  <si>
    <t>Obveznik: AD PLASTIK d.d.</t>
  </si>
  <si>
    <t>AKTIVA</t>
  </si>
  <si>
    <t>Sandra Capan</t>
  </si>
  <si>
    <t>Sanja Biočić</t>
  </si>
  <si>
    <t>AD Plastik d.d.</t>
  </si>
  <si>
    <t>Matoševa 8</t>
  </si>
  <si>
    <t>Solin</t>
  </si>
  <si>
    <t>Splitsko-dalmatinska</t>
  </si>
  <si>
    <t>1. Financijski izvještaji (bilanca, račun dobiti i gubitka, izvještaj o novčanom tijeku, izvještaj o promjenama</t>
  </si>
  <si>
    <t>3. Izjava osoba odgovornih za sastavljanje izvještaja izdavatelja.</t>
  </si>
  <si>
    <t>30.09.2016.</t>
  </si>
  <si>
    <t>stanje na dan 30.09.2016.</t>
  </si>
  <si>
    <t>u razdoblju 01.01.2016. do 30.09.2016.</t>
  </si>
  <si>
    <t>Obveznik: AD Plastik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</si>
</sst>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27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2">
    <xf numFmtId="0" fontId="0" fillId="0" borderId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6" fillId="0" borderId="0"/>
    <xf numFmtId="0" fontId="16" fillId="0" borderId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>
      <alignment wrapText="1"/>
    </xf>
    <xf numFmtId="0" fontId="25" fillId="0" borderId="0"/>
    <xf numFmtId="0" fontId="11" fillId="0" borderId="0">
      <alignment vertical="top"/>
    </xf>
    <xf numFmtId="0" fontId="25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293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14" applyFont="1" applyAlignment="1"/>
    <xf numFmtId="0" fontId="1" fillId="0" borderId="0" xfId="14" applyFont="1" applyAlignment="1"/>
    <xf numFmtId="0" fontId="7" fillId="0" borderId="7" xfId="14" applyFont="1" applyFill="1" applyBorder="1" applyAlignment="1" applyProtection="1">
      <alignment horizontal="center" vertical="center"/>
      <protection locked="0" hidden="1"/>
    </xf>
    <xf numFmtId="0" fontId="4" fillId="0" borderId="0" xfId="14" applyFont="1" applyFill="1" applyBorder="1" applyAlignment="1" applyProtection="1">
      <alignment horizontal="left" vertical="center"/>
      <protection hidden="1"/>
    </xf>
    <xf numFmtId="0" fontId="5" fillId="0" borderId="0" xfId="14" applyFont="1" applyFill="1" applyBorder="1" applyAlignment="1" applyProtection="1">
      <alignment vertical="center"/>
      <protection hidden="1"/>
    </xf>
    <xf numFmtId="0" fontId="5" fillId="0" borderId="0" xfId="14" applyFont="1" applyFill="1" applyBorder="1" applyAlignment="1" applyProtection="1">
      <alignment horizontal="center" vertical="center" wrapText="1"/>
      <protection hidden="1"/>
    </xf>
    <xf numFmtId="0" fontId="7" fillId="0" borderId="0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 vertical="center" wrapText="1"/>
      <protection hidden="1"/>
    </xf>
    <xf numFmtId="0" fontId="14" fillId="0" borderId="0" xfId="1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14" applyFont="1" applyFill="1" applyBorder="1" applyAlignment="1" applyProtection="1">
      <alignment horizontal="left" vertical="center"/>
      <protection hidden="1"/>
    </xf>
    <xf numFmtId="0" fontId="7" fillId="0" borderId="0" xfId="14" applyFont="1" applyBorder="1" applyAlignment="1" applyProtection="1">
      <alignment horizontal="left"/>
      <protection hidden="1"/>
    </xf>
    <xf numFmtId="0" fontId="7" fillId="0" borderId="0" xfId="14" applyFont="1" applyBorder="1" applyAlignment="1" applyProtection="1">
      <alignment vertical="top"/>
      <protection hidden="1"/>
    </xf>
    <xf numFmtId="0" fontId="7" fillId="0" borderId="0" xfId="14" applyFont="1" applyBorder="1" applyAlignment="1" applyProtection="1">
      <alignment horizontal="right"/>
      <protection hidden="1"/>
    </xf>
    <xf numFmtId="0" fontId="4" fillId="0" borderId="0" xfId="14" applyFont="1" applyFill="1" applyBorder="1" applyAlignment="1" applyProtection="1">
      <alignment horizontal="right" vertical="center"/>
      <protection locked="0" hidden="1"/>
    </xf>
    <xf numFmtId="0" fontId="5" fillId="0" borderId="0" xfId="14" applyFont="1" applyBorder="1" applyAlignment="1" applyProtection="1">
      <protection hidden="1"/>
    </xf>
    <xf numFmtId="0" fontId="4" fillId="0" borderId="0" xfId="14" applyFont="1" applyBorder="1" applyAlignment="1" applyProtection="1">
      <alignment vertical="top"/>
      <protection hidden="1"/>
    </xf>
    <xf numFmtId="0" fontId="7" fillId="0" borderId="0" xfId="14" applyFont="1" applyFill="1" applyBorder="1" applyAlignment="1" applyProtection="1">
      <protection hidden="1"/>
    </xf>
    <xf numFmtId="0" fontId="7" fillId="0" borderId="0" xfId="14" applyFont="1" applyBorder="1" applyAlignment="1" applyProtection="1">
      <alignment horizontal="center" vertical="center"/>
      <protection locked="0" hidden="1"/>
    </xf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0" xfId="14" applyFont="1" applyBorder="1" applyAlignment="1" applyProtection="1">
      <alignment horizontal="right" vertical="top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0" xfId="14" applyFont="1" applyBorder="1" applyAlignment="1"/>
    <xf numFmtId="0" fontId="7" fillId="0" borderId="0" xfId="14" applyFont="1" applyBorder="1" applyAlignment="1" applyProtection="1">
      <alignment horizontal="left" vertical="top"/>
      <protection hidden="1"/>
    </xf>
    <xf numFmtId="0" fontId="7" fillId="0" borderId="8" xfId="14" applyFont="1" applyBorder="1" applyAlignment="1" applyProtection="1">
      <protection hidden="1"/>
    </xf>
    <xf numFmtId="0" fontId="7" fillId="0" borderId="0" xfId="14" applyFont="1" applyBorder="1" applyAlignment="1" applyProtection="1">
      <alignment vertical="center"/>
      <protection hidden="1"/>
    </xf>
    <xf numFmtId="0" fontId="7" fillId="0" borderId="9" xfId="14" applyFont="1" applyBorder="1" applyAlignment="1" applyProtection="1">
      <protection hidden="1"/>
    </xf>
    <xf numFmtId="0" fontId="7" fillId="0" borderId="9" xfId="14" applyFont="1" applyBorder="1" applyAlignment="1"/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1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1" fillId="0" borderId="0" xfId="21" applyFont="1" applyFill="1" applyAlignment="1">
      <alignment wrapText="1"/>
    </xf>
    <xf numFmtId="0" fontId="1" fillId="0" borderId="0" xfId="0" applyFont="1" applyFill="1"/>
    <xf numFmtId="0" fontId="1" fillId="0" borderId="0" xfId="2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/>
    </xf>
    <xf numFmtId="0" fontId="7" fillId="0" borderId="8" xfId="14" applyFont="1" applyBorder="1" applyAlignment="1"/>
    <xf numFmtId="0" fontId="7" fillId="0" borderId="14" xfId="14" applyFont="1" applyBorder="1" applyAlignment="1"/>
    <xf numFmtId="0" fontId="5" fillId="0" borderId="15" xfId="14" applyFont="1" applyFill="1" applyBorder="1" applyAlignment="1" applyProtection="1">
      <alignment horizontal="left" vertical="center" wrapText="1"/>
      <protection hidden="1"/>
    </xf>
    <xf numFmtId="0" fontId="5" fillId="0" borderId="7" xfId="14" applyFont="1" applyFill="1" applyBorder="1" applyAlignment="1" applyProtection="1">
      <alignment vertical="center"/>
      <protection hidden="1"/>
    </xf>
    <xf numFmtId="0" fontId="7" fillId="0" borderId="15" xfId="14" applyFont="1" applyBorder="1" applyAlignment="1" applyProtection="1">
      <alignment horizontal="left" vertical="center" wrapText="1"/>
      <protection hidden="1"/>
    </xf>
    <xf numFmtId="0" fontId="7" fillId="0" borderId="7" xfId="14" applyFont="1" applyBorder="1" applyAlignment="1" applyProtection="1">
      <protection hidden="1"/>
    </xf>
    <xf numFmtId="0" fontId="14" fillId="0" borderId="0" xfId="14" applyFont="1" applyBorder="1" applyAlignment="1" applyProtection="1">
      <alignment horizontal="right"/>
      <protection hidden="1"/>
    </xf>
    <xf numFmtId="0" fontId="7" fillId="0" borderId="15" xfId="14" applyFont="1" applyFill="1" applyBorder="1" applyAlignment="1" applyProtection="1">
      <protection hidden="1"/>
    </xf>
    <xf numFmtId="0" fontId="7" fillId="0" borderId="15" xfId="14" applyFont="1" applyBorder="1" applyAlignment="1" applyProtection="1">
      <alignment wrapText="1"/>
      <protection hidden="1"/>
    </xf>
    <xf numFmtId="0" fontId="7" fillId="0" borderId="7" xfId="14" applyFont="1" applyBorder="1" applyAlignment="1" applyProtection="1">
      <alignment horizontal="right"/>
      <protection hidden="1"/>
    </xf>
    <xf numFmtId="0" fontId="7" fillId="0" borderId="15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0" fontId="4" fillId="0" borderId="15" xfId="14" applyFont="1" applyFill="1" applyBorder="1" applyAlignment="1" applyProtection="1">
      <alignment horizontal="right" vertical="center"/>
      <protection locked="0" hidden="1"/>
    </xf>
    <xf numFmtId="0" fontId="7" fillId="0" borderId="15" xfId="14" applyFont="1" applyBorder="1" applyAlignment="1" applyProtection="1">
      <alignment vertical="top"/>
      <protection hidden="1"/>
    </xf>
    <xf numFmtId="0" fontId="7" fillId="0" borderId="15" xfId="14" applyFont="1" applyBorder="1" applyAlignment="1" applyProtection="1">
      <alignment horizontal="left" vertical="top" wrapText="1"/>
      <protection hidden="1"/>
    </xf>
    <xf numFmtId="0" fontId="7" fillId="0" borderId="7" xfId="14" applyFont="1" applyBorder="1" applyAlignment="1"/>
    <xf numFmtId="0" fontId="7" fillId="0" borderId="15" xfId="14" applyFont="1" applyBorder="1" applyAlignment="1" applyProtection="1">
      <alignment horizontal="left" vertical="top" indent="2"/>
      <protection hidden="1"/>
    </xf>
    <xf numFmtId="0" fontId="7" fillId="0" borderId="15" xfId="14" applyFont="1" applyBorder="1" applyAlignment="1" applyProtection="1">
      <alignment horizontal="left" vertical="top" wrapText="1" indent="2"/>
      <protection hidden="1"/>
    </xf>
    <xf numFmtId="0" fontId="7" fillId="0" borderId="7" xfId="14" applyFont="1" applyBorder="1" applyAlignment="1" applyProtection="1">
      <alignment horizontal="right" vertical="top"/>
      <protection hidden="1"/>
    </xf>
    <xf numFmtId="49" fontId="4" fillId="0" borderId="15" xfId="14" applyNumberFormat="1" applyFont="1" applyBorder="1" applyAlignment="1" applyProtection="1">
      <alignment horizontal="center" vertical="center"/>
      <protection locked="0" hidden="1"/>
    </xf>
    <xf numFmtId="0" fontId="7" fillId="0" borderId="7" xfId="14" applyFont="1" applyBorder="1" applyAlignment="1" applyProtection="1">
      <alignment horizontal="left" vertical="top"/>
      <protection hidden="1"/>
    </xf>
    <xf numFmtId="0" fontId="7" fillId="0" borderId="15" xfId="14" applyFont="1" applyBorder="1" applyAlignment="1" applyProtection="1">
      <alignment horizontal="left"/>
      <protection hidden="1"/>
    </xf>
    <xf numFmtId="0" fontId="7" fillId="0" borderId="14" xfId="14" applyFont="1" applyBorder="1" applyAlignment="1" applyProtection="1">
      <protection hidden="1"/>
    </xf>
    <xf numFmtId="0" fontId="7" fillId="0" borderId="7" xfId="14" applyFont="1" applyBorder="1" applyAlignment="1" applyProtection="1">
      <alignment horizontal="left"/>
      <protection hidden="1"/>
    </xf>
    <xf numFmtId="0" fontId="7" fillId="0" borderId="15" xfId="14" applyFont="1" applyFill="1" applyBorder="1" applyAlignment="1" applyProtection="1">
      <alignment vertical="center"/>
      <protection hidden="1"/>
    </xf>
    <xf numFmtId="0" fontId="15" fillId="0" borderId="15" xfId="21" applyFont="1" applyFill="1" applyBorder="1" applyAlignment="1" applyProtection="1">
      <alignment vertical="center"/>
      <protection hidden="1"/>
    </xf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4" fillId="0" borderId="7" xfId="14" applyFont="1" applyBorder="1" applyAlignment="1" applyProtection="1">
      <alignment vertical="center"/>
      <protection hidden="1"/>
    </xf>
    <xf numFmtId="0" fontId="7" fillId="0" borderId="16" xfId="14" applyFont="1" applyBorder="1" applyAlignment="1" applyProtection="1">
      <protection hidden="1"/>
    </xf>
    <xf numFmtId="0" fontId="7" fillId="0" borderId="17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alignment horizontal="right" vertical="top" wrapText="1"/>
      <protection hidden="1"/>
    </xf>
    <xf numFmtId="0" fontId="7" fillId="0" borderId="18" xfId="14" applyFont="1" applyFill="1" applyBorder="1" applyAlignment="1" applyProtection="1">
      <protection hidden="1"/>
    </xf>
    <xf numFmtId="0" fontId="7" fillId="0" borderId="19" xfId="14" applyFont="1" applyFill="1" applyBorder="1" applyAlignment="1" applyProtection="1">
      <protection hidden="1"/>
    </xf>
    <xf numFmtId="14" fontId="4" fillId="0" borderId="12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14" applyFont="1" applyFill="1" applyBorder="1" applyAlignment="1" applyProtection="1">
      <alignment horizontal="center" vertical="center"/>
      <protection locked="0" hidden="1"/>
    </xf>
    <xf numFmtId="49" fontId="4" fillId="0" borderId="11" xfId="14" applyNumberFormat="1" applyFont="1" applyFill="1" applyBorder="1" applyAlignment="1" applyProtection="1">
      <alignment horizontal="right" vertical="center"/>
      <protection locked="0" hidden="1"/>
    </xf>
    <xf numFmtId="0" fontId="4" fillId="0" borderId="7" xfId="14" applyFont="1" applyFill="1" applyBorder="1" applyAlignment="1" applyProtection="1">
      <alignment horizontal="right" vertical="center"/>
      <protection locked="0" hidden="1"/>
    </xf>
    <xf numFmtId="0" fontId="7" fillId="0" borderId="0" xfId="14" applyFont="1" applyFill="1" applyBorder="1" applyAlignment="1"/>
    <xf numFmtId="49" fontId="4" fillId="0" borderId="0" xfId="14" applyNumberFormat="1" applyFont="1" applyFill="1" applyBorder="1" applyAlignment="1" applyProtection="1">
      <alignment horizontal="center" vertical="center"/>
      <protection locked="0" hidden="1"/>
    </xf>
    <xf numFmtId="3" fontId="2" fillId="0" borderId="1" xfId="5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1" fillId="0" borderId="0" xfId="0" applyNumberFormat="1" applyFont="1" applyFill="1"/>
    <xf numFmtId="0" fontId="18" fillId="0" borderId="0" xfId="2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3" fontId="8" fillId="2" borderId="1" xfId="5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wrapText="1"/>
    </xf>
    <xf numFmtId="3" fontId="8" fillId="2" borderId="6" xfId="5" applyNumberFormat="1" applyFont="1" applyFill="1" applyBorder="1" applyAlignment="1" applyProtection="1">
      <alignment vertical="center"/>
      <protection hidden="1"/>
    </xf>
    <xf numFmtId="3" fontId="8" fillId="2" borderId="24" xfId="5" applyNumberFormat="1" applyFont="1" applyFill="1" applyBorder="1" applyAlignment="1" applyProtection="1">
      <alignment vertical="center"/>
      <protection hidden="1"/>
    </xf>
    <xf numFmtId="3" fontId="2" fillId="0" borderId="26" xfId="5" applyNumberFormat="1" applyFont="1" applyFill="1" applyBorder="1" applyAlignment="1" applyProtection="1">
      <alignment vertical="center"/>
      <protection locked="0"/>
    </xf>
    <xf numFmtId="3" fontId="8" fillId="2" borderId="26" xfId="5" applyNumberFormat="1" applyFont="1" applyFill="1" applyBorder="1" applyAlignment="1" applyProtection="1">
      <alignment vertical="center"/>
      <protection hidden="1"/>
    </xf>
    <xf numFmtId="3" fontId="2" fillId="0" borderId="37" xfId="5" applyNumberFormat="1" applyFont="1" applyFill="1" applyBorder="1" applyAlignment="1" applyProtection="1">
      <alignment vertical="center"/>
      <protection locked="0"/>
    </xf>
    <xf numFmtId="3" fontId="2" fillId="0" borderId="37" xfId="5" applyNumberFormat="1" applyFont="1" applyFill="1" applyBorder="1" applyAlignment="1" applyProtection="1">
      <alignment horizontal="right" vertical="center"/>
      <protection locked="0"/>
    </xf>
    <xf numFmtId="3" fontId="2" fillId="0" borderId="15" xfId="5" applyNumberFormat="1" applyFont="1" applyFill="1" applyBorder="1" applyAlignment="1" applyProtection="1">
      <alignment horizontal="right" vertical="center"/>
      <protection locked="0"/>
    </xf>
    <xf numFmtId="3" fontId="2" fillId="0" borderId="1" xfId="5" applyNumberFormat="1" applyFont="1" applyFill="1" applyBorder="1" applyAlignment="1" applyProtection="1">
      <alignment horizontal="right" vertical="center"/>
      <protection locked="0"/>
    </xf>
    <xf numFmtId="3" fontId="2" fillId="0" borderId="37" xfId="0" applyNumberFormat="1" applyFont="1" applyFill="1" applyBorder="1" applyAlignment="1" applyProtection="1">
      <alignment vertical="center"/>
      <protection locked="0"/>
    </xf>
    <xf numFmtId="3" fontId="2" fillId="0" borderId="15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locked="0"/>
    </xf>
    <xf numFmtId="3" fontId="8" fillId="2" borderId="37" xfId="5" applyNumberFormat="1" applyFont="1" applyFill="1" applyBorder="1" applyAlignment="1" applyProtection="1">
      <alignment vertical="center"/>
      <protection hidden="1"/>
    </xf>
    <xf numFmtId="3" fontId="8" fillId="2" borderId="15" xfId="5" applyNumberFormat="1" applyFont="1" applyFill="1" applyBorder="1" applyAlignment="1" applyProtection="1">
      <alignment vertical="center"/>
      <protection hidden="1"/>
    </xf>
    <xf numFmtId="3" fontId="2" fillId="0" borderId="26" xfId="5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8" xfId="0" applyNumberFormat="1" applyFont="1" applyFill="1" applyBorder="1" applyAlignment="1" applyProtection="1">
      <alignment vertical="center"/>
      <protection locked="0"/>
    </xf>
    <xf numFmtId="3" fontId="2" fillId="0" borderId="26" xfId="0" applyNumberFormat="1" applyFont="1" applyFill="1" applyBorder="1" applyAlignment="1" applyProtection="1">
      <alignment vertical="center"/>
      <protection hidden="1"/>
    </xf>
    <xf numFmtId="3" fontId="2" fillId="0" borderId="31" xfId="0" applyNumberFormat="1" applyFont="1" applyFill="1" applyBorder="1" applyAlignment="1" applyProtection="1">
      <alignment vertical="center"/>
      <protection hidden="1"/>
    </xf>
    <xf numFmtId="3" fontId="8" fillId="2" borderId="25" xfId="5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3" fontId="8" fillId="0" borderId="1" xfId="5" applyNumberFormat="1" applyFont="1" applyFill="1" applyBorder="1" applyAlignment="1" applyProtection="1">
      <alignment vertical="center"/>
      <protection locked="0"/>
    </xf>
    <xf numFmtId="3" fontId="8" fillId="0" borderId="37" xfId="0" applyNumberFormat="1" applyFont="1" applyBorder="1"/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4" xfId="5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0" fontId="7" fillId="0" borderId="7" xfId="14" applyFont="1" applyBorder="1" applyAlignment="1" applyProtection="1">
      <alignment horizontal="right" vertical="center"/>
      <protection hidden="1"/>
    </xf>
    <xf numFmtId="0" fontId="7" fillId="0" borderId="15" xfId="14" applyFont="1" applyBorder="1" applyAlignment="1" applyProtection="1">
      <alignment horizontal="right"/>
      <protection hidden="1"/>
    </xf>
    <xf numFmtId="0" fontId="4" fillId="0" borderId="17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>
      <alignment horizontal="left" vertical="center"/>
    </xf>
    <xf numFmtId="0" fontId="7" fillId="0" borderId="19" xfId="14" applyFont="1" applyFill="1" applyBorder="1" applyAlignment="1">
      <alignment horizontal="left" vertical="center"/>
    </xf>
    <xf numFmtId="0" fontId="7" fillId="0" borderId="7" xfId="14" applyFont="1" applyBorder="1" applyAlignment="1" applyProtection="1">
      <alignment horizontal="right" vertical="center" wrapText="1"/>
      <protection hidden="1"/>
    </xf>
    <xf numFmtId="0" fontId="7" fillId="0" borderId="0" xfId="14" applyFont="1" applyBorder="1" applyAlignment="1" applyProtection="1">
      <alignment horizontal="right" wrapText="1"/>
      <protection hidden="1"/>
    </xf>
    <xf numFmtId="0" fontId="7" fillId="0" borderId="7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4" fillId="0" borderId="7" xfId="14" applyFont="1" applyFill="1" applyBorder="1" applyAlignment="1" applyProtection="1">
      <alignment horizontal="left" vertical="center" wrapText="1"/>
      <protection hidden="1"/>
    </xf>
    <xf numFmtId="0" fontId="4" fillId="0" borderId="0" xfId="14" applyFont="1" applyFill="1" applyBorder="1" applyAlignment="1" applyProtection="1">
      <alignment horizontal="left" vertical="center" wrapText="1"/>
      <protection hidden="1"/>
    </xf>
    <xf numFmtId="0" fontId="4" fillId="0" borderId="15" xfId="14" applyFont="1" applyFill="1" applyBorder="1" applyAlignment="1" applyProtection="1">
      <alignment horizontal="left" vertical="center" wrapText="1"/>
      <protection hidden="1"/>
    </xf>
    <xf numFmtId="0" fontId="13" fillId="0" borderId="7" xfId="14" applyFont="1" applyBorder="1" applyAlignment="1" applyProtection="1">
      <alignment horizontal="center" vertical="center" wrapText="1"/>
      <protection hidden="1"/>
    </xf>
    <xf numFmtId="0" fontId="13" fillId="0" borderId="0" xfId="14" applyFont="1" applyBorder="1" applyAlignment="1" applyProtection="1">
      <alignment horizontal="center" vertical="center" wrapText="1"/>
      <protection hidden="1"/>
    </xf>
    <xf numFmtId="0" fontId="13" fillId="0" borderId="15" xfId="14" applyFont="1" applyBorder="1" applyAlignment="1" applyProtection="1">
      <alignment horizontal="center" vertical="center" wrapText="1"/>
      <protection hidden="1"/>
    </xf>
    <xf numFmtId="0" fontId="3" fillId="0" borderId="7" xfId="14" applyFont="1" applyBorder="1" applyAlignment="1" applyProtection="1">
      <alignment horizontal="right" vertical="center" wrapText="1"/>
      <protection hidden="1"/>
    </xf>
    <xf numFmtId="0" fontId="3" fillId="0" borderId="15" xfId="14" applyFont="1" applyBorder="1" applyAlignment="1" applyProtection="1">
      <alignment horizontal="right" wrapText="1"/>
      <protection hidden="1"/>
    </xf>
    <xf numFmtId="1" fontId="4" fillId="0" borderId="17" xfId="14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14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4" applyFill="1" applyBorder="1" applyAlignment="1" applyProtection="1">
      <protection locked="0" hidden="1"/>
    </xf>
    <xf numFmtId="0" fontId="4" fillId="0" borderId="18" xfId="14" applyFont="1" applyFill="1" applyBorder="1" applyAlignment="1" applyProtection="1">
      <protection locked="0" hidden="1"/>
    </xf>
    <xf numFmtId="0" fontId="4" fillId="0" borderId="19" xfId="14" applyFont="1" applyFill="1" applyBorder="1" applyAlignment="1" applyProtection="1">
      <protection locked="0" hidden="1"/>
    </xf>
    <xf numFmtId="0" fontId="7" fillId="0" borderId="18" xfId="14" applyFont="1" applyFill="1" applyBorder="1" applyAlignment="1">
      <alignment horizontal="left"/>
    </xf>
    <xf numFmtId="0" fontId="7" fillId="0" borderId="19" xfId="14" applyFont="1" applyFill="1" applyBorder="1" applyAlignment="1">
      <alignment horizontal="left"/>
    </xf>
    <xf numFmtId="0" fontId="7" fillId="0" borderId="0" xfId="14" applyFont="1" applyBorder="1" applyAlignment="1" applyProtection="1">
      <alignment horizontal="right"/>
      <protection hidden="1"/>
    </xf>
    <xf numFmtId="0" fontId="7" fillId="0" borderId="0" xfId="14" applyFont="1" applyBorder="1" applyAlignment="1" applyProtection="1">
      <alignment horizontal="right" vertical="center"/>
      <protection hidden="1"/>
    </xf>
    <xf numFmtId="0" fontId="5" fillId="0" borderId="7" xfId="14" applyFont="1" applyBorder="1" applyAlignment="1" applyProtection="1">
      <alignment horizontal="center" vertical="center"/>
      <protection hidden="1"/>
    </xf>
    <xf numFmtId="0" fontId="5" fillId="0" borderId="0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7" fillId="0" borderId="0" xfId="14" applyFont="1" applyBorder="1" applyAlignment="1">
      <alignment horizontal="center" vertical="center"/>
    </xf>
    <xf numFmtId="0" fontId="7" fillId="0" borderId="0" xfId="14" applyFont="1" applyBorder="1" applyAlignment="1">
      <alignment vertical="center"/>
    </xf>
    <xf numFmtId="0" fontId="7" fillId="0" borderId="0" xfId="14" applyFont="1" applyBorder="1" applyAlignment="1">
      <alignment horizontal="center"/>
    </xf>
    <xf numFmtId="0" fontId="7" fillId="0" borderId="15" xfId="14" applyFont="1" applyBorder="1" applyAlignment="1">
      <alignment horizontal="center"/>
    </xf>
    <xf numFmtId="0" fontId="4" fillId="0" borderId="17" xfId="14" applyFont="1" applyFill="1" applyBorder="1" applyAlignment="1" applyProtection="1">
      <alignment horizontal="right" vertical="center"/>
      <protection locked="0" hidden="1"/>
    </xf>
    <xf numFmtId="0" fontId="7" fillId="0" borderId="18" xfId="14" applyFont="1" applyFill="1" applyBorder="1" applyAlignment="1"/>
    <xf numFmtId="0" fontId="7" fillId="0" borderId="19" xfId="14" applyFont="1" applyFill="1" applyBorder="1" applyAlignment="1"/>
    <xf numFmtId="0" fontId="7" fillId="0" borderId="0" xfId="14" applyFont="1" applyBorder="1" applyAlignment="1" applyProtection="1">
      <alignment vertical="top" wrapText="1"/>
      <protection hidden="1"/>
    </xf>
    <xf numFmtId="0" fontId="7" fillId="0" borderId="0" xfId="14" applyFont="1" applyBorder="1" applyAlignment="1" applyProtection="1">
      <alignment wrapText="1"/>
      <protection hidden="1"/>
    </xf>
    <xf numFmtId="0" fontId="7" fillId="0" borderId="15" xfId="14" applyFont="1" applyBorder="1" applyAlignment="1" applyProtection="1">
      <alignment horizontal="right" wrapText="1"/>
      <protection hidden="1"/>
    </xf>
    <xf numFmtId="49" fontId="4" fillId="0" borderId="17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8" xfId="14" applyNumberFormat="1" applyFont="1" applyFill="1" applyBorder="1" applyAlignment="1" applyProtection="1">
      <alignment horizontal="left" vertical="center"/>
      <protection locked="0" hidden="1"/>
    </xf>
    <xf numFmtId="49" fontId="4" fillId="0" borderId="19" xfId="14" applyNumberFormat="1" applyFont="1" applyFill="1" applyBorder="1" applyAlignment="1" applyProtection="1">
      <alignment horizontal="left" vertical="center"/>
      <protection locked="0" hidden="1"/>
    </xf>
    <xf numFmtId="0" fontId="12" fillId="0" borderId="20" xfId="14" applyFont="1" applyBorder="1" applyAlignment="1"/>
    <xf numFmtId="0" fontId="12" fillId="0" borderId="8" xfId="14" applyFont="1" applyBorder="1" applyAlignment="1"/>
    <xf numFmtId="0" fontId="7" fillId="0" borderId="0" xfId="14" applyFont="1" applyBorder="1" applyAlignment="1" applyProtection="1">
      <alignment vertical="center"/>
      <protection hidden="1"/>
    </xf>
    <xf numFmtId="0" fontId="7" fillId="0" borderId="0" xfId="14" applyFont="1" applyBorder="1" applyAlignment="1" applyProtection="1">
      <alignment horizontal="center" vertical="top"/>
      <protection hidden="1"/>
    </xf>
    <xf numFmtId="0" fontId="7" fillId="0" borderId="0" xfId="14" applyFont="1" applyBorder="1" applyAlignment="1" applyProtection="1">
      <alignment horizontal="center"/>
      <protection hidden="1"/>
    </xf>
    <xf numFmtId="0" fontId="7" fillId="0" borderId="8" xfId="14" applyFont="1" applyBorder="1" applyAlignment="1" applyProtection="1">
      <alignment horizontal="center"/>
      <protection hidden="1"/>
    </xf>
    <xf numFmtId="0" fontId="4" fillId="0" borderId="18" xfId="14" applyFont="1" applyFill="1" applyBorder="1" applyAlignment="1" applyProtection="1">
      <alignment horizontal="left" vertical="center"/>
      <protection locked="0" hidden="1"/>
    </xf>
    <xf numFmtId="0" fontId="4" fillId="0" borderId="19" xfId="14" applyFont="1" applyFill="1" applyBorder="1" applyAlignment="1" applyProtection="1">
      <alignment horizontal="left" vertical="center"/>
      <protection locked="0" hidden="1"/>
    </xf>
    <xf numFmtId="0" fontId="7" fillId="0" borderId="18" xfId="14" applyFont="1" applyFill="1" applyBorder="1" applyAlignment="1" applyProtection="1">
      <alignment horizontal="center" vertical="top"/>
      <protection hidden="1"/>
    </xf>
    <xf numFmtId="0" fontId="7" fillId="0" borderId="18" xfId="14" applyFont="1" applyFill="1" applyBorder="1" applyAlignment="1" applyProtection="1">
      <alignment horizontal="center"/>
      <protection hidden="1"/>
    </xf>
    <xf numFmtId="49" fontId="6" fillId="0" borderId="17" xfId="4" applyNumberFormat="1" applyFill="1" applyBorder="1" applyAlignment="1" applyProtection="1">
      <alignment horizontal="left" vertical="center"/>
      <protection locked="0" hidden="1"/>
    </xf>
    <xf numFmtId="0" fontId="22" fillId="0" borderId="0" xfId="21" applyFont="1" applyBorder="1" applyAlignment="1" applyProtection="1">
      <alignment horizontal="left"/>
      <protection hidden="1"/>
    </xf>
    <xf numFmtId="0" fontId="23" fillId="0" borderId="0" xfId="21" applyFont="1" applyBorder="1" applyAlignment="1"/>
    <xf numFmtId="0" fontId="15" fillId="0" borderId="0" xfId="21" applyFont="1" applyBorder="1" applyAlignment="1" applyProtection="1">
      <alignment horizontal="left"/>
      <protection hidden="1"/>
    </xf>
    <xf numFmtId="0" fontId="11" fillId="0" borderId="0" xfId="21" applyBorder="1" applyAlignment="1"/>
    <xf numFmtId="0" fontId="11" fillId="0" borderId="15" xfId="21" applyBorder="1" applyAlignment="1"/>
    <xf numFmtId="0" fontId="7" fillId="0" borderId="21" xfId="14" applyFont="1" applyBorder="1" applyAlignment="1" applyProtection="1">
      <alignment horizontal="center" vertical="top"/>
      <protection hidden="1"/>
    </xf>
    <xf numFmtId="0" fontId="7" fillId="0" borderId="21" xfId="14" applyFont="1" applyBorder="1" applyAlignment="1">
      <alignment horizontal="center"/>
    </xf>
    <xf numFmtId="0" fontId="7" fillId="0" borderId="22" xfId="14" applyFont="1" applyBorder="1" applyAlignment="1"/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9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19" fillId="0" borderId="0" xfId="21" applyFont="1" applyFill="1" applyBorder="1" applyAlignment="1" applyProtection="1">
      <alignment horizontal="center" vertical="center"/>
      <protection hidden="1"/>
    </xf>
    <xf numFmtId="14" fontId="9" fillId="0" borderId="0" xfId="2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left" vertical="center" wrapText="1"/>
      <protection hidden="1"/>
    </xf>
    <xf numFmtId="0" fontId="7" fillId="0" borderId="2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0" xfId="2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</cellXfs>
  <cellStyles count="22">
    <cellStyle name="Comma 2" xfId="1"/>
    <cellStyle name="Comma 2 2" xfId="2"/>
    <cellStyle name="Comma 3" xfId="3"/>
    <cellStyle name="Hyperlink" xfId="4" builtinId="8"/>
    <cellStyle name="Normal" xfId="0" builtinId="0"/>
    <cellStyle name="Normal 2" xfId="5"/>
    <cellStyle name="Normal 2 2" xfId="6"/>
    <cellStyle name="Normal 2 3" xfId="7"/>
    <cellStyle name="Normal 2 4" xfId="8"/>
    <cellStyle name="Normal 3" xfId="9"/>
    <cellStyle name="Normal 3 2" xfId="10"/>
    <cellStyle name="Normal 4" xfId="11"/>
    <cellStyle name="Normal 5" xfId="12"/>
    <cellStyle name="Normal 6" xfId="13"/>
    <cellStyle name="Normal_TFI-POD" xfId="14"/>
    <cellStyle name="Normalno 3" xfId="15"/>
    <cellStyle name="Obično 2" xfId="16"/>
    <cellStyle name="Obično 4" xfId="17"/>
    <cellStyle name="Obično 5" xfId="18"/>
    <cellStyle name="Obično_Knjiga2" xfId="19"/>
    <cellStyle name="Stil 1" xfId="20"/>
    <cellStyle name="Style 1" xfId="21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view="pageBreakPreview" zoomScaleNormal="100" zoomScaleSheetLayoutView="100" workbookViewId="0">
      <selection activeCell="K9" sqref="K9"/>
    </sheetView>
  </sheetViews>
  <sheetFormatPr defaultColWidth="9.140625" defaultRowHeight="12.75"/>
  <cols>
    <col min="1" max="1" width="9.140625" style="11"/>
    <col min="2" max="2" width="13" style="11" customWidth="1"/>
    <col min="3" max="4" width="9.140625" style="11"/>
    <col min="5" max="5" width="9.85546875" style="1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89" t="s">
        <v>214</v>
      </c>
      <c r="B1" s="190"/>
      <c r="C1" s="190"/>
      <c r="D1" s="69"/>
      <c r="E1" s="69"/>
      <c r="F1" s="69"/>
      <c r="G1" s="69"/>
      <c r="H1" s="69"/>
      <c r="I1" s="70"/>
      <c r="J1" s="10"/>
      <c r="K1" s="10"/>
      <c r="L1" s="10"/>
    </row>
    <row r="2" spans="1:12">
      <c r="A2" s="156" t="s">
        <v>215</v>
      </c>
      <c r="B2" s="157"/>
      <c r="C2" s="157"/>
      <c r="D2" s="158"/>
      <c r="E2" s="104" t="s">
        <v>283</v>
      </c>
      <c r="F2" s="12"/>
      <c r="G2" s="13" t="s">
        <v>216</v>
      </c>
      <c r="H2" s="104" t="s">
        <v>304</v>
      </c>
      <c r="I2" s="71"/>
      <c r="J2" s="10"/>
      <c r="K2" s="10"/>
      <c r="L2" s="10"/>
    </row>
    <row r="3" spans="1:1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.75">
      <c r="A4" s="159" t="s">
        <v>279</v>
      </c>
      <c r="B4" s="160"/>
      <c r="C4" s="160"/>
      <c r="D4" s="160"/>
      <c r="E4" s="160"/>
      <c r="F4" s="160"/>
      <c r="G4" s="160"/>
      <c r="H4" s="160"/>
      <c r="I4" s="161"/>
      <c r="J4" s="10"/>
      <c r="K4" s="10"/>
      <c r="L4" s="10"/>
    </row>
    <row r="5" spans="1:1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>
      <c r="A6" s="146" t="s">
        <v>217</v>
      </c>
      <c r="B6" s="147"/>
      <c r="C6" s="154" t="s">
        <v>284</v>
      </c>
      <c r="D6" s="155"/>
      <c r="E6" s="29"/>
      <c r="F6" s="29"/>
      <c r="G6" s="29"/>
      <c r="H6" s="29"/>
      <c r="I6" s="77"/>
      <c r="J6" s="10"/>
      <c r="K6" s="10"/>
      <c r="L6" s="10"/>
    </row>
    <row r="7" spans="1:1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>
      <c r="A8" s="162" t="s">
        <v>218</v>
      </c>
      <c r="B8" s="163"/>
      <c r="C8" s="154" t="s">
        <v>285</v>
      </c>
      <c r="D8" s="155"/>
      <c r="E8" s="29"/>
      <c r="F8" s="29"/>
      <c r="G8" s="29"/>
      <c r="H8" s="29"/>
      <c r="I8" s="79"/>
      <c r="J8" s="10"/>
      <c r="K8" s="10"/>
      <c r="L8" s="10"/>
    </row>
    <row r="9" spans="1:12">
      <c r="A9" s="80"/>
      <c r="B9" s="43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>
      <c r="A10" s="151" t="s">
        <v>219</v>
      </c>
      <c r="B10" s="152"/>
      <c r="C10" s="154" t="s">
        <v>286</v>
      </c>
      <c r="D10" s="155"/>
      <c r="E10" s="16"/>
      <c r="F10" s="16"/>
      <c r="G10" s="16"/>
      <c r="H10" s="16"/>
      <c r="I10" s="79"/>
      <c r="J10" s="10"/>
      <c r="K10" s="10"/>
      <c r="L10" s="10"/>
    </row>
    <row r="11" spans="1:12">
      <c r="A11" s="153"/>
      <c r="B11" s="152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>
      <c r="A12" s="146" t="s">
        <v>220</v>
      </c>
      <c r="B12" s="147"/>
      <c r="C12" s="148" t="s">
        <v>298</v>
      </c>
      <c r="D12" s="149"/>
      <c r="E12" s="149"/>
      <c r="F12" s="149"/>
      <c r="G12" s="149"/>
      <c r="H12" s="149"/>
      <c r="I12" s="150"/>
      <c r="J12" s="10"/>
      <c r="K12" s="10"/>
      <c r="L12" s="10"/>
    </row>
    <row r="13" spans="1:1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>
      <c r="A14" s="146" t="s">
        <v>221</v>
      </c>
      <c r="B14" s="147"/>
      <c r="C14" s="164">
        <v>21210</v>
      </c>
      <c r="D14" s="165"/>
      <c r="E14" s="16"/>
      <c r="F14" s="148" t="s">
        <v>300</v>
      </c>
      <c r="G14" s="149"/>
      <c r="H14" s="149"/>
      <c r="I14" s="150"/>
      <c r="J14" s="10"/>
      <c r="K14" s="10"/>
      <c r="L14" s="10"/>
    </row>
    <row r="15" spans="1:1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>
      <c r="A16" s="146" t="s">
        <v>222</v>
      </c>
      <c r="B16" s="147"/>
      <c r="C16" s="148" t="s">
        <v>299</v>
      </c>
      <c r="D16" s="149"/>
      <c r="E16" s="149"/>
      <c r="F16" s="149"/>
      <c r="G16" s="149"/>
      <c r="H16" s="149"/>
      <c r="I16" s="150"/>
      <c r="J16" s="10"/>
      <c r="K16" s="10"/>
      <c r="L16" s="10"/>
    </row>
    <row r="17" spans="1:1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>
      <c r="A18" s="146" t="s">
        <v>223</v>
      </c>
      <c r="B18" s="147"/>
      <c r="C18" s="166" t="s">
        <v>287</v>
      </c>
      <c r="D18" s="167"/>
      <c r="E18" s="167"/>
      <c r="F18" s="167"/>
      <c r="G18" s="167"/>
      <c r="H18" s="167"/>
      <c r="I18" s="168"/>
      <c r="J18" s="10"/>
      <c r="K18" s="10"/>
      <c r="L18" s="10"/>
    </row>
    <row r="19" spans="1:1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>
      <c r="A20" s="146" t="s">
        <v>224</v>
      </c>
      <c r="B20" s="147"/>
      <c r="C20" s="166" t="s">
        <v>288</v>
      </c>
      <c r="D20" s="167"/>
      <c r="E20" s="167"/>
      <c r="F20" s="167"/>
      <c r="G20" s="167"/>
      <c r="H20" s="167"/>
      <c r="I20" s="168"/>
      <c r="J20" s="10"/>
      <c r="K20" s="10"/>
      <c r="L20" s="10"/>
    </row>
    <row r="21" spans="1:1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>
      <c r="A22" s="146" t="s">
        <v>225</v>
      </c>
      <c r="B22" s="147"/>
      <c r="C22" s="105">
        <v>406</v>
      </c>
      <c r="D22" s="148" t="s">
        <v>300</v>
      </c>
      <c r="E22" s="169"/>
      <c r="F22" s="170"/>
      <c r="G22" s="146"/>
      <c r="H22" s="171"/>
      <c r="I22" s="81"/>
      <c r="J22" s="10"/>
      <c r="K22" s="10"/>
      <c r="L22" s="10"/>
    </row>
    <row r="23" spans="1:1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>
      <c r="A24" s="146" t="s">
        <v>226</v>
      </c>
      <c r="B24" s="147"/>
      <c r="C24" s="105">
        <v>17</v>
      </c>
      <c r="D24" s="148" t="s">
        <v>301</v>
      </c>
      <c r="E24" s="169"/>
      <c r="F24" s="169"/>
      <c r="G24" s="170"/>
      <c r="H24" s="44" t="s">
        <v>227</v>
      </c>
      <c r="I24" s="107">
        <v>1203</v>
      </c>
      <c r="J24" s="10"/>
      <c r="K24" s="10"/>
      <c r="L24" s="10"/>
    </row>
    <row r="25" spans="1:1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>
      <c r="A26" s="146" t="s">
        <v>228</v>
      </c>
      <c r="B26" s="147"/>
      <c r="C26" s="106" t="s">
        <v>289</v>
      </c>
      <c r="D26" s="25"/>
      <c r="E26" s="33"/>
      <c r="F26" s="24"/>
      <c r="G26" s="172" t="s">
        <v>229</v>
      </c>
      <c r="H26" s="147"/>
      <c r="I26" s="107" t="s">
        <v>290</v>
      </c>
      <c r="J26" s="10"/>
      <c r="K26" s="10"/>
      <c r="L26" s="10"/>
    </row>
    <row r="27" spans="1:1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>
      <c r="A28" s="173" t="s">
        <v>230</v>
      </c>
      <c r="B28" s="174"/>
      <c r="C28" s="175"/>
      <c r="D28" s="175"/>
      <c r="E28" s="176" t="s">
        <v>231</v>
      </c>
      <c r="F28" s="177"/>
      <c r="G28" s="177"/>
      <c r="H28" s="178" t="s">
        <v>232</v>
      </c>
      <c r="I28" s="179"/>
      <c r="J28" s="10"/>
      <c r="K28" s="10"/>
      <c r="L28" s="10"/>
    </row>
    <row r="29" spans="1:1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>
      <c r="A30" s="180"/>
      <c r="B30" s="181"/>
      <c r="C30" s="181"/>
      <c r="D30" s="182"/>
      <c r="E30" s="180"/>
      <c r="F30" s="181"/>
      <c r="G30" s="181"/>
      <c r="H30" s="154"/>
      <c r="I30" s="155"/>
      <c r="J30" s="10"/>
      <c r="K30" s="10"/>
      <c r="L30" s="10"/>
    </row>
    <row r="31" spans="1:12">
      <c r="A31" s="78"/>
      <c r="B31" s="22"/>
      <c r="C31" s="21"/>
      <c r="D31" s="183"/>
      <c r="E31" s="183"/>
      <c r="F31" s="183"/>
      <c r="G31" s="184"/>
      <c r="H31" s="16"/>
      <c r="I31" s="85"/>
      <c r="J31" s="10"/>
      <c r="K31" s="10"/>
      <c r="L31" s="10"/>
    </row>
    <row r="32" spans="1:12">
      <c r="A32" s="180"/>
      <c r="B32" s="181"/>
      <c r="C32" s="181"/>
      <c r="D32" s="182"/>
      <c r="E32" s="180"/>
      <c r="F32" s="181"/>
      <c r="G32" s="181"/>
      <c r="H32" s="154"/>
      <c r="I32" s="155"/>
      <c r="J32" s="10"/>
      <c r="K32" s="10"/>
      <c r="L32" s="10"/>
    </row>
    <row r="33" spans="1:1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>
      <c r="A34" s="180"/>
      <c r="B34" s="181"/>
      <c r="C34" s="181"/>
      <c r="D34" s="182"/>
      <c r="E34" s="180"/>
      <c r="F34" s="181"/>
      <c r="G34" s="181"/>
      <c r="H34" s="154"/>
      <c r="I34" s="155"/>
      <c r="J34" s="10"/>
      <c r="K34" s="10"/>
      <c r="L34" s="10"/>
    </row>
    <row r="35" spans="1:1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>
      <c r="A36" s="180"/>
      <c r="B36" s="181"/>
      <c r="C36" s="181"/>
      <c r="D36" s="182"/>
      <c r="E36" s="180"/>
      <c r="F36" s="181"/>
      <c r="G36" s="181"/>
      <c r="H36" s="154"/>
      <c r="I36" s="155"/>
      <c r="J36" s="10"/>
      <c r="K36" s="10"/>
      <c r="L36" s="10"/>
    </row>
    <row r="37" spans="1:12">
      <c r="A37" s="87"/>
      <c r="B37" s="30"/>
      <c r="C37" s="192"/>
      <c r="D37" s="193"/>
      <c r="E37" s="16"/>
      <c r="F37" s="192"/>
      <c r="G37" s="193"/>
      <c r="H37" s="16"/>
      <c r="I37" s="79"/>
      <c r="J37" s="10"/>
      <c r="K37" s="10"/>
      <c r="L37" s="10"/>
    </row>
    <row r="38" spans="1:12">
      <c r="A38" s="180"/>
      <c r="B38" s="181"/>
      <c r="C38" s="181"/>
      <c r="D38" s="182"/>
      <c r="E38" s="180"/>
      <c r="F38" s="181"/>
      <c r="G38" s="181"/>
      <c r="H38" s="154"/>
      <c r="I38" s="155"/>
      <c r="J38" s="10"/>
      <c r="K38" s="10"/>
      <c r="L38" s="10"/>
    </row>
    <row r="39" spans="1:1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>
      <c r="A40" s="180"/>
      <c r="B40" s="181"/>
      <c r="C40" s="181"/>
      <c r="D40" s="182"/>
      <c r="E40" s="180"/>
      <c r="F40" s="181"/>
      <c r="G40" s="181"/>
      <c r="H40" s="154"/>
      <c r="I40" s="155"/>
      <c r="J40" s="10"/>
      <c r="K40" s="10"/>
      <c r="L40" s="10"/>
    </row>
    <row r="41" spans="1:12">
      <c r="A41" s="108"/>
      <c r="B41" s="33"/>
      <c r="C41" s="33"/>
      <c r="D41" s="33"/>
      <c r="E41" s="23"/>
      <c r="F41" s="109"/>
      <c r="G41" s="109"/>
      <c r="H41" s="110"/>
      <c r="I41" s="88"/>
      <c r="J41" s="10"/>
      <c r="K41" s="10"/>
      <c r="L41" s="10"/>
    </row>
    <row r="42" spans="1:1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>
      <c r="A44" s="151" t="s">
        <v>233</v>
      </c>
      <c r="B44" s="185"/>
      <c r="C44" s="154"/>
      <c r="D44" s="155"/>
      <c r="E44" s="26"/>
      <c r="F44" s="148"/>
      <c r="G44" s="181"/>
      <c r="H44" s="181"/>
      <c r="I44" s="182"/>
      <c r="J44" s="10"/>
      <c r="K44" s="10"/>
      <c r="L44" s="10"/>
    </row>
    <row r="45" spans="1:12">
      <c r="A45" s="87"/>
      <c r="B45" s="30"/>
      <c r="C45" s="192"/>
      <c r="D45" s="193"/>
      <c r="E45" s="16"/>
      <c r="F45" s="192"/>
      <c r="G45" s="194"/>
      <c r="H45" s="35"/>
      <c r="I45" s="91"/>
      <c r="J45" s="10"/>
      <c r="K45" s="10"/>
      <c r="L45" s="10"/>
    </row>
    <row r="46" spans="1:12">
      <c r="A46" s="151" t="s">
        <v>234</v>
      </c>
      <c r="B46" s="185"/>
      <c r="C46" s="148" t="s">
        <v>296</v>
      </c>
      <c r="D46" s="195"/>
      <c r="E46" s="195"/>
      <c r="F46" s="195"/>
      <c r="G46" s="195"/>
      <c r="H46" s="195"/>
      <c r="I46" s="196"/>
      <c r="J46" s="10"/>
      <c r="K46" s="10"/>
      <c r="L46" s="10"/>
    </row>
    <row r="47" spans="1:1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>
      <c r="A48" s="151" t="s">
        <v>236</v>
      </c>
      <c r="B48" s="185"/>
      <c r="C48" s="186" t="s">
        <v>291</v>
      </c>
      <c r="D48" s="187"/>
      <c r="E48" s="188"/>
      <c r="F48" s="16"/>
      <c r="G48" s="44" t="s">
        <v>237</v>
      </c>
      <c r="H48" s="186" t="s">
        <v>292</v>
      </c>
      <c r="I48" s="188"/>
      <c r="J48" s="10"/>
      <c r="K48" s="10"/>
      <c r="L48" s="10"/>
    </row>
    <row r="49" spans="1:1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>
      <c r="A50" s="151" t="s">
        <v>223</v>
      </c>
      <c r="B50" s="185"/>
      <c r="C50" s="199" t="s">
        <v>293</v>
      </c>
      <c r="D50" s="187"/>
      <c r="E50" s="187"/>
      <c r="F50" s="187"/>
      <c r="G50" s="187"/>
      <c r="H50" s="187"/>
      <c r="I50" s="188"/>
      <c r="J50" s="10"/>
      <c r="K50" s="10"/>
      <c r="L50" s="10"/>
    </row>
    <row r="51" spans="1:1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>
      <c r="A52" s="146" t="s">
        <v>238</v>
      </c>
      <c r="B52" s="147"/>
      <c r="C52" s="186" t="s">
        <v>297</v>
      </c>
      <c r="D52" s="187"/>
      <c r="E52" s="187"/>
      <c r="F52" s="187"/>
      <c r="G52" s="187"/>
      <c r="H52" s="187"/>
      <c r="I52" s="150"/>
      <c r="J52" s="10"/>
      <c r="K52" s="10"/>
      <c r="L52" s="10"/>
    </row>
    <row r="53" spans="1:12">
      <c r="A53" s="92"/>
      <c r="B53" s="20"/>
      <c r="C53" s="191" t="s">
        <v>239</v>
      </c>
      <c r="D53" s="191"/>
      <c r="E53" s="191"/>
      <c r="F53" s="191"/>
      <c r="G53" s="191"/>
      <c r="H53" s="191"/>
      <c r="I53" s="93"/>
      <c r="J53" s="10"/>
      <c r="K53" s="10"/>
      <c r="L53" s="10"/>
    </row>
    <row r="54" spans="1:1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>
      <c r="A55" s="92"/>
      <c r="B55" s="200" t="s">
        <v>240</v>
      </c>
      <c r="C55" s="201"/>
      <c r="D55" s="201"/>
      <c r="E55" s="201"/>
      <c r="F55" s="42"/>
      <c r="G55" s="42"/>
      <c r="H55" s="42"/>
      <c r="I55" s="94"/>
      <c r="J55" s="10"/>
      <c r="K55" s="10"/>
      <c r="L55" s="10"/>
    </row>
    <row r="56" spans="1:12">
      <c r="A56" s="92"/>
      <c r="B56" s="202" t="s">
        <v>302</v>
      </c>
      <c r="C56" s="203"/>
      <c r="D56" s="203"/>
      <c r="E56" s="203"/>
      <c r="F56" s="203"/>
      <c r="G56" s="203"/>
      <c r="H56" s="203"/>
      <c r="I56" s="204"/>
      <c r="J56" s="10"/>
      <c r="K56" s="10"/>
      <c r="L56" s="10"/>
    </row>
    <row r="57" spans="1:12">
      <c r="A57" s="92"/>
      <c r="B57" s="202" t="s">
        <v>271</v>
      </c>
      <c r="C57" s="203"/>
      <c r="D57" s="203"/>
      <c r="E57" s="203"/>
      <c r="F57" s="203"/>
      <c r="G57" s="203"/>
      <c r="H57" s="203"/>
      <c r="I57" s="94"/>
      <c r="J57" s="10"/>
      <c r="K57" s="10"/>
      <c r="L57" s="10"/>
    </row>
    <row r="58" spans="1:12">
      <c r="A58" s="92"/>
      <c r="B58" s="202" t="s">
        <v>272</v>
      </c>
      <c r="C58" s="203"/>
      <c r="D58" s="203"/>
      <c r="E58" s="203"/>
      <c r="F58" s="203"/>
      <c r="G58" s="203"/>
      <c r="H58" s="203"/>
      <c r="I58" s="204"/>
      <c r="J58" s="10"/>
      <c r="K58" s="10"/>
      <c r="L58" s="10"/>
    </row>
    <row r="59" spans="1:12">
      <c r="A59" s="92"/>
      <c r="B59" s="202" t="s">
        <v>303</v>
      </c>
      <c r="C59" s="203"/>
      <c r="D59" s="203"/>
      <c r="E59" s="203"/>
      <c r="F59" s="203"/>
      <c r="G59" s="203"/>
      <c r="H59" s="203"/>
      <c r="I59" s="204"/>
      <c r="J59" s="10"/>
      <c r="K59" s="10"/>
      <c r="L59" s="10"/>
    </row>
    <row r="60" spans="1:1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>
      <c r="A62" s="74"/>
      <c r="B62" s="16"/>
      <c r="C62" s="16"/>
      <c r="D62" s="16"/>
      <c r="E62" s="20" t="s">
        <v>242</v>
      </c>
      <c r="F62" s="33"/>
      <c r="G62" s="205" t="s">
        <v>243</v>
      </c>
      <c r="H62" s="206"/>
      <c r="I62" s="207"/>
      <c r="J62" s="10"/>
      <c r="K62" s="10"/>
      <c r="L62" s="10"/>
    </row>
    <row r="63" spans="1:12">
      <c r="A63" s="100"/>
      <c r="B63" s="101"/>
      <c r="C63" s="102"/>
      <c r="D63" s="102"/>
      <c r="E63" s="102"/>
      <c r="F63" s="102"/>
      <c r="G63" s="197"/>
      <c r="H63" s="198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view="pageBreakPreview" zoomScaleNormal="100" zoomScaleSheetLayoutView="100" workbookViewId="0">
      <selection activeCell="M104" sqref="M104"/>
    </sheetView>
  </sheetViews>
  <sheetFormatPr defaultColWidth="9.140625" defaultRowHeight="12.75"/>
  <cols>
    <col min="1" max="9" width="9.140625" style="45"/>
    <col min="10" max="11" width="12.7109375" style="45" customWidth="1"/>
    <col min="12" max="12" width="10.28515625" style="45" bestFit="1" customWidth="1"/>
    <col min="13" max="16384" width="9.140625" style="45"/>
  </cols>
  <sheetData>
    <row r="1" spans="1:11" ht="15.75">
      <c r="A1" s="245" t="s">
        <v>127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>
      <c r="A2" s="246" t="s">
        <v>305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>
      <c r="A3" s="247" t="s">
        <v>294</v>
      </c>
      <c r="B3" s="248"/>
      <c r="C3" s="248"/>
      <c r="D3" s="248"/>
      <c r="E3" s="248"/>
      <c r="F3" s="248"/>
      <c r="G3" s="248"/>
      <c r="H3" s="248"/>
      <c r="I3" s="248"/>
      <c r="J3" s="248"/>
      <c r="K3" s="249"/>
    </row>
    <row r="4" spans="1:11" ht="22.5">
      <c r="A4" s="250" t="s">
        <v>50</v>
      </c>
      <c r="B4" s="251"/>
      <c r="C4" s="251"/>
      <c r="D4" s="251"/>
      <c r="E4" s="251"/>
      <c r="F4" s="251"/>
      <c r="G4" s="251"/>
      <c r="H4" s="252"/>
      <c r="I4" s="50" t="s">
        <v>244</v>
      </c>
      <c r="J4" s="51" t="s">
        <v>281</v>
      </c>
      <c r="K4" s="52" t="s">
        <v>282</v>
      </c>
    </row>
    <row r="5" spans="1:11">
      <c r="A5" s="241">
        <v>1</v>
      </c>
      <c r="B5" s="241"/>
      <c r="C5" s="241"/>
      <c r="D5" s="241"/>
      <c r="E5" s="241"/>
      <c r="F5" s="241"/>
      <c r="G5" s="241"/>
      <c r="H5" s="241"/>
      <c r="I5" s="49">
        <v>2</v>
      </c>
      <c r="J5" s="48">
        <v>3</v>
      </c>
      <c r="K5" s="48">
        <v>4</v>
      </c>
    </row>
    <row r="6" spans="1:11">
      <c r="A6" s="242" t="s">
        <v>295</v>
      </c>
      <c r="B6" s="243"/>
      <c r="C6" s="243"/>
      <c r="D6" s="243"/>
      <c r="E6" s="243"/>
      <c r="F6" s="243"/>
      <c r="G6" s="243"/>
      <c r="H6" s="243"/>
      <c r="I6" s="243"/>
      <c r="J6" s="243"/>
      <c r="K6" s="244"/>
    </row>
    <row r="7" spans="1:11">
      <c r="A7" s="220" t="s">
        <v>51</v>
      </c>
      <c r="B7" s="221"/>
      <c r="C7" s="221"/>
      <c r="D7" s="221"/>
      <c r="E7" s="221"/>
      <c r="F7" s="221"/>
      <c r="G7" s="221"/>
      <c r="H7" s="240"/>
      <c r="I7" s="3">
        <v>1</v>
      </c>
      <c r="J7" s="6"/>
      <c r="K7" s="6"/>
    </row>
    <row r="8" spans="1:11">
      <c r="A8" s="224" t="s">
        <v>8</v>
      </c>
      <c r="B8" s="225"/>
      <c r="C8" s="225"/>
      <c r="D8" s="225"/>
      <c r="E8" s="225"/>
      <c r="F8" s="225"/>
      <c r="G8" s="225"/>
      <c r="H8" s="226"/>
      <c r="I8" s="1">
        <v>2</v>
      </c>
      <c r="J8" s="139">
        <f>J9+J16+J26+J35+J39</f>
        <v>1022628683</v>
      </c>
      <c r="K8" s="139">
        <v>925256408.16999114</v>
      </c>
    </row>
    <row r="9" spans="1:11">
      <c r="A9" s="224" t="s">
        <v>171</v>
      </c>
      <c r="B9" s="225"/>
      <c r="C9" s="225"/>
      <c r="D9" s="225"/>
      <c r="E9" s="225"/>
      <c r="F9" s="225"/>
      <c r="G9" s="225"/>
      <c r="H9" s="226"/>
      <c r="I9" s="1">
        <v>3</v>
      </c>
      <c r="J9" s="139">
        <f>SUM(J10:J15)</f>
        <v>99185975</v>
      </c>
      <c r="K9" s="139">
        <v>90697399.590000004</v>
      </c>
    </row>
    <row r="10" spans="1:11">
      <c r="A10" s="208" t="s">
        <v>99</v>
      </c>
      <c r="B10" s="209"/>
      <c r="C10" s="209"/>
      <c r="D10" s="209"/>
      <c r="E10" s="209"/>
      <c r="F10" s="209"/>
      <c r="G10" s="209"/>
      <c r="H10" s="210"/>
      <c r="I10" s="1">
        <v>4</v>
      </c>
      <c r="J10" s="111">
        <v>63178571</v>
      </c>
      <c r="K10" s="111">
        <v>75878951.700000003</v>
      </c>
    </row>
    <row r="11" spans="1:11">
      <c r="A11" s="208" t="s">
        <v>9</v>
      </c>
      <c r="B11" s="209"/>
      <c r="C11" s="209"/>
      <c r="D11" s="209"/>
      <c r="E11" s="209"/>
      <c r="F11" s="209"/>
      <c r="G11" s="209"/>
      <c r="H11" s="210"/>
      <c r="I11" s="1">
        <v>5</v>
      </c>
      <c r="J11" s="111">
        <v>1403157</v>
      </c>
      <c r="K11" s="111">
        <v>1211890.6200000001</v>
      </c>
    </row>
    <row r="12" spans="1:11">
      <c r="A12" s="208" t="s">
        <v>100</v>
      </c>
      <c r="B12" s="209"/>
      <c r="C12" s="209"/>
      <c r="D12" s="209"/>
      <c r="E12" s="209"/>
      <c r="F12" s="209"/>
      <c r="G12" s="209"/>
      <c r="H12" s="210"/>
      <c r="I12" s="1">
        <v>6</v>
      </c>
      <c r="J12" s="7"/>
      <c r="K12" s="111">
        <v>0</v>
      </c>
    </row>
    <row r="13" spans="1:11">
      <c r="A13" s="208" t="s">
        <v>174</v>
      </c>
      <c r="B13" s="209"/>
      <c r="C13" s="209"/>
      <c r="D13" s="209"/>
      <c r="E13" s="209"/>
      <c r="F13" s="209"/>
      <c r="G13" s="209"/>
      <c r="H13" s="210"/>
      <c r="I13" s="1">
        <v>7</v>
      </c>
      <c r="J13" s="7"/>
      <c r="K13" s="111">
        <v>0</v>
      </c>
    </row>
    <row r="14" spans="1:11">
      <c r="A14" s="208" t="s">
        <v>175</v>
      </c>
      <c r="B14" s="209"/>
      <c r="C14" s="209"/>
      <c r="D14" s="209"/>
      <c r="E14" s="209"/>
      <c r="F14" s="209"/>
      <c r="G14" s="209"/>
      <c r="H14" s="210"/>
      <c r="I14" s="1">
        <v>8</v>
      </c>
      <c r="J14" s="7">
        <v>34604247</v>
      </c>
      <c r="K14" s="111">
        <v>13606557.269999998</v>
      </c>
    </row>
    <row r="15" spans="1:11">
      <c r="A15" s="208" t="s">
        <v>176</v>
      </c>
      <c r="B15" s="209"/>
      <c r="C15" s="209"/>
      <c r="D15" s="209"/>
      <c r="E15" s="209"/>
      <c r="F15" s="209"/>
      <c r="G15" s="209"/>
      <c r="H15" s="210"/>
      <c r="I15" s="1">
        <v>9</v>
      </c>
      <c r="J15" s="7"/>
      <c r="K15" s="111">
        <v>0</v>
      </c>
    </row>
    <row r="16" spans="1:11">
      <c r="A16" s="224" t="s">
        <v>172</v>
      </c>
      <c r="B16" s="225"/>
      <c r="C16" s="225"/>
      <c r="D16" s="225"/>
      <c r="E16" s="225"/>
      <c r="F16" s="225"/>
      <c r="G16" s="225"/>
      <c r="H16" s="226"/>
      <c r="I16" s="1">
        <v>10</v>
      </c>
      <c r="J16" s="139">
        <f>SUM(J17:J25)</f>
        <v>511441985</v>
      </c>
      <c r="K16" s="139">
        <v>501200045.41000009</v>
      </c>
    </row>
    <row r="17" spans="1:11">
      <c r="A17" s="208" t="s">
        <v>177</v>
      </c>
      <c r="B17" s="209"/>
      <c r="C17" s="209"/>
      <c r="D17" s="209"/>
      <c r="E17" s="209"/>
      <c r="F17" s="209"/>
      <c r="G17" s="209"/>
      <c r="H17" s="210"/>
      <c r="I17" s="1">
        <v>11</v>
      </c>
      <c r="J17" s="111">
        <v>139976599</v>
      </c>
      <c r="K17" s="111">
        <v>147246298.68000001</v>
      </c>
    </row>
    <row r="18" spans="1:11">
      <c r="A18" s="208" t="s">
        <v>213</v>
      </c>
      <c r="B18" s="209"/>
      <c r="C18" s="209"/>
      <c r="D18" s="209"/>
      <c r="E18" s="209"/>
      <c r="F18" s="209"/>
      <c r="G18" s="209"/>
      <c r="H18" s="210"/>
      <c r="I18" s="1">
        <v>12</v>
      </c>
      <c r="J18" s="111">
        <v>193773750</v>
      </c>
      <c r="K18" s="111">
        <v>192206598.11999997</v>
      </c>
    </row>
    <row r="19" spans="1:11">
      <c r="A19" s="208" t="s">
        <v>178</v>
      </c>
      <c r="B19" s="209"/>
      <c r="C19" s="209"/>
      <c r="D19" s="209"/>
      <c r="E19" s="209"/>
      <c r="F19" s="209"/>
      <c r="G19" s="209"/>
      <c r="H19" s="210"/>
      <c r="I19" s="1">
        <v>13</v>
      </c>
      <c r="J19" s="111">
        <v>157835416</v>
      </c>
      <c r="K19" s="111">
        <v>145034979.12000009</v>
      </c>
    </row>
    <row r="20" spans="1:11">
      <c r="A20" s="208" t="s">
        <v>21</v>
      </c>
      <c r="B20" s="209"/>
      <c r="C20" s="209"/>
      <c r="D20" s="209"/>
      <c r="E20" s="209"/>
      <c r="F20" s="209"/>
      <c r="G20" s="209"/>
      <c r="H20" s="210"/>
      <c r="I20" s="1">
        <v>14</v>
      </c>
      <c r="J20" s="111">
        <v>12045278</v>
      </c>
      <c r="K20" s="111">
        <v>11936600.849999996</v>
      </c>
    </row>
    <row r="21" spans="1:11">
      <c r="A21" s="208" t="s">
        <v>22</v>
      </c>
      <c r="B21" s="209"/>
      <c r="C21" s="209"/>
      <c r="D21" s="209"/>
      <c r="E21" s="209"/>
      <c r="F21" s="209"/>
      <c r="G21" s="209"/>
      <c r="H21" s="210"/>
      <c r="I21" s="1">
        <v>15</v>
      </c>
      <c r="J21" s="111"/>
      <c r="K21" s="111">
        <v>0</v>
      </c>
    </row>
    <row r="22" spans="1:11">
      <c r="A22" s="208" t="s">
        <v>63</v>
      </c>
      <c r="B22" s="209"/>
      <c r="C22" s="209"/>
      <c r="D22" s="209"/>
      <c r="E22" s="209"/>
      <c r="F22" s="209"/>
      <c r="G22" s="209"/>
      <c r="H22" s="210"/>
      <c r="I22" s="1">
        <v>16</v>
      </c>
      <c r="J22" s="111"/>
      <c r="K22" s="111">
        <v>0</v>
      </c>
    </row>
    <row r="23" spans="1:11">
      <c r="A23" s="208" t="s">
        <v>64</v>
      </c>
      <c r="B23" s="209"/>
      <c r="C23" s="209"/>
      <c r="D23" s="209"/>
      <c r="E23" s="209"/>
      <c r="F23" s="209"/>
      <c r="G23" s="209"/>
      <c r="H23" s="210"/>
      <c r="I23" s="1">
        <v>17</v>
      </c>
      <c r="J23" s="111">
        <v>7810942</v>
      </c>
      <c r="K23" s="111">
        <v>4775568.6399999997</v>
      </c>
    </row>
    <row r="24" spans="1:11">
      <c r="A24" s="208" t="s">
        <v>65</v>
      </c>
      <c r="B24" s="209"/>
      <c r="C24" s="209"/>
      <c r="D24" s="209"/>
      <c r="E24" s="209"/>
      <c r="F24" s="209"/>
      <c r="G24" s="209"/>
      <c r="H24" s="210"/>
      <c r="I24" s="1">
        <v>18</v>
      </c>
      <c r="J24" s="111"/>
      <c r="K24" s="111">
        <v>0</v>
      </c>
    </row>
    <row r="25" spans="1:11">
      <c r="A25" s="208" t="s">
        <v>66</v>
      </c>
      <c r="B25" s="209"/>
      <c r="C25" s="209"/>
      <c r="D25" s="209"/>
      <c r="E25" s="209"/>
      <c r="F25" s="209"/>
      <c r="G25" s="209"/>
      <c r="H25" s="210"/>
      <c r="I25" s="1">
        <v>19</v>
      </c>
      <c r="J25" s="111"/>
      <c r="K25" s="111">
        <v>0</v>
      </c>
    </row>
    <row r="26" spans="1:11">
      <c r="A26" s="224" t="s">
        <v>159</v>
      </c>
      <c r="B26" s="225"/>
      <c r="C26" s="225"/>
      <c r="D26" s="225"/>
      <c r="E26" s="225"/>
      <c r="F26" s="225"/>
      <c r="G26" s="225"/>
      <c r="H26" s="226"/>
      <c r="I26" s="1">
        <v>20</v>
      </c>
      <c r="J26" s="139">
        <f>SUM(J27:J34)</f>
        <v>187263126</v>
      </c>
      <c r="K26" s="139">
        <v>155561806.36118847</v>
      </c>
    </row>
    <row r="27" spans="1:11">
      <c r="A27" s="208" t="s">
        <v>67</v>
      </c>
      <c r="B27" s="209"/>
      <c r="C27" s="209"/>
      <c r="D27" s="209"/>
      <c r="E27" s="209"/>
      <c r="F27" s="209"/>
      <c r="G27" s="209"/>
      <c r="H27" s="210"/>
      <c r="I27" s="1">
        <v>21</v>
      </c>
      <c r="J27" s="111">
        <v>44376245</v>
      </c>
      <c r="K27" s="111">
        <v>44376244.510000005</v>
      </c>
    </row>
    <row r="28" spans="1:11">
      <c r="A28" s="208" t="s">
        <v>68</v>
      </c>
      <c r="B28" s="209"/>
      <c r="C28" s="209"/>
      <c r="D28" s="209"/>
      <c r="E28" s="209"/>
      <c r="F28" s="209"/>
      <c r="G28" s="209"/>
      <c r="H28" s="210"/>
      <c r="I28" s="1">
        <v>22</v>
      </c>
      <c r="J28" s="111">
        <v>75023792</v>
      </c>
      <c r="K28" s="111">
        <v>76724499.049999997</v>
      </c>
    </row>
    <row r="29" spans="1:11">
      <c r="A29" s="208" t="s">
        <v>69</v>
      </c>
      <c r="B29" s="209"/>
      <c r="C29" s="209"/>
      <c r="D29" s="209"/>
      <c r="E29" s="209"/>
      <c r="F29" s="209"/>
      <c r="G29" s="209"/>
      <c r="H29" s="210"/>
      <c r="I29" s="1">
        <v>23</v>
      </c>
      <c r="J29" s="111">
        <v>21779205</v>
      </c>
      <c r="K29" s="111">
        <v>21779154.57</v>
      </c>
    </row>
    <row r="30" spans="1:11">
      <c r="A30" s="208" t="s">
        <v>74</v>
      </c>
      <c r="B30" s="209"/>
      <c r="C30" s="209"/>
      <c r="D30" s="209"/>
      <c r="E30" s="209"/>
      <c r="F30" s="209"/>
      <c r="G30" s="209"/>
      <c r="H30" s="210"/>
      <c r="I30" s="1">
        <v>24</v>
      </c>
      <c r="J30" s="111">
        <v>37733977</v>
      </c>
      <c r="K30" s="111">
        <v>5283219.0711884908</v>
      </c>
    </row>
    <row r="31" spans="1:11">
      <c r="A31" s="208" t="s">
        <v>75</v>
      </c>
      <c r="B31" s="209"/>
      <c r="C31" s="209"/>
      <c r="D31" s="209"/>
      <c r="E31" s="209"/>
      <c r="F31" s="209"/>
      <c r="G31" s="209"/>
      <c r="H31" s="210"/>
      <c r="I31" s="1">
        <v>25</v>
      </c>
      <c r="J31" s="111">
        <v>61700</v>
      </c>
      <c r="K31" s="111">
        <v>61700</v>
      </c>
    </row>
    <row r="32" spans="1:11">
      <c r="A32" s="208" t="s">
        <v>76</v>
      </c>
      <c r="B32" s="209"/>
      <c r="C32" s="209"/>
      <c r="D32" s="209"/>
      <c r="E32" s="209"/>
      <c r="F32" s="209"/>
      <c r="G32" s="209"/>
      <c r="H32" s="210"/>
      <c r="I32" s="1">
        <v>26</v>
      </c>
      <c r="J32" s="111">
        <v>8288207</v>
      </c>
      <c r="K32" s="111">
        <v>7336989.1600000001</v>
      </c>
    </row>
    <row r="33" spans="1:11">
      <c r="A33" s="208" t="s">
        <v>70</v>
      </c>
      <c r="B33" s="209"/>
      <c r="C33" s="209"/>
      <c r="D33" s="209"/>
      <c r="E33" s="209"/>
      <c r="F33" s="209"/>
      <c r="G33" s="209"/>
      <c r="H33" s="210"/>
      <c r="I33" s="1">
        <v>27</v>
      </c>
      <c r="J33" s="111"/>
      <c r="K33" s="111">
        <v>0</v>
      </c>
    </row>
    <row r="34" spans="1:11">
      <c r="A34" s="208" t="s">
        <v>152</v>
      </c>
      <c r="B34" s="209"/>
      <c r="C34" s="209"/>
      <c r="D34" s="209"/>
      <c r="E34" s="209"/>
      <c r="F34" s="209"/>
      <c r="G34" s="209"/>
      <c r="H34" s="210"/>
      <c r="I34" s="1">
        <v>28</v>
      </c>
      <c r="J34" s="111"/>
      <c r="K34" s="111">
        <v>0</v>
      </c>
    </row>
    <row r="35" spans="1:11">
      <c r="A35" s="224" t="s">
        <v>153</v>
      </c>
      <c r="B35" s="225"/>
      <c r="C35" s="225"/>
      <c r="D35" s="225"/>
      <c r="E35" s="225"/>
      <c r="F35" s="225"/>
      <c r="G35" s="225"/>
      <c r="H35" s="226"/>
      <c r="I35" s="1">
        <v>29</v>
      </c>
      <c r="J35" s="139">
        <f>SUM(J36:J38)</f>
        <v>212619383</v>
      </c>
      <c r="K35" s="139">
        <v>171387091.09253934</v>
      </c>
    </row>
    <row r="36" spans="1:11">
      <c r="A36" s="208" t="s">
        <v>71</v>
      </c>
      <c r="B36" s="209"/>
      <c r="C36" s="209"/>
      <c r="D36" s="209"/>
      <c r="E36" s="209"/>
      <c r="F36" s="209"/>
      <c r="G36" s="209"/>
      <c r="H36" s="210"/>
      <c r="I36" s="1">
        <v>30</v>
      </c>
      <c r="J36" s="7">
        <v>198443398</v>
      </c>
      <c r="K36" s="111">
        <v>155742542.80000001</v>
      </c>
    </row>
    <row r="37" spans="1:11">
      <c r="A37" s="208" t="s">
        <v>72</v>
      </c>
      <c r="B37" s="209"/>
      <c r="C37" s="209"/>
      <c r="D37" s="209"/>
      <c r="E37" s="209"/>
      <c r="F37" s="209"/>
      <c r="G37" s="209"/>
      <c r="H37" s="210"/>
      <c r="I37" s="1">
        <v>31</v>
      </c>
      <c r="J37" s="7"/>
      <c r="K37" s="111">
        <v>0</v>
      </c>
    </row>
    <row r="38" spans="1:11">
      <c r="A38" s="208" t="s">
        <v>73</v>
      </c>
      <c r="B38" s="209"/>
      <c r="C38" s="209"/>
      <c r="D38" s="209"/>
      <c r="E38" s="209"/>
      <c r="F38" s="209"/>
      <c r="G38" s="209"/>
      <c r="H38" s="210"/>
      <c r="I38" s="1">
        <v>32</v>
      </c>
      <c r="J38" s="7">
        <v>14175985</v>
      </c>
      <c r="K38" s="111">
        <v>15644548.292539326</v>
      </c>
    </row>
    <row r="39" spans="1:11">
      <c r="A39" s="224" t="s">
        <v>154</v>
      </c>
      <c r="B39" s="225"/>
      <c r="C39" s="225"/>
      <c r="D39" s="225"/>
      <c r="E39" s="225"/>
      <c r="F39" s="225"/>
      <c r="G39" s="225"/>
      <c r="H39" s="226"/>
      <c r="I39" s="1">
        <v>33</v>
      </c>
      <c r="J39" s="140">
        <v>12118214</v>
      </c>
      <c r="K39" s="140">
        <v>6410065.716263175</v>
      </c>
    </row>
    <row r="40" spans="1:11">
      <c r="A40" s="224" t="s">
        <v>206</v>
      </c>
      <c r="B40" s="225"/>
      <c r="C40" s="225"/>
      <c r="D40" s="225"/>
      <c r="E40" s="225"/>
      <c r="F40" s="225"/>
      <c r="G40" s="225"/>
      <c r="H40" s="226"/>
      <c r="I40" s="1">
        <v>34</v>
      </c>
      <c r="J40" s="139">
        <f>J41+J49+J56+J64</f>
        <v>213790616</v>
      </c>
      <c r="K40" s="139">
        <v>270611840.09495628</v>
      </c>
    </row>
    <row r="41" spans="1:11">
      <c r="A41" s="224" t="s">
        <v>91</v>
      </c>
      <c r="B41" s="225"/>
      <c r="C41" s="225"/>
      <c r="D41" s="225"/>
      <c r="E41" s="225"/>
      <c r="F41" s="225"/>
      <c r="G41" s="225"/>
      <c r="H41" s="226"/>
      <c r="I41" s="1">
        <v>35</v>
      </c>
      <c r="J41" s="139">
        <f>SUM(J42:J48)</f>
        <v>50539344</v>
      </c>
      <c r="K41" s="139">
        <v>52245762.640000045</v>
      </c>
    </row>
    <row r="42" spans="1:11">
      <c r="A42" s="208" t="s">
        <v>103</v>
      </c>
      <c r="B42" s="209"/>
      <c r="C42" s="209"/>
      <c r="D42" s="209"/>
      <c r="E42" s="209"/>
      <c r="F42" s="209"/>
      <c r="G42" s="209"/>
      <c r="H42" s="210"/>
      <c r="I42" s="1">
        <v>36</v>
      </c>
      <c r="J42" s="111">
        <v>35086842</v>
      </c>
      <c r="K42" s="111">
        <v>35724614.390000008</v>
      </c>
    </row>
    <row r="43" spans="1:11">
      <c r="A43" s="208" t="s">
        <v>104</v>
      </c>
      <c r="B43" s="209"/>
      <c r="C43" s="209"/>
      <c r="D43" s="209"/>
      <c r="E43" s="209"/>
      <c r="F43" s="209"/>
      <c r="G43" s="209"/>
      <c r="H43" s="210"/>
      <c r="I43" s="1">
        <v>37</v>
      </c>
      <c r="J43" s="111">
        <v>3416353</v>
      </c>
      <c r="K43" s="111">
        <v>3861735.6600000011</v>
      </c>
    </row>
    <row r="44" spans="1:11">
      <c r="A44" s="208" t="s">
        <v>77</v>
      </c>
      <c r="B44" s="209"/>
      <c r="C44" s="209"/>
      <c r="D44" s="209"/>
      <c r="E44" s="209"/>
      <c r="F44" s="209"/>
      <c r="G44" s="209"/>
      <c r="H44" s="210"/>
      <c r="I44" s="1">
        <v>38</v>
      </c>
      <c r="J44" s="111">
        <v>9812364</v>
      </c>
      <c r="K44" s="111">
        <v>9597398.5000000391</v>
      </c>
    </row>
    <row r="45" spans="1:11">
      <c r="A45" s="208" t="s">
        <v>78</v>
      </c>
      <c r="B45" s="209"/>
      <c r="C45" s="209"/>
      <c r="D45" s="209"/>
      <c r="E45" s="209"/>
      <c r="F45" s="209"/>
      <c r="G45" s="209"/>
      <c r="H45" s="210"/>
      <c r="I45" s="1">
        <v>39</v>
      </c>
      <c r="J45" s="111">
        <v>2223785</v>
      </c>
      <c r="K45" s="111">
        <v>3062014.09</v>
      </c>
    </row>
    <row r="46" spans="1:11">
      <c r="A46" s="208" t="s">
        <v>79</v>
      </c>
      <c r="B46" s="209"/>
      <c r="C46" s="209"/>
      <c r="D46" s="209"/>
      <c r="E46" s="209"/>
      <c r="F46" s="209"/>
      <c r="G46" s="209"/>
      <c r="H46" s="210"/>
      <c r="I46" s="1">
        <v>40</v>
      </c>
      <c r="J46" s="7"/>
      <c r="K46" s="111">
        <v>0</v>
      </c>
    </row>
    <row r="47" spans="1:11">
      <c r="A47" s="208" t="s">
        <v>80</v>
      </c>
      <c r="B47" s="209"/>
      <c r="C47" s="209"/>
      <c r="D47" s="209"/>
      <c r="E47" s="209"/>
      <c r="F47" s="209"/>
      <c r="G47" s="209"/>
      <c r="H47" s="210"/>
      <c r="I47" s="1">
        <v>41</v>
      </c>
      <c r="J47" s="7"/>
      <c r="K47" s="111">
        <v>0</v>
      </c>
    </row>
    <row r="48" spans="1:11">
      <c r="A48" s="208" t="s">
        <v>81</v>
      </c>
      <c r="B48" s="209"/>
      <c r="C48" s="209"/>
      <c r="D48" s="209"/>
      <c r="E48" s="209"/>
      <c r="F48" s="209"/>
      <c r="G48" s="209"/>
      <c r="H48" s="210"/>
      <c r="I48" s="1">
        <v>42</v>
      </c>
      <c r="J48" s="7"/>
      <c r="K48" s="111">
        <v>0</v>
      </c>
    </row>
    <row r="49" spans="1:11">
      <c r="A49" s="224" t="s">
        <v>92</v>
      </c>
      <c r="B49" s="225"/>
      <c r="C49" s="225"/>
      <c r="D49" s="225"/>
      <c r="E49" s="225"/>
      <c r="F49" s="225"/>
      <c r="G49" s="225"/>
      <c r="H49" s="226"/>
      <c r="I49" s="1">
        <v>43</v>
      </c>
      <c r="J49" s="139">
        <f>SUM(J50:J55)</f>
        <v>142268895</v>
      </c>
      <c r="K49" s="139">
        <v>159320427.86999992</v>
      </c>
    </row>
    <row r="50" spans="1:11">
      <c r="A50" s="208" t="s">
        <v>166</v>
      </c>
      <c r="B50" s="209"/>
      <c r="C50" s="209"/>
      <c r="D50" s="209"/>
      <c r="E50" s="209"/>
      <c r="F50" s="209"/>
      <c r="G50" s="209"/>
      <c r="H50" s="210"/>
      <c r="I50" s="1">
        <v>44</v>
      </c>
      <c r="J50" s="111">
        <v>11253092</v>
      </c>
      <c r="K50" s="111">
        <v>42755233.469999999</v>
      </c>
    </row>
    <row r="51" spans="1:11">
      <c r="A51" s="208" t="s">
        <v>167</v>
      </c>
      <c r="B51" s="209"/>
      <c r="C51" s="209"/>
      <c r="D51" s="209"/>
      <c r="E51" s="209"/>
      <c r="F51" s="209"/>
      <c r="G51" s="209"/>
      <c r="H51" s="210"/>
      <c r="I51" s="1">
        <v>45</v>
      </c>
      <c r="J51" s="111">
        <v>101416624</v>
      </c>
      <c r="K51" s="111">
        <v>82099198.999999925</v>
      </c>
    </row>
    <row r="52" spans="1:11">
      <c r="A52" s="208" t="s">
        <v>168</v>
      </c>
      <c r="B52" s="209"/>
      <c r="C52" s="209"/>
      <c r="D52" s="209"/>
      <c r="E52" s="209"/>
      <c r="F52" s="209"/>
      <c r="G52" s="209"/>
      <c r="H52" s="210"/>
      <c r="I52" s="1">
        <v>46</v>
      </c>
      <c r="J52" s="111">
        <v>4883018</v>
      </c>
      <c r="K52" s="111">
        <v>10532500.5</v>
      </c>
    </row>
    <row r="53" spans="1:11">
      <c r="A53" s="208" t="s">
        <v>169</v>
      </c>
      <c r="B53" s="209"/>
      <c r="C53" s="209"/>
      <c r="D53" s="209"/>
      <c r="E53" s="209"/>
      <c r="F53" s="209"/>
      <c r="G53" s="209"/>
      <c r="H53" s="210"/>
      <c r="I53" s="1">
        <v>47</v>
      </c>
      <c r="J53" s="111">
        <v>302213</v>
      </c>
      <c r="K53" s="111">
        <v>423403.53</v>
      </c>
    </row>
    <row r="54" spans="1:11">
      <c r="A54" s="208" t="s">
        <v>5</v>
      </c>
      <c r="B54" s="209"/>
      <c r="C54" s="209"/>
      <c r="D54" s="209"/>
      <c r="E54" s="209"/>
      <c r="F54" s="209"/>
      <c r="G54" s="209"/>
      <c r="H54" s="210"/>
      <c r="I54" s="1">
        <v>48</v>
      </c>
      <c r="J54" s="111">
        <v>5254298</v>
      </c>
      <c r="K54" s="111">
        <v>5748303.9300000053</v>
      </c>
    </row>
    <row r="55" spans="1:11">
      <c r="A55" s="208" t="s">
        <v>6</v>
      </c>
      <c r="B55" s="209"/>
      <c r="C55" s="209"/>
      <c r="D55" s="209"/>
      <c r="E55" s="209"/>
      <c r="F55" s="209"/>
      <c r="G55" s="209"/>
      <c r="H55" s="210"/>
      <c r="I55" s="1">
        <v>49</v>
      </c>
      <c r="J55" s="111">
        <v>19159650</v>
      </c>
      <c r="K55" s="111">
        <v>17761787.440000001</v>
      </c>
    </row>
    <row r="56" spans="1:11">
      <c r="A56" s="224" t="s">
        <v>93</v>
      </c>
      <c r="B56" s="225"/>
      <c r="C56" s="225"/>
      <c r="D56" s="225"/>
      <c r="E56" s="225"/>
      <c r="F56" s="225"/>
      <c r="G56" s="225"/>
      <c r="H56" s="226"/>
      <c r="I56" s="1">
        <v>50</v>
      </c>
      <c r="J56" s="139">
        <f>SUM(J57:J63)</f>
        <v>17568690</v>
      </c>
      <c r="K56" s="139">
        <v>50000233.394956321</v>
      </c>
    </row>
    <row r="57" spans="1:11">
      <c r="A57" s="208" t="s">
        <v>67</v>
      </c>
      <c r="B57" s="209"/>
      <c r="C57" s="209"/>
      <c r="D57" s="209"/>
      <c r="E57" s="209"/>
      <c r="F57" s="209"/>
      <c r="G57" s="209"/>
      <c r="H57" s="210"/>
      <c r="I57" s="1">
        <v>51</v>
      </c>
      <c r="J57" s="111"/>
      <c r="K57" s="111">
        <v>0</v>
      </c>
    </row>
    <row r="58" spans="1:11">
      <c r="A58" s="208" t="s">
        <v>68</v>
      </c>
      <c r="B58" s="209"/>
      <c r="C58" s="209"/>
      <c r="D58" s="209"/>
      <c r="E58" s="209"/>
      <c r="F58" s="209"/>
      <c r="G58" s="209"/>
      <c r="H58" s="210"/>
      <c r="I58" s="1">
        <v>52</v>
      </c>
      <c r="J58" s="111">
        <v>13368967</v>
      </c>
      <c r="K58" s="111">
        <v>13146075.5</v>
      </c>
    </row>
    <row r="59" spans="1:11">
      <c r="A59" s="208" t="s">
        <v>208</v>
      </c>
      <c r="B59" s="209"/>
      <c r="C59" s="209"/>
      <c r="D59" s="209"/>
      <c r="E59" s="209"/>
      <c r="F59" s="209"/>
      <c r="G59" s="209"/>
      <c r="H59" s="210"/>
      <c r="I59" s="1">
        <v>53</v>
      </c>
      <c r="J59" s="111"/>
      <c r="K59" s="111">
        <v>0</v>
      </c>
    </row>
    <row r="60" spans="1:11">
      <c r="A60" s="208" t="s">
        <v>74</v>
      </c>
      <c r="B60" s="209"/>
      <c r="C60" s="209"/>
      <c r="D60" s="209"/>
      <c r="E60" s="209"/>
      <c r="F60" s="209"/>
      <c r="G60" s="209"/>
      <c r="H60" s="210"/>
      <c r="I60" s="1">
        <v>54</v>
      </c>
      <c r="J60" s="111"/>
      <c r="K60" s="111">
        <v>36435993.644956321</v>
      </c>
    </row>
    <row r="61" spans="1:11">
      <c r="A61" s="208" t="s">
        <v>75</v>
      </c>
      <c r="B61" s="209"/>
      <c r="C61" s="209"/>
      <c r="D61" s="209"/>
      <c r="E61" s="209"/>
      <c r="F61" s="209"/>
      <c r="G61" s="209"/>
      <c r="H61" s="210"/>
      <c r="I61" s="1">
        <v>55</v>
      </c>
      <c r="J61" s="111"/>
      <c r="K61" s="111">
        <v>0</v>
      </c>
    </row>
    <row r="62" spans="1:11">
      <c r="A62" s="208" t="s">
        <v>76</v>
      </c>
      <c r="B62" s="209"/>
      <c r="C62" s="209"/>
      <c r="D62" s="209"/>
      <c r="E62" s="209"/>
      <c r="F62" s="209"/>
      <c r="G62" s="209"/>
      <c r="H62" s="210"/>
      <c r="I62" s="1">
        <v>56</v>
      </c>
      <c r="J62" s="111">
        <v>4199723</v>
      </c>
      <c r="K62" s="111">
        <v>418164.25</v>
      </c>
    </row>
    <row r="63" spans="1:11">
      <c r="A63" s="208" t="s">
        <v>40</v>
      </c>
      <c r="B63" s="209"/>
      <c r="C63" s="209"/>
      <c r="D63" s="209"/>
      <c r="E63" s="209"/>
      <c r="F63" s="209"/>
      <c r="G63" s="209"/>
      <c r="H63" s="210"/>
      <c r="I63" s="1">
        <v>57</v>
      </c>
      <c r="J63" s="111"/>
      <c r="K63" s="111">
        <v>0</v>
      </c>
    </row>
    <row r="64" spans="1:11">
      <c r="A64" s="224" t="s">
        <v>173</v>
      </c>
      <c r="B64" s="225"/>
      <c r="C64" s="225"/>
      <c r="D64" s="225"/>
      <c r="E64" s="225"/>
      <c r="F64" s="225"/>
      <c r="G64" s="225"/>
      <c r="H64" s="226"/>
      <c r="I64" s="1">
        <v>58</v>
      </c>
      <c r="J64" s="140">
        <v>3413687</v>
      </c>
      <c r="K64" s="141">
        <v>9045416.1899999864</v>
      </c>
    </row>
    <row r="65" spans="1:12">
      <c r="A65" s="224" t="s">
        <v>47</v>
      </c>
      <c r="B65" s="225"/>
      <c r="C65" s="225"/>
      <c r="D65" s="225"/>
      <c r="E65" s="225"/>
      <c r="F65" s="225"/>
      <c r="G65" s="225"/>
      <c r="H65" s="226"/>
      <c r="I65" s="1">
        <v>59</v>
      </c>
      <c r="J65" s="140">
        <v>36922559</v>
      </c>
      <c r="K65" s="140">
        <v>64078939.351412699</v>
      </c>
    </row>
    <row r="66" spans="1:12">
      <c r="A66" s="224" t="s">
        <v>207</v>
      </c>
      <c r="B66" s="225"/>
      <c r="C66" s="225"/>
      <c r="D66" s="225"/>
      <c r="E66" s="225"/>
      <c r="F66" s="225"/>
      <c r="G66" s="225"/>
      <c r="H66" s="226"/>
      <c r="I66" s="1">
        <v>60</v>
      </c>
      <c r="J66" s="139">
        <f>J7+J8+J40+J65</f>
        <v>1273341858</v>
      </c>
      <c r="K66" s="139">
        <v>1259947187.6163602</v>
      </c>
    </row>
    <row r="67" spans="1:12">
      <c r="A67" s="235" t="s">
        <v>82</v>
      </c>
      <c r="B67" s="236"/>
      <c r="C67" s="236"/>
      <c r="D67" s="236"/>
      <c r="E67" s="236"/>
      <c r="F67" s="236"/>
      <c r="G67" s="236"/>
      <c r="H67" s="237"/>
      <c r="I67" s="4">
        <v>61</v>
      </c>
      <c r="J67" s="142">
        <v>4592542</v>
      </c>
      <c r="K67" s="143">
        <v>4884454.0200000005</v>
      </c>
    </row>
    <row r="68" spans="1:12">
      <c r="A68" s="216" t="s">
        <v>49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39"/>
    </row>
    <row r="69" spans="1:12">
      <c r="A69" s="220" t="s">
        <v>160</v>
      </c>
      <c r="B69" s="221"/>
      <c r="C69" s="221"/>
      <c r="D69" s="221"/>
      <c r="E69" s="221"/>
      <c r="F69" s="221"/>
      <c r="G69" s="221"/>
      <c r="H69" s="240"/>
      <c r="I69" s="3">
        <v>62</v>
      </c>
      <c r="J69" s="144">
        <f>J70+J71+J72+J78+J79+J82+J85</f>
        <v>644971641</v>
      </c>
      <c r="K69" s="144">
        <v>652843056.80635989</v>
      </c>
      <c r="L69" s="112"/>
    </row>
    <row r="70" spans="1:12">
      <c r="A70" s="224" t="s">
        <v>117</v>
      </c>
      <c r="B70" s="225"/>
      <c r="C70" s="225"/>
      <c r="D70" s="225"/>
      <c r="E70" s="225"/>
      <c r="F70" s="225"/>
      <c r="G70" s="225"/>
      <c r="H70" s="226"/>
      <c r="I70" s="1">
        <v>63</v>
      </c>
      <c r="J70" s="111">
        <v>419958400</v>
      </c>
      <c r="K70" s="111">
        <v>419958400</v>
      </c>
    </row>
    <row r="71" spans="1:12">
      <c r="A71" s="224" t="s">
        <v>118</v>
      </c>
      <c r="B71" s="225"/>
      <c r="C71" s="225"/>
      <c r="D71" s="225"/>
      <c r="E71" s="225"/>
      <c r="F71" s="225"/>
      <c r="G71" s="225"/>
      <c r="H71" s="226"/>
      <c r="I71" s="1">
        <v>64</v>
      </c>
      <c r="J71" s="111">
        <v>183075797</v>
      </c>
      <c r="K71" s="111">
        <v>183075797.03999999</v>
      </c>
    </row>
    <row r="72" spans="1:12">
      <c r="A72" s="224" t="s">
        <v>119</v>
      </c>
      <c r="B72" s="225"/>
      <c r="C72" s="225"/>
      <c r="D72" s="225"/>
      <c r="E72" s="225"/>
      <c r="F72" s="225"/>
      <c r="G72" s="225"/>
      <c r="H72" s="226"/>
      <c r="I72" s="1">
        <v>65</v>
      </c>
      <c r="J72" s="139">
        <f>J73+J74-J75+J76+J77</f>
        <v>31538928</v>
      </c>
      <c r="K72" s="139">
        <v>27184402.289999999</v>
      </c>
    </row>
    <row r="73" spans="1:12">
      <c r="A73" s="208" t="s">
        <v>120</v>
      </c>
      <c r="B73" s="209"/>
      <c r="C73" s="209"/>
      <c r="D73" s="209"/>
      <c r="E73" s="209"/>
      <c r="F73" s="209"/>
      <c r="G73" s="209"/>
      <c r="H73" s="210"/>
      <c r="I73" s="1">
        <v>66</v>
      </c>
      <c r="J73" s="111">
        <v>6128852</v>
      </c>
      <c r="K73" s="111">
        <v>6128852.4500000002</v>
      </c>
    </row>
    <row r="74" spans="1:12">
      <c r="A74" s="208" t="s">
        <v>121</v>
      </c>
      <c r="B74" s="209"/>
      <c r="C74" s="209"/>
      <c r="D74" s="209"/>
      <c r="E74" s="209"/>
      <c r="F74" s="209"/>
      <c r="G74" s="209"/>
      <c r="H74" s="210"/>
      <c r="I74" s="1">
        <v>67</v>
      </c>
      <c r="J74" s="111">
        <v>3107594</v>
      </c>
      <c r="K74" s="111">
        <v>3816130.5</v>
      </c>
    </row>
    <row r="75" spans="1:12">
      <c r="A75" s="208" t="s">
        <v>109</v>
      </c>
      <c r="B75" s="209"/>
      <c r="C75" s="209"/>
      <c r="D75" s="209"/>
      <c r="E75" s="209"/>
      <c r="F75" s="209"/>
      <c r="G75" s="209"/>
      <c r="H75" s="210"/>
      <c r="I75" s="1">
        <v>68</v>
      </c>
      <c r="J75" s="111">
        <v>3107594</v>
      </c>
      <c r="K75" s="111">
        <v>3816130.5</v>
      </c>
    </row>
    <row r="76" spans="1:12">
      <c r="A76" s="208" t="s">
        <v>110</v>
      </c>
      <c r="B76" s="209"/>
      <c r="C76" s="209"/>
      <c r="D76" s="209"/>
      <c r="E76" s="209"/>
      <c r="F76" s="209"/>
      <c r="G76" s="209"/>
      <c r="H76" s="210"/>
      <c r="I76" s="1">
        <v>69</v>
      </c>
      <c r="J76" s="111"/>
      <c r="K76" s="111">
        <v>0</v>
      </c>
    </row>
    <row r="77" spans="1:12">
      <c r="A77" s="208" t="s">
        <v>111</v>
      </c>
      <c r="B77" s="209"/>
      <c r="C77" s="209"/>
      <c r="D77" s="209"/>
      <c r="E77" s="209"/>
      <c r="F77" s="209"/>
      <c r="G77" s="209"/>
      <c r="H77" s="210"/>
      <c r="I77" s="1">
        <v>70</v>
      </c>
      <c r="J77" s="111">
        <v>25410076</v>
      </c>
      <c r="K77" s="111">
        <v>21055549.84</v>
      </c>
    </row>
    <row r="78" spans="1:12">
      <c r="A78" s="224" t="s">
        <v>112</v>
      </c>
      <c r="B78" s="225"/>
      <c r="C78" s="225"/>
      <c r="D78" s="225"/>
      <c r="E78" s="225"/>
      <c r="F78" s="225"/>
      <c r="G78" s="225"/>
      <c r="H78" s="226"/>
      <c r="I78" s="1">
        <v>71</v>
      </c>
      <c r="J78" s="111">
        <v>-34876517</v>
      </c>
      <c r="K78" s="111">
        <v>-12646668.135052707</v>
      </c>
    </row>
    <row r="79" spans="1:12">
      <c r="A79" s="224" t="s">
        <v>204</v>
      </c>
      <c r="B79" s="225"/>
      <c r="C79" s="225"/>
      <c r="D79" s="225"/>
      <c r="E79" s="225"/>
      <c r="F79" s="225"/>
      <c r="G79" s="225"/>
      <c r="H79" s="226"/>
      <c r="I79" s="1">
        <v>72</v>
      </c>
      <c r="J79" s="139">
        <f>J80-J81</f>
        <v>12724371</v>
      </c>
      <c r="K79" s="139">
        <v>0</v>
      </c>
    </row>
    <row r="80" spans="1:12">
      <c r="A80" s="232" t="s">
        <v>138</v>
      </c>
      <c r="B80" s="233"/>
      <c r="C80" s="233"/>
      <c r="D80" s="233"/>
      <c r="E80" s="233"/>
      <c r="F80" s="233"/>
      <c r="G80" s="233"/>
      <c r="H80" s="234"/>
      <c r="I80" s="1">
        <v>73</v>
      </c>
      <c r="J80" s="7">
        <v>12724371</v>
      </c>
      <c r="K80" s="111">
        <v>0</v>
      </c>
    </row>
    <row r="81" spans="1:11">
      <c r="A81" s="232" t="s">
        <v>139</v>
      </c>
      <c r="B81" s="233"/>
      <c r="C81" s="233"/>
      <c r="D81" s="233"/>
      <c r="E81" s="233"/>
      <c r="F81" s="233"/>
      <c r="G81" s="233"/>
      <c r="H81" s="234"/>
      <c r="I81" s="1">
        <v>74</v>
      </c>
      <c r="J81" s="7"/>
      <c r="K81" s="7">
        <v>0</v>
      </c>
    </row>
    <row r="82" spans="1:11">
      <c r="A82" s="224" t="s">
        <v>205</v>
      </c>
      <c r="B82" s="225"/>
      <c r="C82" s="225"/>
      <c r="D82" s="225"/>
      <c r="E82" s="225"/>
      <c r="F82" s="225"/>
      <c r="G82" s="225"/>
      <c r="H82" s="226"/>
      <c r="I82" s="1">
        <v>75</v>
      </c>
      <c r="J82" s="139">
        <f>J83-J84</f>
        <v>32550662</v>
      </c>
      <c r="K82" s="139">
        <v>35271125.611412697</v>
      </c>
    </row>
    <row r="83" spans="1:11">
      <c r="A83" s="232" t="s">
        <v>140</v>
      </c>
      <c r="B83" s="233"/>
      <c r="C83" s="233"/>
      <c r="D83" s="233"/>
      <c r="E83" s="233"/>
      <c r="F83" s="233"/>
      <c r="G83" s="233"/>
      <c r="H83" s="234"/>
      <c r="I83" s="1">
        <v>76</v>
      </c>
      <c r="J83" s="111">
        <v>32550662</v>
      </c>
      <c r="K83" s="111">
        <v>35271125.611412697</v>
      </c>
    </row>
    <row r="84" spans="1:11">
      <c r="A84" s="232" t="s">
        <v>141</v>
      </c>
      <c r="B84" s="233"/>
      <c r="C84" s="233"/>
      <c r="D84" s="233"/>
      <c r="E84" s="233"/>
      <c r="F84" s="233"/>
      <c r="G84" s="233"/>
      <c r="H84" s="234"/>
      <c r="I84" s="1">
        <v>77</v>
      </c>
      <c r="J84" s="7"/>
      <c r="K84" s="7">
        <v>0</v>
      </c>
    </row>
    <row r="85" spans="1:11">
      <c r="A85" s="224" t="s">
        <v>142</v>
      </c>
      <c r="B85" s="225"/>
      <c r="C85" s="225"/>
      <c r="D85" s="225"/>
      <c r="E85" s="225"/>
      <c r="F85" s="225"/>
      <c r="G85" s="225"/>
      <c r="H85" s="226"/>
      <c r="I85" s="1">
        <v>78</v>
      </c>
      <c r="J85" s="7"/>
      <c r="K85" s="7">
        <v>0</v>
      </c>
    </row>
    <row r="86" spans="1:11">
      <c r="A86" s="224" t="s">
        <v>13</v>
      </c>
      <c r="B86" s="225"/>
      <c r="C86" s="225"/>
      <c r="D86" s="225"/>
      <c r="E86" s="225"/>
      <c r="F86" s="225"/>
      <c r="G86" s="225"/>
      <c r="H86" s="226"/>
      <c r="I86" s="1">
        <v>79</v>
      </c>
      <c r="J86" s="139">
        <f>SUM(J87:J89)</f>
        <v>8914024</v>
      </c>
      <c r="K86" s="139">
        <v>9344821.8300000001</v>
      </c>
    </row>
    <row r="87" spans="1:11">
      <c r="A87" s="208" t="s">
        <v>105</v>
      </c>
      <c r="B87" s="209"/>
      <c r="C87" s="209"/>
      <c r="D87" s="209"/>
      <c r="E87" s="209"/>
      <c r="F87" s="209"/>
      <c r="G87" s="209"/>
      <c r="H87" s="210"/>
      <c r="I87" s="1">
        <v>80</v>
      </c>
      <c r="J87" s="111">
        <v>1724443</v>
      </c>
      <c r="K87" s="111">
        <v>1724443</v>
      </c>
    </row>
    <row r="88" spans="1:11">
      <c r="A88" s="208" t="s">
        <v>106</v>
      </c>
      <c r="B88" s="209"/>
      <c r="C88" s="209"/>
      <c r="D88" s="209"/>
      <c r="E88" s="209"/>
      <c r="F88" s="209"/>
      <c r="G88" s="209"/>
      <c r="H88" s="210"/>
      <c r="I88" s="1">
        <v>81</v>
      </c>
      <c r="J88" s="111"/>
      <c r="K88" s="111">
        <v>0</v>
      </c>
    </row>
    <row r="89" spans="1:11">
      <c r="A89" s="208" t="s">
        <v>107</v>
      </c>
      <c r="B89" s="209"/>
      <c r="C89" s="209"/>
      <c r="D89" s="209"/>
      <c r="E89" s="209"/>
      <c r="F89" s="209"/>
      <c r="G89" s="209"/>
      <c r="H89" s="210"/>
      <c r="I89" s="1">
        <v>82</v>
      </c>
      <c r="J89" s="111">
        <v>7189581</v>
      </c>
      <c r="K89" s="111">
        <v>7620378.8300000001</v>
      </c>
    </row>
    <row r="90" spans="1:11">
      <c r="A90" s="224" t="s">
        <v>14</v>
      </c>
      <c r="B90" s="225"/>
      <c r="C90" s="225"/>
      <c r="D90" s="225"/>
      <c r="E90" s="225"/>
      <c r="F90" s="225"/>
      <c r="G90" s="225"/>
      <c r="H90" s="226"/>
      <c r="I90" s="1">
        <v>83</v>
      </c>
      <c r="J90" s="139">
        <f>SUM(J91:J99)</f>
        <v>265493900</v>
      </c>
      <c r="K90" s="139">
        <v>262626081.17000002</v>
      </c>
    </row>
    <row r="91" spans="1:11">
      <c r="A91" s="208" t="s">
        <v>108</v>
      </c>
      <c r="B91" s="209"/>
      <c r="C91" s="209"/>
      <c r="D91" s="209"/>
      <c r="E91" s="209"/>
      <c r="F91" s="209"/>
      <c r="G91" s="209"/>
      <c r="H91" s="210"/>
      <c r="I91" s="1">
        <v>84</v>
      </c>
      <c r="J91" s="7"/>
      <c r="K91" s="7">
        <v>0</v>
      </c>
    </row>
    <row r="92" spans="1:11">
      <c r="A92" s="208" t="s">
        <v>209</v>
      </c>
      <c r="B92" s="209"/>
      <c r="C92" s="209"/>
      <c r="D92" s="209"/>
      <c r="E92" s="209"/>
      <c r="F92" s="209"/>
      <c r="G92" s="209"/>
      <c r="H92" s="210"/>
      <c r="I92" s="1">
        <v>85</v>
      </c>
      <c r="J92" s="7"/>
      <c r="K92" s="7">
        <v>0</v>
      </c>
    </row>
    <row r="93" spans="1:11">
      <c r="A93" s="208" t="s">
        <v>0</v>
      </c>
      <c r="B93" s="209"/>
      <c r="C93" s="209"/>
      <c r="D93" s="209"/>
      <c r="E93" s="209"/>
      <c r="F93" s="209"/>
      <c r="G93" s="209"/>
      <c r="H93" s="210"/>
      <c r="I93" s="1">
        <v>86</v>
      </c>
      <c r="J93" s="111">
        <v>246080090</v>
      </c>
      <c r="K93" s="111">
        <v>243500150.68000001</v>
      </c>
    </row>
    <row r="94" spans="1:11">
      <c r="A94" s="208" t="s">
        <v>210</v>
      </c>
      <c r="B94" s="209"/>
      <c r="C94" s="209"/>
      <c r="D94" s="209"/>
      <c r="E94" s="209"/>
      <c r="F94" s="209"/>
      <c r="G94" s="209"/>
      <c r="H94" s="210"/>
      <c r="I94" s="1">
        <v>87</v>
      </c>
      <c r="J94" s="7"/>
      <c r="K94" s="7">
        <v>0</v>
      </c>
    </row>
    <row r="95" spans="1:11">
      <c r="A95" s="208" t="s">
        <v>211</v>
      </c>
      <c r="B95" s="209"/>
      <c r="C95" s="209"/>
      <c r="D95" s="209"/>
      <c r="E95" s="209"/>
      <c r="F95" s="209"/>
      <c r="G95" s="209"/>
      <c r="H95" s="210"/>
      <c r="I95" s="1">
        <v>88</v>
      </c>
      <c r="J95" s="7">
        <v>19263124</v>
      </c>
      <c r="K95" s="7">
        <v>19125930.489999998</v>
      </c>
    </row>
    <row r="96" spans="1:11">
      <c r="A96" s="208" t="s">
        <v>212</v>
      </c>
      <c r="B96" s="209"/>
      <c r="C96" s="209"/>
      <c r="D96" s="209"/>
      <c r="E96" s="209"/>
      <c r="F96" s="209"/>
      <c r="G96" s="209"/>
      <c r="H96" s="210"/>
      <c r="I96" s="1">
        <v>89</v>
      </c>
      <c r="J96" s="7"/>
      <c r="K96" s="7">
        <v>0</v>
      </c>
    </row>
    <row r="97" spans="1:11">
      <c r="A97" s="208" t="s">
        <v>85</v>
      </c>
      <c r="B97" s="209"/>
      <c r="C97" s="209"/>
      <c r="D97" s="209"/>
      <c r="E97" s="209"/>
      <c r="F97" s="209"/>
      <c r="G97" s="209"/>
      <c r="H97" s="210"/>
      <c r="I97" s="1">
        <v>90</v>
      </c>
      <c r="J97" s="7"/>
      <c r="K97" s="7">
        <v>0</v>
      </c>
    </row>
    <row r="98" spans="1:11">
      <c r="A98" s="208" t="s">
        <v>83</v>
      </c>
      <c r="B98" s="209"/>
      <c r="C98" s="209"/>
      <c r="D98" s="209"/>
      <c r="E98" s="209"/>
      <c r="F98" s="209"/>
      <c r="G98" s="209"/>
      <c r="H98" s="210"/>
      <c r="I98" s="1">
        <v>91</v>
      </c>
      <c r="J98" s="7"/>
      <c r="K98" s="7">
        <v>0</v>
      </c>
    </row>
    <row r="99" spans="1:11">
      <c r="A99" s="208" t="s">
        <v>84</v>
      </c>
      <c r="B99" s="209"/>
      <c r="C99" s="209"/>
      <c r="D99" s="209"/>
      <c r="E99" s="209"/>
      <c r="F99" s="209"/>
      <c r="G99" s="209"/>
      <c r="H99" s="210"/>
      <c r="I99" s="1">
        <v>92</v>
      </c>
      <c r="J99" s="145">
        <v>150686</v>
      </c>
      <c r="K99" s="145">
        <v>0</v>
      </c>
    </row>
    <row r="100" spans="1:11">
      <c r="A100" s="224" t="s">
        <v>15</v>
      </c>
      <c r="B100" s="225"/>
      <c r="C100" s="225"/>
      <c r="D100" s="225"/>
      <c r="E100" s="225"/>
      <c r="F100" s="225"/>
      <c r="G100" s="225"/>
      <c r="H100" s="226"/>
      <c r="I100" s="1">
        <v>93</v>
      </c>
      <c r="J100" s="139">
        <f>SUM(J101:J112)</f>
        <v>338674802</v>
      </c>
      <c r="K100" s="139">
        <v>300785827.15999997</v>
      </c>
    </row>
    <row r="101" spans="1:11">
      <c r="A101" s="208" t="s">
        <v>108</v>
      </c>
      <c r="B101" s="209"/>
      <c r="C101" s="209"/>
      <c r="D101" s="209"/>
      <c r="E101" s="209"/>
      <c r="F101" s="209"/>
      <c r="G101" s="209"/>
      <c r="H101" s="210"/>
      <c r="I101" s="1">
        <v>94</v>
      </c>
      <c r="J101" s="111">
        <v>17875305</v>
      </c>
      <c r="K101" s="111">
        <v>17363682.510000002</v>
      </c>
    </row>
    <row r="102" spans="1:11">
      <c r="A102" s="208" t="s">
        <v>209</v>
      </c>
      <c r="B102" s="209"/>
      <c r="C102" s="209"/>
      <c r="D102" s="209"/>
      <c r="E102" s="209"/>
      <c r="F102" s="209"/>
      <c r="G102" s="209"/>
      <c r="H102" s="210"/>
      <c r="I102" s="1">
        <v>95</v>
      </c>
      <c r="J102" s="111"/>
      <c r="K102" s="111">
        <v>0</v>
      </c>
    </row>
    <row r="103" spans="1:11">
      <c r="A103" s="208" t="s">
        <v>0</v>
      </c>
      <c r="B103" s="209"/>
      <c r="C103" s="209"/>
      <c r="D103" s="209"/>
      <c r="E103" s="209"/>
      <c r="F103" s="209"/>
      <c r="G103" s="209"/>
      <c r="H103" s="210"/>
      <c r="I103" s="1">
        <v>96</v>
      </c>
      <c r="J103" s="111">
        <v>141457550</v>
      </c>
      <c r="K103" s="111">
        <v>143255038.76999995</v>
      </c>
    </row>
    <row r="104" spans="1:11">
      <c r="A104" s="208" t="s">
        <v>210</v>
      </c>
      <c r="B104" s="209"/>
      <c r="C104" s="209"/>
      <c r="D104" s="209"/>
      <c r="E104" s="209"/>
      <c r="F104" s="209"/>
      <c r="G104" s="209"/>
      <c r="H104" s="210"/>
      <c r="I104" s="1">
        <v>97</v>
      </c>
      <c r="J104" s="111">
        <v>6826368</v>
      </c>
      <c r="K104" s="111">
        <v>9764039.2400000002</v>
      </c>
    </row>
    <row r="105" spans="1:11">
      <c r="A105" s="208" t="s">
        <v>211</v>
      </c>
      <c r="B105" s="209"/>
      <c r="C105" s="209"/>
      <c r="D105" s="209"/>
      <c r="E105" s="209"/>
      <c r="F105" s="209"/>
      <c r="G105" s="209"/>
      <c r="H105" s="210"/>
      <c r="I105" s="1">
        <v>98</v>
      </c>
      <c r="J105" s="111">
        <v>155575261</v>
      </c>
      <c r="K105" s="111">
        <v>118833441.31</v>
      </c>
    </row>
    <row r="106" spans="1:11">
      <c r="A106" s="208" t="s">
        <v>212</v>
      </c>
      <c r="B106" s="209"/>
      <c r="C106" s="209"/>
      <c r="D106" s="209"/>
      <c r="E106" s="209"/>
      <c r="F106" s="209"/>
      <c r="G106" s="209"/>
      <c r="H106" s="210"/>
      <c r="I106" s="1">
        <v>99</v>
      </c>
      <c r="J106" s="111"/>
      <c r="K106" s="111">
        <v>0</v>
      </c>
    </row>
    <row r="107" spans="1:11">
      <c r="A107" s="208" t="s">
        <v>85</v>
      </c>
      <c r="B107" s="209"/>
      <c r="C107" s="209"/>
      <c r="D107" s="209"/>
      <c r="E107" s="209"/>
      <c r="F107" s="209"/>
      <c r="G107" s="209"/>
      <c r="H107" s="210"/>
      <c r="I107" s="1">
        <v>100</v>
      </c>
      <c r="J107" s="111">
        <v>7808</v>
      </c>
      <c r="K107" s="111">
        <v>0</v>
      </c>
    </row>
    <row r="108" spans="1:11">
      <c r="A108" s="208" t="s">
        <v>86</v>
      </c>
      <c r="B108" s="209"/>
      <c r="C108" s="209"/>
      <c r="D108" s="209"/>
      <c r="E108" s="209"/>
      <c r="F108" s="209"/>
      <c r="G108" s="209"/>
      <c r="H108" s="210"/>
      <c r="I108" s="1">
        <v>101</v>
      </c>
      <c r="J108" s="111">
        <v>8045263</v>
      </c>
      <c r="K108" s="111">
        <v>7542917.8500000006</v>
      </c>
    </row>
    <row r="109" spans="1:11">
      <c r="A109" s="208" t="s">
        <v>87</v>
      </c>
      <c r="B109" s="209"/>
      <c r="C109" s="209"/>
      <c r="D109" s="209"/>
      <c r="E109" s="209"/>
      <c r="F109" s="209"/>
      <c r="G109" s="209"/>
      <c r="H109" s="210"/>
      <c r="I109" s="1">
        <v>102</v>
      </c>
      <c r="J109" s="111">
        <v>6190380</v>
      </c>
      <c r="K109" s="111">
        <v>3959815.11</v>
      </c>
    </row>
    <row r="110" spans="1:11">
      <c r="A110" s="208" t="s">
        <v>90</v>
      </c>
      <c r="B110" s="209"/>
      <c r="C110" s="209"/>
      <c r="D110" s="209"/>
      <c r="E110" s="209"/>
      <c r="F110" s="209"/>
      <c r="G110" s="209"/>
      <c r="H110" s="210"/>
      <c r="I110" s="1">
        <v>103</v>
      </c>
      <c r="J110" s="111">
        <v>27856</v>
      </c>
      <c r="K110" s="111">
        <v>27856.039999999099</v>
      </c>
    </row>
    <row r="111" spans="1:11">
      <c r="A111" s="208" t="s">
        <v>88</v>
      </c>
      <c r="B111" s="209"/>
      <c r="C111" s="209"/>
      <c r="D111" s="209"/>
      <c r="E111" s="209"/>
      <c r="F111" s="209"/>
      <c r="G111" s="209"/>
      <c r="H111" s="210"/>
      <c r="I111" s="1">
        <v>104</v>
      </c>
      <c r="J111" s="111"/>
      <c r="K111" s="111">
        <v>0</v>
      </c>
    </row>
    <row r="112" spans="1:11">
      <c r="A112" s="208" t="s">
        <v>89</v>
      </c>
      <c r="B112" s="209"/>
      <c r="C112" s="209"/>
      <c r="D112" s="209"/>
      <c r="E112" s="209"/>
      <c r="F112" s="209"/>
      <c r="G112" s="209"/>
      <c r="H112" s="210"/>
      <c r="I112" s="1">
        <v>105</v>
      </c>
      <c r="J112" s="111">
        <v>2669011</v>
      </c>
      <c r="K112" s="111">
        <v>39036.33</v>
      </c>
    </row>
    <row r="113" spans="1:11">
      <c r="A113" s="224" t="s">
        <v>1</v>
      </c>
      <c r="B113" s="225"/>
      <c r="C113" s="225"/>
      <c r="D113" s="225"/>
      <c r="E113" s="225"/>
      <c r="F113" s="225"/>
      <c r="G113" s="225"/>
      <c r="H113" s="226"/>
      <c r="I113" s="1">
        <v>106</v>
      </c>
      <c r="J113" s="140">
        <v>15287491</v>
      </c>
      <c r="K113" s="140">
        <v>34347400.649999999</v>
      </c>
    </row>
    <row r="114" spans="1:11">
      <c r="A114" s="224" t="s">
        <v>19</v>
      </c>
      <c r="B114" s="225"/>
      <c r="C114" s="225"/>
      <c r="D114" s="225"/>
      <c r="E114" s="225"/>
      <c r="F114" s="225"/>
      <c r="G114" s="225"/>
      <c r="H114" s="226"/>
      <c r="I114" s="1">
        <v>107</v>
      </c>
      <c r="J114" s="139">
        <f>J69+J86+J90+J100+J113</f>
        <v>1273341858</v>
      </c>
      <c r="K114" s="139">
        <v>1259947187.6163602</v>
      </c>
    </row>
    <row r="115" spans="1:11">
      <c r="A115" s="213" t="s">
        <v>48</v>
      </c>
      <c r="B115" s="214"/>
      <c r="C115" s="214"/>
      <c r="D115" s="214"/>
      <c r="E115" s="214"/>
      <c r="F115" s="214"/>
      <c r="G115" s="214"/>
      <c r="H115" s="215"/>
      <c r="I115" s="2">
        <v>108</v>
      </c>
      <c r="J115" s="142">
        <v>4592542</v>
      </c>
      <c r="K115" s="142">
        <v>4884454.0199999996</v>
      </c>
    </row>
    <row r="116" spans="1:11">
      <c r="A116" s="216" t="s">
        <v>273</v>
      </c>
      <c r="B116" s="217"/>
      <c r="C116" s="217"/>
      <c r="D116" s="217"/>
      <c r="E116" s="217"/>
      <c r="F116" s="217"/>
      <c r="G116" s="217"/>
      <c r="H116" s="217"/>
      <c r="I116" s="218"/>
      <c r="J116" s="218"/>
      <c r="K116" s="219"/>
    </row>
    <row r="117" spans="1:11">
      <c r="A117" s="220" t="s">
        <v>155</v>
      </c>
      <c r="B117" s="221"/>
      <c r="C117" s="221"/>
      <c r="D117" s="221"/>
      <c r="E117" s="221"/>
      <c r="F117" s="221"/>
      <c r="G117" s="221"/>
      <c r="H117" s="221"/>
      <c r="I117" s="222"/>
      <c r="J117" s="222"/>
      <c r="K117" s="223"/>
    </row>
    <row r="118" spans="1:11">
      <c r="A118" s="208" t="s">
        <v>3</v>
      </c>
      <c r="B118" s="209"/>
      <c r="C118" s="209"/>
      <c r="D118" s="209"/>
      <c r="E118" s="209"/>
      <c r="F118" s="209"/>
      <c r="G118" s="209"/>
      <c r="H118" s="210"/>
      <c r="I118" s="1">
        <v>109</v>
      </c>
      <c r="J118" s="7"/>
      <c r="K118" s="7"/>
    </row>
    <row r="119" spans="1:11">
      <c r="A119" s="227" t="s">
        <v>4</v>
      </c>
      <c r="B119" s="228"/>
      <c r="C119" s="228"/>
      <c r="D119" s="228"/>
      <c r="E119" s="228"/>
      <c r="F119" s="228"/>
      <c r="G119" s="228"/>
      <c r="H119" s="229"/>
      <c r="I119" s="4">
        <v>110</v>
      </c>
      <c r="J119" s="8"/>
      <c r="K119" s="8"/>
    </row>
    <row r="120" spans="1:11">
      <c r="A120" s="230" t="s">
        <v>274</v>
      </c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1:11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2">
    <dataValidation allowBlank="1" sqref="A1:I1048576 L1:IV1048576 J1:K35 J36:J39 J40:K66 J67 J68:K114 J116:K65536 J115"/>
    <dataValidation type="whole" operator="greaterThanOrEqual" allowBlank="1" showInputMessage="1" showErrorMessage="1" errorTitle="Pogrešan unos" error="Mogu se unijeti samo cjelobrojne pozitivne vrijednosti." sqref="K36:K39 K67 K115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J100 J56 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16" zoomScaleNormal="100" zoomScaleSheetLayoutView="100" workbookViewId="0">
      <selection activeCell="O18" sqref="O18"/>
    </sheetView>
  </sheetViews>
  <sheetFormatPr defaultColWidth="9.140625" defaultRowHeight="12.75"/>
  <cols>
    <col min="1" max="9" width="9.140625" style="45"/>
    <col min="10" max="13" width="12.7109375" style="45" customWidth="1"/>
    <col min="14" max="16384" width="9.140625" style="45"/>
  </cols>
  <sheetData>
    <row r="1" spans="1:13" ht="15.75">
      <c r="A1" s="245" t="s">
        <v>128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>
      <c r="A2" s="253" t="s">
        <v>306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>
      <c r="A3" s="269" t="s">
        <v>294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13" ht="23.25">
      <c r="A4" s="268" t="s">
        <v>50</v>
      </c>
      <c r="B4" s="268"/>
      <c r="C4" s="268"/>
      <c r="D4" s="268"/>
      <c r="E4" s="268"/>
      <c r="F4" s="268"/>
      <c r="G4" s="268"/>
      <c r="H4" s="268"/>
      <c r="I4" s="50" t="s">
        <v>245</v>
      </c>
      <c r="J4" s="267" t="s">
        <v>281</v>
      </c>
      <c r="K4" s="267"/>
      <c r="L4" s="267" t="s">
        <v>282</v>
      </c>
      <c r="M4" s="267"/>
    </row>
    <row r="5" spans="1:13">
      <c r="A5" s="268"/>
      <c r="B5" s="268"/>
      <c r="C5" s="268"/>
      <c r="D5" s="268"/>
      <c r="E5" s="268"/>
      <c r="F5" s="268"/>
      <c r="G5" s="268"/>
      <c r="H5" s="268"/>
      <c r="I5" s="50"/>
      <c r="J5" s="52" t="s">
        <v>277</v>
      </c>
      <c r="K5" s="52" t="s">
        <v>278</v>
      </c>
      <c r="L5" s="52" t="s">
        <v>277</v>
      </c>
      <c r="M5" s="52" t="s">
        <v>278</v>
      </c>
    </row>
    <row r="6" spans="1:13">
      <c r="A6" s="267">
        <v>1</v>
      </c>
      <c r="B6" s="267"/>
      <c r="C6" s="267"/>
      <c r="D6" s="267"/>
      <c r="E6" s="267"/>
      <c r="F6" s="267"/>
      <c r="G6" s="267"/>
      <c r="H6" s="267"/>
      <c r="I6" s="55">
        <v>2</v>
      </c>
      <c r="J6" s="52">
        <v>3</v>
      </c>
      <c r="K6" s="52">
        <v>4</v>
      </c>
      <c r="L6" s="52">
        <v>5</v>
      </c>
      <c r="M6" s="52">
        <v>6</v>
      </c>
    </row>
    <row r="7" spans="1:13" ht="13.15" customHeight="1">
      <c r="A7" s="220" t="s">
        <v>20</v>
      </c>
      <c r="B7" s="221"/>
      <c r="C7" s="221"/>
      <c r="D7" s="221"/>
      <c r="E7" s="221"/>
      <c r="F7" s="221"/>
      <c r="G7" s="221"/>
      <c r="H7" s="240"/>
      <c r="I7" s="9">
        <v>111</v>
      </c>
      <c r="J7" s="120">
        <f>SUM(J8:J9)</f>
        <v>578042373.04000008</v>
      </c>
      <c r="K7" s="120">
        <f>SUM(K8:K9)</f>
        <v>186910770.04000008</v>
      </c>
      <c r="L7" s="120">
        <v>570240478.89141297</v>
      </c>
      <c r="M7" s="121">
        <v>172265189.25141293</v>
      </c>
    </row>
    <row r="8" spans="1:13" ht="13.15" customHeight="1">
      <c r="A8" s="224" t="s">
        <v>126</v>
      </c>
      <c r="B8" s="225"/>
      <c r="C8" s="225"/>
      <c r="D8" s="225"/>
      <c r="E8" s="225"/>
      <c r="F8" s="225"/>
      <c r="G8" s="225"/>
      <c r="H8" s="226"/>
      <c r="I8" s="1">
        <v>112</v>
      </c>
      <c r="J8" s="111">
        <v>569446369.53000009</v>
      </c>
      <c r="K8" s="111">
        <v>182384861.53000009</v>
      </c>
      <c r="L8" s="111">
        <v>556250283.21141303</v>
      </c>
      <c r="M8" s="122">
        <v>162283441.611413</v>
      </c>
    </row>
    <row r="9" spans="1:13" ht="13.15" customHeight="1">
      <c r="A9" s="224" t="s">
        <v>94</v>
      </c>
      <c r="B9" s="225"/>
      <c r="C9" s="225"/>
      <c r="D9" s="225"/>
      <c r="E9" s="225"/>
      <c r="F9" s="225"/>
      <c r="G9" s="225"/>
      <c r="H9" s="226"/>
      <c r="I9" s="1">
        <v>113</v>
      </c>
      <c r="J9" s="111">
        <v>8596003.5099999998</v>
      </c>
      <c r="K9" s="111">
        <v>4525908.51</v>
      </c>
      <c r="L9" s="111">
        <v>13990195.68</v>
      </c>
      <c r="M9" s="122">
        <v>9981747.6400000006</v>
      </c>
    </row>
    <row r="10" spans="1:13" ht="13.15" customHeight="1">
      <c r="A10" s="224" t="s">
        <v>7</v>
      </c>
      <c r="B10" s="225"/>
      <c r="C10" s="225"/>
      <c r="D10" s="225"/>
      <c r="E10" s="225"/>
      <c r="F10" s="225"/>
      <c r="G10" s="225"/>
      <c r="H10" s="226"/>
      <c r="I10" s="1">
        <v>114</v>
      </c>
      <c r="J10" s="118">
        <f>J11+J12+J16+J20+J21+J22+J25+J26</f>
        <v>553810855.63999999</v>
      </c>
      <c r="K10" s="118">
        <f>K11+K12+K16+K20+K21+K22+K25+K26</f>
        <v>182424374.64000005</v>
      </c>
      <c r="L10" s="118">
        <v>548072937.63000011</v>
      </c>
      <c r="M10" s="123">
        <v>174674325.3900001</v>
      </c>
    </row>
    <row r="11" spans="1:13" ht="13.15" customHeight="1">
      <c r="A11" s="224" t="s">
        <v>95</v>
      </c>
      <c r="B11" s="225"/>
      <c r="C11" s="225"/>
      <c r="D11" s="225"/>
      <c r="E11" s="225"/>
      <c r="F11" s="225"/>
      <c r="G11" s="225"/>
      <c r="H11" s="226"/>
      <c r="I11" s="1">
        <v>115</v>
      </c>
      <c r="J11" s="111">
        <v>3601158.1200000048</v>
      </c>
      <c r="K11" s="111">
        <v>2639429.1200000048</v>
      </c>
      <c r="L11" s="111">
        <v>-230417.00000001307</v>
      </c>
      <c r="M11" s="122">
        <v>-1829386.8900000583</v>
      </c>
    </row>
    <row r="12" spans="1:13" ht="13.15" customHeight="1">
      <c r="A12" s="224" t="s">
        <v>16</v>
      </c>
      <c r="B12" s="225"/>
      <c r="C12" s="225"/>
      <c r="D12" s="225"/>
      <c r="E12" s="225"/>
      <c r="F12" s="225"/>
      <c r="G12" s="225"/>
      <c r="H12" s="226"/>
      <c r="I12" s="1">
        <v>116</v>
      </c>
      <c r="J12" s="118">
        <f>SUM(J13:J15)</f>
        <v>356849065.12</v>
      </c>
      <c r="K12" s="118">
        <f>SUM(K13:K15)</f>
        <v>101258522.12</v>
      </c>
      <c r="L12" s="118">
        <v>345162422.78000009</v>
      </c>
      <c r="M12" s="123">
        <v>99175065.740000099</v>
      </c>
    </row>
    <row r="13" spans="1:13" ht="13.15" customHeight="1">
      <c r="A13" s="208" t="s">
        <v>122</v>
      </c>
      <c r="B13" s="209"/>
      <c r="C13" s="209"/>
      <c r="D13" s="209"/>
      <c r="E13" s="209"/>
      <c r="F13" s="209"/>
      <c r="G13" s="209"/>
      <c r="H13" s="210"/>
      <c r="I13" s="1">
        <v>117</v>
      </c>
      <c r="J13" s="111">
        <v>276343390.31</v>
      </c>
      <c r="K13" s="111">
        <v>74591270.310000002</v>
      </c>
      <c r="L13" s="111">
        <v>265582902.98000008</v>
      </c>
      <c r="M13" s="122">
        <v>74358818.920000076</v>
      </c>
    </row>
    <row r="14" spans="1:13" ht="13.15" customHeight="1">
      <c r="A14" s="208" t="s">
        <v>123</v>
      </c>
      <c r="B14" s="209"/>
      <c r="C14" s="209"/>
      <c r="D14" s="209"/>
      <c r="E14" s="209"/>
      <c r="F14" s="209"/>
      <c r="G14" s="209"/>
      <c r="H14" s="210"/>
      <c r="I14" s="1">
        <v>118</v>
      </c>
      <c r="J14" s="111">
        <v>40997050.060000002</v>
      </c>
      <c r="K14" s="111">
        <v>13553634.060000002</v>
      </c>
      <c r="L14" s="111">
        <v>46207063.229999997</v>
      </c>
      <c r="M14" s="122">
        <v>15781432.349999994</v>
      </c>
    </row>
    <row r="15" spans="1:13" ht="13.15" customHeight="1">
      <c r="A15" s="208" t="s">
        <v>52</v>
      </c>
      <c r="B15" s="209"/>
      <c r="C15" s="209"/>
      <c r="D15" s="209"/>
      <c r="E15" s="209"/>
      <c r="F15" s="209"/>
      <c r="G15" s="209"/>
      <c r="H15" s="210"/>
      <c r="I15" s="1">
        <v>119</v>
      </c>
      <c r="J15" s="124">
        <v>39508624.75</v>
      </c>
      <c r="K15" s="124">
        <v>13113617.75</v>
      </c>
      <c r="L15" s="124">
        <v>33372456.569999985</v>
      </c>
      <c r="M15" s="122">
        <v>9034814.4699999839</v>
      </c>
    </row>
    <row r="16" spans="1:13" ht="13.15" customHeight="1">
      <c r="A16" s="224" t="s">
        <v>17</v>
      </c>
      <c r="B16" s="225"/>
      <c r="C16" s="225"/>
      <c r="D16" s="225"/>
      <c r="E16" s="225"/>
      <c r="F16" s="225"/>
      <c r="G16" s="225"/>
      <c r="H16" s="226"/>
      <c r="I16" s="1">
        <v>120</v>
      </c>
      <c r="J16" s="118">
        <f>SUM(J17:J19)</f>
        <v>95329683.299999997</v>
      </c>
      <c r="K16" s="118">
        <f>SUM(K17:K19)</f>
        <v>32286476.299999997</v>
      </c>
      <c r="L16" s="118">
        <v>95139096.470000029</v>
      </c>
      <c r="M16" s="123">
        <v>32157145.180000037</v>
      </c>
    </row>
    <row r="17" spans="1:13" ht="13.15" customHeight="1">
      <c r="A17" s="208" t="s">
        <v>53</v>
      </c>
      <c r="B17" s="209"/>
      <c r="C17" s="209"/>
      <c r="D17" s="209"/>
      <c r="E17" s="209"/>
      <c r="F17" s="209"/>
      <c r="G17" s="209"/>
      <c r="H17" s="210"/>
      <c r="I17" s="1">
        <v>121</v>
      </c>
      <c r="J17" s="125">
        <v>57197809.979999997</v>
      </c>
      <c r="K17" s="125">
        <v>19371885.979999997</v>
      </c>
      <c r="L17" s="125">
        <v>56567907.065882362</v>
      </c>
      <c r="M17" s="126">
        <v>18778736.291882366</v>
      </c>
    </row>
    <row r="18" spans="1:13" ht="13.15" customHeight="1">
      <c r="A18" s="208" t="s">
        <v>54</v>
      </c>
      <c r="B18" s="209"/>
      <c r="C18" s="209"/>
      <c r="D18" s="209"/>
      <c r="E18" s="209"/>
      <c r="F18" s="209"/>
      <c r="G18" s="209"/>
      <c r="H18" s="210"/>
      <c r="I18" s="1">
        <v>122</v>
      </c>
      <c r="J18" s="127">
        <v>23832420.824999999</v>
      </c>
      <c r="K18" s="127">
        <v>8071618.8249999993</v>
      </c>
      <c r="L18" s="127">
        <v>24476684.19411765</v>
      </c>
      <c r="M18" s="126">
        <v>8731196.3716176506</v>
      </c>
    </row>
    <row r="19" spans="1:13" ht="13.15" customHeight="1">
      <c r="A19" s="208" t="s">
        <v>55</v>
      </c>
      <c r="B19" s="209"/>
      <c r="C19" s="209"/>
      <c r="D19" s="209"/>
      <c r="E19" s="209"/>
      <c r="F19" s="209"/>
      <c r="G19" s="209"/>
      <c r="H19" s="210"/>
      <c r="I19" s="1">
        <v>123</v>
      </c>
      <c r="J19" s="127">
        <v>14299452.494999999</v>
      </c>
      <c r="K19" s="125">
        <v>4842971.4949999992</v>
      </c>
      <c r="L19" s="125">
        <v>14094505.210000001</v>
      </c>
      <c r="M19" s="126">
        <v>4647212.5165000018</v>
      </c>
    </row>
    <row r="20" spans="1:13" ht="13.15" customHeight="1">
      <c r="A20" s="224" t="s">
        <v>96</v>
      </c>
      <c r="B20" s="225"/>
      <c r="C20" s="225"/>
      <c r="D20" s="225"/>
      <c r="E20" s="225"/>
      <c r="F20" s="225"/>
      <c r="G20" s="225"/>
      <c r="H20" s="226"/>
      <c r="I20" s="1">
        <v>124</v>
      </c>
      <c r="J20" s="111">
        <v>31166623.800000001</v>
      </c>
      <c r="K20" s="111">
        <v>10045864.800000001</v>
      </c>
      <c r="L20" s="111">
        <v>36540604.860000007</v>
      </c>
      <c r="M20" s="126">
        <v>12520305.750000007</v>
      </c>
    </row>
    <row r="21" spans="1:13" ht="13.15" customHeight="1">
      <c r="A21" s="224" t="s">
        <v>97</v>
      </c>
      <c r="B21" s="225"/>
      <c r="C21" s="225"/>
      <c r="D21" s="225"/>
      <c r="E21" s="225"/>
      <c r="F21" s="225"/>
      <c r="G21" s="225"/>
      <c r="H21" s="226"/>
      <c r="I21" s="1">
        <v>125</v>
      </c>
      <c r="J21" s="124">
        <v>63510960.270000003</v>
      </c>
      <c r="K21" s="124">
        <v>34869486.270000003</v>
      </c>
      <c r="L21" s="124">
        <v>62911463.869999997</v>
      </c>
      <c r="M21" s="126">
        <v>29861408.909999996</v>
      </c>
    </row>
    <row r="22" spans="1:13" ht="13.15" customHeight="1">
      <c r="A22" s="224" t="s">
        <v>18</v>
      </c>
      <c r="B22" s="225"/>
      <c r="C22" s="225"/>
      <c r="D22" s="225"/>
      <c r="E22" s="225"/>
      <c r="F22" s="225"/>
      <c r="G22" s="225"/>
      <c r="H22" s="226"/>
      <c r="I22" s="1">
        <v>126</v>
      </c>
      <c r="J22" s="118">
        <f>SUM(J23:J24)</f>
        <v>0</v>
      </c>
      <c r="K22" s="118">
        <f>SUM(K23:K24)</f>
        <v>0</v>
      </c>
      <c r="L22" s="118">
        <v>0</v>
      </c>
      <c r="M22" s="123">
        <v>0</v>
      </c>
    </row>
    <row r="23" spans="1:13" ht="13.15" customHeight="1">
      <c r="A23" s="208" t="s">
        <v>113</v>
      </c>
      <c r="B23" s="209"/>
      <c r="C23" s="209"/>
      <c r="D23" s="209"/>
      <c r="E23" s="209"/>
      <c r="F23" s="209"/>
      <c r="G23" s="209"/>
      <c r="H23" s="210"/>
      <c r="I23" s="1">
        <v>127</v>
      </c>
      <c r="J23" s="128"/>
      <c r="K23" s="128"/>
      <c r="L23" s="128">
        <v>0</v>
      </c>
      <c r="M23" s="129">
        <v>0</v>
      </c>
    </row>
    <row r="24" spans="1:13" ht="13.15" customHeight="1">
      <c r="A24" s="208" t="s">
        <v>114</v>
      </c>
      <c r="B24" s="209"/>
      <c r="C24" s="209"/>
      <c r="D24" s="209"/>
      <c r="E24" s="209"/>
      <c r="F24" s="209"/>
      <c r="G24" s="209"/>
      <c r="H24" s="210"/>
      <c r="I24" s="1">
        <v>128</v>
      </c>
      <c r="J24" s="7"/>
      <c r="K24" s="7"/>
      <c r="L24" s="7">
        <v>0</v>
      </c>
      <c r="M24" s="130">
        <v>0</v>
      </c>
    </row>
    <row r="25" spans="1:13" ht="13.15" customHeight="1">
      <c r="A25" s="224" t="s">
        <v>98</v>
      </c>
      <c r="B25" s="225"/>
      <c r="C25" s="225"/>
      <c r="D25" s="225"/>
      <c r="E25" s="225"/>
      <c r="F25" s="225"/>
      <c r="G25" s="225"/>
      <c r="H25" s="226"/>
      <c r="I25" s="1">
        <v>129</v>
      </c>
      <c r="J25" s="128"/>
      <c r="K25" s="128"/>
      <c r="L25" s="128">
        <v>0</v>
      </c>
      <c r="M25" s="129">
        <v>0</v>
      </c>
    </row>
    <row r="26" spans="1:13" ht="13.15" customHeight="1">
      <c r="A26" s="224" t="s">
        <v>41</v>
      </c>
      <c r="B26" s="225"/>
      <c r="C26" s="225"/>
      <c r="D26" s="225"/>
      <c r="E26" s="225"/>
      <c r="F26" s="225"/>
      <c r="G26" s="225"/>
      <c r="H26" s="226"/>
      <c r="I26" s="1">
        <v>130</v>
      </c>
      <c r="J26" s="111">
        <v>3353365.03</v>
      </c>
      <c r="K26" s="111">
        <v>1324596.0299999998</v>
      </c>
      <c r="L26" s="111">
        <v>8549766.6500000004</v>
      </c>
      <c r="M26" s="122">
        <v>2789786.7</v>
      </c>
    </row>
    <row r="27" spans="1:13" ht="13.15" customHeight="1">
      <c r="A27" s="224" t="s">
        <v>179</v>
      </c>
      <c r="B27" s="225"/>
      <c r="C27" s="225"/>
      <c r="D27" s="225"/>
      <c r="E27" s="225"/>
      <c r="F27" s="225"/>
      <c r="G27" s="225"/>
      <c r="H27" s="226"/>
      <c r="I27" s="1">
        <v>131</v>
      </c>
      <c r="J27" s="131">
        <f>SUM(J28:J32)</f>
        <v>58353470.68</v>
      </c>
      <c r="K27" s="131">
        <f>SUM(K28:K32)</f>
        <v>5469567.6799999997</v>
      </c>
      <c r="L27" s="131">
        <v>54515164.939999998</v>
      </c>
      <c r="M27" s="132">
        <v>22810225.359999999</v>
      </c>
    </row>
    <row r="28" spans="1:13" ht="23.45" customHeight="1">
      <c r="A28" s="224" t="s">
        <v>193</v>
      </c>
      <c r="B28" s="225"/>
      <c r="C28" s="225"/>
      <c r="D28" s="225"/>
      <c r="E28" s="225"/>
      <c r="F28" s="225"/>
      <c r="G28" s="225"/>
      <c r="H28" s="226"/>
      <c r="I28" s="1">
        <v>132</v>
      </c>
      <c r="J28" s="127">
        <v>4251333.16</v>
      </c>
      <c r="K28" s="127">
        <v>1297014.1600000001</v>
      </c>
      <c r="L28" s="127">
        <v>3464508.75</v>
      </c>
      <c r="M28" s="133">
        <v>1039052.3900000001</v>
      </c>
    </row>
    <row r="29" spans="1:13" ht="23.45" customHeight="1">
      <c r="A29" s="224" t="s">
        <v>129</v>
      </c>
      <c r="B29" s="225"/>
      <c r="C29" s="225"/>
      <c r="D29" s="225"/>
      <c r="E29" s="225"/>
      <c r="F29" s="225"/>
      <c r="G29" s="225"/>
      <c r="H29" s="226"/>
      <c r="I29" s="1">
        <v>133</v>
      </c>
      <c r="J29" s="127">
        <v>5727021.4900000058</v>
      </c>
      <c r="K29" s="127">
        <v>2335147.4900000058</v>
      </c>
      <c r="L29" s="127">
        <v>8261710.8399999999</v>
      </c>
      <c r="M29" s="133">
        <v>2122594.7900000028</v>
      </c>
    </row>
    <row r="30" spans="1:13" ht="13.15" customHeight="1">
      <c r="A30" s="224" t="s">
        <v>115</v>
      </c>
      <c r="B30" s="225"/>
      <c r="C30" s="225"/>
      <c r="D30" s="225"/>
      <c r="E30" s="225"/>
      <c r="F30" s="225"/>
      <c r="G30" s="225"/>
      <c r="H30" s="226"/>
      <c r="I30" s="1">
        <v>134</v>
      </c>
      <c r="J30" s="7">
        <v>48375116.029999994</v>
      </c>
      <c r="K30" s="7">
        <v>1837406.0299999937</v>
      </c>
      <c r="L30" s="7">
        <v>42788945.350000001</v>
      </c>
      <c r="M30" s="133">
        <v>19648578.18</v>
      </c>
    </row>
    <row r="31" spans="1:13" ht="13.15" customHeight="1">
      <c r="A31" s="224" t="s">
        <v>189</v>
      </c>
      <c r="B31" s="225"/>
      <c r="C31" s="225"/>
      <c r="D31" s="225"/>
      <c r="E31" s="225"/>
      <c r="F31" s="225"/>
      <c r="G31" s="225"/>
      <c r="H31" s="226"/>
      <c r="I31" s="1">
        <v>135</v>
      </c>
      <c r="J31" s="7"/>
      <c r="K31" s="7"/>
      <c r="L31" s="7">
        <v>0</v>
      </c>
      <c r="M31" s="130">
        <v>0</v>
      </c>
    </row>
    <row r="32" spans="1:13" ht="13.15" customHeight="1">
      <c r="A32" s="224" t="s">
        <v>116</v>
      </c>
      <c r="B32" s="225"/>
      <c r="C32" s="225"/>
      <c r="D32" s="225"/>
      <c r="E32" s="225"/>
      <c r="F32" s="225"/>
      <c r="G32" s="225"/>
      <c r="H32" s="226"/>
      <c r="I32" s="1">
        <v>136</v>
      </c>
      <c r="J32" s="7"/>
      <c r="K32" s="7"/>
      <c r="L32" s="7">
        <v>0</v>
      </c>
      <c r="M32" s="130">
        <v>0</v>
      </c>
    </row>
    <row r="33" spans="1:13" ht="13.15" customHeight="1">
      <c r="A33" s="224" t="s">
        <v>180</v>
      </c>
      <c r="B33" s="225"/>
      <c r="C33" s="225"/>
      <c r="D33" s="225"/>
      <c r="E33" s="225"/>
      <c r="F33" s="225"/>
      <c r="G33" s="225"/>
      <c r="H33" s="226"/>
      <c r="I33" s="1">
        <v>137</v>
      </c>
      <c r="J33" s="118">
        <f>SUM(J34:J37)</f>
        <v>60098365.780000001</v>
      </c>
      <c r="K33" s="118">
        <f>SUM(K34:K37)</f>
        <v>6618324.7800000012</v>
      </c>
      <c r="L33" s="118">
        <v>41411580.580000006</v>
      </c>
      <c r="M33" s="123">
        <v>7452720.0300000086</v>
      </c>
    </row>
    <row r="34" spans="1:13" ht="13.15" customHeight="1">
      <c r="A34" s="224" t="s">
        <v>57</v>
      </c>
      <c r="B34" s="225"/>
      <c r="C34" s="225"/>
      <c r="D34" s="225"/>
      <c r="E34" s="225"/>
      <c r="F34" s="225"/>
      <c r="G34" s="225"/>
      <c r="H34" s="226"/>
      <c r="I34" s="1">
        <v>138</v>
      </c>
      <c r="J34" s="111">
        <v>246524</v>
      </c>
      <c r="K34" s="111">
        <v>175501</v>
      </c>
      <c r="L34" s="111">
        <v>1644469.02</v>
      </c>
      <c r="M34" s="122">
        <v>249979.81000000006</v>
      </c>
    </row>
    <row r="35" spans="1:13" ht="23.45" customHeight="1">
      <c r="A35" s="224" t="s">
        <v>56</v>
      </c>
      <c r="B35" s="225"/>
      <c r="C35" s="225"/>
      <c r="D35" s="225"/>
      <c r="E35" s="225"/>
      <c r="F35" s="225"/>
      <c r="G35" s="225"/>
      <c r="H35" s="226"/>
      <c r="I35" s="1">
        <v>139</v>
      </c>
      <c r="J35" s="111">
        <v>22353553.780000001</v>
      </c>
      <c r="K35" s="111">
        <v>6442823.7800000012</v>
      </c>
      <c r="L35" s="111">
        <v>39767111.560000002</v>
      </c>
      <c r="M35" s="122">
        <v>7202740.2200000063</v>
      </c>
    </row>
    <row r="36" spans="1:13" ht="13.15" customHeight="1">
      <c r="A36" s="224" t="s">
        <v>190</v>
      </c>
      <c r="B36" s="225"/>
      <c r="C36" s="225"/>
      <c r="D36" s="225"/>
      <c r="E36" s="225"/>
      <c r="F36" s="225"/>
      <c r="G36" s="225"/>
      <c r="H36" s="226"/>
      <c r="I36" s="1">
        <v>140</v>
      </c>
      <c r="J36" s="7">
        <v>37498288</v>
      </c>
      <c r="K36" s="7"/>
      <c r="L36" s="7">
        <v>0</v>
      </c>
      <c r="M36" s="122">
        <v>0</v>
      </c>
    </row>
    <row r="37" spans="1:13" ht="13.15" customHeight="1">
      <c r="A37" s="224" t="s">
        <v>58</v>
      </c>
      <c r="B37" s="225"/>
      <c r="C37" s="225"/>
      <c r="D37" s="225"/>
      <c r="E37" s="225"/>
      <c r="F37" s="225"/>
      <c r="G37" s="225"/>
      <c r="H37" s="226"/>
      <c r="I37" s="1">
        <v>141</v>
      </c>
      <c r="J37" s="7"/>
      <c r="K37" s="7"/>
      <c r="L37" s="7">
        <v>0</v>
      </c>
      <c r="M37" s="130">
        <v>0</v>
      </c>
    </row>
    <row r="38" spans="1:13" ht="13.15" customHeight="1">
      <c r="A38" s="224" t="s">
        <v>164</v>
      </c>
      <c r="B38" s="225"/>
      <c r="C38" s="225"/>
      <c r="D38" s="225"/>
      <c r="E38" s="225"/>
      <c r="F38" s="225"/>
      <c r="G38" s="225"/>
      <c r="H38" s="226"/>
      <c r="I38" s="1">
        <v>142</v>
      </c>
      <c r="J38" s="7"/>
      <c r="K38" s="7"/>
      <c r="L38" s="7">
        <v>0</v>
      </c>
      <c r="M38" s="130">
        <v>0</v>
      </c>
    </row>
    <row r="39" spans="1:13" ht="13.15" customHeight="1">
      <c r="A39" s="224" t="s">
        <v>165</v>
      </c>
      <c r="B39" s="225"/>
      <c r="C39" s="225"/>
      <c r="D39" s="225"/>
      <c r="E39" s="225"/>
      <c r="F39" s="225"/>
      <c r="G39" s="225"/>
      <c r="H39" s="226"/>
      <c r="I39" s="1">
        <v>143</v>
      </c>
      <c r="J39" s="134"/>
      <c r="K39" s="134"/>
      <c r="L39" s="134">
        <v>0</v>
      </c>
      <c r="M39" s="135">
        <v>0</v>
      </c>
    </row>
    <row r="40" spans="1:13" ht="13.15" customHeight="1">
      <c r="A40" s="224" t="s">
        <v>191</v>
      </c>
      <c r="B40" s="225"/>
      <c r="C40" s="225"/>
      <c r="D40" s="225"/>
      <c r="E40" s="225"/>
      <c r="F40" s="225"/>
      <c r="G40" s="225"/>
      <c r="H40" s="226"/>
      <c r="I40" s="1">
        <v>144</v>
      </c>
      <c r="J40" s="7"/>
      <c r="K40" s="7"/>
      <c r="L40" s="7">
        <v>0</v>
      </c>
      <c r="M40" s="130">
        <v>0</v>
      </c>
    </row>
    <row r="41" spans="1:13" ht="13.15" customHeight="1">
      <c r="A41" s="224" t="s">
        <v>192</v>
      </c>
      <c r="B41" s="225"/>
      <c r="C41" s="225"/>
      <c r="D41" s="225"/>
      <c r="E41" s="225"/>
      <c r="F41" s="225"/>
      <c r="G41" s="225"/>
      <c r="H41" s="226"/>
      <c r="I41" s="1">
        <v>145</v>
      </c>
      <c r="J41" s="7"/>
      <c r="K41" s="7"/>
      <c r="L41" s="7">
        <v>0</v>
      </c>
      <c r="M41" s="130">
        <v>0</v>
      </c>
    </row>
    <row r="42" spans="1:13" ht="13.15" customHeight="1">
      <c r="A42" s="224" t="s">
        <v>181</v>
      </c>
      <c r="B42" s="225"/>
      <c r="C42" s="225"/>
      <c r="D42" s="225"/>
      <c r="E42" s="225"/>
      <c r="F42" s="225"/>
      <c r="G42" s="225"/>
      <c r="H42" s="226"/>
      <c r="I42" s="1">
        <v>146</v>
      </c>
      <c r="J42" s="118">
        <f>J7+J27+J38+J40</f>
        <v>636395843.72000003</v>
      </c>
      <c r="K42" s="118">
        <f>K7+K27+K38+K40</f>
        <v>192380337.72000009</v>
      </c>
      <c r="L42" s="118">
        <v>624755643.83141303</v>
      </c>
      <c r="M42" s="123">
        <v>195075414.611413</v>
      </c>
    </row>
    <row r="43" spans="1:13" ht="13.15" customHeight="1">
      <c r="A43" s="224" t="s">
        <v>182</v>
      </c>
      <c r="B43" s="225"/>
      <c r="C43" s="225"/>
      <c r="D43" s="225"/>
      <c r="E43" s="225"/>
      <c r="F43" s="225"/>
      <c r="G43" s="225"/>
      <c r="H43" s="226"/>
      <c r="I43" s="1">
        <v>147</v>
      </c>
      <c r="J43" s="118">
        <f>J10+J33+J39+J41</f>
        <v>613909221.41999996</v>
      </c>
      <c r="K43" s="118">
        <f>K10+K33+K39+K41</f>
        <v>189042699.42000005</v>
      </c>
      <c r="L43" s="118">
        <v>589484518.21000016</v>
      </c>
      <c r="M43" s="123">
        <v>182127045.42000014</v>
      </c>
    </row>
    <row r="44" spans="1:13" ht="13.15" customHeight="1">
      <c r="A44" s="224" t="s">
        <v>202</v>
      </c>
      <c r="B44" s="225"/>
      <c r="C44" s="225"/>
      <c r="D44" s="225"/>
      <c r="E44" s="225"/>
      <c r="F44" s="225"/>
      <c r="G44" s="225"/>
      <c r="H44" s="226"/>
      <c r="I44" s="1">
        <v>148</v>
      </c>
      <c r="J44" s="118">
        <f>J42-J43</f>
        <v>22486622.300000072</v>
      </c>
      <c r="K44" s="118">
        <f>K42-K43</f>
        <v>3337638.3000000417</v>
      </c>
      <c r="L44" s="118">
        <v>35271125.621412873</v>
      </c>
      <c r="M44" s="123">
        <v>12948369.191412866</v>
      </c>
    </row>
    <row r="45" spans="1:13" ht="13.15" customHeight="1">
      <c r="A45" s="232" t="s">
        <v>184</v>
      </c>
      <c r="B45" s="233"/>
      <c r="C45" s="233"/>
      <c r="D45" s="233"/>
      <c r="E45" s="233"/>
      <c r="F45" s="233"/>
      <c r="G45" s="233"/>
      <c r="H45" s="234"/>
      <c r="I45" s="1">
        <v>149</v>
      </c>
      <c r="J45" s="46">
        <f>IF(J42&gt;J43,J42-J43,0)</f>
        <v>22486622.300000072</v>
      </c>
      <c r="K45" s="46">
        <f>IF(K42&gt;K43,K42-K43,0)</f>
        <v>3337638.3000000417</v>
      </c>
      <c r="L45" s="46">
        <v>35271125.621412873</v>
      </c>
      <c r="M45" s="136">
        <v>12948369.191412866</v>
      </c>
    </row>
    <row r="46" spans="1:13" ht="13.15" customHeight="1">
      <c r="A46" s="232" t="s">
        <v>185</v>
      </c>
      <c r="B46" s="233"/>
      <c r="C46" s="233"/>
      <c r="D46" s="233"/>
      <c r="E46" s="233"/>
      <c r="F46" s="233"/>
      <c r="G46" s="233"/>
      <c r="H46" s="234"/>
      <c r="I46" s="1">
        <v>150</v>
      </c>
      <c r="J46" s="46">
        <f>IF(J43&gt;J42,J43-J42,0)</f>
        <v>0</v>
      </c>
      <c r="K46" s="46">
        <f>IF(K43&gt;K42,K43-K42,0)</f>
        <v>0</v>
      </c>
      <c r="L46" s="46">
        <v>0</v>
      </c>
      <c r="M46" s="136">
        <v>0</v>
      </c>
    </row>
    <row r="47" spans="1:13" ht="13.15" customHeight="1">
      <c r="A47" s="224" t="s">
        <v>183</v>
      </c>
      <c r="B47" s="225"/>
      <c r="C47" s="225"/>
      <c r="D47" s="225"/>
      <c r="E47" s="225"/>
      <c r="F47" s="225"/>
      <c r="G47" s="225"/>
      <c r="H47" s="226"/>
      <c r="I47" s="1">
        <v>151</v>
      </c>
      <c r="J47" s="111"/>
      <c r="K47" s="111">
        <v>11264.79</v>
      </c>
      <c r="L47" s="111"/>
      <c r="M47" s="122">
        <v>0</v>
      </c>
    </row>
    <row r="48" spans="1:13" ht="13.15" customHeight="1">
      <c r="A48" s="224" t="s">
        <v>203</v>
      </c>
      <c r="B48" s="225"/>
      <c r="C48" s="225"/>
      <c r="D48" s="225"/>
      <c r="E48" s="225"/>
      <c r="F48" s="225"/>
      <c r="G48" s="225"/>
      <c r="H48" s="226"/>
      <c r="I48" s="1">
        <v>152</v>
      </c>
      <c r="J48" s="118">
        <f>J44-J47</f>
        <v>22486622.300000072</v>
      </c>
      <c r="K48" s="118">
        <f>K44-K47</f>
        <v>3326373.5100000417</v>
      </c>
      <c r="L48" s="118">
        <v>35271125.621412873</v>
      </c>
      <c r="M48" s="123">
        <v>12948369.191412866</v>
      </c>
    </row>
    <row r="49" spans="1:13" ht="13.15" customHeight="1">
      <c r="A49" s="232" t="s">
        <v>161</v>
      </c>
      <c r="B49" s="233"/>
      <c r="C49" s="233"/>
      <c r="D49" s="233"/>
      <c r="E49" s="233"/>
      <c r="F49" s="233"/>
      <c r="G49" s="233"/>
      <c r="H49" s="234"/>
      <c r="I49" s="1">
        <v>153</v>
      </c>
      <c r="J49" s="46">
        <f>IF(J48&gt;0,J48,0)</f>
        <v>22486622.300000072</v>
      </c>
      <c r="K49" s="46">
        <f>IF(K48&gt;0,K48,0)</f>
        <v>3326373.5100000417</v>
      </c>
      <c r="L49" s="46">
        <v>35271125.621412873</v>
      </c>
      <c r="M49" s="136">
        <v>12948369.191412866</v>
      </c>
    </row>
    <row r="50" spans="1:13" ht="13.15" customHeight="1">
      <c r="A50" s="264" t="s">
        <v>186</v>
      </c>
      <c r="B50" s="265"/>
      <c r="C50" s="265"/>
      <c r="D50" s="265"/>
      <c r="E50" s="265"/>
      <c r="F50" s="265"/>
      <c r="G50" s="265"/>
      <c r="H50" s="266"/>
      <c r="I50" s="4">
        <v>154</v>
      </c>
      <c r="J50" s="53">
        <f>IF(J48&lt;0,-J48,0)</f>
        <v>0</v>
      </c>
      <c r="K50" s="53">
        <f>IF(K48&lt;0,-K48,0)</f>
        <v>0</v>
      </c>
      <c r="L50" s="53">
        <v>0</v>
      </c>
      <c r="M50" s="137">
        <v>0</v>
      </c>
    </row>
    <row r="51" spans="1:13">
      <c r="A51" s="216" t="s">
        <v>275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</row>
    <row r="52" spans="1:13">
      <c r="A52" s="220" t="s">
        <v>156</v>
      </c>
      <c r="B52" s="221"/>
      <c r="C52" s="221"/>
      <c r="D52" s="221"/>
      <c r="E52" s="221"/>
      <c r="F52" s="221"/>
      <c r="G52" s="221"/>
      <c r="H52" s="221"/>
      <c r="I52" s="47"/>
      <c r="J52" s="47"/>
      <c r="K52" s="47"/>
      <c r="L52" s="47"/>
      <c r="M52" s="54"/>
    </row>
    <row r="53" spans="1:13">
      <c r="A53" s="261" t="s">
        <v>200</v>
      </c>
      <c r="B53" s="262"/>
      <c r="C53" s="262"/>
      <c r="D53" s="262"/>
      <c r="E53" s="262"/>
      <c r="F53" s="262"/>
      <c r="G53" s="262"/>
      <c r="H53" s="263"/>
      <c r="I53" s="1">
        <v>155</v>
      </c>
      <c r="J53" s="7"/>
      <c r="K53" s="7"/>
      <c r="L53" s="7"/>
      <c r="M53" s="7"/>
    </row>
    <row r="54" spans="1:13">
      <c r="A54" s="261" t="s">
        <v>201</v>
      </c>
      <c r="B54" s="262"/>
      <c r="C54" s="262"/>
      <c r="D54" s="262"/>
      <c r="E54" s="262"/>
      <c r="F54" s="262"/>
      <c r="G54" s="262"/>
      <c r="H54" s="263"/>
      <c r="I54" s="1">
        <v>156</v>
      </c>
      <c r="J54" s="8"/>
      <c r="K54" s="8"/>
      <c r="L54" s="8"/>
      <c r="M54" s="8"/>
    </row>
    <row r="55" spans="1:13">
      <c r="A55" s="216" t="s">
        <v>158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</row>
    <row r="56" spans="1:13" ht="13.15" customHeight="1">
      <c r="A56" s="220" t="s">
        <v>170</v>
      </c>
      <c r="B56" s="221"/>
      <c r="C56" s="221"/>
      <c r="D56" s="221"/>
      <c r="E56" s="221"/>
      <c r="F56" s="221"/>
      <c r="G56" s="221"/>
      <c r="H56" s="240"/>
      <c r="I56" s="9">
        <v>157</v>
      </c>
      <c r="J56" s="6">
        <v>22486622.300000072</v>
      </c>
      <c r="K56" s="6">
        <v>3326373.5100000417</v>
      </c>
      <c r="L56" s="6">
        <v>35271125.621412873</v>
      </c>
      <c r="M56" s="6">
        <v>12948369.191412866</v>
      </c>
    </row>
    <row r="57" spans="1:13" ht="13.15" customHeight="1">
      <c r="A57" s="224" t="s">
        <v>187</v>
      </c>
      <c r="B57" s="225"/>
      <c r="C57" s="225"/>
      <c r="D57" s="225"/>
      <c r="E57" s="225"/>
      <c r="F57" s="225"/>
      <c r="G57" s="225"/>
      <c r="H57" s="226"/>
      <c r="I57" s="1">
        <v>158</v>
      </c>
      <c r="J57" s="118">
        <f>SUM(J58:J64)</f>
        <v>-7981748.6862954739</v>
      </c>
      <c r="K57" s="118">
        <f>SUM(K58:K64)</f>
        <v>-13637906.324615985</v>
      </c>
      <c r="L57" s="118">
        <v>2731600.2766205198</v>
      </c>
      <c r="M57" s="123">
        <v>-284032.05406018812</v>
      </c>
    </row>
    <row r="58" spans="1:13" ht="13.15" customHeight="1">
      <c r="A58" s="224" t="s">
        <v>194</v>
      </c>
      <c r="B58" s="225"/>
      <c r="C58" s="225"/>
      <c r="D58" s="225"/>
      <c r="E58" s="225"/>
      <c r="F58" s="225"/>
      <c r="G58" s="225"/>
      <c r="H58" s="226"/>
      <c r="I58" s="1">
        <v>159</v>
      </c>
      <c r="J58" s="7">
        <v>-7981748.6862954739</v>
      </c>
      <c r="K58" s="7">
        <v>-13637906.324615985</v>
      </c>
      <c r="L58" s="7">
        <v>2731600.2766205198</v>
      </c>
      <c r="M58" s="7">
        <v>-284032.05406018812</v>
      </c>
    </row>
    <row r="59" spans="1:13" ht="23.45" customHeight="1">
      <c r="A59" s="224" t="s">
        <v>195</v>
      </c>
      <c r="B59" s="225"/>
      <c r="C59" s="225"/>
      <c r="D59" s="225"/>
      <c r="E59" s="225"/>
      <c r="F59" s="225"/>
      <c r="G59" s="225"/>
      <c r="H59" s="226"/>
      <c r="I59" s="1">
        <v>160</v>
      </c>
      <c r="J59" s="7"/>
      <c r="K59" s="7"/>
      <c r="L59" s="7">
        <v>0</v>
      </c>
      <c r="M59" s="7">
        <v>0</v>
      </c>
    </row>
    <row r="60" spans="1:13" ht="23.45" customHeight="1">
      <c r="A60" s="224" t="s">
        <v>39</v>
      </c>
      <c r="B60" s="225"/>
      <c r="C60" s="225"/>
      <c r="D60" s="225"/>
      <c r="E60" s="225"/>
      <c r="F60" s="225"/>
      <c r="G60" s="225"/>
      <c r="H60" s="226"/>
      <c r="I60" s="1">
        <v>161</v>
      </c>
      <c r="J60" s="7"/>
      <c r="K60" s="7"/>
      <c r="L60" s="7">
        <v>0</v>
      </c>
      <c r="M60" s="7">
        <v>0</v>
      </c>
    </row>
    <row r="61" spans="1:13" ht="13.15" customHeight="1">
      <c r="A61" s="224" t="s">
        <v>196</v>
      </c>
      <c r="B61" s="225"/>
      <c r="C61" s="225"/>
      <c r="D61" s="225"/>
      <c r="E61" s="225"/>
      <c r="F61" s="225"/>
      <c r="G61" s="225"/>
      <c r="H61" s="226"/>
      <c r="I61" s="1">
        <v>162</v>
      </c>
      <c r="J61" s="7"/>
      <c r="K61" s="7"/>
      <c r="L61" s="7">
        <v>0</v>
      </c>
      <c r="M61" s="7">
        <v>0</v>
      </c>
    </row>
    <row r="62" spans="1:13" ht="13.15" customHeight="1">
      <c r="A62" s="224" t="s">
        <v>197</v>
      </c>
      <c r="B62" s="225"/>
      <c r="C62" s="225"/>
      <c r="D62" s="225"/>
      <c r="E62" s="225"/>
      <c r="F62" s="225"/>
      <c r="G62" s="225"/>
      <c r="H62" s="226"/>
      <c r="I62" s="1">
        <v>163</v>
      </c>
      <c r="J62" s="7"/>
      <c r="K62" s="7"/>
      <c r="L62" s="7">
        <v>0</v>
      </c>
      <c r="M62" s="7">
        <v>0</v>
      </c>
    </row>
    <row r="63" spans="1:13" ht="13.15" customHeight="1">
      <c r="A63" s="224" t="s">
        <v>198</v>
      </c>
      <c r="B63" s="225"/>
      <c r="C63" s="225"/>
      <c r="D63" s="225"/>
      <c r="E63" s="225"/>
      <c r="F63" s="225"/>
      <c r="G63" s="225"/>
      <c r="H63" s="226"/>
      <c r="I63" s="1">
        <v>164</v>
      </c>
      <c r="J63" s="7"/>
      <c r="K63" s="7"/>
      <c r="L63" s="7">
        <v>0</v>
      </c>
      <c r="M63" s="7">
        <v>0</v>
      </c>
    </row>
    <row r="64" spans="1:13" ht="13.15" customHeight="1">
      <c r="A64" s="224" t="s">
        <v>199</v>
      </c>
      <c r="B64" s="225"/>
      <c r="C64" s="225"/>
      <c r="D64" s="225"/>
      <c r="E64" s="225"/>
      <c r="F64" s="225"/>
      <c r="G64" s="225"/>
      <c r="H64" s="226"/>
      <c r="I64" s="1">
        <v>165</v>
      </c>
      <c r="J64" s="7"/>
      <c r="K64" s="7"/>
      <c r="L64" s="7">
        <v>0</v>
      </c>
      <c r="M64" s="7">
        <v>0</v>
      </c>
    </row>
    <row r="65" spans="1:13" ht="13.15" customHeight="1">
      <c r="A65" s="224" t="s">
        <v>188</v>
      </c>
      <c r="B65" s="225"/>
      <c r="C65" s="225"/>
      <c r="D65" s="225"/>
      <c r="E65" s="225"/>
      <c r="F65" s="225"/>
      <c r="G65" s="225"/>
      <c r="H65" s="226"/>
      <c r="I65" s="1">
        <v>166</v>
      </c>
      <c r="J65" s="7">
        <v>-1596349.7372590946</v>
      </c>
      <c r="K65" s="7">
        <v>-2727581.2649231963</v>
      </c>
      <c r="L65" s="7">
        <v>546320.05532410403</v>
      </c>
      <c r="M65" s="7">
        <v>-56806.41281203751</v>
      </c>
    </row>
    <row r="66" spans="1:13" ht="23.45" customHeight="1">
      <c r="A66" s="224" t="s">
        <v>162</v>
      </c>
      <c r="B66" s="225"/>
      <c r="C66" s="225"/>
      <c r="D66" s="225"/>
      <c r="E66" s="225"/>
      <c r="F66" s="225"/>
      <c r="G66" s="225"/>
      <c r="H66" s="226"/>
      <c r="I66" s="1">
        <v>167</v>
      </c>
      <c r="J66" s="118">
        <f>J57-J65</f>
        <v>-6385398.9490363793</v>
      </c>
      <c r="K66" s="118">
        <f>K57-K65</f>
        <v>-10910325.059692789</v>
      </c>
      <c r="L66" s="138">
        <v>2185280.2212964157</v>
      </c>
      <c r="M66" s="118">
        <v>-227225.64124815073</v>
      </c>
    </row>
    <row r="67" spans="1:13" ht="13.15" customHeight="1">
      <c r="A67" s="224" t="s">
        <v>163</v>
      </c>
      <c r="B67" s="225"/>
      <c r="C67" s="225"/>
      <c r="D67" s="225"/>
      <c r="E67" s="225"/>
      <c r="F67" s="225"/>
      <c r="G67" s="225"/>
      <c r="H67" s="226"/>
      <c r="I67" s="1">
        <v>168</v>
      </c>
      <c r="J67" s="53">
        <f>J56+J66</f>
        <v>16101223.350963693</v>
      </c>
      <c r="K67" s="53">
        <f>K56+K66</f>
        <v>-7583951.5496927472</v>
      </c>
      <c r="L67" s="53">
        <v>37456405.842709288</v>
      </c>
      <c r="M67" s="53">
        <v>12721143.550164714</v>
      </c>
    </row>
    <row r="68" spans="1:13">
      <c r="A68" s="257" t="s">
        <v>276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</row>
    <row r="69" spans="1:13">
      <c r="A69" s="259" t="s">
        <v>157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</row>
    <row r="70" spans="1:13">
      <c r="A70" s="261" t="s">
        <v>200</v>
      </c>
      <c r="B70" s="262"/>
      <c r="C70" s="262"/>
      <c r="D70" s="262"/>
      <c r="E70" s="262"/>
      <c r="F70" s="262"/>
      <c r="G70" s="262"/>
      <c r="H70" s="263"/>
      <c r="I70" s="1">
        <v>169</v>
      </c>
      <c r="J70" s="7"/>
      <c r="K70" s="7"/>
      <c r="L70" s="7"/>
      <c r="M70" s="7"/>
    </row>
    <row r="71" spans="1:13">
      <c r="A71" s="254" t="s">
        <v>201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50" max="16383" man="1"/>
  </rowBreaks>
  <ignoredErrors>
    <ignoredError sqref="J16:K16 J57:K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view="pageBreakPreview" zoomScaleNormal="100" zoomScaleSheetLayoutView="100" workbookViewId="0">
      <selection activeCell="N29" sqref="N29"/>
    </sheetView>
  </sheetViews>
  <sheetFormatPr defaultColWidth="9.140625" defaultRowHeight="12.75"/>
  <cols>
    <col min="1" max="9" width="9.140625" style="45"/>
    <col min="10" max="11" width="12.7109375" style="45" customWidth="1"/>
    <col min="12" max="16384" width="9.140625" style="45"/>
  </cols>
  <sheetData>
    <row r="1" spans="1:11" ht="15.75">
      <c r="A1" s="273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>
      <c r="A2" s="274" t="s">
        <v>306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>
      <c r="A3" s="247" t="s">
        <v>294</v>
      </c>
      <c r="B3" s="248"/>
      <c r="C3" s="248"/>
      <c r="D3" s="248"/>
      <c r="E3" s="248"/>
      <c r="F3" s="248"/>
      <c r="G3" s="248"/>
      <c r="H3" s="248"/>
      <c r="I3" s="248"/>
      <c r="J3" s="248"/>
      <c r="K3" s="249"/>
    </row>
    <row r="4" spans="1:11" ht="23.25">
      <c r="A4" s="275" t="s">
        <v>50</v>
      </c>
      <c r="B4" s="275"/>
      <c r="C4" s="275"/>
      <c r="D4" s="275"/>
      <c r="E4" s="275"/>
      <c r="F4" s="275"/>
      <c r="G4" s="275"/>
      <c r="H4" s="275"/>
      <c r="I4" s="57" t="s">
        <v>245</v>
      </c>
      <c r="J4" s="58" t="s">
        <v>281</v>
      </c>
      <c r="K4" s="58" t="s">
        <v>282</v>
      </c>
    </row>
    <row r="5" spans="1:11">
      <c r="A5" s="272">
        <v>1</v>
      </c>
      <c r="B5" s="272"/>
      <c r="C5" s="272"/>
      <c r="D5" s="272"/>
      <c r="E5" s="272"/>
      <c r="F5" s="272"/>
      <c r="G5" s="272"/>
      <c r="H5" s="272"/>
      <c r="I5" s="59">
        <v>2</v>
      </c>
      <c r="J5" s="60" t="s">
        <v>248</v>
      </c>
      <c r="K5" s="60" t="s">
        <v>249</v>
      </c>
    </row>
    <row r="6" spans="1:11">
      <c r="A6" s="216" t="s">
        <v>130</v>
      </c>
      <c r="B6" s="217"/>
      <c r="C6" s="217"/>
      <c r="D6" s="217"/>
      <c r="E6" s="217"/>
      <c r="F6" s="217"/>
      <c r="G6" s="217"/>
      <c r="H6" s="217"/>
      <c r="I6" s="270"/>
      <c r="J6" s="270"/>
      <c r="K6" s="271"/>
    </row>
    <row r="7" spans="1:11">
      <c r="A7" s="208" t="s">
        <v>34</v>
      </c>
      <c r="B7" s="209"/>
      <c r="C7" s="209"/>
      <c r="D7" s="209"/>
      <c r="E7" s="209"/>
      <c r="F7" s="209"/>
      <c r="G7" s="209"/>
      <c r="H7" s="209"/>
      <c r="I7" s="1">
        <v>1</v>
      </c>
      <c r="J7" s="7">
        <v>22486622.300000072</v>
      </c>
      <c r="K7" s="7">
        <v>35271125.611412697</v>
      </c>
    </row>
    <row r="8" spans="1:11">
      <c r="A8" s="208" t="s">
        <v>35</v>
      </c>
      <c r="B8" s="209"/>
      <c r="C8" s="209"/>
      <c r="D8" s="209"/>
      <c r="E8" s="209"/>
      <c r="F8" s="209"/>
      <c r="G8" s="209"/>
      <c r="H8" s="209"/>
      <c r="I8" s="1">
        <v>2</v>
      </c>
      <c r="J8" s="7">
        <v>31166623.800000001</v>
      </c>
      <c r="K8" s="7">
        <v>36540604.780000001</v>
      </c>
    </row>
    <row r="9" spans="1:11">
      <c r="A9" s="208" t="s">
        <v>36</v>
      </c>
      <c r="B9" s="209"/>
      <c r="C9" s="209"/>
      <c r="D9" s="209"/>
      <c r="E9" s="209"/>
      <c r="F9" s="209"/>
      <c r="G9" s="209"/>
      <c r="H9" s="209"/>
      <c r="I9" s="1">
        <v>3</v>
      </c>
      <c r="J9" s="7"/>
      <c r="K9" s="7">
        <v>0</v>
      </c>
    </row>
    <row r="10" spans="1:11">
      <c r="A10" s="208" t="s">
        <v>37</v>
      </c>
      <c r="B10" s="209"/>
      <c r="C10" s="209"/>
      <c r="D10" s="209"/>
      <c r="E10" s="209"/>
      <c r="F10" s="209"/>
      <c r="G10" s="209"/>
      <c r="H10" s="209"/>
      <c r="I10" s="1">
        <v>4</v>
      </c>
      <c r="J10" s="7"/>
      <c r="K10" s="7">
        <v>0</v>
      </c>
    </row>
    <row r="11" spans="1:11">
      <c r="A11" s="208" t="s">
        <v>38</v>
      </c>
      <c r="B11" s="209"/>
      <c r="C11" s="209"/>
      <c r="D11" s="209"/>
      <c r="E11" s="209"/>
      <c r="F11" s="209"/>
      <c r="G11" s="209"/>
      <c r="H11" s="209"/>
      <c r="I11" s="1">
        <v>5</v>
      </c>
      <c r="J11" s="7">
        <v>5586223</v>
      </c>
      <c r="K11" s="7">
        <v>0</v>
      </c>
    </row>
    <row r="12" spans="1:11">
      <c r="A12" s="208" t="s">
        <v>42</v>
      </c>
      <c r="B12" s="209"/>
      <c r="C12" s="209"/>
      <c r="D12" s="209"/>
      <c r="E12" s="209"/>
      <c r="F12" s="209"/>
      <c r="G12" s="209"/>
      <c r="H12" s="209"/>
      <c r="I12" s="1">
        <v>6</v>
      </c>
      <c r="J12" s="7">
        <v>14750467</v>
      </c>
      <c r="K12" s="7">
        <v>49457001.552063584</v>
      </c>
    </row>
    <row r="13" spans="1:11">
      <c r="A13" s="224" t="s">
        <v>131</v>
      </c>
      <c r="B13" s="225"/>
      <c r="C13" s="225"/>
      <c r="D13" s="225"/>
      <c r="E13" s="225"/>
      <c r="F13" s="225"/>
      <c r="G13" s="225"/>
      <c r="H13" s="225"/>
      <c r="I13" s="1">
        <v>7</v>
      </c>
      <c r="J13" s="118">
        <f>SUM(J7:J12)</f>
        <v>73989936.100000069</v>
      </c>
      <c r="K13" s="118">
        <f>SUM(K7:K12)</f>
        <v>121268731.94347629</v>
      </c>
    </row>
    <row r="14" spans="1:11">
      <c r="A14" s="208" t="s">
        <v>43</v>
      </c>
      <c r="B14" s="209"/>
      <c r="C14" s="209"/>
      <c r="D14" s="209"/>
      <c r="E14" s="209"/>
      <c r="F14" s="209"/>
      <c r="G14" s="209"/>
      <c r="H14" s="209"/>
      <c r="I14" s="1">
        <v>8</v>
      </c>
      <c r="J14" s="7">
        <v>55909631</v>
      </c>
      <c r="K14" s="7">
        <v>28521315.911561999</v>
      </c>
    </row>
    <row r="15" spans="1:11">
      <c r="A15" s="208" t="s">
        <v>44</v>
      </c>
      <c r="B15" s="209"/>
      <c r="C15" s="209"/>
      <c r="D15" s="209"/>
      <c r="E15" s="209"/>
      <c r="F15" s="209"/>
      <c r="G15" s="209"/>
      <c r="H15" s="209"/>
      <c r="I15" s="1">
        <v>9</v>
      </c>
      <c r="J15" s="7">
        <v>32080950</v>
      </c>
      <c r="K15" s="7">
        <v>12061030.7543568</v>
      </c>
    </row>
    <row r="16" spans="1:11">
      <c r="A16" s="208" t="s">
        <v>45</v>
      </c>
      <c r="B16" s="209"/>
      <c r="C16" s="209"/>
      <c r="D16" s="209"/>
      <c r="E16" s="209"/>
      <c r="F16" s="209"/>
      <c r="G16" s="209"/>
      <c r="H16" s="209"/>
      <c r="I16" s="1">
        <v>10</v>
      </c>
      <c r="J16" s="7"/>
      <c r="K16" s="7">
        <v>1706418.8799998835</v>
      </c>
    </row>
    <row r="17" spans="1:13">
      <c r="A17" s="208" t="s">
        <v>46</v>
      </c>
      <c r="B17" s="209"/>
      <c r="C17" s="209"/>
      <c r="D17" s="209"/>
      <c r="E17" s="209"/>
      <c r="F17" s="209"/>
      <c r="G17" s="209"/>
      <c r="H17" s="209"/>
      <c r="I17" s="1">
        <v>11</v>
      </c>
      <c r="J17" s="7">
        <v>1596350</v>
      </c>
      <c r="K17" s="7">
        <v>34416004.207557477</v>
      </c>
    </row>
    <row r="18" spans="1:13">
      <c r="A18" s="224" t="s">
        <v>132</v>
      </c>
      <c r="B18" s="225"/>
      <c r="C18" s="225"/>
      <c r="D18" s="225"/>
      <c r="E18" s="225"/>
      <c r="F18" s="225"/>
      <c r="G18" s="225"/>
      <c r="H18" s="225"/>
      <c r="I18" s="1">
        <v>12</v>
      </c>
      <c r="J18" s="118">
        <f>SUM(J14:J17)</f>
        <v>89586931</v>
      </c>
      <c r="K18" s="118">
        <f>SUM(K14:K17)</f>
        <v>76704769.753476158</v>
      </c>
    </row>
    <row r="19" spans="1:13" ht="26.45" customHeight="1">
      <c r="A19" s="224" t="s">
        <v>30</v>
      </c>
      <c r="B19" s="225"/>
      <c r="C19" s="225"/>
      <c r="D19" s="225"/>
      <c r="E19" s="225"/>
      <c r="F19" s="225"/>
      <c r="G19" s="225"/>
      <c r="H19" s="225"/>
      <c r="I19" s="1">
        <v>13</v>
      </c>
      <c r="J19" s="118">
        <f>IF(J13&gt;J18,J13-J18,0)</f>
        <v>0</v>
      </c>
      <c r="K19" s="118">
        <f>IF(K13&gt;K18,K13-K18,0)</f>
        <v>44563962.190000132</v>
      </c>
    </row>
    <row r="20" spans="1:13" ht="26.45" customHeight="1">
      <c r="A20" s="224" t="s">
        <v>31</v>
      </c>
      <c r="B20" s="225"/>
      <c r="C20" s="225"/>
      <c r="D20" s="225"/>
      <c r="E20" s="225"/>
      <c r="F20" s="225"/>
      <c r="G20" s="225"/>
      <c r="H20" s="225"/>
      <c r="I20" s="1">
        <v>14</v>
      </c>
      <c r="J20" s="118">
        <f>IF(J18&gt;J13,J18-J13,0)</f>
        <v>15596994.899999931</v>
      </c>
      <c r="K20" s="118">
        <f>IF(K18&gt;K13,K18-K13,0)</f>
        <v>0</v>
      </c>
    </row>
    <row r="21" spans="1:13">
      <c r="A21" s="216" t="s">
        <v>133</v>
      </c>
      <c r="B21" s="217"/>
      <c r="C21" s="217"/>
      <c r="D21" s="217"/>
      <c r="E21" s="217"/>
      <c r="F21" s="217"/>
      <c r="G21" s="217"/>
      <c r="H21" s="217"/>
      <c r="I21" s="270"/>
      <c r="J21" s="270"/>
      <c r="K21" s="271"/>
    </row>
    <row r="22" spans="1:13">
      <c r="A22" s="208" t="s">
        <v>147</v>
      </c>
      <c r="B22" s="209"/>
      <c r="C22" s="209"/>
      <c r="D22" s="209"/>
      <c r="E22" s="209"/>
      <c r="F22" s="209"/>
      <c r="G22" s="209"/>
      <c r="H22" s="209"/>
      <c r="I22" s="1">
        <v>15</v>
      </c>
      <c r="J22" s="7"/>
      <c r="K22" s="7">
        <v>3531596.38</v>
      </c>
      <c r="M22" s="112"/>
    </row>
    <row r="23" spans="1:13">
      <c r="A23" s="208" t="s">
        <v>148</v>
      </c>
      <c r="B23" s="209"/>
      <c r="C23" s="209"/>
      <c r="D23" s="209"/>
      <c r="E23" s="209"/>
      <c r="F23" s="209"/>
      <c r="G23" s="209"/>
      <c r="H23" s="209"/>
      <c r="I23" s="1">
        <v>16</v>
      </c>
      <c r="J23" s="7"/>
      <c r="K23" s="7">
        <v>128500</v>
      </c>
      <c r="M23" s="112"/>
    </row>
    <row r="24" spans="1:13">
      <c r="A24" s="208" t="s">
        <v>149</v>
      </c>
      <c r="B24" s="209"/>
      <c r="C24" s="209"/>
      <c r="D24" s="209"/>
      <c r="E24" s="209"/>
      <c r="F24" s="209"/>
      <c r="G24" s="209"/>
      <c r="H24" s="209"/>
      <c r="I24" s="1">
        <v>17</v>
      </c>
      <c r="J24" s="7">
        <v>772241</v>
      </c>
      <c r="K24" s="7">
        <v>930964.87</v>
      </c>
      <c r="M24" s="112"/>
    </row>
    <row r="25" spans="1:13">
      <c r="A25" s="208" t="s">
        <v>150</v>
      </c>
      <c r="B25" s="209"/>
      <c r="C25" s="209"/>
      <c r="D25" s="209"/>
      <c r="E25" s="209"/>
      <c r="F25" s="209"/>
      <c r="G25" s="209"/>
      <c r="H25" s="209"/>
      <c r="I25" s="1">
        <v>18</v>
      </c>
      <c r="J25" s="7">
        <v>31326060</v>
      </c>
      <c r="K25" s="7">
        <v>37333051.009999998</v>
      </c>
      <c r="M25" s="112"/>
    </row>
    <row r="26" spans="1:13">
      <c r="A26" s="208" t="s">
        <v>151</v>
      </c>
      <c r="B26" s="209"/>
      <c r="C26" s="209"/>
      <c r="D26" s="209"/>
      <c r="E26" s="209"/>
      <c r="F26" s="209"/>
      <c r="G26" s="209"/>
      <c r="H26" s="209"/>
      <c r="I26" s="1">
        <v>19</v>
      </c>
      <c r="J26" s="7"/>
      <c r="K26" s="7">
        <v>2175000</v>
      </c>
      <c r="M26" s="112"/>
    </row>
    <row r="27" spans="1:13">
      <c r="A27" s="224" t="s">
        <v>137</v>
      </c>
      <c r="B27" s="225"/>
      <c r="C27" s="225"/>
      <c r="D27" s="225"/>
      <c r="E27" s="225"/>
      <c r="F27" s="225"/>
      <c r="G27" s="225"/>
      <c r="H27" s="225"/>
      <c r="I27" s="1">
        <v>20</v>
      </c>
      <c r="J27" s="118">
        <f>SUM(J22:J26)</f>
        <v>32098301</v>
      </c>
      <c r="K27" s="118">
        <f>SUM(K22:K26)</f>
        <v>44099112.259999998</v>
      </c>
      <c r="M27" s="112"/>
    </row>
    <row r="28" spans="1:13">
      <c r="A28" s="208" t="s">
        <v>101</v>
      </c>
      <c r="B28" s="209"/>
      <c r="C28" s="209"/>
      <c r="D28" s="209"/>
      <c r="E28" s="209"/>
      <c r="F28" s="209"/>
      <c r="G28" s="209"/>
      <c r="H28" s="209"/>
      <c r="I28" s="1">
        <v>21</v>
      </c>
      <c r="J28" s="7">
        <v>26661352.799999952</v>
      </c>
      <c r="K28" s="7">
        <v>25309133.960000001</v>
      </c>
      <c r="M28" s="112"/>
    </row>
    <row r="29" spans="1:13">
      <c r="A29" s="208" t="s">
        <v>102</v>
      </c>
      <c r="B29" s="209"/>
      <c r="C29" s="209"/>
      <c r="D29" s="209"/>
      <c r="E29" s="209"/>
      <c r="F29" s="209"/>
      <c r="G29" s="209"/>
      <c r="H29" s="209"/>
      <c r="I29" s="1">
        <v>22</v>
      </c>
      <c r="J29" s="5"/>
      <c r="K29" s="7">
        <v>0</v>
      </c>
      <c r="M29" s="112"/>
    </row>
    <row r="30" spans="1:13">
      <c r="A30" s="208" t="s">
        <v>10</v>
      </c>
      <c r="B30" s="209"/>
      <c r="C30" s="209"/>
      <c r="D30" s="209"/>
      <c r="E30" s="209"/>
      <c r="F30" s="209"/>
      <c r="G30" s="209"/>
      <c r="H30" s="209"/>
      <c r="I30" s="1">
        <v>23</v>
      </c>
      <c r="J30" s="5">
        <v>6912806.3000000715</v>
      </c>
      <c r="K30" s="7">
        <v>0</v>
      </c>
      <c r="M30" s="112"/>
    </row>
    <row r="31" spans="1:13">
      <c r="A31" s="224" t="s">
        <v>2</v>
      </c>
      <c r="B31" s="225"/>
      <c r="C31" s="225"/>
      <c r="D31" s="225"/>
      <c r="E31" s="225"/>
      <c r="F31" s="225"/>
      <c r="G31" s="225"/>
      <c r="H31" s="225"/>
      <c r="I31" s="1">
        <v>24</v>
      </c>
      <c r="J31" s="118">
        <f>SUM(J28:J30)</f>
        <v>33574159.100000024</v>
      </c>
      <c r="K31" s="118">
        <f>SUM(K28:K30)</f>
        <v>25309133.960000001</v>
      </c>
      <c r="M31" s="112"/>
    </row>
    <row r="32" spans="1:13" ht="26.45" customHeight="1">
      <c r="A32" s="224" t="s">
        <v>32</v>
      </c>
      <c r="B32" s="225"/>
      <c r="C32" s="225"/>
      <c r="D32" s="225"/>
      <c r="E32" s="225"/>
      <c r="F32" s="225"/>
      <c r="G32" s="225"/>
      <c r="H32" s="225"/>
      <c r="I32" s="1">
        <v>25</v>
      </c>
      <c r="J32" s="118">
        <f>IF(J27&gt;J31,J27-J31,0)</f>
        <v>0</v>
      </c>
      <c r="K32" s="118">
        <f>IF(K27&gt;K31,K27-K31,0)</f>
        <v>18789978.299999997</v>
      </c>
      <c r="M32" s="112"/>
    </row>
    <row r="33" spans="1:13" ht="26.45" customHeight="1">
      <c r="A33" s="224" t="s">
        <v>33</v>
      </c>
      <c r="B33" s="225"/>
      <c r="C33" s="225"/>
      <c r="D33" s="225"/>
      <c r="E33" s="225"/>
      <c r="F33" s="225"/>
      <c r="G33" s="225"/>
      <c r="H33" s="225"/>
      <c r="I33" s="1">
        <v>26</v>
      </c>
      <c r="J33" s="118">
        <f>IF(J31&gt;J27,J31-J27,0)</f>
        <v>1475858.1000000238</v>
      </c>
      <c r="K33" s="118">
        <f>IF(K31&gt;K27,K31-K27,0)</f>
        <v>0</v>
      </c>
      <c r="M33" s="112"/>
    </row>
    <row r="34" spans="1:13">
      <c r="A34" s="216" t="s">
        <v>134</v>
      </c>
      <c r="B34" s="217"/>
      <c r="C34" s="217"/>
      <c r="D34" s="217"/>
      <c r="E34" s="217"/>
      <c r="F34" s="217"/>
      <c r="G34" s="217"/>
      <c r="H34" s="217"/>
      <c r="I34" s="270"/>
      <c r="J34" s="270"/>
      <c r="K34" s="271"/>
      <c r="M34" s="112"/>
    </row>
    <row r="35" spans="1:13">
      <c r="A35" s="208" t="s">
        <v>143</v>
      </c>
      <c r="B35" s="209"/>
      <c r="C35" s="209"/>
      <c r="D35" s="209"/>
      <c r="E35" s="209"/>
      <c r="F35" s="209"/>
      <c r="G35" s="209"/>
      <c r="H35" s="209"/>
      <c r="I35" s="1">
        <v>27</v>
      </c>
      <c r="J35" s="5"/>
      <c r="K35" s="7">
        <v>0</v>
      </c>
      <c r="M35" s="112"/>
    </row>
    <row r="36" spans="1:13">
      <c r="A36" s="208" t="s">
        <v>23</v>
      </c>
      <c r="B36" s="209"/>
      <c r="C36" s="209"/>
      <c r="D36" s="209"/>
      <c r="E36" s="209"/>
      <c r="F36" s="209"/>
      <c r="G36" s="209"/>
      <c r="H36" s="209"/>
      <c r="I36" s="1">
        <v>28</v>
      </c>
      <c r="J36" s="7">
        <v>80235387</v>
      </c>
      <c r="K36" s="7">
        <v>88489465.36999999</v>
      </c>
      <c r="M36" s="112"/>
    </row>
    <row r="37" spans="1:13">
      <c r="A37" s="208" t="s">
        <v>24</v>
      </c>
      <c r="B37" s="209"/>
      <c r="C37" s="209"/>
      <c r="D37" s="209"/>
      <c r="E37" s="209"/>
      <c r="F37" s="209"/>
      <c r="G37" s="209"/>
      <c r="H37" s="209"/>
      <c r="I37" s="1">
        <v>29</v>
      </c>
      <c r="J37" s="7">
        <v>37474238</v>
      </c>
      <c r="K37" s="7">
        <v>0</v>
      </c>
      <c r="M37" s="112"/>
    </row>
    <row r="38" spans="1:13">
      <c r="A38" s="224" t="s">
        <v>59</v>
      </c>
      <c r="B38" s="225"/>
      <c r="C38" s="225"/>
      <c r="D38" s="225"/>
      <c r="E38" s="225"/>
      <c r="F38" s="225"/>
      <c r="G38" s="225"/>
      <c r="H38" s="225"/>
      <c r="I38" s="1">
        <v>30</v>
      </c>
      <c r="J38" s="118">
        <f>SUM(J35:J37)</f>
        <v>117709625</v>
      </c>
      <c r="K38" s="118">
        <f>SUM(K35:K37)</f>
        <v>88489465.36999999</v>
      </c>
      <c r="M38" s="112"/>
    </row>
    <row r="39" spans="1:13">
      <c r="A39" s="208" t="s">
        <v>25</v>
      </c>
      <c r="B39" s="209"/>
      <c r="C39" s="209"/>
      <c r="D39" s="209"/>
      <c r="E39" s="209"/>
      <c r="F39" s="209"/>
      <c r="G39" s="209"/>
      <c r="H39" s="209"/>
      <c r="I39" s="1">
        <v>31</v>
      </c>
      <c r="J39" s="7">
        <v>100204877</v>
      </c>
      <c r="K39" s="7">
        <v>93279398.699999988</v>
      </c>
      <c r="M39" s="112"/>
    </row>
    <row r="40" spans="1:13">
      <c r="A40" s="208" t="s">
        <v>26</v>
      </c>
      <c r="B40" s="209"/>
      <c r="C40" s="209"/>
      <c r="D40" s="209"/>
      <c r="E40" s="209"/>
      <c r="F40" s="209"/>
      <c r="G40" s="209"/>
      <c r="H40" s="209"/>
      <c r="I40" s="1">
        <v>32</v>
      </c>
      <c r="J40" s="7"/>
      <c r="K40" s="7">
        <v>50044303.950000003</v>
      </c>
      <c r="M40" s="112"/>
    </row>
    <row r="41" spans="1:13">
      <c r="A41" s="208" t="s">
        <v>27</v>
      </c>
      <c r="B41" s="209"/>
      <c r="C41" s="209"/>
      <c r="D41" s="209"/>
      <c r="E41" s="209"/>
      <c r="F41" s="209"/>
      <c r="G41" s="209"/>
      <c r="H41" s="209"/>
      <c r="I41" s="1">
        <v>33</v>
      </c>
      <c r="J41" s="7"/>
      <c r="K41" s="7">
        <v>2887973.87</v>
      </c>
      <c r="M41" s="112"/>
    </row>
    <row r="42" spans="1:13">
      <c r="A42" s="208" t="s">
        <v>28</v>
      </c>
      <c r="B42" s="209"/>
      <c r="C42" s="209"/>
      <c r="D42" s="209"/>
      <c r="E42" s="209"/>
      <c r="F42" s="209"/>
      <c r="G42" s="209"/>
      <c r="H42" s="209"/>
      <c r="I42" s="1">
        <v>34</v>
      </c>
      <c r="J42" s="7"/>
      <c r="K42" s="7">
        <v>0</v>
      </c>
      <c r="M42" s="112"/>
    </row>
    <row r="43" spans="1:13">
      <c r="A43" s="208" t="s">
        <v>29</v>
      </c>
      <c r="B43" s="209"/>
      <c r="C43" s="209"/>
      <c r="D43" s="209"/>
      <c r="E43" s="209"/>
      <c r="F43" s="209"/>
      <c r="G43" s="209"/>
      <c r="H43" s="209"/>
      <c r="I43" s="1">
        <v>35</v>
      </c>
      <c r="J43" s="7"/>
      <c r="K43" s="7">
        <v>0</v>
      </c>
      <c r="M43" s="112"/>
    </row>
    <row r="44" spans="1:13">
      <c r="A44" s="224" t="s">
        <v>60</v>
      </c>
      <c r="B44" s="225"/>
      <c r="C44" s="225"/>
      <c r="D44" s="225"/>
      <c r="E44" s="225"/>
      <c r="F44" s="225"/>
      <c r="G44" s="225"/>
      <c r="H44" s="225"/>
      <c r="I44" s="1">
        <v>36</v>
      </c>
      <c r="J44" s="118">
        <f>SUM(J39:J43)</f>
        <v>100204877</v>
      </c>
      <c r="K44" s="118">
        <f>SUM(K39:K43)</f>
        <v>146211676.51999998</v>
      </c>
      <c r="M44" s="112"/>
    </row>
    <row r="45" spans="1:13" ht="26.45" customHeight="1">
      <c r="A45" s="224" t="s">
        <v>11</v>
      </c>
      <c r="B45" s="225"/>
      <c r="C45" s="225"/>
      <c r="D45" s="225"/>
      <c r="E45" s="225"/>
      <c r="F45" s="225"/>
      <c r="G45" s="225"/>
      <c r="H45" s="225"/>
      <c r="I45" s="1">
        <v>37</v>
      </c>
      <c r="J45" s="118">
        <f>IF(J38&gt;J44,J38-J44,0)</f>
        <v>17504748</v>
      </c>
      <c r="K45" s="118">
        <f>IF(K38&gt;K44,K38-K44,0)</f>
        <v>0</v>
      </c>
      <c r="M45" s="112"/>
    </row>
    <row r="46" spans="1:13" ht="26.45" customHeight="1">
      <c r="A46" s="224" t="s">
        <v>12</v>
      </c>
      <c r="B46" s="225"/>
      <c r="C46" s="225"/>
      <c r="D46" s="225"/>
      <c r="E46" s="225"/>
      <c r="F46" s="225"/>
      <c r="G46" s="225"/>
      <c r="H46" s="225"/>
      <c r="I46" s="1">
        <v>38</v>
      </c>
      <c r="J46" s="118">
        <f>IF(J44&gt;J38,J44-J38,0)</f>
        <v>0</v>
      </c>
      <c r="K46" s="118">
        <f>IF(K44&gt;K38,K44-K38,0)</f>
        <v>57722211.149999991</v>
      </c>
      <c r="M46" s="112"/>
    </row>
    <row r="47" spans="1:13">
      <c r="A47" s="208" t="s">
        <v>61</v>
      </c>
      <c r="B47" s="209"/>
      <c r="C47" s="209"/>
      <c r="D47" s="209"/>
      <c r="E47" s="209"/>
      <c r="F47" s="209"/>
      <c r="G47" s="209"/>
      <c r="H47" s="209"/>
      <c r="I47" s="1">
        <v>39</v>
      </c>
      <c r="J47" s="56">
        <f>IF(J19-J20+J32-J33+J45-J46&gt;0,J19-J20+J32-J33+J45-J46,0)</f>
        <v>431895.0000000447</v>
      </c>
      <c r="K47" s="46">
        <f>IF(K19-K20+K32-K33+K45-K46&gt;0,K19-K20+K32-K33+K45-K46,0)</f>
        <v>5631729.3400001377</v>
      </c>
      <c r="M47" s="112"/>
    </row>
    <row r="48" spans="1:13">
      <c r="A48" s="208" t="s">
        <v>62</v>
      </c>
      <c r="B48" s="209"/>
      <c r="C48" s="209"/>
      <c r="D48" s="209"/>
      <c r="E48" s="209"/>
      <c r="F48" s="209"/>
      <c r="G48" s="209"/>
      <c r="H48" s="209"/>
      <c r="I48" s="1">
        <v>40</v>
      </c>
      <c r="J48" s="56">
        <f>IF(J20-J19+J33-J32+J46-J45&gt;0,J20-J19+J33-J32+J46-J45,0)</f>
        <v>0</v>
      </c>
      <c r="K48" s="46">
        <f>IF(K20-K19+K33-K32+K46-K45&gt;0,K20-K19+K33-K32+K46-K45,0)</f>
        <v>0</v>
      </c>
      <c r="M48" s="112"/>
    </row>
    <row r="49" spans="1:13">
      <c r="A49" s="208" t="s">
        <v>135</v>
      </c>
      <c r="B49" s="209"/>
      <c r="C49" s="209"/>
      <c r="D49" s="209"/>
      <c r="E49" s="209"/>
      <c r="F49" s="209"/>
      <c r="G49" s="209"/>
      <c r="H49" s="209"/>
      <c r="I49" s="1">
        <v>41</v>
      </c>
      <c r="J49" s="7">
        <v>1800522</v>
      </c>
      <c r="K49" s="7">
        <v>3413686.73000002</v>
      </c>
      <c r="M49" s="112"/>
    </row>
    <row r="50" spans="1:13">
      <c r="A50" s="208" t="s">
        <v>144</v>
      </c>
      <c r="B50" s="209"/>
      <c r="C50" s="209"/>
      <c r="D50" s="209"/>
      <c r="E50" s="209"/>
      <c r="F50" s="209"/>
      <c r="G50" s="209"/>
      <c r="H50" s="209"/>
      <c r="I50" s="1">
        <v>42</v>
      </c>
      <c r="J50" s="7">
        <v>431895</v>
      </c>
      <c r="K50" s="7">
        <v>5631729.3400001377</v>
      </c>
      <c r="M50" s="112"/>
    </row>
    <row r="51" spans="1:13">
      <c r="A51" s="208" t="s">
        <v>145</v>
      </c>
      <c r="B51" s="209"/>
      <c r="C51" s="209"/>
      <c r="D51" s="209"/>
      <c r="E51" s="209"/>
      <c r="F51" s="209"/>
      <c r="G51" s="209"/>
      <c r="H51" s="209"/>
      <c r="I51" s="1">
        <v>43</v>
      </c>
      <c r="J51" s="7"/>
      <c r="K51" s="7">
        <v>0</v>
      </c>
      <c r="M51" s="112"/>
    </row>
    <row r="52" spans="1:13">
      <c r="A52" s="227" t="s">
        <v>146</v>
      </c>
      <c r="B52" s="228"/>
      <c r="C52" s="228"/>
      <c r="D52" s="228"/>
      <c r="E52" s="228"/>
      <c r="F52" s="228"/>
      <c r="G52" s="228"/>
      <c r="H52" s="228"/>
      <c r="I52" s="4">
        <v>44</v>
      </c>
      <c r="J52" s="53">
        <f>J49+J50-J51</f>
        <v>2232417</v>
      </c>
      <c r="K52" s="53">
        <f>K49+K50-K51</f>
        <v>9045416.0700001568</v>
      </c>
      <c r="M52" s="112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6"/>
  <sheetViews>
    <sheetView view="pageBreakPreview" zoomScaleNormal="100" zoomScaleSheetLayoutView="100" workbookViewId="0">
      <selection activeCell="M10" sqref="M10"/>
    </sheetView>
  </sheetViews>
  <sheetFormatPr defaultColWidth="9.140625" defaultRowHeight="12.75"/>
  <cols>
    <col min="1" max="4" width="9.140625" style="62"/>
    <col min="5" max="5" width="10.5703125" style="62" customWidth="1"/>
    <col min="6" max="9" width="9.140625" style="62"/>
    <col min="10" max="11" width="12.7109375" style="62" customWidth="1"/>
    <col min="12" max="12" width="10.42578125" style="62" bestFit="1" customWidth="1"/>
    <col min="13" max="16384" width="9.140625" style="62"/>
  </cols>
  <sheetData>
    <row r="1" spans="1:12" ht="15.75">
      <c r="A1" s="288" t="s">
        <v>246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61"/>
    </row>
    <row r="2" spans="1:12" ht="15.75">
      <c r="A2" s="114"/>
      <c r="B2" s="115"/>
      <c r="C2" s="276" t="s">
        <v>247</v>
      </c>
      <c r="D2" s="276"/>
      <c r="E2" s="117" t="s">
        <v>283</v>
      </c>
      <c r="F2" s="116" t="s">
        <v>216</v>
      </c>
      <c r="G2" s="277" t="s">
        <v>304</v>
      </c>
      <c r="H2" s="278"/>
      <c r="I2" s="115"/>
      <c r="J2" s="115"/>
      <c r="K2" s="115"/>
      <c r="L2" s="63"/>
    </row>
    <row r="3" spans="1:12">
      <c r="A3" s="281" t="s">
        <v>307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63"/>
    </row>
    <row r="4" spans="1:12" ht="23.25">
      <c r="A4" s="279" t="s">
        <v>50</v>
      </c>
      <c r="B4" s="279"/>
      <c r="C4" s="279"/>
      <c r="D4" s="279"/>
      <c r="E4" s="279"/>
      <c r="F4" s="279"/>
      <c r="G4" s="279"/>
      <c r="H4" s="279"/>
      <c r="I4" s="65" t="s">
        <v>270</v>
      </c>
      <c r="J4" s="66" t="s">
        <v>124</v>
      </c>
      <c r="K4" s="66" t="s">
        <v>125</v>
      </c>
    </row>
    <row r="5" spans="1:12">
      <c r="A5" s="280">
        <v>1</v>
      </c>
      <c r="B5" s="280"/>
      <c r="C5" s="280"/>
      <c r="D5" s="280"/>
      <c r="E5" s="280"/>
      <c r="F5" s="280"/>
      <c r="G5" s="280"/>
      <c r="H5" s="280"/>
      <c r="I5" s="68">
        <v>2</v>
      </c>
      <c r="J5" s="67" t="s">
        <v>248</v>
      </c>
      <c r="K5" s="67" t="s">
        <v>249</v>
      </c>
    </row>
    <row r="6" spans="1:12">
      <c r="A6" s="208" t="s">
        <v>250</v>
      </c>
      <c r="B6" s="209"/>
      <c r="C6" s="209"/>
      <c r="D6" s="209"/>
      <c r="E6" s="209"/>
      <c r="F6" s="209"/>
      <c r="G6" s="209"/>
      <c r="H6" s="209"/>
      <c r="I6" s="1">
        <v>1</v>
      </c>
      <c r="J6" s="6">
        <v>419958400</v>
      </c>
      <c r="K6" s="6">
        <v>419958400</v>
      </c>
    </row>
    <row r="7" spans="1:12">
      <c r="A7" s="208" t="s">
        <v>251</v>
      </c>
      <c r="B7" s="209"/>
      <c r="C7" s="209"/>
      <c r="D7" s="209"/>
      <c r="E7" s="209"/>
      <c r="F7" s="209"/>
      <c r="G7" s="209"/>
      <c r="H7" s="209"/>
      <c r="I7" s="1">
        <v>2</v>
      </c>
      <c r="J7" s="7">
        <v>183075797</v>
      </c>
      <c r="K7" s="7">
        <v>183075797.03999999</v>
      </c>
    </row>
    <row r="8" spans="1:12">
      <c r="A8" s="208" t="s">
        <v>252</v>
      </c>
      <c r="B8" s="209"/>
      <c r="C8" s="209"/>
      <c r="D8" s="209"/>
      <c r="E8" s="209"/>
      <c r="F8" s="209"/>
      <c r="G8" s="209"/>
      <c r="H8" s="209"/>
      <c r="I8" s="1">
        <v>3</v>
      </c>
      <c r="J8" s="7">
        <v>31650928</v>
      </c>
      <c r="K8" s="7">
        <v>27184402.289999999</v>
      </c>
    </row>
    <row r="9" spans="1:12">
      <c r="A9" s="208" t="s">
        <v>253</v>
      </c>
      <c r="B9" s="209"/>
      <c r="C9" s="209"/>
      <c r="D9" s="209"/>
      <c r="E9" s="209"/>
      <c r="F9" s="209"/>
      <c r="G9" s="209"/>
      <c r="H9" s="209"/>
      <c r="I9" s="1">
        <v>4</v>
      </c>
      <c r="J9" s="7">
        <v>12724371</v>
      </c>
      <c r="K9" s="7">
        <v>0</v>
      </c>
    </row>
    <row r="10" spans="1:12">
      <c r="A10" s="208" t="s">
        <v>254</v>
      </c>
      <c r="B10" s="209"/>
      <c r="C10" s="209"/>
      <c r="D10" s="209"/>
      <c r="E10" s="209"/>
      <c r="F10" s="209"/>
      <c r="G10" s="209"/>
      <c r="H10" s="209"/>
      <c r="I10" s="1">
        <v>5</v>
      </c>
      <c r="J10" s="7">
        <v>22486623</v>
      </c>
      <c r="K10" s="7">
        <v>35271125.611412697</v>
      </c>
    </row>
    <row r="11" spans="1:12">
      <c r="A11" s="208" t="s">
        <v>255</v>
      </c>
      <c r="B11" s="209"/>
      <c r="C11" s="209"/>
      <c r="D11" s="209"/>
      <c r="E11" s="209"/>
      <c r="F11" s="209"/>
      <c r="G11" s="209"/>
      <c r="H11" s="209"/>
      <c r="I11" s="1">
        <v>6</v>
      </c>
      <c r="J11" s="7"/>
      <c r="K11" s="7"/>
    </row>
    <row r="12" spans="1:12">
      <c r="A12" s="208" t="s">
        <v>256</v>
      </c>
      <c r="B12" s="209"/>
      <c r="C12" s="209"/>
      <c r="D12" s="209"/>
      <c r="E12" s="209"/>
      <c r="F12" s="209"/>
      <c r="G12" s="209"/>
      <c r="H12" s="209"/>
      <c r="I12" s="1">
        <v>7</v>
      </c>
      <c r="J12" s="7"/>
      <c r="K12" s="7"/>
    </row>
    <row r="13" spans="1:12">
      <c r="A13" s="208" t="s">
        <v>257</v>
      </c>
      <c r="B13" s="209"/>
      <c r="C13" s="209"/>
      <c r="D13" s="209"/>
      <c r="E13" s="209"/>
      <c r="F13" s="209"/>
      <c r="G13" s="209"/>
      <c r="H13" s="209"/>
      <c r="I13" s="1">
        <v>8</v>
      </c>
      <c r="J13" s="7"/>
      <c r="K13" s="7"/>
    </row>
    <row r="14" spans="1:12">
      <c r="A14" s="208" t="s">
        <v>258</v>
      </c>
      <c r="B14" s="209"/>
      <c r="C14" s="209"/>
      <c r="D14" s="209"/>
      <c r="E14" s="209"/>
      <c r="F14" s="209"/>
      <c r="G14" s="209"/>
      <c r="H14" s="209"/>
      <c r="I14" s="1">
        <v>9</v>
      </c>
      <c r="J14" s="7">
        <v>-29013204</v>
      </c>
      <c r="K14" s="7">
        <v>-12646668.135052707</v>
      </c>
    </row>
    <row r="15" spans="1:12">
      <c r="A15" s="224" t="s">
        <v>259</v>
      </c>
      <c r="B15" s="225"/>
      <c r="C15" s="225"/>
      <c r="D15" s="225"/>
      <c r="E15" s="225"/>
      <c r="F15" s="225"/>
      <c r="G15" s="225"/>
      <c r="H15" s="225"/>
      <c r="I15" s="1">
        <v>10</v>
      </c>
      <c r="J15" s="118">
        <f>SUM(J6:J14)</f>
        <v>640882915</v>
      </c>
      <c r="K15" s="118">
        <f>SUM(K6:K14)</f>
        <v>652843056.80635989</v>
      </c>
      <c r="L15" s="113"/>
    </row>
    <row r="16" spans="1:12">
      <c r="A16" s="208" t="s">
        <v>260</v>
      </c>
      <c r="B16" s="209"/>
      <c r="C16" s="209"/>
      <c r="D16" s="209"/>
      <c r="E16" s="209"/>
      <c r="F16" s="209"/>
      <c r="G16" s="209"/>
      <c r="H16" s="209"/>
      <c r="I16" s="1">
        <v>11</v>
      </c>
      <c r="J16" s="7">
        <v>-7981748.6862954739</v>
      </c>
      <c r="K16" s="7">
        <v>2731600.2766205198</v>
      </c>
    </row>
    <row r="17" spans="1:11">
      <c r="A17" s="208" t="s">
        <v>261</v>
      </c>
      <c r="B17" s="209"/>
      <c r="C17" s="209"/>
      <c r="D17" s="209"/>
      <c r="E17" s="209"/>
      <c r="F17" s="209"/>
      <c r="G17" s="209"/>
      <c r="H17" s="209"/>
      <c r="I17" s="1">
        <v>12</v>
      </c>
      <c r="J17" s="7">
        <v>1596349.7372590946</v>
      </c>
      <c r="K17" s="7">
        <v>-546320.05532410403</v>
      </c>
    </row>
    <row r="18" spans="1:11">
      <c r="A18" s="208" t="s">
        <v>262</v>
      </c>
      <c r="B18" s="209"/>
      <c r="C18" s="209"/>
      <c r="D18" s="209"/>
      <c r="E18" s="209"/>
      <c r="F18" s="209"/>
      <c r="G18" s="209"/>
      <c r="H18" s="209"/>
      <c r="I18" s="1">
        <v>13</v>
      </c>
      <c r="J18" s="7"/>
      <c r="K18" s="7"/>
    </row>
    <row r="19" spans="1:11">
      <c r="A19" s="208" t="s">
        <v>263</v>
      </c>
      <c r="B19" s="209"/>
      <c r="C19" s="209"/>
      <c r="D19" s="209"/>
      <c r="E19" s="209"/>
      <c r="F19" s="209"/>
      <c r="G19" s="209"/>
      <c r="H19" s="209"/>
      <c r="I19" s="1">
        <v>14</v>
      </c>
      <c r="J19" s="7"/>
      <c r="K19" s="7"/>
    </row>
    <row r="20" spans="1:11">
      <c r="A20" s="208" t="s">
        <v>264</v>
      </c>
      <c r="B20" s="209"/>
      <c r="C20" s="209"/>
      <c r="D20" s="209"/>
      <c r="E20" s="209"/>
      <c r="F20" s="209"/>
      <c r="G20" s="209"/>
      <c r="H20" s="209"/>
      <c r="I20" s="1">
        <v>15</v>
      </c>
      <c r="J20" s="7"/>
      <c r="K20" s="7"/>
    </row>
    <row r="21" spans="1:11">
      <c r="A21" s="208" t="s">
        <v>265</v>
      </c>
      <c r="B21" s="209"/>
      <c r="C21" s="209"/>
      <c r="D21" s="209"/>
      <c r="E21" s="209"/>
      <c r="F21" s="209"/>
      <c r="G21" s="209"/>
      <c r="H21" s="209"/>
      <c r="I21" s="1">
        <v>16</v>
      </c>
      <c r="J21" s="7"/>
      <c r="K21" s="7">
        <v>5686135.5850634705</v>
      </c>
    </row>
    <row r="22" spans="1:11">
      <c r="A22" s="224" t="s">
        <v>266</v>
      </c>
      <c r="B22" s="225"/>
      <c r="C22" s="225"/>
      <c r="D22" s="225"/>
      <c r="E22" s="225"/>
      <c r="F22" s="225"/>
      <c r="G22" s="225"/>
      <c r="H22" s="225"/>
      <c r="I22" s="1">
        <v>17</v>
      </c>
      <c r="J22" s="118">
        <f>SUM(J16:J21)</f>
        <v>-6385398.9490363793</v>
      </c>
      <c r="K22" s="118">
        <f>SUM(K16:K21)</f>
        <v>7871415.8063598862</v>
      </c>
    </row>
    <row r="23" spans="1:11">
      <c r="A23" s="289"/>
      <c r="B23" s="290"/>
      <c r="C23" s="290"/>
      <c r="D23" s="290"/>
      <c r="E23" s="290"/>
      <c r="F23" s="290"/>
      <c r="G23" s="290"/>
      <c r="H23" s="290"/>
      <c r="I23" s="291"/>
      <c r="J23" s="291"/>
      <c r="K23" s="292"/>
    </row>
    <row r="24" spans="1:11">
      <c r="A24" s="282" t="s">
        <v>267</v>
      </c>
      <c r="B24" s="283"/>
      <c r="C24" s="283"/>
      <c r="D24" s="283"/>
      <c r="E24" s="283"/>
      <c r="F24" s="283"/>
      <c r="G24" s="283"/>
      <c r="H24" s="283"/>
      <c r="I24" s="40">
        <v>18</v>
      </c>
      <c r="J24" s="39"/>
      <c r="K24" s="39"/>
    </row>
    <row r="25" spans="1:11">
      <c r="A25" s="284" t="s">
        <v>268</v>
      </c>
      <c r="B25" s="285"/>
      <c r="C25" s="285"/>
      <c r="D25" s="285"/>
      <c r="E25" s="285"/>
      <c r="F25" s="285"/>
      <c r="G25" s="285"/>
      <c r="H25" s="285"/>
      <c r="I25" s="41">
        <v>19</v>
      </c>
      <c r="J25" s="64"/>
      <c r="K25" s="64"/>
    </row>
    <row r="26" spans="1:11" s="119" customFormat="1" ht="26.45" customHeight="1">
      <c r="A26" s="286" t="s">
        <v>269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</sheetData>
  <protectedRanges>
    <protectedRange sqref="E2" name="Range1_1"/>
    <protectedRange sqref="G2:H2" name="Range1"/>
    <protectedRange sqref="E3" name="Range1_1_1"/>
    <protectedRange sqref="G3:H3" name="Range1_2"/>
  </protectedRanges>
  <mergeCells count="27">
    <mergeCell ref="A24:H24"/>
    <mergeCell ref="A25:H25"/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18:H18"/>
    <mergeCell ref="A19:H19"/>
    <mergeCell ref="A12:H12"/>
    <mergeCell ref="A13:H13"/>
    <mergeCell ref="A14:H14"/>
    <mergeCell ref="A15:H15"/>
    <mergeCell ref="C2:D2"/>
    <mergeCell ref="G2:H2"/>
    <mergeCell ref="A4:H4"/>
    <mergeCell ref="A5:H5"/>
    <mergeCell ref="A6:H6"/>
    <mergeCell ref="A7:H7"/>
    <mergeCell ref="A3:K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0" orientation="portrait" r:id="rId1"/>
  <headerFooter alignWithMargins="0"/>
  <ignoredErrors>
    <ignoredError sqref="J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2016-10-21T22:49:55Z</cp:lastPrinted>
  <dcterms:created xsi:type="dcterms:W3CDTF">2008-10-17T11:51:54Z</dcterms:created>
  <dcterms:modified xsi:type="dcterms:W3CDTF">2016-10-27T07:14:05Z</dcterms:modified>
</cp:coreProperties>
</file>