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4Q16\Završni izvještaji 3 jezika\"/>
    </mc:Choice>
  </mc:AlternateContent>
  <bookViews>
    <workbookView xWindow="0" yWindow="0" windowWidth="11940" windowHeight="5415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PK!$A$1:$K$26</definedName>
  </definedNames>
  <calcPr calcId="152511"/>
</workbook>
</file>

<file path=xl/calcChain.xml><?xml version="1.0" encoding="utf-8"?>
<calcChain xmlns="http://schemas.openxmlformats.org/spreadsheetml/2006/main">
  <c r="J22" i="18" l="1"/>
  <c r="K57" i="18" l="1"/>
  <c r="K66" i="18" s="1"/>
  <c r="L57" i="18"/>
  <c r="L66" i="18" s="1"/>
  <c r="M57" i="18"/>
  <c r="M66" i="18" s="1"/>
  <c r="K7" i="18"/>
  <c r="L7" i="18"/>
  <c r="M7" i="18"/>
  <c r="K12" i="18"/>
  <c r="L12" i="18"/>
  <c r="M12" i="18"/>
  <c r="K16" i="18"/>
  <c r="L16" i="18"/>
  <c r="M16" i="18"/>
  <c r="K22" i="18"/>
  <c r="L22" i="18"/>
  <c r="M22" i="18"/>
  <c r="K27" i="18"/>
  <c r="L27" i="18"/>
  <c r="M27" i="18"/>
  <c r="K33" i="18"/>
  <c r="L33" i="18"/>
  <c r="M33" i="18"/>
  <c r="K72" i="19"/>
  <c r="K79" i="19"/>
  <c r="K82" i="19"/>
  <c r="K86" i="19"/>
  <c r="K90" i="19"/>
  <c r="K100" i="19"/>
  <c r="K9" i="19"/>
  <c r="K16" i="19"/>
  <c r="K26" i="19"/>
  <c r="K35" i="19"/>
  <c r="K41" i="19"/>
  <c r="K49" i="19"/>
  <c r="K56" i="19"/>
  <c r="L42" i="18" l="1"/>
  <c r="K10" i="18"/>
  <c r="K43" i="18" s="1"/>
  <c r="K42" i="18"/>
  <c r="M42" i="18"/>
  <c r="M10" i="18"/>
  <c r="M43" i="18" s="1"/>
  <c r="L10" i="18"/>
  <c r="L43" i="18" s="1"/>
  <c r="K69" i="19"/>
  <c r="K114" i="19" s="1"/>
  <c r="K40" i="19"/>
  <c r="K8" i="19"/>
  <c r="J52" i="20"/>
  <c r="K66" i="19" l="1"/>
  <c r="L46" i="18"/>
  <c r="K45" i="18"/>
  <c r="M45" i="18"/>
  <c r="K46" i="18"/>
  <c r="L44" i="18"/>
  <c r="L48" i="18" s="1"/>
  <c r="L45" i="18"/>
  <c r="M44" i="18"/>
  <c r="M48" i="18" s="1"/>
  <c r="K44" i="18"/>
  <c r="K48" i="18" s="1"/>
  <c r="M46" i="18"/>
  <c r="J16" i="18"/>
  <c r="K49" i="18" l="1"/>
  <c r="K56" i="18"/>
  <c r="K67" i="18" s="1"/>
  <c r="L49" i="18"/>
  <c r="L56" i="18"/>
  <c r="L67" i="18" s="1"/>
  <c r="M49" i="18"/>
  <c r="M56" i="18"/>
  <c r="M67" i="18" s="1"/>
  <c r="M50" i="18"/>
  <c r="K50" i="18"/>
  <c r="L50" i="18"/>
  <c r="J18" i="20"/>
  <c r="J13" i="20"/>
  <c r="J31" i="20"/>
  <c r="J27" i="20"/>
  <c r="J44" i="20"/>
  <c r="J38" i="20"/>
  <c r="J72" i="19"/>
  <c r="J79" i="19"/>
  <c r="J82" i="19"/>
  <c r="J86" i="19"/>
  <c r="J90" i="19"/>
  <c r="J100" i="19"/>
  <c r="J9" i="19"/>
  <c r="J16" i="19"/>
  <c r="J26" i="19"/>
  <c r="J35" i="19"/>
  <c r="J41" i="19"/>
  <c r="J49" i="19"/>
  <c r="J56" i="19"/>
  <c r="J12" i="18"/>
  <c r="J57" i="18"/>
  <c r="J66" i="18" s="1"/>
  <c r="J7" i="18"/>
  <c r="J27" i="18"/>
  <c r="J33" i="18"/>
  <c r="J15" i="17"/>
  <c r="K15" i="17"/>
  <c r="J22" i="17"/>
  <c r="K22" i="17"/>
  <c r="J69" i="19" l="1"/>
  <c r="J114" i="19" s="1"/>
  <c r="J40" i="19"/>
  <c r="J8" i="19"/>
  <c r="J10" i="18"/>
  <c r="J43" i="18" s="1"/>
  <c r="J32" i="20"/>
  <c r="J33" i="20"/>
  <c r="J19" i="20"/>
  <c r="J45" i="20"/>
  <c r="J46" i="20"/>
  <c r="J20" i="20"/>
  <c r="J42" i="18"/>
  <c r="J66" i="19" l="1"/>
  <c r="J46" i="18"/>
  <c r="J48" i="20"/>
  <c r="J47" i="20"/>
  <c r="J45" i="18"/>
  <c r="J44" i="18"/>
  <c r="J48" i="18" s="1"/>
  <c r="J49" i="18" l="1"/>
  <c r="J56" i="18"/>
  <c r="J67" i="18" s="1"/>
  <c r="J50" i="18"/>
</calcChain>
</file>

<file path=xl/sharedStrings.xml><?xml version="1.0" encoding="utf-8"?>
<sst xmlns="http://schemas.openxmlformats.org/spreadsheetml/2006/main" count="342" uniqueCount="308">
  <si>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</si>
  <si>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</si>
  <si>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</si>
  <si>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</si>
  <si>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</si>
  <si>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</si>
  <si>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</si>
  <si>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</si>
  <si>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</si>
  <si>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</si>
  <si>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</si>
  <si>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</si>
  <si>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</si>
  <si>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</si>
  <si>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</si>
  <si>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</si>
  <si>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</si>
  <si>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</si>
  <si>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</si>
  <si>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</si>
  <si>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</si>
  <si>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</si>
  <si>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</si>
  <si>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</si>
  <si>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</si>
  <si>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</si>
  <si>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</si>
  <si>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</si>
  <si>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</si>
  <si>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</si>
  <si>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</si>
  <si>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</si>
  <si>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</si>
  <si>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</si>
  <si>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</si>
  <si>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</si>
  <si>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</si>
  <si>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</si>
  <si>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</si>
  <si>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</si>
  <si>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</si>
  <si>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</si>
  <si>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</si>
  <si>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</si>
  <si>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</si>
  <si>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</si>
  <si>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</si>
  <si>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</si>
  <si>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</si>
  <si>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</si>
  <si>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</si>
  <si>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</si>
  <si>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</si>
  <si>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</si>
  <si>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</si>
  <si>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</si>
  <si>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</si>
  <si>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</si>
  <si>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</si>
  <si>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</si>
  <si>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</si>
  <si>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</si>
  <si>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</si>
  <si>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</si>
  <si>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</si>
  <si>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</si>
  <si>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</si>
  <si>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</si>
  <si>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</si>
  <si>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</si>
  <si>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</si>
  <si>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</si>
  <si>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</si>
  <si>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</si>
  <si>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</si>
  <si>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</si>
  <si>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</si>
  <si>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</si>
  <si>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</si>
  <si>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</si>
  <si>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</si>
  <si>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</si>
  <si>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</si>
  <si>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</si>
  <si>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</si>
  <si>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</si>
  <si>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</si>
  <si>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</si>
  <si>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</si>
  <si>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</si>
  <si>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</si>
  <si>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</si>
  <si>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</si>
  <si>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</si>
  <si>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</si>
  <si>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</si>
  <si>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</si>
  <si>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</si>
  <si>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</si>
  <si>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</si>
  <si>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</si>
  <si>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</si>
  <si>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</si>
  <si>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</si>
  <si>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</si>
  <si>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</si>
  <si>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</si>
  <si>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</si>
  <si>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</si>
  <si>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</si>
  <si>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</si>
  <si>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</si>
  <si>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</si>
  <si>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</si>
  <si>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</si>
  <si>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</si>
  <si>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</si>
  <si>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</si>
  <si>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</si>
  <si>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</si>
  <si>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</si>
  <si>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</si>
  <si>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</si>
  <si>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</si>
  <si>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</si>
  <si>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</si>
  <si>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</si>
  <si>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</si>
  <si>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</si>
  <si>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</si>
  <si>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</si>
  <si>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</si>
  <si>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</si>
  <si>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</si>
  <si>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</si>
  <si>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</si>
  <si>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</si>
  <si>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</si>
  <si>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</si>
  <si>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</si>
  <si>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</si>
  <si>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</si>
  <si>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</si>
  <si>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</si>
  <si>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</si>
  <si>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</si>
  <si>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</si>
  <si>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</si>
  <si>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</si>
  <si>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</si>
  <si>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</si>
  <si>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</si>
  <si>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</si>
  <si>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</si>
  <si>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</si>
  <si>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</si>
  <si>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</si>
  <si>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</si>
  <si>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</si>
  <si>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</si>
  <si>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</si>
  <si>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</si>
  <si>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</si>
  <si>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</si>
  <si>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</si>
  <si>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</si>
  <si>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</si>
  <si>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</si>
  <si>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</si>
  <si>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</si>
  <si>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</si>
  <si>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</si>
  <si>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</si>
  <si>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</si>
  <si>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</si>
  <si>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</si>
  <si>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</si>
  <si>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</si>
  <si>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</si>
  <si>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</si>
  <si>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</si>
  <si>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</si>
  <si>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</si>
  <si>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</si>
  <si>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</si>
  <si>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</si>
  <si>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</si>
  <si>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</si>
  <si>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</si>
  <si>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</si>
  <si>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</si>
  <si>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</si>
  <si>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</si>
  <si>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</si>
  <si>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</si>
  <si>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</si>
  <si>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</si>
  <si>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</si>
  <si>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</si>
  <si>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</si>
  <si>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</si>
  <si>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</si>
  <si>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</si>
  <si>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</si>
  <si>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</si>
  <si>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</si>
  <si>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</si>
  <si>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</si>
  <si>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</si>
  <si>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</si>
  <si>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</si>
  <si>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</si>
  <si>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</si>
  <si>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</si>
  <si>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</si>
  <si>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</si>
  <si>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</si>
  <si>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</si>
  <si>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</si>
  <si>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</si>
  <si>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</si>
  <si>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</si>
  <si>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</si>
  <si>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</si>
  <si>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</si>
  <si>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</si>
  <si>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</si>
  <si>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</si>
  <si>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</si>
  <si>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</si>
  <si>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</si>
  <si>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</si>
  <si>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</si>
  <si>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</si>
  <si>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</si>
  <si>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</si>
  <si>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</si>
  <si>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</si>
  <si>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</si>
  <si>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</si>
  <si>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</si>
  <si>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</si>
  <si>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</si>
  <si>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</si>
  <si>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</si>
  <si>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</si>
  <si>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</si>
  <si>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</si>
  <si>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</si>
  <si>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</si>
  <si>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</si>
  <si>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</si>
  <si>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</si>
  <si>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</si>
  <si>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</si>
  <si>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</si>
  <si>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</si>
  <si>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</si>
  <si>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</si>
  <si>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</si>
  <si>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</si>
  <si>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</si>
  <si>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</si>
  <si>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</si>
  <si>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</si>
  <si>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</si>
  <si>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</si>
  <si>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</si>
  <si>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</si>
  <si>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</si>
  <si>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</si>
  <si>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</si>
  <si>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</si>
  <si>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</si>
  <si>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</si>
  <si>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</si>
  <si>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</si>
  <si>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</si>
  <si>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</si>
  <si>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</si>
  <si>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</si>
  <si>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</si>
  <si>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</si>
  <si>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01.01.2016.</t>
  </si>
  <si>
    <t>03440494</t>
  </si>
  <si>
    <t>060007090</t>
  </si>
  <si>
    <t>48351740621</t>
  </si>
  <si>
    <t>informacije@adplastik.hr</t>
  </si>
  <si>
    <t>www.adplastik.hr</t>
  </si>
  <si>
    <t>NE</t>
  </si>
  <si>
    <t>2932</t>
  </si>
  <si>
    <t>021/206-651</t>
  </si>
  <si>
    <t>021/275-651</t>
  </si>
  <si>
    <t xml:space="preserve">sandra.capan@adplastik.hr </t>
  </si>
  <si>
    <t>Obveznik: AD PLASTIK d.d.</t>
  </si>
  <si>
    <t>AKTIVA</t>
  </si>
  <si>
    <t>Sandra Capan</t>
  </si>
  <si>
    <t>Sanja Biočić</t>
  </si>
  <si>
    <t>AD Plastik d.d.</t>
  </si>
  <si>
    <t>Matoševa 8</t>
  </si>
  <si>
    <t>Solin</t>
  </si>
  <si>
    <t>Splitsko-dalmatinska</t>
  </si>
  <si>
    <t>1. Financijski izvještaji (bilanca, račun dobiti i gubitka, izvještaj o novčanom tijeku, izvještaj o promjenama</t>
  </si>
  <si>
    <t>3. Izjava osoba odgovornih za sastavljanje izvještaja izdavatelja.</t>
  </si>
  <si>
    <t>Obveznik: AD Plastik d.d.</t>
  </si>
  <si>
    <t>31.12.2016.</t>
  </si>
  <si>
    <t>stanje na dan 31.12.2016.</t>
  </si>
  <si>
    <t>u razdoblju 01.01.2016. do 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</si>
</sst>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6" fillId="0" borderId="0"/>
    <xf numFmtId="0" fontId="16" fillId="0" borderId="0"/>
    <xf numFmtId="0" fontId="25" fillId="0" borderId="0"/>
    <xf numFmtId="0" fontId="26" fillId="0" borderId="0"/>
    <xf numFmtId="0" fontId="16" fillId="0" borderId="0"/>
    <xf numFmtId="0" fontId="16" fillId="0" borderId="0"/>
    <xf numFmtId="0" fontId="16" fillId="0" borderId="0">
      <alignment wrapText="1"/>
    </xf>
    <xf numFmtId="0" fontId="25" fillId="0" borderId="0"/>
    <xf numFmtId="0" fontId="11" fillId="0" borderId="0">
      <alignment vertical="top"/>
    </xf>
    <xf numFmtId="0" fontId="25" fillId="0" borderId="0"/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7" fillId="0" borderId="0"/>
    <xf numFmtId="0" fontId="11" fillId="0" borderId="0">
      <alignment vertical="top"/>
    </xf>
    <xf numFmtId="0" fontId="11" fillId="0" borderId="0">
      <alignment vertical="top"/>
    </xf>
  </cellStyleXfs>
  <cellXfs count="285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14" applyFont="1" applyAlignment="1"/>
    <xf numFmtId="0" fontId="1" fillId="0" borderId="0" xfId="14" applyFont="1" applyAlignment="1"/>
    <xf numFmtId="0" fontId="7" fillId="0" borderId="7" xfId="14" applyFont="1" applyFill="1" applyBorder="1" applyAlignment="1" applyProtection="1">
      <alignment horizontal="center" vertical="center"/>
      <protection locked="0" hidden="1"/>
    </xf>
    <xf numFmtId="0" fontId="4" fillId="0" borderId="0" xfId="14" applyFont="1" applyFill="1" applyBorder="1" applyAlignment="1" applyProtection="1">
      <alignment horizontal="left" vertical="center"/>
      <protection hidden="1"/>
    </xf>
    <xf numFmtId="0" fontId="5" fillId="0" borderId="0" xfId="14" applyFont="1" applyFill="1" applyBorder="1" applyAlignment="1" applyProtection="1">
      <alignment vertical="center"/>
      <protection hidden="1"/>
    </xf>
    <xf numFmtId="0" fontId="5" fillId="0" borderId="0" xfId="14" applyFont="1" applyFill="1" applyBorder="1" applyAlignment="1" applyProtection="1">
      <alignment horizontal="center" vertical="center" wrapText="1"/>
      <protection hidden="1"/>
    </xf>
    <xf numFmtId="0" fontId="7" fillId="0" borderId="0" xfId="14" applyFont="1" applyBorder="1" applyAlignment="1" applyProtection="1">
      <protection hidden="1"/>
    </xf>
    <xf numFmtId="0" fontId="14" fillId="0" borderId="0" xfId="14" applyFont="1" applyBorder="1" applyAlignment="1" applyProtection="1">
      <alignment horizontal="right" vertical="center" wrapText="1"/>
      <protection hidden="1"/>
    </xf>
    <xf numFmtId="0" fontId="14" fillId="0" borderId="0" xfId="14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14" applyFont="1" applyFill="1" applyBorder="1" applyAlignment="1" applyProtection="1">
      <alignment horizontal="left" vertical="center"/>
      <protection hidden="1"/>
    </xf>
    <xf numFmtId="0" fontId="7" fillId="0" borderId="0" xfId="14" applyFont="1" applyBorder="1" applyAlignment="1" applyProtection="1">
      <alignment horizontal="left"/>
      <protection hidden="1"/>
    </xf>
    <xf numFmtId="0" fontId="7" fillId="0" borderId="0" xfId="14" applyFont="1" applyBorder="1" applyAlignment="1" applyProtection="1">
      <alignment vertical="top"/>
      <protection hidden="1"/>
    </xf>
    <xf numFmtId="0" fontId="7" fillId="0" borderId="0" xfId="14" applyFont="1" applyBorder="1" applyAlignment="1" applyProtection="1">
      <alignment horizontal="right"/>
      <protection hidden="1"/>
    </xf>
    <xf numFmtId="0" fontId="4" fillId="0" borderId="0" xfId="14" applyFont="1" applyFill="1" applyBorder="1" applyAlignment="1" applyProtection="1">
      <alignment horizontal="right" vertical="center"/>
      <protection locked="0" hidden="1"/>
    </xf>
    <xf numFmtId="0" fontId="5" fillId="0" borderId="0" xfId="14" applyFont="1" applyBorder="1" applyAlignment="1" applyProtection="1">
      <protection hidden="1"/>
    </xf>
    <xf numFmtId="0" fontId="4" fillId="0" borderId="0" xfId="14" applyFont="1" applyBorder="1" applyAlignment="1" applyProtection="1">
      <alignment vertical="top"/>
      <protection hidden="1"/>
    </xf>
    <xf numFmtId="0" fontId="7" fillId="0" borderId="0" xfId="14" applyFont="1" applyFill="1" applyBorder="1" applyAlignment="1" applyProtection="1">
      <protection hidden="1"/>
    </xf>
    <xf numFmtId="0" fontId="7" fillId="0" borderId="0" xfId="14" applyFont="1" applyBorder="1" applyAlignment="1" applyProtection="1">
      <alignment horizontal="center" vertical="center"/>
      <protection locked="0" hidden="1"/>
    </xf>
    <xf numFmtId="0" fontId="7" fillId="0" borderId="0" xfId="14" applyFont="1" applyBorder="1" applyAlignment="1" applyProtection="1">
      <alignment vertical="top" wrapText="1"/>
      <protection hidden="1"/>
    </xf>
    <xf numFmtId="0" fontId="7" fillId="0" borderId="0" xfId="14" applyFont="1" applyBorder="1" applyAlignment="1" applyProtection="1">
      <alignment wrapText="1"/>
      <protection hidden="1"/>
    </xf>
    <xf numFmtId="0" fontId="7" fillId="0" borderId="0" xfId="14" applyFont="1" applyBorder="1" applyAlignment="1" applyProtection="1">
      <alignment horizontal="right" vertical="top"/>
      <protection hidden="1"/>
    </xf>
    <xf numFmtId="0" fontId="7" fillId="0" borderId="0" xfId="14" applyFont="1" applyBorder="1" applyAlignment="1" applyProtection="1">
      <alignment horizontal="center" vertical="top"/>
      <protection hidden="1"/>
    </xf>
    <xf numFmtId="0" fontId="7" fillId="0" borderId="0" xfId="14" applyFont="1" applyBorder="1" applyAlignment="1" applyProtection="1">
      <alignment horizontal="center"/>
      <protection hidden="1"/>
    </xf>
    <xf numFmtId="0" fontId="7" fillId="0" borderId="0" xfId="14" applyFont="1" applyBorder="1" applyAlignment="1"/>
    <xf numFmtId="0" fontId="7" fillId="0" borderId="0" xfId="14" applyFont="1" applyBorder="1" applyAlignment="1" applyProtection="1">
      <alignment horizontal="left" vertical="top"/>
      <protection hidden="1"/>
    </xf>
    <xf numFmtId="0" fontId="7" fillId="0" borderId="8" xfId="14" applyFont="1" applyBorder="1" applyAlignment="1" applyProtection="1">
      <protection hidden="1"/>
    </xf>
    <xf numFmtId="0" fontId="7" fillId="0" borderId="0" xfId="14" applyFont="1" applyBorder="1" applyAlignment="1" applyProtection="1">
      <alignment vertical="center"/>
      <protection hidden="1"/>
    </xf>
    <xf numFmtId="0" fontId="7" fillId="0" borderId="9" xfId="14" applyFont="1" applyBorder="1" applyAlignment="1" applyProtection="1">
      <protection hidden="1"/>
    </xf>
    <xf numFmtId="0" fontId="7" fillId="0" borderId="9" xfId="14" applyFont="1" applyBorder="1" applyAlignment="1"/>
    <xf numFmtId="3" fontId="3" fillId="0" borderId="6" xfId="0" applyNumberFormat="1" applyFont="1" applyFill="1" applyBorder="1" applyAlignment="1" applyProtection="1">
      <alignment vertical="center"/>
      <protection locked="0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1" applyFont="1" applyBorder="1" applyAlignment="1" applyProtection="1">
      <alignment vertical="center"/>
      <protection hidden="1"/>
    </xf>
    <xf numFmtId="0" fontId="7" fillId="0" borderId="0" xfId="14" applyFont="1" applyBorder="1" applyAlignment="1" applyProtection="1">
      <alignment horizontal="right" wrapText="1"/>
      <protection hidden="1"/>
    </xf>
    <xf numFmtId="0" fontId="7" fillId="0" borderId="0" xfId="1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1" fillId="0" borderId="0" xfId="21" applyFont="1" applyFill="1" applyAlignment="1">
      <alignment wrapText="1"/>
    </xf>
    <xf numFmtId="0" fontId="1" fillId="0" borderId="0" xfId="0" applyFont="1" applyFill="1"/>
    <xf numFmtId="0" fontId="1" fillId="0" borderId="0" xfId="21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/>
    </xf>
    <xf numFmtId="0" fontId="7" fillId="0" borderId="8" xfId="14" applyFont="1" applyBorder="1" applyAlignment="1"/>
    <xf numFmtId="0" fontId="7" fillId="0" borderId="14" xfId="14" applyFont="1" applyBorder="1" applyAlignment="1"/>
    <xf numFmtId="0" fontId="5" fillId="0" borderId="15" xfId="14" applyFont="1" applyFill="1" applyBorder="1" applyAlignment="1" applyProtection="1">
      <alignment horizontal="left" vertical="center" wrapText="1"/>
      <protection hidden="1"/>
    </xf>
    <xf numFmtId="0" fontId="5" fillId="0" borderId="7" xfId="14" applyFont="1" applyFill="1" applyBorder="1" applyAlignment="1" applyProtection="1">
      <alignment vertical="center"/>
      <protection hidden="1"/>
    </xf>
    <xf numFmtId="0" fontId="7" fillId="0" borderId="15" xfId="14" applyFont="1" applyBorder="1" applyAlignment="1" applyProtection="1">
      <alignment horizontal="left" vertical="center" wrapText="1"/>
      <protection hidden="1"/>
    </xf>
    <xf numFmtId="0" fontId="7" fillId="0" borderId="7" xfId="14" applyFont="1" applyBorder="1" applyAlignment="1" applyProtection="1">
      <protection hidden="1"/>
    </xf>
    <xf numFmtId="0" fontId="14" fillId="0" borderId="0" xfId="14" applyFont="1" applyBorder="1" applyAlignment="1" applyProtection="1">
      <alignment horizontal="right"/>
      <protection hidden="1"/>
    </xf>
    <xf numFmtId="0" fontId="7" fillId="0" borderId="15" xfId="14" applyFont="1" applyFill="1" applyBorder="1" applyAlignment="1" applyProtection="1">
      <protection hidden="1"/>
    </xf>
    <xf numFmtId="0" fontId="7" fillId="0" borderId="15" xfId="14" applyFont="1" applyBorder="1" applyAlignment="1" applyProtection="1">
      <alignment wrapText="1"/>
      <protection hidden="1"/>
    </xf>
    <xf numFmtId="0" fontId="7" fillId="0" borderId="7" xfId="14" applyFont="1" applyBorder="1" applyAlignment="1" applyProtection="1">
      <alignment horizontal="right"/>
      <protection hidden="1"/>
    </xf>
    <xf numFmtId="0" fontId="7" fillId="0" borderId="15" xfId="14" applyFont="1" applyBorder="1" applyAlignment="1" applyProtection="1">
      <protection hidden="1"/>
    </xf>
    <xf numFmtId="0" fontId="7" fillId="0" borderId="7" xfId="14" applyFont="1" applyBorder="1" applyAlignment="1" applyProtection="1">
      <alignment horizontal="right" wrapText="1"/>
      <protection hidden="1"/>
    </xf>
    <xf numFmtId="0" fontId="4" fillId="0" borderId="15" xfId="14" applyFont="1" applyFill="1" applyBorder="1" applyAlignment="1" applyProtection="1">
      <alignment horizontal="right" vertical="center"/>
      <protection locked="0" hidden="1"/>
    </xf>
    <xf numFmtId="0" fontId="7" fillId="0" borderId="15" xfId="14" applyFont="1" applyBorder="1" applyAlignment="1" applyProtection="1">
      <alignment vertical="top"/>
      <protection hidden="1"/>
    </xf>
    <xf numFmtId="0" fontId="7" fillId="0" borderId="15" xfId="14" applyFont="1" applyBorder="1" applyAlignment="1" applyProtection="1">
      <alignment horizontal="left" vertical="top" wrapText="1"/>
      <protection hidden="1"/>
    </xf>
    <xf numFmtId="0" fontId="7" fillId="0" borderId="7" xfId="14" applyFont="1" applyBorder="1" applyAlignment="1"/>
    <xf numFmtId="0" fontId="7" fillId="0" borderId="15" xfId="14" applyFont="1" applyBorder="1" applyAlignment="1" applyProtection="1">
      <alignment horizontal="left" vertical="top" indent="2"/>
      <protection hidden="1"/>
    </xf>
    <xf numFmtId="0" fontId="7" fillId="0" borderId="15" xfId="14" applyFont="1" applyBorder="1" applyAlignment="1" applyProtection="1">
      <alignment horizontal="left" vertical="top" wrapText="1" indent="2"/>
      <protection hidden="1"/>
    </xf>
    <xf numFmtId="0" fontId="7" fillId="0" borderId="7" xfId="14" applyFont="1" applyBorder="1" applyAlignment="1" applyProtection="1">
      <alignment horizontal="right" vertical="top"/>
      <protection hidden="1"/>
    </xf>
    <xf numFmtId="49" fontId="4" fillId="0" borderId="15" xfId="14" applyNumberFormat="1" applyFont="1" applyBorder="1" applyAlignment="1" applyProtection="1">
      <alignment horizontal="center" vertical="center"/>
      <protection locked="0" hidden="1"/>
    </xf>
    <xf numFmtId="0" fontId="7" fillId="0" borderId="7" xfId="14" applyFont="1" applyBorder="1" applyAlignment="1" applyProtection="1">
      <alignment horizontal="left" vertical="top"/>
      <protection hidden="1"/>
    </xf>
    <xf numFmtId="0" fontId="7" fillId="0" borderId="15" xfId="14" applyFont="1" applyBorder="1" applyAlignment="1" applyProtection="1">
      <alignment horizontal="left"/>
      <protection hidden="1"/>
    </xf>
    <xf numFmtId="0" fontId="7" fillId="0" borderId="14" xfId="14" applyFont="1" applyBorder="1" applyAlignment="1" applyProtection="1">
      <protection hidden="1"/>
    </xf>
    <xf numFmtId="0" fontId="7" fillId="0" borderId="7" xfId="14" applyFont="1" applyBorder="1" applyAlignment="1" applyProtection="1">
      <alignment horizontal="left"/>
      <protection hidden="1"/>
    </xf>
    <xf numFmtId="0" fontId="7" fillId="0" borderId="15" xfId="14" applyFont="1" applyFill="1" applyBorder="1" applyAlignment="1" applyProtection="1">
      <alignment vertical="center"/>
      <protection hidden="1"/>
    </xf>
    <xf numFmtId="0" fontId="15" fillId="0" borderId="15" xfId="21" applyFont="1" applyFill="1" applyBorder="1" applyAlignment="1" applyProtection="1">
      <alignment vertical="center"/>
      <protection hidden="1"/>
    </xf>
    <xf numFmtId="0" fontId="15" fillId="0" borderId="0" xfId="21" applyFont="1" applyBorder="1" applyAlignment="1" applyProtection="1">
      <alignment horizontal="left"/>
      <protection hidden="1"/>
    </xf>
    <xf numFmtId="0" fontId="11" fillId="0" borderId="0" xfId="21" applyBorder="1" applyAlignment="1"/>
    <xf numFmtId="0" fontId="11" fillId="0" borderId="15" xfId="21" applyBorder="1" applyAlignment="1"/>
    <xf numFmtId="0" fontId="4" fillId="0" borderId="7" xfId="14" applyFont="1" applyBorder="1" applyAlignment="1" applyProtection="1">
      <alignment vertical="center"/>
      <protection hidden="1"/>
    </xf>
    <xf numFmtId="0" fontId="7" fillId="0" borderId="16" xfId="14" applyFont="1" applyBorder="1" applyAlignment="1" applyProtection="1">
      <protection hidden="1"/>
    </xf>
    <xf numFmtId="0" fontId="7" fillId="0" borderId="17" xfId="14" applyFont="1" applyFill="1" applyBorder="1" applyAlignment="1" applyProtection="1">
      <alignment horizontal="right" vertical="top" wrapText="1"/>
      <protection hidden="1"/>
    </xf>
    <xf numFmtId="0" fontId="7" fillId="0" borderId="18" xfId="14" applyFont="1" applyFill="1" applyBorder="1" applyAlignment="1" applyProtection="1">
      <alignment horizontal="right" vertical="top" wrapText="1"/>
      <protection hidden="1"/>
    </xf>
    <xf numFmtId="0" fontId="7" fillId="0" borderId="18" xfId="14" applyFont="1" applyFill="1" applyBorder="1" applyAlignment="1" applyProtection="1">
      <protection hidden="1"/>
    </xf>
    <xf numFmtId="0" fontId="7" fillId="0" borderId="19" xfId="14" applyFont="1" applyFill="1" applyBorder="1" applyAlignment="1" applyProtection="1">
      <protection hidden="1"/>
    </xf>
    <xf numFmtId="14" fontId="4" fillId="0" borderId="12" xfId="14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14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14" applyFont="1" applyFill="1" applyBorder="1" applyAlignment="1" applyProtection="1">
      <alignment horizontal="center" vertical="center"/>
      <protection locked="0" hidden="1"/>
    </xf>
    <xf numFmtId="49" fontId="4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4" fillId="0" borderId="7" xfId="14" applyFont="1" applyFill="1" applyBorder="1" applyAlignment="1" applyProtection="1">
      <alignment horizontal="right" vertical="center"/>
      <protection locked="0" hidden="1"/>
    </xf>
    <xf numFmtId="0" fontId="7" fillId="0" borderId="0" xfId="14" applyFont="1" applyFill="1" applyBorder="1" applyAlignment="1"/>
    <xf numFmtId="49" fontId="4" fillId="0" borderId="0" xfId="14" applyNumberFormat="1" applyFont="1" applyFill="1" applyBorder="1" applyAlignment="1" applyProtection="1">
      <alignment horizontal="center" vertical="center"/>
      <protection locked="0" hidden="1"/>
    </xf>
    <xf numFmtId="3" fontId="2" fillId="0" borderId="1" xfId="5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1" fillId="0" borderId="0" xfId="0" applyNumberFormat="1" applyFont="1" applyFill="1"/>
    <xf numFmtId="0" fontId="18" fillId="0" borderId="0" xfId="2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21" applyFont="1" applyFill="1" applyBorder="1" applyAlignment="1" applyProtection="1">
      <alignment horizontal="center" vertical="center"/>
      <protection hidden="1"/>
    </xf>
    <xf numFmtId="14" fontId="9" fillId="0" borderId="0" xfId="21" applyNumberFormat="1" applyFont="1" applyFill="1" applyBorder="1" applyAlignment="1" applyProtection="1">
      <alignment horizontal="center" vertical="center"/>
      <protection locked="0" hidden="1"/>
    </xf>
    <xf numFmtId="3" fontId="8" fillId="2" borderId="1" xfId="5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wrapText="1"/>
    </xf>
    <xf numFmtId="3" fontId="8" fillId="2" borderId="6" xfId="5" applyNumberFormat="1" applyFont="1" applyFill="1" applyBorder="1" applyAlignment="1" applyProtection="1">
      <alignment vertical="center"/>
      <protection hidden="1"/>
    </xf>
    <xf numFmtId="3" fontId="2" fillId="0" borderId="37" xfId="5" applyNumberFormat="1" applyFont="1" applyFill="1" applyBorder="1" applyAlignment="1" applyProtection="1">
      <alignment vertical="center"/>
      <protection locked="0"/>
    </xf>
    <xf numFmtId="3" fontId="2" fillId="0" borderId="37" xfId="5" applyNumberFormat="1" applyFont="1" applyFill="1" applyBorder="1" applyAlignment="1" applyProtection="1">
      <alignment horizontal="right" vertical="center"/>
      <protection locked="0"/>
    </xf>
    <xf numFmtId="3" fontId="2" fillId="0" borderId="1" xfId="5" applyNumberFormat="1" applyFont="1" applyFill="1" applyBorder="1" applyAlignment="1" applyProtection="1">
      <alignment horizontal="right"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8" fillId="2" borderId="37" xfId="5" applyNumberFormat="1" applyFont="1" applyFill="1" applyBorder="1" applyAlignment="1" applyProtection="1">
      <alignment vertical="center"/>
      <protection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8" fillId="0" borderId="1" xfId="5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 applyProtection="1">
      <alignment vertical="center"/>
      <protection hidden="1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0" fontId="4" fillId="0" borderId="11" xfId="14" applyNumberFormat="1" applyFont="1" applyFill="1" applyBorder="1" applyAlignment="1" applyProtection="1">
      <alignment horizontal="right" vertical="center"/>
      <protection locked="0" hidden="1"/>
    </xf>
    <xf numFmtId="3" fontId="8" fillId="0" borderId="37" xfId="5" applyNumberFormat="1" applyFont="1" applyFill="1" applyBorder="1" applyAlignment="1" applyProtection="1">
      <alignment vertical="center"/>
      <protection locked="0"/>
    </xf>
    <xf numFmtId="3" fontId="8" fillId="0" borderId="37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3" xfId="0" applyNumberFormat="1" applyFont="1" applyFill="1" applyBorder="1" applyAlignment="1" applyProtection="1">
      <alignment vertical="center"/>
      <protection locked="0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0" fontId="7" fillId="0" borderId="7" xfId="14" applyFont="1" applyBorder="1" applyAlignment="1" applyProtection="1">
      <alignment horizontal="right" vertical="center"/>
      <protection hidden="1"/>
    </xf>
    <xf numFmtId="0" fontId="7" fillId="0" borderId="15" xfId="14" applyFont="1" applyBorder="1" applyAlignment="1" applyProtection="1">
      <alignment horizontal="right"/>
      <protection hidden="1"/>
    </xf>
    <xf numFmtId="0" fontId="4" fillId="0" borderId="17" xfId="14" applyFont="1" applyFill="1" applyBorder="1" applyAlignment="1" applyProtection="1">
      <alignment horizontal="left" vertical="center"/>
      <protection locked="0" hidden="1"/>
    </xf>
    <xf numFmtId="0" fontId="7" fillId="0" borderId="18" xfId="14" applyFont="1" applyFill="1" applyBorder="1" applyAlignment="1">
      <alignment horizontal="left" vertical="center"/>
    </xf>
    <xf numFmtId="0" fontId="7" fillId="0" borderId="19" xfId="14" applyFont="1" applyFill="1" applyBorder="1" applyAlignment="1">
      <alignment horizontal="left" vertical="center"/>
    </xf>
    <xf numFmtId="0" fontId="7" fillId="0" borderId="7" xfId="14" applyFont="1" applyBorder="1" applyAlignment="1" applyProtection="1">
      <alignment horizontal="right" vertical="center" wrapText="1"/>
      <protection hidden="1"/>
    </xf>
    <xf numFmtId="0" fontId="7" fillId="0" borderId="0" xfId="14" applyFont="1" applyBorder="1" applyAlignment="1" applyProtection="1">
      <alignment horizontal="right" wrapText="1"/>
      <protection hidden="1"/>
    </xf>
    <xf numFmtId="0" fontId="7" fillId="0" borderId="7" xfId="14" applyFont="1" applyBorder="1" applyAlignment="1" applyProtection="1">
      <alignment horizontal="right" wrapText="1"/>
      <protection hidden="1"/>
    </xf>
    <xf numFmtId="49" fontId="4" fillId="0" borderId="17" xfId="14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4" fillId="0" borderId="7" xfId="14" applyFont="1" applyFill="1" applyBorder="1" applyAlignment="1" applyProtection="1">
      <alignment horizontal="left" vertical="center" wrapText="1"/>
      <protection hidden="1"/>
    </xf>
    <xf numFmtId="0" fontId="4" fillId="0" borderId="0" xfId="14" applyFont="1" applyFill="1" applyBorder="1" applyAlignment="1" applyProtection="1">
      <alignment horizontal="left" vertical="center" wrapText="1"/>
      <protection hidden="1"/>
    </xf>
    <xf numFmtId="0" fontId="4" fillId="0" borderId="15" xfId="14" applyFont="1" applyFill="1" applyBorder="1" applyAlignment="1" applyProtection="1">
      <alignment horizontal="left" vertical="center" wrapText="1"/>
      <protection hidden="1"/>
    </xf>
    <xf numFmtId="0" fontId="13" fillId="0" borderId="7" xfId="14" applyFont="1" applyBorder="1" applyAlignment="1" applyProtection="1">
      <alignment horizontal="center" vertical="center" wrapText="1"/>
      <protection hidden="1"/>
    </xf>
    <xf numFmtId="0" fontId="13" fillId="0" borderId="0" xfId="14" applyFont="1" applyBorder="1" applyAlignment="1" applyProtection="1">
      <alignment horizontal="center" vertical="center" wrapText="1"/>
      <protection hidden="1"/>
    </xf>
    <xf numFmtId="0" fontId="13" fillId="0" borderId="15" xfId="14" applyFont="1" applyBorder="1" applyAlignment="1" applyProtection="1">
      <alignment horizontal="center" vertical="center" wrapText="1"/>
      <protection hidden="1"/>
    </xf>
    <xf numFmtId="0" fontId="3" fillId="0" borderId="7" xfId="14" applyFont="1" applyBorder="1" applyAlignment="1" applyProtection="1">
      <alignment horizontal="right" vertical="center" wrapText="1"/>
      <protection hidden="1"/>
    </xf>
    <xf numFmtId="0" fontId="3" fillId="0" borderId="15" xfId="14" applyFont="1" applyBorder="1" applyAlignment="1" applyProtection="1">
      <alignment horizontal="right" wrapText="1"/>
      <protection hidden="1"/>
    </xf>
    <xf numFmtId="1" fontId="4" fillId="0" borderId="17" xfId="14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17" xfId="4" applyFill="1" applyBorder="1" applyAlignment="1" applyProtection="1">
      <protection locked="0" hidden="1"/>
    </xf>
    <xf numFmtId="0" fontId="4" fillId="0" borderId="18" xfId="14" applyFont="1" applyFill="1" applyBorder="1" applyAlignment="1" applyProtection="1">
      <protection locked="0" hidden="1"/>
    </xf>
    <xf numFmtId="0" fontId="4" fillId="0" borderId="19" xfId="14" applyFont="1" applyFill="1" applyBorder="1" applyAlignment="1" applyProtection="1">
      <protection locked="0" hidden="1"/>
    </xf>
    <xf numFmtId="0" fontId="7" fillId="0" borderId="18" xfId="14" applyFont="1" applyFill="1" applyBorder="1" applyAlignment="1">
      <alignment horizontal="left"/>
    </xf>
    <xf numFmtId="0" fontId="7" fillId="0" borderId="19" xfId="14" applyFont="1" applyFill="1" applyBorder="1" applyAlignment="1">
      <alignment horizontal="left"/>
    </xf>
    <xf numFmtId="0" fontId="7" fillId="0" borderId="0" xfId="14" applyFont="1" applyBorder="1" applyAlignment="1" applyProtection="1">
      <alignment horizontal="right"/>
      <protection hidden="1"/>
    </xf>
    <xf numFmtId="0" fontId="7" fillId="0" borderId="0" xfId="14" applyFont="1" applyBorder="1" applyAlignment="1" applyProtection="1">
      <alignment horizontal="right" vertical="center"/>
      <protection hidden="1"/>
    </xf>
    <xf numFmtId="0" fontId="5" fillId="0" borderId="7" xfId="14" applyFont="1" applyBorder="1" applyAlignment="1" applyProtection="1">
      <alignment horizontal="center" vertical="center"/>
      <protection hidden="1"/>
    </xf>
    <xf numFmtId="0" fontId="5" fillId="0" borderId="0" xfId="14" applyFont="1" applyBorder="1" applyAlignment="1">
      <alignment horizontal="center" vertical="center"/>
    </xf>
    <xf numFmtId="0" fontId="5" fillId="0" borderId="0" xfId="14" applyFont="1" applyBorder="1" applyAlignment="1">
      <alignment horizontal="center"/>
    </xf>
    <xf numFmtId="0" fontId="7" fillId="0" borderId="0" xfId="14" applyFont="1" applyBorder="1" applyAlignment="1">
      <alignment horizontal="center" vertical="center"/>
    </xf>
    <xf numFmtId="0" fontId="7" fillId="0" borderId="0" xfId="14" applyFont="1" applyBorder="1" applyAlignment="1">
      <alignment vertical="center"/>
    </xf>
    <xf numFmtId="0" fontId="7" fillId="0" borderId="0" xfId="14" applyFont="1" applyBorder="1" applyAlignment="1">
      <alignment horizontal="center"/>
    </xf>
    <xf numFmtId="0" fontId="7" fillId="0" borderId="15" xfId="14" applyFont="1" applyBorder="1" applyAlignment="1">
      <alignment horizontal="center"/>
    </xf>
    <xf numFmtId="0" fontId="4" fillId="0" borderId="17" xfId="14" applyFont="1" applyFill="1" applyBorder="1" applyAlignment="1" applyProtection="1">
      <alignment horizontal="right" vertical="center"/>
      <protection locked="0" hidden="1"/>
    </xf>
    <xf numFmtId="0" fontId="7" fillId="0" borderId="18" xfId="14" applyFont="1" applyFill="1" applyBorder="1" applyAlignment="1"/>
    <xf numFmtId="0" fontId="7" fillId="0" borderId="19" xfId="14" applyFont="1" applyFill="1" applyBorder="1" applyAlignment="1"/>
    <xf numFmtId="0" fontId="7" fillId="0" borderId="0" xfId="14" applyFont="1" applyBorder="1" applyAlignment="1" applyProtection="1">
      <alignment vertical="top" wrapText="1"/>
      <protection hidden="1"/>
    </xf>
    <xf numFmtId="0" fontId="7" fillId="0" borderId="0" xfId="14" applyFont="1" applyBorder="1" applyAlignment="1" applyProtection="1">
      <alignment wrapText="1"/>
      <protection hidden="1"/>
    </xf>
    <xf numFmtId="0" fontId="7" fillId="0" borderId="15" xfId="14" applyFont="1" applyBorder="1" applyAlignment="1" applyProtection="1">
      <alignment horizontal="right" wrapText="1"/>
      <protection hidden="1"/>
    </xf>
    <xf numFmtId="49" fontId="4" fillId="0" borderId="17" xfId="14" applyNumberFormat="1" applyFont="1" applyFill="1" applyBorder="1" applyAlignment="1" applyProtection="1">
      <alignment horizontal="left" vertical="center"/>
      <protection locked="0" hidden="1"/>
    </xf>
    <xf numFmtId="49" fontId="4" fillId="0" borderId="18" xfId="14" applyNumberFormat="1" applyFont="1" applyFill="1" applyBorder="1" applyAlignment="1" applyProtection="1">
      <alignment horizontal="left" vertical="center"/>
      <protection locked="0" hidden="1"/>
    </xf>
    <xf numFmtId="49" fontId="4" fillId="0" borderId="19" xfId="14" applyNumberFormat="1" applyFont="1" applyFill="1" applyBorder="1" applyAlignment="1" applyProtection="1">
      <alignment horizontal="left" vertical="center"/>
      <protection locked="0" hidden="1"/>
    </xf>
    <xf numFmtId="0" fontId="12" fillId="0" borderId="20" xfId="14" applyFont="1" applyBorder="1" applyAlignment="1"/>
    <xf numFmtId="0" fontId="12" fillId="0" borderId="8" xfId="14" applyFont="1" applyBorder="1" applyAlignment="1"/>
    <xf numFmtId="0" fontId="7" fillId="0" borderId="0" xfId="14" applyFont="1" applyBorder="1" applyAlignment="1" applyProtection="1">
      <alignment vertical="center"/>
      <protection hidden="1"/>
    </xf>
    <xf numFmtId="0" fontId="7" fillId="0" borderId="0" xfId="14" applyFont="1" applyBorder="1" applyAlignment="1" applyProtection="1">
      <alignment horizontal="center" vertical="top"/>
      <protection hidden="1"/>
    </xf>
    <xf numFmtId="0" fontId="7" fillId="0" borderId="0" xfId="14" applyFont="1" applyBorder="1" applyAlignment="1" applyProtection="1">
      <alignment horizontal="center"/>
      <protection hidden="1"/>
    </xf>
    <xf numFmtId="0" fontId="7" fillId="0" borderId="8" xfId="14" applyFont="1" applyBorder="1" applyAlignment="1" applyProtection="1">
      <alignment horizontal="center"/>
      <protection hidden="1"/>
    </xf>
    <xf numFmtId="0" fontId="4" fillId="0" borderId="18" xfId="14" applyFont="1" applyFill="1" applyBorder="1" applyAlignment="1" applyProtection="1">
      <alignment horizontal="left" vertical="center"/>
      <protection locked="0" hidden="1"/>
    </xf>
    <xf numFmtId="0" fontId="4" fillId="0" borderId="19" xfId="14" applyFont="1" applyFill="1" applyBorder="1" applyAlignment="1" applyProtection="1">
      <alignment horizontal="left" vertical="center"/>
      <protection locked="0" hidden="1"/>
    </xf>
    <xf numFmtId="0" fontId="7" fillId="0" borderId="18" xfId="14" applyFont="1" applyFill="1" applyBorder="1" applyAlignment="1" applyProtection="1">
      <alignment horizontal="center" vertical="top"/>
      <protection hidden="1"/>
    </xf>
    <xf numFmtId="0" fontId="7" fillId="0" borderId="18" xfId="14" applyFont="1" applyFill="1" applyBorder="1" applyAlignment="1" applyProtection="1">
      <alignment horizontal="center"/>
      <protection hidden="1"/>
    </xf>
    <xf numFmtId="49" fontId="6" fillId="0" borderId="17" xfId="4" applyNumberFormat="1" applyFill="1" applyBorder="1" applyAlignment="1" applyProtection="1">
      <alignment horizontal="left" vertical="center"/>
      <protection locked="0" hidden="1"/>
    </xf>
    <xf numFmtId="0" fontId="22" fillId="0" borderId="0" xfId="21" applyFont="1" applyBorder="1" applyAlignment="1" applyProtection="1">
      <alignment horizontal="left"/>
      <protection hidden="1"/>
    </xf>
    <xf numFmtId="0" fontId="23" fillId="0" borderId="0" xfId="21" applyFont="1" applyBorder="1" applyAlignment="1"/>
    <xf numFmtId="0" fontId="15" fillId="0" borderId="0" xfId="21" applyFont="1" applyBorder="1" applyAlignment="1" applyProtection="1">
      <alignment horizontal="left"/>
      <protection hidden="1"/>
    </xf>
    <xf numFmtId="0" fontId="11" fillId="0" borderId="0" xfId="21" applyBorder="1" applyAlignment="1"/>
    <xf numFmtId="0" fontId="11" fillId="0" borderId="15" xfId="21" applyBorder="1" applyAlignment="1"/>
    <xf numFmtId="0" fontId="7" fillId="0" borderId="21" xfId="14" applyFont="1" applyBorder="1" applyAlignment="1" applyProtection="1">
      <alignment horizontal="center" vertical="top"/>
      <protection hidden="1"/>
    </xf>
    <xf numFmtId="0" fontId="7" fillId="0" borderId="21" xfId="14" applyFont="1" applyBorder="1" applyAlignment="1">
      <alignment horizontal="center"/>
    </xf>
    <xf numFmtId="0" fontId="7" fillId="0" borderId="22" xfId="14" applyFont="1" applyBorder="1" applyAlignment="1"/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9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19" fillId="0" borderId="0" xfId="21" applyFont="1" applyFill="1" applyBorder="1" applyAlignment="1" applyProtection="1">
      <alignment horizontal="center" vertical="center"/>
      <protection hidden="1"/>
    </xf>
    <xf numFmtId="14" fontId="9" fillId="0" borderId="0" xfId="21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left" vertical="center" wrapText="1"/>
      <protection hidden="1"/>
    </xf>
    <xf numFmtId="0" fontId="7" fillId="0" borderId="2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18" fillId="0" borderId="0" xfId="2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</cellXfs>
  <cellStyles count="22">
    <cellStyle name="Comma 2" xfId="1"/>
    <cellStyle name="Comma 2 2" xfId="2"/>
    <cellStyle name="Comma 3" xfId="3"/>
    <cellStyle name="Hyperlink" xfId="4" builtinId="8"/>
    <cellStyle name="Normal" xfId="0" builtinId="0"/>
    <cellStyle name="Normal 2" xfId="5"/>
    <cellStyle name="Normal 2 2" xfId="6"/>
    <cellStyle name="Normal 2 3" xfId="7"/>
    <cellStyle name="Normal 2 4" xfId="8"/>
    <cellStyle name="Normal 3" xfId="9"/>
    <cellStyle name="Normal 3 2" xfId="10"/>
    <cellStyle name="Normal 4" xfId="11"/>
    <cellStyle name="Normal 5" xfId="12"/>
    <cellStyle name="Normal 6" xfId="13"/>
    <cellStyle name="Normal_TFI-POD" xfId="14"/>
    <cellStyle name="Normalno 3" xfId="15"/>
    <cellStyle name="Obično 2" xfId="16"/>
    <cellStyle name="Obično 4" xfId="17"/>
    <cellStyle name="Obično 5" xfId="18"/>
    <cellStyle name="Obično_Knjiga2" xfId="19"/>
    <cellStyle name="Stil 1" xfId="20"/>
    <cellStyle name="Style 1" xfId="21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Normal="100" zoomScaleSheetLayoutView="100" workbookViewId="0">
      <selection activeCell="K14" sqref="K14"/>
    </sheetView>
  </sheetViews>
  <sheetFormatPr defaultColWidth="9.140625" defaultRowHeight="12.75"/>
  <cols>
    <col min="1" max="1" width="9.140625" style="11"/>
    <col min="2" max="2" width="13" style="11" customWidth="1"/>
    <col min="3" max="4" width="9.140625" style="11"/>
    <col min="5" max="5" width="9.85546875" style="1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81" t="s">
        <v>214</v>
      </c>
      <c r="B1" s="182"/>
      <c r="C1" s="182"/>
      <c r="D1" s="69"/>
      <c r="E1" s="69"/>
      <c r="F1" s="69"/>
      <c r="G1" s="69"/>
      <c r="H1" s="69"/>
      <c r="I1" s="70"/>
      <c r="J1" s="10"/>
      <c r="K1" s="10"/>
      <c r="L1" s="10"/>
    </row>
    <row r="2" spans="1:12">
      <c r="A2" s="148" t="s">
        <v>215</v>
      </c>
      <c r="B2" s="149"/>
      <c r="C2" s="149"/>
      <c r="D2" s="150"/>
      <c r="E2" s="104" t="s">
        <v>283</v>
      </c>
      <c r="F2" s="12"/>
      <c r="G2" s="13" t="s">
        <v>216</v>
      </c>
      <c r="H2" s="104" t="s">
        <v>305</v>
      </c>
      <c r="I2" s="71"/>
      <c r="J2" s="10"/>
      <c r="K2" s="10"/>
      <c r="L2" s="10"/>
    </row>
    <row r="3" spans="1:12">
      <c r="A3" s="72"/>
      <c r="B3" s="14"/>
      <c r="C3" s="14"/>
      <c r="D3" s="14"/>
      <c r="E3" s="15"/>
      <c r="F3" s="15"/>
      <c r="G3" s="14"/>
      <c r="H3" s="14"/>
      <c r="I3" s="73"/>
      <c r="J3" s="10"/>
      <c r="K3" s="10"/>
      <c r="L3" s="10"/>
    </row>
    <row r="4" spans="1:12" ht="15.75">
      <c r="A4" s="151" t="s">
        <v>279</v>
      </c>
      <c r="B4" s="152"/>
      <c r="C4" s="152"/>
      <c r="D4" s="152"/>
      <c r="E4" s="152"/>
      <c r="F4" s="152"/>
      <c r="G4" s="152"/>
      <c r="H4" s="152"/>
      <c r="I4" s="153"/>
      <c r="J4" s="10"/>
      <c r="K4" s="10"/>
      <c r="L4" s="10"/>
    </row>
    <row r="5" spans="1:12">
      <c r="A5" s="74"/>
      <c r="B5" s="16"/>
      <c r="C5" s="16"/>
      <c r="D5" s="16"/>
      <c r="E5" s="17"/>
      <c r="F5" s="75"/>
      <c r="G5" s="18"/>
      <c r="H5" s="19"/>
      <c r="I5" s="76"/>
      <c r="J5" s="10"/>
      <c r="K5" s="10"/>
      <c r="L5" s="10"/>
    </row>
    <row r="6" spans="1:12">
      <c r="A6" s="138" t="s">
        <v>217</v>
      </c>
      <c r="B6" s="139"/>
      <c r="C6" s="146" t="s">
        <v>284</v>
      </c>
      <c r="D6" s="147"/>
      <c r="E6" s="29"/>
      <c r="F6" s="29"/>
      <c r="G6" s="29"/>
      <c r="H6" s="29"/>
      <c r="I6" s="77"/>
      <c r="J6" s="10"/>
      <c r="K6" s="10"/>
      <c r="L6" s="10"/>
    </row>
    <row r="7" spans="1:12">
      <c r="A7" s="78"/>
      <c r="B7" s="22"/>
      <c r="C7" s="16"/>
      <c r="D7" s="16"/>
      <c r="E7" s="29"/>
      <c r="F7" s="29"/>
      <c r="G7" s="29"/>
      <c r="H7" s="29"/>
      <c r="I7" s="77"/>
      <c r="J7" s="10"/>
      <c r="K7" s="10"/>
      <c r="L7" s="10"/>
    </row>
    <row r="8" spans="1:12">
      <c r="A8" s="154" t="s">
        <v>218</v>
      </c>
      <c r="B8" s="155"/>
      <c r="C8" s="146" t="s">
        <v>285</v>
      </c>
      <c r="D8" s="147"/>
      <c r="E8" s="29"/>
      <c r="F8" s="29"/>
      <c r="G8" s="29"/>
      <c r="H8" s="29"/>
      <c r="I8" s="79"/>
      <c r="J8" s="10"/>
      <c r="K8" s="10"/>
      <c r="L8" s="10"/>
    </row>
    <row r="9" spans="1:12">
      <c r="A9" s="80"/>
      <c r="B9" s="43"/>
      <c r="C9" s="20"/>
      <c r="D9" s="26"/>
      <c r="E9" s="16"/>
      <c r="F9" s="16"/>
      <c r="G9" s="16"/>
      <c r="H9" s="16"/>
      <c r="I9" s="79"/>
      <c r="J9" s="10"/>
      <c r="K9" s="10"/>
      <c r="L9" s="10"/>
    </row>
    <row r="10" spans="1:12">
      <c r="A10" s="143" t="s">
        <v>219</v>
      </c>
      <c r="B10" s="144"/>
      <c r="C10" s="146" t="s">
        <v>286</v>
      </c>
      <c r="D10" s="147"/>
      <c r="E10" s="16"/>
      <c r="F10" s="16"/>
      <c r="G10" s="16"/>
      <c r="H10" s="16"/>
      <c r="I10" s="79"/>
      <c r="J10" s="10"/>
      <c r="K10" s="10"/>
      <c r="L10" s="10"/>
    </row>
    <row r="11" spans="1:12">
      <c r="A11" s="145"/>
      <c r="B11" s="144"/>
      <c r="C11" s="16"/>
      <c r="D11" s="16"/>
      <c r="E11" s="16"/>
      <c r="F11" s="16"/>
      <c r="G11" s="16"/>
      <c r="H11" s="16"/>
      <c r="I11" s="79"/>
      <c r="J11" s="10"/>
      <c r="K11" s="10"/>
      <c r="L11" s="10"/>
    </row>
    <row r="12" spans="1:12">
      <c r="A12" s="138" t="s">
        <v>220</v>
      </c>
      <c r="B12" s="139"/>
      <c r="C12" s="140" t="s">
        <v>298</v>
      </c>
      <c r="D12" s="141"/>
      <c r="E12" s="141"/>
      <c r="F12" s="141"/>
      <c r="G12" s="141"/>
      <c r="H12" s="141"/>
      <c r="I12" s="142"/>
      <c r="J12" s="10"/>
      <c r="K12" s="10"/>
      <c r="L12" s="10"/>
    </row>
    <row r="13" spans="1:12">
      <c r="A13" s="78"/>
      <c r="B13" s="22"/>
      <c r="C13" s="21"/>
      <c r="D13" s="16"/>
      <c r="E13" s="16"/>
      <c r="F13" s="16"/>
      <c r="G13" s="16"/>
      <c r="H13" s="16"/>
      <c r="I13" s="79"/>
      <c r="J13" s="10"/>
      <c r="K13" s="10"/>
      <c r="L13" s="10"/>
    </row>
    <row r="14" spans="1:12">
      <c r="A14" s="138" t="s">
        <v>221</v>
      </c>
      <c r="B14" s="139"/>
      <c r="C14" s="156">
        <v>21210</v>
      </c>
      <c r="D14" s="157"/>
      <c r="E14" s="16"/>
      <c r="F14" s="140" t="s">
        <v>300</v>
      </c>
      <c r="G14" s="141"/>
      <c r="H14" s="141"/>
      <c r="I14" s="142"/>
      <c r="J14" s="10"/>
      <c r="K14" s="10"/>
      <c r="L14" s="10"/>
    </row>
    <row r="15" spans="1:12">
      <c r="A15" s="78"/>
      <c r="B15" s="22"/>
      <c r="C15" s="16"/>
      <c r="D15" s="16"/>
      <c r="E15" s="16"/>
      <c r="F15" s="16"/>
      <c r="G15" s="16"/>
      <c r="H15" s="16"/>
      <c r="I15" s="79"/>
      <c r="J15" s="10"/>
      <c r="K15" s="10"/>
      <c r="L15" s="10"/>
    </row>
    <row r="16" spans="1:12">
      <c r="A16" s="138" t="s">
        <v>222</v>
      </c>
      <c r="B16" s="139"/>
      <c r="C16" s="140" t="s">
        <v>299</v>
      </c>
      <c r="D16" s="141"/>
      <c r="E16" s="141"/>
      <c r="F16" s="141"/>
      <c r="G16" s="141"/>
      <c r="H16" s="141"/>
      <c r="I16" s="142"/>
      <c r="J16" s="10"/>
      <c r="K16" s="10"/>
      <c r="L16" s="10"/>
    </row>
    <row r="17" spans="1:12">
      <c r="A17" s="78"/>
      <c r="B17" s="22"/>
      <c r="C17" s="16"/>
      <c r="D17" s="16"/>
      <c r="E17" s="16"/>
      <c r="F17" s="16"/>
      <c r="G17" s="16"/>
      <c r="H17" s="16"/>
      <c r="I17" s="79"/>
      <c r="J17" s="10"/>
      <c r="K17" s="10"/>
      <c r="L17" s="10"/>
    </row>
    <row r="18" spans="1:12">
      <c r="A18" s="138" t="s">
        <v>223</v>
      </c>
      <c r="B18" s="139"/>
      <c r="C18" s="158" t="s">
        <v>287</v>
      </c>
      <c r="D18" s="159"/>
      <c r="E18" s="159"/>
      <c r="F18" s="159"/>
      <c r="G18" s="159"/>
      <c r="H18" s="159"/>
      <c r="I18" s="160"/>
      <c r="J18" s="10"/>
      <c r="K18" s="10"/>
      <c r="L18" s="10"/>
    </row>
    <row r="19" spans="1:12">
      <c r="A19" s="78"/>
      <c r="B19" s="22"/>
      <c r="C19" s="21"/>
      <c r="D19" s="16"/>
      <c r="E19" s="16"/>
      <c r="F19" s="16"/>
      <c r="G19" s="16"/>
      <c r="H19" s="16"/>
      <c r="I19" s="79"/>
      <c r="J19" s="10"/>
      <c r="K19" s="10"/>
      <c r="L19" s="10"/>
    </row>
    <row r="20" spans="1:12">
      <c r="A20" s="138" t="s">
        <v>224</v>
      </c>
      <c r="B20" s="139"/>
      <c r="C20" s="158" t="s">
        <v>288</v>
      </c>
      <c r="D20" s="159"/>
      <c r="E20" s="159"/>
      <c r="F20" s="159"/>
      <c r="G20" s="159"/>
      <c r="H20" s="159"/>
      <c r="I20" s="160"/>
      <c r="J20" s="10"/>
      <c r="K20" s="10"/>
      <c r="L20" s="10"/>
    </row>
    <row r="21" spans="1:12">
      <c r="A21" s="78"/>
      <c r="B21" s="22"/>
      <c r="C21" s="21"/>
      <c r="D21" s="16"/>
      <c r="E21" s="16"/>
      <c r="F21" s="16"/>
      <c r="G21" s="16"/>
      <c r="H21" s="16"/>
      <c r="I21" s="79"/>
      <c r="J21" s="10"/>
      <c r="K21" s="10"/>
      <c r="L21" s="10"/>
    </row>
    <row r="22" spans="1:12">
      <c r="A22" s="138" t="s">
        <v>225</v>
      </c>
      <c r="B22" s="139"/>
      <c r="C22" s="105">
        <v>406</v>
      </c>
      <c r="D22" s="140" t="s">
        <v>300</v>
      </c>
      <c r="E22" s="161"/>
      <c r="F22" s="162"/>
      <c r="G22" s="138"/>
      <c r="H22" s="163"/>
      <c r="I22" s="81"/>
      <c r="J22" s="10"/>
      <c r="K22" s="10"/>
      <c r="L22" s="10"/>
    </row>
    <row r="23" spans="1:12">
      <c r="A23" s="78"/>
      <c r="B23" s="22"/>
      <c r="C23" s="16"/>
      <c r="D23" s="24"/>
      <c r="E23" s="24"/>
      <c r="F23" s="24"/>
      <c r="G23" s="24"/>
      <c r="H23" s="16"/>
      <c r="I23" s="79"/>
      <c r="J23" s="10"/>
      <c r="K23" s="10"/>
      <c r="L23" s="10"/>
    </row>
    <row r="24" spans="1:12">
      <c r="A24" s="138" t="s">
        <v>226</v>
      </c>
      <c r="B24" s="139"/>
      <c r="C24" s="105">
        <v>17</v>
      </c>
      <c r="D24" s="140" t="s">
        <v>301</v>
      </c>
      <c r="E24" s="161"/>
      <c r="F24" s="161"/>
      <c r="G24" s="162"/>
      <c r="H24" s="44" t="s">
        <v>227</v>
      </c>
      <c r="I24" s="131">
        <v>1193</v>
      </c>
      <c r="J24" s="10"/>
      <c r="K24" s="10"/>
      <c r="L24" s="10"/>
    </row>
    <row r="25" spans="1:12">
      <c r="A25" s="78"/>
      <c r="B25" s="22"/>
      <c r="C25" s="16"/>
      <c r="D25" s="24"/>
      <c r="E25" s="24"/>
      <c r="F25" s="24"/>
      <c r="G25" s="22"/>
      <c r="H25" s="22" t="s">
        <v>280</v>
      </c>
      <c r="I25" s="82"/>
      <c r="J25" s="10"/>
      <c r="K25" s="10"/>
      <c r="L25" s="10"/>
    </row>
    <row r="26" spans="1:12">
      <c r="A26" s="138" t="s">
        <v>228</v>
      </c>
      <c r="B26" s="139"/>
      <c r="C26" s="106" t="s">
        <v>289</v>
      </c>
      <c r="D26" s="25"/>
      <c r="E26" s="33"/>
      <c r="F26" s="24"/>
      <c r="G26" s="164" t="s">
        <v>229</v>
      </c>
      <c r="H26" s="139"/>
      <c r="I26" s="107" t="s">
        <v>290</v>
      </c>
      <c r="J26" s="10"/>
      <c r="K26" s="10"/>
      <c r="L26" s="10"/>
    </row>
    <row r="27" spans="1:12">
      <c r="A27" s="78"/>
      <c r="B27" s="22"/>
      <c r="C27" s="16"/>
      <c r="D27" s="24"/>
      <c r="E27" s="24"/>
      <c r="F27" s="24"/>
      <c r="G27" s="24"/>
      <c r="H27" s="16"/>
      <c r="I27" s="83"/>
      <c r="J27" s="10"/>
      <c r="K27" s="10"/>
      <c r="L27" s="10"/>
    </row>
    <row r="28" spans="1:12">
      <c r="A28" s="165" t="s">
        <v>230</v>
      </c>
      <c r="B28" s="166"/>
      <c r="C28" s="167"/>
      <c r="D28" s="167"/>
      <c r="E28" s="168" t="s">
        <v>231</v>
      </c>
      <c r="F28" s="169"/>
      <c r="G28" s="169"/>
      <c r="H28" s="170" t="s">
        <v>232</v>
      </c>
      <c r="I28" s="171"/>
      <c r="J28" s="10"/>
      <c r="K28" s="10"/>
      <c r="L28" s="10"/>
    </row>
    <row r="29" spans="1:12">
      <c r="A29" s="84"/>
      <c r="B29" s="33"/>
      <c r="C29" s="33"/>
      <c r="D29" s="26"/>
      <c r="E29" s="16"/>
      <c r="F29" s="16"/>
      <c r="G29" s="16"/>
      <c r="H29" s="27"/>
      <c r="I29" s="83"/>
      <c r="J29" s="10"/>
      <c r="K29" s="10"/>
      <c r="L29" s="10"/>
    </row>
    <row r="30" spans="1:12">
      <c r="A30" s="172"/>
      <c r="B30" s="173"/>
      <c r="C30" s="173"/>
      <c r="D30" s="174"/>
      <c r="E30" s="172"/>
      <c r="F30" s="173"/>
      <c r="G30" s="173"/>
      <c r="H30" s="146"/>
      <c r="I30" s="147"/>
      <c r="J30" s="10"/>
      <c r="K30" s="10"/>
      <c r="L30" s="10"/>
    </row>
    <row r="31" spans="1:12">
      <c r="A31" s="78"/>
      <c r="B31" s="22"/>
      <c r="C31" s="21"/>
      <c r="D31" s="175"/>
      <c r="E31" s="175"/>
      <c r="F31" s="175"/>
      <c r="G31" s="176"/>
      <c r="H31" s="16"/>
      <c r="I31" s="85"/>
      <c r="J31" s="10"/>
      <c r="K31" s="10"/>
      <c r="L31" s="10"/>
    </row>
    <row r="32" spans="1:12">
      <c r="A32" s="172"/>
      <c r="B32" s="173"/>
      <c r="C32" s="173"/>
      <c r="D32" s="174"/>
      <c r="E32" s="172"/>
      <c r="F32" s="173"/>
      <c r="G32" s="173"/>
      <c r="H32" s="146"/>
      <c r="I32" s="147"/>
      <c r="J32" s="10"/>
      <c r="K32" s="10"/>
      <c r="L32" s="10"/>
    </row>
    <row r="33" spans="1:12">
      <c r="A33" s="78"/>
      <c r="B33" s="22"/>
      <c r="C33" s="21"/>
      <c r="D33" s="28"/>
      <c r="E33" s="28"/>
      <c r="F33" s="28"/>
      <c r="G33" s="29"/>
      <c r="H33" s="16"/>
      <c r="I33" s="86"/>
      <c r="J33" s="10"/>
      <c r="K33" s="10"/>
      <c r="L33" s="10"/>
    </row>
    <row r="34" spans="1:12">
      <c r="A34" s="172"/>
      <c r="B34" s="173"/>
      <c r="C34" s="173"/>
      <c r="D34" s="174"/>
      <c r="E34" s="172"/>
      <c r="F34" s="173"/>
      <c r="G34" s="173"/>
      <c r="H34" s="146"/>
      <c r="I34" s="147"/>
      <c r="J34" s="10"/>
      <c r="K34" s="10"/>
      <c r="L34" s="10"/>
    </row>
    <row r="35" spans="1:12">
      <c r="A35" s="78"/>
      <c r="B35" s="22"/>
      <c r="C35" s="21"/>
      <c r="D35" s="28"/>
      <c r="E35" s="28"/>
      <c r="F35" s="28"/>
      <c r="G35" s="29"/>
      <c r="H35" s="16"/>
      <c r="I35" s="86"/>
      <c r="J35" s="10"/>
      <c r="K35" s="10"/>
      <c r="L35" s="10"/>
    </row>
    <row r="36" spans="1:12">
      <c r="A36" s="172"/>
      <c r="B36" s="173"/>
      <c r="C36" s="173"/>
      <c r="D36" s="174"/>
      <c r="E36" s="172"/>
      <c r="F36" s="173"/>
      <c r="G36" s="173"/>
      <c r="H36" s="146"/>
      <c r="I36" s="147"/>
      <c r="J36" s="10"/>
      <c r="K36" s="10"/>
      <c r="L36" s="10"/>
    </row>
    <row r="37" spans="1:12">
      <c r="A37" s="87"/>
      <c r="B37" s="30"/>
      <c r="C37" s="184"/>
      <c r="D37" s="185"/>
      <c r="E37" s="16"/>
      <c r="F37" s="184"/>
      <c r="G37" s="185"/>
      <c r="H37" s="16"/>
      <c r="I37" s="79"/>
      <c r="J37" s="10"/>
      <c r="K37" s="10"/>
      <c r="L37" s="10"/>
    </row>
    <row r="38" spans="1:12">
      <c r="A38" s="172"/>
      <c r="B38" s="173"/>
      <c r="C38" s="173"/>
      <c r="D38" s="174"/>
      <c r="E38" s="172"/>
      <c r="F38" s="173"/>
      <c r="G38" s="173"/>
      <c r="H38" s="146"/>
      <c r="I38" s="147"/>
      <c r="J38" s="10"/>
      <c r="K38" s="10"/>
      <c r="L38" s="10"/>
    </row>
    <row r="39" spans="1:12">
      <c r="A39" s="87"/>
      <c r="B39" s="30"/>
      <c r="C39" s="31"/>
      <c r="D39" s="32"/>
      <c r="E39" s="16"/>
      <c r="F39" s="31"/>
      <c r="G39" s="32"/>
      <c r="H39" s="16"/>
      <c r="I39" s="79"/>
      <c r="J39" s="10"/>
      <c r="K39" s="10"/>
      <c r="L39" s="10"/>
    </row>
    <row r="40" spans="1:12">
      <c r="A40" s="172"/>
      <c r="B40" s="173"/>
      <c r="C40" s="173"/>
      <c r="D40" s="174"/>
      <c r="E40" s="172"/>
      <c r="F40" s="173"/>
      <c r="G40" s="173"/>
      <c r="H40" s="146"/>
      <c r="I40" s="147"/>
      <c r="J40" s="10"/>
      <c r="K40" s="10"/>
      <c r="L40" s="10"/>
    </row>
    <row r="41" spans="1:12">
      <c r="A41" s="108"/>
      <c r="B41" s="33"/>
      <c r="C41" s="33"/>
      <c r="D41" s="33"/>
      <c r="E41" s="23"/>
      <c r="F41" s="109"/>
      <c r="G41" s="109"/>
      <c r="H41" s="110"/>
      <c r="I41" s="88"/>
      <c r="J41" s="10"/>
      <c r="K41" s="10"/>
      <c r="L41" s="10"/>
    </row>
    <row r="42" spans="1:12">
      <c r="A42" s="87"/>
      <c r="B42" s="30"/>
      <c r="C42" s="31"/>
      <c r="D42" s="32"/>
      <c r="E42" s="16"/>
      <c r="F42" s="31"/>
      <c r="G42" s="32"/>
      <c r="H42" s="16"/>
      <c r="I42" s="79"/>
      <c r="J42" s="10"/>
      <c r="K42" s="10"/>
      <c r="L42" s="10"/>
    </row>
    <row r="43" spans="1:12">
      <c r="A43" s="89"/>
      <c r="B43" s="34"/>
      <c r="C43" s="34"/>
      <c r="D43" s="20"/>
      <c r="E43" s="20"/>
      <c r="F43" s="34"/>
      <c r="G43" s="20"/>
      <c r="H43" s="20"/>
      <c r="I43" s="90"/>
      <c r="J43" s="10"/>
      <c r="K43" s="10"/>
      <c r="L43" s="10"/>
    </row>
    <row r="44" spans="1:12">
      <c r="A44" s="143" t="s">
        <v>233</v>
      </c>
      <c r="B44" s="177"/>
      <c r="C44" s="146"/>
      <c r="D44" s="147"/>
      <c r="E44" s="26"/>
      <c r="F44" s="140"/>
      <c r="G44" s="173"/>
      <c r="H44" s="173"/>
      <c r="I44" s="174"/>
      <c r="J44" s="10"/>
      <c r="K44" s="10"/>
      <c r="L44" s="10"/>
    </row>
    <row r="45" spans="1:12">
      <c r="A45" s="87"/>
      <c r="B45" s="30"/>
      <c r="C45" s="184"/>
      <c r="D45" s="185"/>
      <c r="E45" s="16"/>
      <c r="F45" s="184"/>
      <c r="G45" s="186"/>
      <c r="H45" s="35"/>
      <c r="I45" s="91"/>
      <c r="J45" s="10"/>
      <c r="K45" s="10"/>
      <c r="L45" s="10"/>
    </row>
    <row r="46" spans="1:12">
      <c r="A46" s="143" t="s">
        <v>234</v>
      </c>
      <c r="B46" s="177"/>
      <c r="C46" s="140" t="s">
        <v>296</v>
      </c>
      <c r="D46" s="187"/>
      <c r="E46" s="187"/>
      <c r="F46" s="187"/>
      <c r="G46" s="187"/>
      <c r="H46" s="187"/>
      <c r="I46" s="188"/>
      <c r="J46" s="10"/>
      <c r="K46" s="10"/>
      <c r="L46" s="10"/>
    </row>
    <row r="47" spans="1:12">
      <c r="A47" s="78"/>
      <c r="B47" s="22"/>
      <c r="C47" s="21" t="s">
        <v>235</v>
      </c>
      <c r="D47" s="16"/>
      <c r="E47" s="16"/>
      <c r="F47" s="16"/>
      <c r="G47" s="16"/>
      <c r="H47" s="16"/>
      <c r="I47" s="79"/>
      <c r="J47" s="10"/>
      <c r="K47" s="10"/>
      <c r="L47" s="10"/>
    </row>
    <row r="48" spans="1:12">
      <c r="A48" s="143" t="s">
        <v>236</v>
      </c>
      <c r="B48" s="177"/>
      <c r="C48" s="178" t="s">
        <v>291</v>
      </c>
      <c r="D48" s="179"/>
      <c r="E48" s="180"/>
      <c r="F48" s="16"/>
      <c r="G48" s="44" t="s">
        <v>237</v>
      </c>
      <c r="H48" s="178" t="s">
        <v>292</v>
      </c>
      <c r="I48" s="180"/>
      <c r="J48" s="10"/>
      <c r="K48" s="10"/>
      <c r="L48" s="10"/>
    </row>
    <row r="49" spans="1:12">
      <c r="A49" s="78"/>
      <c r="B49" s="22"/>
      <c r="C49" s="21"/>
      <c r="D49" s="16"/>
      <c r="E49" s="16"/>
      <c r="F49" s="16"/>
      <c r="G49" s="16"/>
      <c r="H49" s="16"/>
      <c r="I49" s="79"/>
      <c r="J49" s="10"/>
      <c r="K49" s="10"/>
      <c r="L49" s="10"/>
    </row>
    <row r="50" spans="1:12">
      <c r="A50" s="143" t="s">
        <v>223</v>
      </c>
      <c r="B50" s="177"/>
      <c r="C50" s="191" t="s">
        <v>293</v>
      </c>
      <c r="D50" s="179"/>
      <c r="E50" s="179"/>
      <c r="F50" s="179"/>
      <c r="G50" s="179"/>
      <c r="H50" s="179"/>
      <c r="I50" s="180"/>
      <c r="J50" s="10"/>
      <c r="K50" s="10"/>
      <c r="L50" s="10"/>
    </row>
    <row r="51" spans="1:12">
      <c r="A51" s="78"/>
      <c r="B51" s="22"/>
      <c r="C51" s="16"/>
      <c r="D51" s="16"/>
      <c r="E51" s="16"/>
      <c r="F51" s="16"/>
      <c r="G51" s="16"/>
      <c r="H51" s="16"/>
      <c r="I51" s="79"/>
      <c r="J51" s="10"/>
      <c r="K51" s="10"/>
      <c r="L51" s="10"/>
    </row>
    <row r="52" spans="1:12">
      <c r="A52" s="138" t="s">
        <v>238</v>
      </c>
      <c r="B52" s="139"/>
      <c r="C52" s="178" t="s">
        <v>297</v>
      </c>
      <c r="D52" s="179"/>
      <c r="E52" s="179"/>
      <c r="F52" s="179"/>
      <c r="G52" s="179"/>
      <c r="H52" s="179"/>
      <c r="I52" s="142"/>
      <c r="J52" s="10"/>
      <c r="K52" s="10"/>
      <c r="L52" s="10"/>
    </row>
    <row r="53" spans="1:12">
      <c r="A53" s="92"/>
      <c r="B53" s="20"/>
      <c r="C53" s="183" t="s">
        <v>239</v>
      </c>
      <c r="D53" s="183"/>
      <c r="E53" s="183"/>
      <c r="F53" s="183"/>
      <c r="G53" s="183"/>
      <c r="H53" s="183"/>
      <c r="I53" s="93"/>
      <c r="J53" s="10"/>
      <c r="K53" s="10"/>
      <c r="L53" s="10"/>
    </row>
    <row r="54" spans="1:12">
      <c r="A54" s="92"/>
      <c r="B54" s="20"/>
      <c r="C54" s="36"/>
      <c r="D54" s="36"/>
      <c r="E54" s="36"/>
      <c r="F54" s="36"/>
      <c r="G54" s="36"/>
      <c r="H54" s="36"/>
      <c r="I54" s="93"/>
      <c r="J54" s="10"/>
      <c r="K54" s="10"/>
      <c r="L54" s="10"/>
    </row>
    <row r="55" spans="1:12">
      <c r="A55" s="92"/>
      <c r="B55" s="192" t="s">
        <v>240</v>
      </c>
      <c r="C55" s="193"/>
      <c r="D55" s="193"/>
      <c r="E55" s="193"/>
      <c r="F55" s="42"/>
      <c r="G55" s="42"/>
      <c r="H55" s="42"/>
      <c r="I55" s="94"/>
      <c r="J55" s="10"/>
      <c r="K55" s="10"/>
      <c r="L55" s="10"/>
    </row>
    <row r="56" spans="1:12">
      <c r="A56" s="92"/>
      <c r="B56" s="194" t="s">
        <v>302</v>
      </c>
      <c r="C56" s="195"/>
      <c r="D56" s="195"/>
      <c r="E56" s="195"/>
      <c r="F56" s="195"/>
      <c r="G56" s="195"/>
      <c r="H56" s="195"/>
      <c r="I56" s="196"/>
      <c r="J56" s="10"/>
      <c r="K56" s="10"/>
      <c r="L56" s="10"/>
    </row>
    <row r="57" spans="1:12">
      <c r="A57" s="92"/>
      <c r="B57" s="194" t="s">
        <v>271</v>
      </c>
      <c r="C57" s="195"/>
      <c r="D57" s="195"/>
      <c r="E57" s="195"/>
      <c r="F57" s="195"/>
      <c r="G57" s="195"/>
      <c r="H57" s="195"/>
      <c r="I57" s="94"/>
      <c r="J57" s="10"/>
      <c r="K57" s="10"/>
      <c r="L57" s="10"/>
    </row>
    <row r="58" spans="1:12">
      <c r="A58" s="92"/>
      <c r="B58" s="194" t="s">
        <v>272</v>
      </c>
      <c r="C58" s="195"/>
      <c r="D58" s="195"/>
      <c r="E58" s="195"/>
      <c r="F58" s="195"/>
      <c r="G58" s="195"/>
      <c r="H58" s="195"/>
      <c r="I58" s="196"/>
      <c r="J58" s="10"/>
      <c r="K58" s="10"/>
      <c r="L58" s="10"/>
    </row>
    <row r="59" spans="1:12">
      <c r="A59" s="92"/>
      <c r="B59" s="194" t="s">
        <v>303</v>
      </c>
      <c r="C59" s="195"/>
      <c r="D59" s="195"/>
      <c r="E59" s="195"/>
      <c r="F59" s="195"/>
      <c r="G59" s="195"/>
      <c r="H59" s="195"/>
      <c r="I59" s="196"/>
      <c r="J59" s="10"/>
      <c r="K59" s="10"/>
      <c r="L59" s="10"/>
    </row>
    <row r="60" spans="1:12">
      <c r="A60" s="92"/>
      <c r="B60" s="95"/>
      <c r="C60" s="96"/>
      <c r="D60" s="96"/>
      <c r="E60" s="96"/>
      <c r="F60" s="96"/>
      <c r="G60" s="96"/>
      <c r="H60" s="96"/>
      <c r="I60" s="97"/>
      <c r="J60" s="10"/>
      <c r="K60" s="10"/>
      <c r="L60" s="10"/>
    </row>
    <row r="61" spans="1:12" ht="13.5" thickBot="1">
      <c r="A61" s="98" t="s">
        <v>241</v>
      </c>
      <c r="B61" s="16"/>
      <c r="C61" s="16"/>
      <c r="D61" s="16"/>
      <c r="E61" s="16"/>
      <c r="F61" s="16"/>
      <c r="G61" s="37"/>
      <c r="H61" s="38"/>
      <c r="I61" s="99"/>
      <c r="J61" s="10"/>
      <c r="K61" s="10"/>
      <c r="L61" s="10"/>
    </row>
    <row r="62" spans="1:12">
      <c r="A62" s="74"/>
      <c r="B62" s="16"/>
      <c r="C62" s="16"/>
      <c r="D62" s="16"/>
      <c r="E62" s="20" t="s">
        <v>242</v>
      </c>
      <c r="F62" s="33"/>
      <c r="G62" s="197" t="s">
        <v>243</v>
      </c>
      <c r="H62" s="198"/>
      <c r="I62" s="199"/>
      <c r="J62" s="10"/>
      <c r="K62" s="10"/>
      <c r="L62" s="10"/>
    </row>
    <row r="63" spans="1:12">
      <c r="A63" s="100"/>
      <c r="B63" s="101"/>
      <c r="C63" s="102"/>
      <c r="D63" s="102"/>
      <c r="E63" s="102"/>
      <c r="F63" s="102"/>
      <c r="G63" s="189"/>
      <c r="H63" s="190"/>
      <c r="I63" s="103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21"/>
  <sheetViews>
    <sheetView view="pageBreakPreview" zoomScaleNormal="100" zoomScaleSheetLayoutView="100" workbookViewId="0">
      <selection activeCell="M104" sqref="M104"/>
    </sheetView>
  </sheetViews>
  <sheetFormatPr defaultColWidth="9.140625" defaultRowHeight="12.75"/>
  <cols>
    <col min="1" max="9" width="9.140625" style="45"/>
    <col min="10" max="11" width="12.7109375" style="45" customWidth="1"/>
    <col min="12" max="12" width="10.28515625" style="45" bestFit="1" customWidth="1"/>
    <col min="13" max="16384" width="9.140625" style="45"/>
  </cols>
  <sheetData>
    <row r="1" spans="1:11" ht="15.75">
      <c r="A1" s="237" t="s">
        <v>127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>
      <c r="A2" s="238" t="s">
        <v>306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>
      <c r="A3" s="239" t="s">
        <v>294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</row>
    <row r="4" spans="1:11" ht="22.5">
      <c r="A4" s="242" t="s">
        <v>50</v>
      </c>
      <c r="B4" s="243"/>
      <c r="C4" s="243"/>
      <c r="D4" s="243"/>
      <c r="E4" s="243"/>
      <c r="F4" s="243"/>
      <c r="G4" s="243"/>
      <c r="H4" s="244"/>
      <c r="I4" s="50" t="s">
        <v>244</v>
      </c>
      <c r="J4" s="51" t="s">
        <v>281</v>
      </c>
      <c r="K4" s="52" t="s">
        <v>282</v>
      </c>
    </row>
    <row r="5" spans="1:11">
      <c r="A5" s="233">
        <v>1</v>
      </c>
      <c r="B5" s="233"/>
      <c r="C5" s="233"/>
      <c r="D5" s="233"/>
      <c r="E5" s="233"/>
      <c r="F5" s="233"/>
      <c r="G5" s="233"/>
      <c r="H5" s="233"/>
      <c r="I5" s="49">
        <v>2</v>
      </c>
      <c r="J5" s="48">
        <v>3</v>
      </c>
      <c r="K5" s="48">
        <v>4</v>
      </c>
    </row>
    <row r="6" spans="1:11">
      <c r="A6" s="234" t="s">
        <v>295</v>
      </c>
      <c r="B6" s="235"/>
      <c r="C6" s="235"/>
      <c r="D6" s="235"/>
      <c r="E6" s="235"/>
      <c r="F6" s="235"/>
      <c r="G6" s="235"/>
      <c r="H6" s="235"/>
      <c r="I6" s="235"/>
      <c r="J6" s="235"/>
      <c r="K6" s="236"/>
    </row>
    <row r="7" spans="1:11">
      <c r="A7" s="212" t="s">
        <v>51</v>
      </c>
      <c r="B7" s="213"/>
      <c r="C7" s="213"/>
      <c r="D7" s="213"/>
      <c r="E7" s="213"/>
      <c r="F7" s="213"/>
      <c r="G7" s="213"/>
      <c r="H7" s="232"/>
      <c r="I7" s="3">
        <v>1</v>
      </c>
      <c r="J7" s="6">
        <v>0</v>
      </c>
      <c r="K7" s="6">
        <v>0</v>
      </c>
    </row>
    <row r="8" spans="1:11">
      <c r="A8" s="216" t="s">
        <v>8</v>
      </c>
      <c r="B8" s="217"/>
      <c r="C8" s="217"/>
      <c r="D8" s="217"/>
      <c r="E8" s="217"/>
      <c r="F8" s="217"/>
      <c r="G8" s="217"/>
      <c r="H8" s="218"/>
      <c r="I8" s="1">
        <v>2</v>
      </c>
      <c r="J8" s="126">
        <f>J9+J16+J26+J35+J39</f>
        <v>1022628682.12</v>
      </c>
      <c r="K8" s="126">
        <f>K9+K16+K26+K35+K39</f>
        <v>884811103.47000015</v>
      </c>
    </row>
    <row r="9" spans="1:11">
      <c r="A9" s="216" t="s">
        <v>171</v>
      </c>
      <c r="B9" s="217"/>
      <c r="C9" s="217"/>
      <c r="D9" s="217"/>
      <c r="E9" s="217"/>
      <c r="F9" s="217"/>
      <c r="G9" s="217"/>
      <c r="H9" s="218"/>
      <c r="I9" s="1">
        <v>3</v>
      </c>
      <c r="J9" s="126">
        <f>SUM(J10:J15)</f>
        <v>99185975.640000015</v>
      </c>
      <c r="K9" s="126">
        <f>SUM(K10:K15)</f>
        <v>93708907.340000018</v>
      </c>
    </row>
    <row r="10" spans="1:11">
      <c r="A10" s="200" t="s">
        <v>99</v>
      </c>
      <c r="B10" s="201"/>
      <c r="C10" s="201"/>
      <c r="D10" s="201"/>
      <c r="E10" s="201"/>
      <c r="F10" s="201"/>
      <c r="G10" s="201"/>
      <c r="H10" s="202"/>
      <c r="I10" s="1">
        <v>4</v>
      </c>
      <c r="J10" s="111">
        <v>63178571.470000014</v>
      </c>
      <c r="K10" s="111">
        <v>72129886.550000012</v>
      </c>
    </row>
    <row r="11" spans="1:11">
      <c r="A11" s="200" t="s">
        <v>9</v>
      </c>
      <c r="B11" s="201"/>
      <c r="C11" s="201"/>
      <c r="D11" s="201"/>
      <c r="E11" s="201"/>
      <c r="F11" s="201"/>
      <c r="G11" s="201"/>
      <c r="H11" s="202"/>
      <c r="I11" s="1">
        <v>5</v>
      </c>
      <c r="J11" s="111">
        <v>1403157.05</v>
      </c>
      <c r="K11" s="111">
        <v>1297746.3100000005</v>
      </c>
    </row>
    <row r="12" spans="1:11">
      <c r="A12" s="200" t="s">
        <v>100</v>
      </c>
      <c r="B12" s="201"/>
      <c r="C12" s="201"/>
      <c r="D12" s="201"/>
      <c r="E12" s="201"/>
      <c r="F12" s="201"/>
      <c r="G12" s="201"/>
      <c r="H12" s="202"/>
      <c r="I12" s="1">
        <v>6</v>
      </c>
      <c r="J12" s="7">
        <v>0</v>
      </c>
      <c r="K12" s="7">
        <v>0</v>
      </c>
    </row>
    <row r="13" spans="1:11">
      <c r="A13" s="200" t="s">
        <v>174</v>
      </c>
      <c r="B13" s="201"/>
      <c r="C13" s="201"/>
      <c r="D13" s="201"/>
      <c r="E13" s="201"/>
      <c r="F13" s="201"/>
      <c r="G13" s="201"/>
      <c r="H13" s="202"/>
      <c r="I13" s="1">
        <v>7</v>
      </c>
      <c r="J13" s="7">
        <v>0</v>
      </c>
      <c r="K13" s="7">
        <v>0</v>
      </c>
    </row>
    <row r="14" spans="1:11">
      <c r="A14" s="200" t="s">
        <v>175</v>
      </c>
      <c r="B14" s="201"/>
      <c r="C14" s="201"/>
      <c r="D14" s="201"/>
      <c r="E14" s="201"/>
      <c r="F14" s="201"/>
      <c r="G14" s="201"/>
      <c r="H14" s="202"/>
      <c r="I14" s="1">
        <v>8</v>
      </c>
      <c r="J14" s="7">
        <v>34604247.119999997</v>
      </c>
      <c r="K14" s="7">
        <v>20281274.48</v>
      </c>
    </row>
    <row r="15" spans="1:11">
      <c r="A15" s="200" t="s">
        <v>176</v>
      </c>
      <c r="B15" s="201"/>
      <c r="C15" s="201"/>
      <c r="D15" s="201"/>
      <c r="E15" s="201"/>
      <c r="F15" s="201"/>
      <c r="G15" s="201"/>
      <c r="H15" s="202"/>
      <c r="I15" s="1">
        <v>9</v>
      </c>
      <c r="J15" s="7">
        <v>0</v>
      </c>
      <c r="K15" s="7">
        <v>0</v>
      </c>
    </row>
    <row r="16" spans="1:11">
      <c r="A16" s="216" t="s">
        <v>172</v>
      </c>
      <c r="B16" s="217"/>
      <c r="C16" s="217"/>
      <c r="D16" s="217"/>
      <c r="E16" s="217"/>
      <c r="F16" s="217"/>
      <c r="G16" s="217"/>
      <c r="H16" s="218"/>
      <c r="I16" s="1">
        <v>10</v>
      </c>
      <c r="J16" s="126">
        <f>SUM(J17:J25)</f>
        <v>511441984.34999996</v>
      </c>
      <c r="K16" s="126">
        <f>SUM(K17:K25)</f>
        <v>498847518.77000004</v>
      </c>
    </row>
    <row r="17" spans="1:11">
      <c r="A17" s="200" t="s">
        <v>177</v>
      </c>
      <c r="B17" s="201"/>
      <c r="C17" s="201"/>
      <c r="D17" s="201"/>
      <c r="E17" s="201"/>
      <c r="F17" s="201"/>
      <c r="G17" s="201"/>
      <c r="H17" s="202"/>
      <c r="I17" s="1">
        <v>11</v>
      </c>
      <c r="J17" s="111">
        <v>139976598.72</v>
      </c>
      <c r="K17" s="111">
        <v>147283498.68000001</v>
      </c>
    </row>
    <row r="18" spans="1:11">
      <c r="A18" s="200" t="s">
        <v>213</v>
      </c>
      <c r="B18" s="201"/>
      <c r="C18" s="201"/>
      <c r="D18" s="201"/>
      <c r="E18" s="201"/>
      <c r="F18" s="201"/>
      <c r="G18" s="201"/>
      <c r="H18" s="202"/>
      <c r="I18" s="1">
        <v>12</v>
      </c>
      <c r="J18" s="111">
        <v>193773749.53999999</v>
      </c>
      <c r="K18" s="111">
        <v>191426470.41000003</v>
      </c>
    </row>
    <row r="19" spans="1:11">
      <c r="A19" s="200" t="s">
        <v>178</v>
      </c>
      <c r="B19" s="201"/>
      <c r="C19" s="201"/>
      <c r="D19" s="201"/>
      <c r="E19" s="201"/>
      <c r="F19" s="201"/>
      <c r="G19" s="201"/>
      <c r="H19" s="202"/>
      <c r="I19" s="1">
        <v>13</v>
      </c>
      <c r="J19" s="111">
        <v>157835415.80000007</v>
      </c>
      <c r="K19" s="111">
        <v>141736206.25000003</v>
      </c>
    </row>
    <row r="20" spans="1:11">
      <c r="A20" s="200" t="s">
        <v>21</v>
      </c>
      <c r="B20" s="201"/>
      <c r="C20" s="201"/>
      <c r="D20" s="201"/>
      <c r="E20" s="201"/>
      <c r="F20" s="201"/>
      <c r="G20" s="201"/>
      <c r="H20" s="202"/>
      <c r="I20" s="1">
        <v>14</v>
      </c>
      <c r="J20" s="111">
        <v>12045278.269999921</v>
      </c>
      <c r="K20" s="111">
        <v>11705049.460000005</v>
      </c>
    </row>
    <row r="21" spans="1:11">
      <c r="A21" s="200" t="s">
        <v>22</v>
      </c>
      <c r="B21" s="201"/>
      <c r="C21" s="201"/>
      <c r="D21" s="201"/>
      <c r="E21" s="201"/>
      <c r="F21" s="201"/>
      <c r="G21" s="201"/>
      <c r="H21" s="202"/>
      <c r="I21" s="1">
        <v>15</v>
      </c>
      <c r="J21" s="111">
        <v>0</v>
      </c>
      <c r="K21" s="111">
        <v>0</v>
      </c>
    </row>
    <row r="22" spans="1:11">
      <c r="A22" s="200" t="s">
        <v>63</v>
      </c>
      <c r="B22" s="201"/>
      <c r="C22" s="201"/>
      <c r="D22" s="201"/>
      <c r="E22" s="201"/>
      <c r="F22" s="201"/>
      <c r="G22" s="201"/>
      <c r="H22" s="202"/>
      <c r="I22" s="1">
        <v>16</v>
      </c>
      <c r="J22" s="111">
        <v>0</v>
      </c>
      <c r="K22" s="111">
        <v>0</v>
      </c>
    </row>
    <row r="23" spans="1:11">
      <c r="A23" s="200" t="s">
        <v>64</v>
      </c>
      <c r="B23" s="201"/>
      <c r="C23" s="201"/>
      <c r="D23" s="201"/>
      <c r="E23" s="201"/>
      <c r="F23" s="201"/>
      <c r="G23" s="201"/>
      <c r="H23" s="202"/>
      <c r="I23" s="1">
        <v>17</v>
      </c>
      <c r="J23" s="111">
        <v>7810942.0200000098</v>
      </c>
      <c r="K23" s="111">
        <v>6696293.9699999997</v>
      </c>
    </row>
    <row r="24" spans="1:11">
      <c r="A24" s="200" t="s">
        <v>65</v>
      </c>
      <c r="B24" s="201"/>
      <c r="C24" s="201"/>
      <c r="D24" s="201"/>
      <c r="E24" s="201"/>
      <c r="F24" s="201"/>
      <c r="G24" s="201"/>
      <c r="H24" s="202"/>
      <c r="I24" s="1">
        <v>18</v>
      </c>
      <c r="J24" s="111">
        <v>0</v>
      </c>
      <c r="K24" s="111">
        <v>0</v>
      </c>
    </row>
    <row r="25" spans="1:11">
      <c r="A25" s="200" t="s">
        <v>66</v>
      </c>
      <c r="B25" s="201"/>
      <c r="C25" s="201"/>
      <c r="D25" s="201"/>
      <c r="E25" s="201"/>
      <c r="F25" s="201"/>
      <c r="G25" s="201"/>
      <c r="H25" s="202"/>
      <c r="I25" s="1">
        <v>19</v>
      </c>
      <c r="J25" s="111">
        <v>0</v>
      </c>
      <c r="K25" s="111">
        <v>0</v>
      </c>
    </row>
    <row r="26" spans="1:11">
      <c r="A26" s="216" t="s">
        <v>159</v>
      </c>
      <c r="B26" s="217"/>
      <c r="C26" s="217"/>
      <c r="D26" s="217"/>
      <c r="E26" s="217"/>
      <c r="F26" s="217"/>
      <c r="G26" s="217"/>
      <c r="H26" s="218"/>
      <c r="I26" s="1">
        <v>20</v>
      </c>
      <c r="J26" s="126">
        <f>SUM(J27:J34)</f>
        <v>187263124.69999999</v>
      </c>
      <c r="K26" s="126">
        <f>SUM(K27:K34)</f>
        <v>153112669.06</v>
      </c>
    </row>
    <row r="27" spans="1:11">
      <c r="A27" s="200" t="s">
        <v>67</v>
      </c>
      <c r="B27" s="201"/>
      <c r="C27" s="201"/>
      <c r="D27" s="201"/>
      <c r="E27" s="201"/>
      <c r="F27" s="201"/>
      <c r="G27" s="201"/>
      <c r="H27" s="202"/>
      <c r="I27" s="1">
        <v>21</v>
      </c>
      <c r="J27" s="111">
        <v>44376244.510000005</v>
      </c>
      <c r="K27" s="111">
        <v>44383495.140000008</v>
      </c>
    </row>
    <row r="28" spans="1:11">
      <c r="A28" s="200" t="s">
        <v>68</v>
      </c>
      <c r="B28" s="201"/>
      <c r="C28" s="201"/>
      <c r="D28" s="201"/>
      <c r="E28" s="201"/>
      <c r="F28" s="201"/>
      <c r="G28" s="201"/>
      <c r="H28" s="202"/>
      <c r="I28" s="1">
        <v>22</v>
      </c>
      <c r="J28" s="111">
        <v>75023792.010000005</v>
      </c>
      <c r="K28" s="111">
        <v>81988723.870000005</v>
      </c>
    </row>
    <row r="29" spans="1:11">
      <c r="A29" s="200" t="s">
        <v>69</v>
      </c>
      <c r="B29" s="201"/>
      <c r="C29" s="201"/>
      <c r="D29" s="201"/>
      <c r="E29" s="201"/>
      <c r="F29" s="201"/>
      <c r="G29" s="201"/>
      <c r="H29" s="202"/>
      <c r="I29" s="1">
        <v>23</v>
      </c>
      <c r="J29" s="111">
        <v>21779204.57</v>
      </c>
      <c r="K29" s="111">
        <v>21779154.57</v>
      </c>
    </row>
    <row r="30" spans="1:11">
      <c r="A30" s="200" t="s">
        <v>74</v>
      </c>
      <c r="B30" s="201"/>
      <c r="C30" s="201"/>
      <c r="D30" s="201"/>
      <c r="E30" s="201"/>
      <c r="F30" s="201"/>
      <c r="G30" s="201"/>
      <c r="H30" s="202"/>
      <c r="I30" s="1">
        <v>24</v>
      </c>
      <c r="J30" s="111">
        <v>37733977.009999998</v>
      </c>
      <c r="K30" s="111">
        <v>0</v>
      </c>
    </row>
    <row r="31" spans="1:11">
      <c r="A31" s="200" t="s">
        <v>75</v>
      </c>
      <c r="B31" s="201"/>
      <c r="C31" s="201"/>
      <c r="D31" s="201"/>
      <c r="E31" s="201"/>
      <c r="F31" s="201"/>
      <c r="G31" s="201"/>
      <c r="H31" s="202"/>
      <c r="I31" s="1">
        <v>25</v>
      </c>
      <c r="J31" s="111">
        <v>61700</v>
      </c>
      <c r="K31" s="111">
        <v>61700</v>
      </c>
    </row>
    <row r="32" spans="1:11">
      <c r="A32" s="200" t="s">
        <v>76</v>
      </c>
      <c r="B32" s="201"/>
      <c r="C32" s="201"/>
      <c r="D32" s="201"/>
      <c r="E32" s="201"/>
      <c r="F32" s="201"/>
      <c r="G32" s="201"/>
      <c r="H32" s="202"/>
      <c r="I32" s="1">
        <v>26</v>
      </c>
      <c r="J32" s="111">
        <v>8288206.5999999996</v>
      </c>
      <c r="K32" s="111">
        <v>4899595.4800000004</v>
      </c>
    </row>
    <row r="33" spans="1:11">
      <c r="A33" s="200" t="s">
        <v>70</v>
      </c>
      <c r="B33" s="201"/>
      <c r="C33" s="201"/>
      <c r="D33" s="201"/>
      <c r="E33" s="201"/>
      <c r="F33" s="201"/>
      <c r="G33" s="201"/>
      <c r="H33" s="202"/>
      <c r="I33" s="1">
        <v>27</v>
      </c>
      <c r="J33" s="111">
        <v>0</v>
      </c>
      <c r="K33" s="111">
        <v>0</v>
      </c>
    </row>
    <row r="34" spans="1:11">
      <c r="A34" s="200" t="s">
        <v>152</v>
      </c>
      <c r="B34" s="201"/>
      <c r="C34" s="201"/>
      <c r="D34" s="201"/>
      <c r="E34" s="201"/>
      <c r="F34" s="201"/>
      <c r="G34" s="201"/>
      <c r="H34" s="202"/>
      <c r="I34" s="1">
        <v>28</v>
      </c>
      <c r="J34" s="111">
        <v>0</v>
      </c>
      <c r="K34" s="111">
        <v>0</v>
      </c>
    </row>
    <row r="35" spans="1:11">
      <c r="A35" s="216" t="s">
        <v>153</v>
      </c>
      <c r="B35" s="217"/>
      <c r="C35" s="217"/>
      <c r="D35" s="217"/>
      <c r="E35" s="217"/>
      <c r="F35" s="217"/>
      <c r="G35" s="217"/>
      <c r="H35" s="218"/>
      <c r="I35" s="1">
        <v>29</v>
      </c>
      <c r="J35" s="126">
        <f>SUM(J36:J38)</f>
        <v>212619383.36999997</v>
      </c>
      <c r="K35" s="126">
        <f>SUM(K36:K38)</f>
        <v>135928540.71000001</v>
      </c>
    </row>
    <row r="36" spans="1:11">
      <c r="A36" s="200" t="s">
        <v>71</v>
      </c>
      <c r="B36" s="201"/>
      <c r="C36" s="201"/>
      <c r="D36" s="201"/>
      <c r="E36" s="201"/>
      <c r="F36" s="201"/>
      <c r="G36" s="201"/>
      <c r="H36" s="202"/>
      <c r="I36" s="1">
        <v>30</v>
      </c>
      <c r="J36" s="7">
        <v>198443397.94999999</v>
      </c>
      <c r="K36" s="7">
        <v>135928540.71000001</v>
      </c>
    </row>
    <row r="37" spans="1:11">
      <c r="A37" s="200" t="s">
        <v>72</v>
      </c>
      <c r="B37" s="201"/>
      <c r="C37" s="201"/>
      <c r="D37" s="201"/>
      <c r="E37" s="201"/>
      <c r="F37" s="201"/>
      <c r="G37" s="201"/>
      <c r="H37" s="202"/>
      <c r="I37" s="1">
        <v>31</v>
      </c>
      <c r="J37" s="7">
        <v>0</v>
      </c>
      <c r="K37" s="7">
        <v>0</v>
      </c>
    </row>
    <row r="38" spans="1:11">
      <c r="A38" s="200" t="s">
        <v>73</v>
      </c>
      <c r="B38" s="201"/>
      <c r="C38" s="201"/>
      <c r="D38" s="201"/>
      <c r="E38" s="201"/>
      <c r="F38" s="201"/>
      <c r="G38" s="201"/>
      <c r="H38" s="202"/>
      <c r="I38" s="1">
        <v>32</v>
      </c>
      <c r="J38" s="7">
        <v>14175985.42</v>
      </c>
      <c r="K38" s="7">
        <v>0</v>
      </c>
    </row>
    <row r="39" spans="1:11">
      <c r="A39" s="216" t="s">
        <v>154</v>
      </c>
      <c r="B39" s="217"/>
      <c r="C39" s="217"/>
      <c r="D39" s="217"/>
      <c r="E39" s="217"/>
      <c r="F39" s="217"/>
      <c r="G39" s="217"/>
      <c r="H39" s="218"/>
      <c r="I39" s="1">
        <v>33</v>
      </c>
      <c r="J39" s="127">
        <v>12118214.060000001</v>
      </c>
      <c r="K39" s="127">
        <v>3213467.59</v>
      </c>
    </row>
    <row r="40" spans="1:11">
      <c r="A40" s="216" t="s">
        <v>206</v>
      </c>
      <c r="B40" s="217"/>
      <c r="C40" s="217"/>
      <c r="D40" s="217"/>
      <c r="E40" s="217"/>
      <c r="F40" s="217"/>
      <c r="G40" s="217"/>
      <c r="H40" s="218"/>
      <c r="I40" s="1">
        <v>34</v>
      </c>
      <c r="J40" s="126">
        <f>J41+J49+J56+J64</f>
        <v>213790615.17000017</v>
      </c>
      <c r="K40" s="126">
        <f>K41+K49+K56+K64</f>
        <v>290229025.01000005</v>
      </c>
    </row>
    <row r="41" spans="1:11">
      <c r="A41" s="216" t="s">
        <v>91</v>
      </c>
      <c r="B41" s="217"/>
      <c r="C41" s="217"/>
      <c r="D41" s="217"/>
      <c r="E41" s="217"/>
      <c r="F41" s="217"/>
      <c r="G41" s="217"/>
      <c r="H41" s="218"/>
      <c r="I41" s="1">
        <v>35</v>
      </c>
      <c r="J41" s="126">
        <f>SUM(J42:J48)</f>
        <v>50539343.760000162</v>
      </c>
      <c r="K41" s="126">
        <f>SUM(K42:K48)</f>
        <v>54635124.610000007</v>
      </c>
    </row>
    <row r="42" spans="1:11">
      <c r="A42" s="200" t="s">
        <v>103</v>
      </c>
      <c r="B42" s="201"/>
      <c r="C42" s="201"/>
      <c r="D42" s="201"/>
      <c r="E42" s="201"/>
      <c r="F42" s="201"/>
      <c r="G42" s="201"/>
      <c r="H42" s="202"/>
      <c r="I42" s="1">
        <v>36</v>
      </c>
      <c r="J42" s="111">
        <v>35086842.070000201</v>
      </c>
      <c r="K42" s="111">
        <v>36442706.220000006</v>
      </c>
    </row>
    <row r="43" spans="1:11">
      <c r="A43" s="200" t="s">
        <v>104</v>
      </c>
      <c r="B43" s="201"/>
      <c r="C43" s="201"/>
      <c r="D43" s="201"/>
      <c r="E43" s="201"/>
      <c r="F43" s="201"/>
      <c r="G43" s="201"/>
      <c r="H43" s="202"/>
      <c r="I43" s="1">
        <v>37</v>
      </c>
      <c r="J43" s="111">
        <v>3416353.26999998</v>
      </c>
      <c r="K43" s="111">
        <v>4091618.0399999931</v>
      </c>
    </row>
    <row r="44" spans="1:11">
      <c r="A44" s="200" t="s">
        <v>77</v>
      </c>
      <c r="B44" s="201"/>
      <c r="C44" s="201"/>
      <c r="D44" s="201"/>
      <c r="E44" s="201"/>
      <c r="F44" s="201"/>
      <c r="G44" s="201"/>
      <c r="H44" s="202"/>
      <c r="I44" s="1">
        <v>38</v>
      </c>
      <c r="J44" s="111">
        <v>9812363.8999999799</v>
      </c>
      <c r="K44" s="111">
        <v>10766284.359999999</v>
      </c>
    </row>
    <row r="45" spans="1:11">
      <c r="A45" s="200" t="s">
        <v>78</v>
      </c>
      <c r="B45" s="201"/>
      <c r="C45" s="201"/>
      <c r="D45" s="201"/>
      <c r="E45" s="201"/>
      <c r="F45" s="201"/>
      <c r="G45" s="201"/>
      <c r="H45" s="202"/>
      <c r="I45" s="1">
        <v>39</v>
      </c>
      <c r="J45" s="111">
        <v>2223784.52</v>
      </c>
      <c r="K45" s="111">
        <v>3334515.99000001</v>
      </c>
    </row>
    <row r="46" spans="1:11">
      <c r="A46" s="200" t="s">
        <v>79</v>
      </c>
      <c r="B46" s="201"/>
      <c r="C46" s="201"/>
      <c r="D46" s="201"/>
      <c r="E46" s="201"/>
      <c r="F46" s="201"/>
      <c r="G46" s="201"/>
      <c r="H46" s="202"/>
      <c r="I46" s="1">
        <v>40</v>
      </c>
      <c r="J46" s="7">
        <v>0</v>
      </c>
      <c r="K46" s="7">
        <v>0</v>
      </c>
    </row>
    <row r="47" spans="1:11">
      <c r="A47" s="200" t="s">
        <v>80</v>
      </c>
      <c r="B47" s="201"/>
      <c r="C47" s="201"/>
      <c r="D47" s="201"/>
      <c r="E47" s="201"/>
      <c r="F47" s="201"/>
      <c r="G47" s="201"/>
      <c r="H47" s="202"/>
      <c r="I47" s="1">
        <v>41</v>
      </c>
      <c r="J47" s="7">
        <v>0</v>
      </c>
      <c r="K47" s="7">
        <v>0</v>
      </c>
    </row>
    <row r="48" spans="1:11">
      <c r="A48" s="200" t="s">
        <v>81</v>
      </c>
      <c r="B48" s="201"/>
      <c r="C48" s="201"/>
      <c r="D48" s="201"/>
      <c r="E48" s="201"/>
      <c r="F48" s="201"/>
      <c r="G48" s="201"/>
      <c r="H48" s="202"/>
      <c r="I48" s="1">
        <v>42</v>
      </c>
      <c r="J48" s="7">
        <v>0</v>
      </c>
      <c r="K48" s="7">
        <v>0</v>
      </c>
    </row>
    <row r="49" spans="1:11">
      <c r="A49" s="216" t="s">
        <v>92</v>
      </c>
      <c r="B49" s="217"/>
      <c r="C49" s="217"/>
      <c r="D49" s="217"/>
      <c r="E49" s="217"/>
      <c r="F49" s="217"/>
      <c r="G49" s="217"/>
      <c r="H49" s="218"/>
      <c r="I49" s="1">
        <v>43</v>
      </c>
      <c r="J49" s="126">
        <f>SUM(J50:J55)</f>
        <v>142268894.80999997</v>
      </c>
      <c r="K49" s="126">
        <f>SUM(K50:K55)</f>
        <v>184371967.84999999</v>
      </c>
    </row>
    <row r="50" spans="1:11">
      <c r="A50" s="200" t="s">
        <v>166</v>
      </c>
      <c r="B50" s="201"/>
      <c r="C50" s="201"/>
      <c r="D50" s="201"/>
      <c r="E50" s="201"/>
      <c r="F50" s="201"/>
      <c r="G50" s="201"/>
      <c r="H50" s="202"/>
      <c r="I50" s="1">
        <v>44</v>
      </c>
      <c r="J50" s="111">
        <v>11253091.819999998</v>
      </c>
      <c r="K50" s="111">
        <v>56766844.770000003</v>
      </c>
    </row>
    <row r="51" spans="1:11">
      <c r="A51" s="200" t="s">
        <v>167</v>
      </c>
      <c r="B51" s="201"/>
      <c r="C51" s="201"/>
      <c r="D51" s="201"/>
      <c r="E51" s="201"/>
      <c r="F51" s="201"/>
      <c r="G51" s="201"/>
      <c r="H51" s="202"/>
      <c r="I51" s="1">
        <v>45</v>
      </c>
      <c r="J51" s="111">
        <v>101416624.41999999</v>
      </c>
      <c r="K51" s="111">
        <v>95527002.700000003</v>
      </c>
    </row>
    <row r="52" spans="1:11">
      <c r="A52" s="200" t="s">
        <v>168</v>
      </c>
      <c r="B52" s="201"/>
      <c r="C52" s="201"/>
      <c r="D52" s="201"/>
      <c r="E52" s="201"/>
      <c r="F52" s="201"/>
      <c r="G52" s="201"/>
      <c r="H52" s="202"/>
      <c r="I52" s="1">
        <v>46</v>
      </c>
      <c r="J52" s="111">
        <v>4883017.84</v>
      </c>
      <c r="K52" s="111">
        <v>4150672.75</v>
      </c>
    </row>
    <row r="53" spans="1:11">
      <c r="A53" s="200" t="s">
        <v>169</v>
      </c>
      <c r="B53" s="201"/>
      <c r="C53" s="201"/>
      <c r="D53" s="201"/>
      <c r="E53" s="201"/>
      <c r="F53" s="201"/>
      <c r="G53" s="201"/>
      <c r="H53" s="202"/>
      <c r="I53" s="1">
        <v>47</v>
      </c>
      <c r="J53" s="111">
        <v>302212.84000000008</v>
      </c>
      <c r="K53" s="111">
        <v>129732.60000000102</v>
      </c>
    </row>
    <row r="54" spans="1:11">
      <c r="A54" s="200" t="s">
        <v>5</v>
      </c>
      <c r="B54" s="201"/>
      <c r="C54" s="201"/>
      <c r="D54" s="201"/>
      <c r="E54" s="201"/>
      <c r="F54" s="201"/>
      <c r="G54" s="201"/>
      <c r="H54" s="202"/>
      <c r="I54" s="1">
        <v>48</v>
      </c>
      <c r="J54" s="111">
        <v>5254297.9499999899</v>
      </c>
      <c r="K54" s="111">
        <v>5376957.9899999993</v>
      </c>
    </row>
    <row r="55" spans="1:11">
      <c r="A55" s="200" t="s">
        <v>6</v>
      </c>
      <c r="B55" s="201"/>
      <c r="C55" s="201"/>
      <c r="D55" s="201"/>
      <c r="E55" s="201"/>
      <c r="F55" s="201"/>
      <c r="G55" s="201"/>
      <c r="H55" s="202"/>
      <c r="I55" s="1">
        <v>49</v>
      </c>
      <c r="J55" s="111">
        <v>19159649.940000001</v>
      </c>
      <c r="K55" s="111">
        <v>22420757.039999999</v>
      </c>
    </row>
    <row r="56" spans="1:11">
      <c r="A56" s="216" t="s">
        <v>93</v>
      </c>
      <c r="B56" s="217"/>
      <c r="C56" s="217"/>
      <c r="D56" s="217"/>
      <c r="E56" s="217"/>
      <c r="F56" s="217"/>
      <c r="G56" s="217"/>
      <c r="H56" s="218"/>
      <c r="I56" s="1">
        <v>50</v>
      </c>
      <c r="J56" s="126">
        <f>SUM(J57:J63)</f>
        <v>17568689.869999997</v>
      </c>
      <c r="K56" s="126">
        <f>SUM(K57:K63)</f>
        <v>48165548.32</v>
      </c>
    </row>
    <row r="57" spans="1:11">
      <c r="A57" s="200" t="s">
        <v>67</v>
      </c>
      <c r="B57" s="201"/>
      <c r="C57" s="201"/>
      <c r="D57" s="201"/>
      <c r="E57" s="201"/>
      <c r="F57" s="201"/>
      <c r="G57" s="201"/>
      <c r="H57" s="202"/>
      <c r="I57" s="1">
        <v>51</v>
      </c>
      <c r="J57" s="111">
        <v>0</v>
      </c>
      <c r="K57" s="111">
        <v>0</v>
      </c>
    </row>
    <row r="58" spans="1:11">
      <c r="A58" s="200" t="s">
        <v>68</v>
      </c>
      <c r="B58" s="201"/>
      <c r="C58" s="201"/>
      <c r="D58" s="201"/>
      <c r="E58" s="201"/>
      <c r="F58" s="201"/>
      <c r="G58" s="201"/>
      <c r="H58" s="202"/>
      <c r="I58" s="1">
        <v>52</v>
      </c>
      <c r="J58" s="111">
        <v>13368967.299999999</v>
      </c>
      <c r="K58" s="111">
        <v>0</v>
      </c>
    </row>
    <row r="59" spans="1:11">
      <c r="A59" s="200" t="s">
        <v>208</v>
      </c>
      <c r="B59" s="201"/>
      <c r="C59" s="201"/>
      <c r="D59" s="201"/>
      <c r="E59" s="201"/>
      <c r="F59" s="201"/>
      <c r="G59" s="201"/>
      <c r="H59" s="202"/>
      <c r="I59" s="1">
        <v>53</v>
      </c>
      <c r="J59" s="111">
        <v>0</v>
      </c>
      <c r="K59" s="111">
        <v>0</v>
      </c>
    </row>
    <row r="60" spans="1:11">
      <c r="A60" s="200" t="s">
        <v>74</v>
      </c>
      <c r="B60" s="201"/>
      <c r="C60" s="201"/>
      <c r="D60" s="201"/>
      <c r="E60" s="201"/>
      <c r="F60" s="201"/>
      <c r="G60" s="201"/>
      <c r="H60" s="202"/>
      <c r="I60" s="1">
        <v>54</v>
      </c>
      <c r="J60" s="111">
        <v>0</v>
      </c>
      <c r="K60" s="111">
        <v>0</v>
      </c>
    </row>
    <row r="61" spans="1:11">
      <c r="A61" s="200" t="s">
        <v>75</v>
      </c>
      <c r="B61" s="201"/>
      <c r="C61" s="201"/>
      <c r="D61" s="201"/>
      <c r="E61" s="201"/>
      <c r="F61" s="201"/>
      <c r="G61" s="201"/>
      <c r="H61" s="202"/>
      <c r="I61" s="1">
        <v>55</v>
      </c>
      <c r="J61" s="111">
        <v>0</v>
      </c>
      <c r="K61" s="111">
        <v>0</v>
      </c>
    </row>
    <row r="62" spans="1:11">
      <c r="A62" s="200" t="s">
        <v>76</v>
      </c>
      <c r="B62" s="201"/>
      <c r="C62" s="201"/>
      <c r="D62" s="201"/>
      <c r="E62" s="201"/>
      <c r="F62" s="201"/>
      <c r="G62" s="201"/>
      <c r="H62" s="202"/>
      <c r="I62" s="1">
        <v>56</v>
      </c>
      <c r="J62" s="111">
        <v>4199722.57</v>
      </c>
      <c r="K62" s="111">
        <v>48165548.32</v>
      </c>
    </row>
    <row r="63" spans="1:11">
      <c r="A63" s="200" t="s">
        <v>40</v>
      </c>
      <c r="B63" s="201"/>
      <c r="C63" s="201"/>
      <c r="D63" s="201"/>
      <c r="E63" s="201"/>
      <c r="F63" s="201"/>
      <c r="G63" s="201"/>
      <c r="H63" s="202"/>
      <c r="I63" s="1">
        <v>57</v>
      </c>
      <c r="J63" s="111">
        <v>0</v>
      </c>
      <c r="K63" s="111">
        <v>0</v>
      </c>
    </row>
    <row r="64" spans="1:11">
      <c r="A64" s="216" t="s">
        <v>173</v>
      </c>
      <c r="B64" s="217"/>
      <c r="C64" s="217"/>
      <c r="D64" s="217"/>
      <c r="E64" s="217"/>
      <c r="F64" s="217"/>
      <c r="G64" s="217"/>
      <c r="H64" s="218"/>
      <c r="I64" s="1">
        <v>58</v>
      </c>
      <c r="J64" s="127">
        <v>3413686.73000002</v>
      </c>
      <c r="K64" s="127">
        <v>3056384.2299999935</v>
      </c>
    </row>
    <row r="65" spans="1:12">
      <c r="A65" s="216" t="s">
        <v>47</v>
      </c>
      <c r="B65" s="217"/>
      <c r="C65" s="217"/>
      <c r="D65" s="217"/>
      <c r="E65" s="217"/>
      <c r="F65" s="217"/>
      <c r="G65" s="217"/>
      <c r="H65" s="218"/>
      <c r="I65" s="1">
        <v>59</v>
      </c>
      <c r="J65" s="127">
        <v>36922559.450000003</v>
      </c>
      <c r="K65" s="127">
        <v>49205747.109999999</v>
      </c>
    </row>
    <row r="66" spans="1:12">
      <c r="A66" s="216" t="s">
        <v>207</v>
      </c>
      <c r="B66" s="217"/>
      <c r="C66" s="217"/>
      <c r="D66" s="217"/>
      <c r="E66" s="217"/>
      <c r="F66" s="217"/>
      <c r="G66" s="217"/>
      <c r="H66" s="218"/>
      <c r="I66" s="1">
        <v>60</v>
      </c>
      <c r="J66" s="126">
        <f>J7+J8+J40+J65</f>
        <v>1273341856.7400002</v>
      </c>
      <c r="K66" s="126">
        <f>K7+K8+K40+K65</f>
        <v>1224245875.5900002</v>
      </c>
    </row>
    <row r="67" spans="1:12">
      <c r="A67" s="227" t="s">
        <v>82</v>
      </c>
      <c r="B67" s="228"/>
      <c r="C67" s="228"/>
      <c r="D67" s="228"/>
      <c r="E67" s="228"/>
      <c r="F67" s="228"/>
      <c r="G67" s="228"/>
      <c r="H67" s="229"/>
      <c r="I67" s="4">
        <v>61</v>
      </c>
      <c r="J67" s="128">
        <v>4592542</v>
      </c>
      <c r="K67" s="128">
        <v>4738178.33</v>
      </c>
    </row>
    <row r="68" spans="1:12">
      <c r="A68" s="208" t="s">
        <v>49</v>
      </c>
      <c r="B68" s="230"/>
      <c r="C68" s="230"/>
      <c r="D68" s="230"/>
      <c r="E68" s="230"/>
      <c r="F68" s="230"/>
      <c r="G68" s="230"/>
      <c r="H68" s="230"/>
      <c r="I68" s="230"/>
      <c r="J68" s="230"/>
      <c r="K68" s="231"/>
    </row>
    <row r="69" spans="1:12">
      <c r="A69" s="212" t="s">
        <v>160</v>
      </c>
      <c r="B69" s="213"/>
      <c r="C69" s="213"/>
      <c r="D69" s="213"/>
      <c r="E69" s="213"/>
      <c r="F69" s="213"/>
      <c r="G69" s="213"/>
      <c r="H69" s="232"/>
      <c r="I69" s="3">
        <v>62</v>
      </c>
      <c r="J69" s="129">
        <f>J70+J71+J72+J78+J79+J82+J85</f>
        <v>644971641.37999988</v>
      </c>
      <c r="K69" s="129">
        <f>K70+K71+K72+K78+K79+K82+K85</f>
        <v>666300207.74999988</v>
      </c>
      <c r="L69" s="112"/>
    </row>
    <row r="70" spans="1:12">
      <c r="A70" s="216" t="s">
        <v>117</v>
      </c>
      <c r="B70" s="217"/>
      <c r="C70" s="217"/>
      <c r="D70" s="217"/>
      <c r="E70" s="217"/>
      <c r="F70" s="217"/>
      <c r="G70" s="217"/>
      <c r="H70" s="218"/>
      <c r="I70" s="1">
        <v>63</v>
      </c>
      <c r="J70" s="127">
        <v>419958400</v>
      </c>
      <c r="K70" s="127">
        <v>419958400</v>
      </c>
    </row>
    <row r="71" spans="1:12">
      <c r="A71" s="216" t="s">
        <v>118</v>
      </c>
      <c r="B71" s="217"/>
      <c r="C71" s="217"/>
      <c r="D71" s="217"/>
      <c r="E71" s="217"/>
      <c r="F71" s="217"/>
      <c r="G71" s="217"/>
      <c r="H71" s="218"/>
      <c r="I71" s="1">
        <v>64</v>
      </c>
      <c r="J71" s="127">
        <v>183075797.03999999</v>
      </c>
      <c r="K71" s="127">
        <v>183075797.03999999</v>
      </c>
    </row>
    <row r="72" spans="1:12">
      <c r="A72" s="216" t="s">
        <v>119</v>
      </c>
      <c r="B72" s="217"/>
      <c r="C72" s="217"/>
      <c r="D72" s="217"/>
      <c r="E72" s="217"/>
      <c r="F72" s="217"/>
      <c r="G72" s="217"/>
      <c r="H72" s="218"/>
      <c r="I72" s="1">
        <v>65</v>
      </c>
      <c r="J72" s="126">
        <f>J73+J74-J75+J76+J77</f>
        <v>31538928.770000003</v>
      </c>
      <c r="K72" s="126">
        <f>K73+K74-K75+K76+K77</f>
        <v>27184402.289999999</v>
      </c>
    </row>
    <row r="73" spans="1:12">
      <c r="A73" s="200" t="s">
        <v>120</v>
      </c>
      <c r="B73" s="201"/>
      <c r="C73" s="201"/>
      <c r="D73" s="201"/>
      <c r="E73" s="201"/>
      <c r="F73" s="201"/>
      <c r="G73" s="201"/>
      <c r="H73" s="202"/>
      <c r="I73" s="1">
        <v>66</v>
      </c>
      <c r="J73" s="111">
        <v>6128852.4500000002</v>
      </c>
      <c r="K73" s="111">
        <v>6128852.4500000002</v>
      </c>
    </row>
    <row r="74" spans="1:12">
      <c r="A74" s="200" t="s">
        <v>121</v>
      </c>
      <c r="B74" s="201"/>
      <c r="C74" s="201"/>
      <c r="D74" s="201"/>
      <c r="E74" s="201"/>
      <c r="F74" s="201"/>
      <c r="G74" s="201"/>
      <c r="H74" s="202"/>
      <c r="I74" s="1">
        <v>67</v>
      </c>
      <c r="J74" s="111">
        <v>3107594.08</v>
      </c>
      <c r="K74" s="111">
        <v>3875119.77</v>
      </c>
    </row>
    <row r="75" spans="1:12">
      <c r="A75" s="200" t="s">
        <v>109</v>
      </c>
      <c r="B75" s="201"/>
      <c r="C75" s="201"/>
      <c r="D75" s="201"/>
      <c r="E75" s="201"/>
      <c r="F75" s="201"/>
      <c r="G75" s="201"/>
      <c r="H75" s="202"/>
      <c r="I75" s="1">
        <v>68</v>
      </c>
      <c r="J75" s="111">
        <v>3107594.08</v>
      </c>
      <c r="K75" s="111">
        <v>3875119.77</v>
      </c>
    </row>
    <row r="76" spans="1:12">
      <c r="A76" s="200" t="s">
        <v>110</v>
      </c>
      <c r="B76" s="201"/>
      <c r="C76" s="201"/>
      <c r="D76" s="201"/>
      <c r="E76" s="201"/>
      <c r="F76" s="201"/>
      <c r="G76" s="201"/>
      <c r="H76" s="202"/>
      <c r="I76" s="1">
        <v>69</v>
      </c>
      <c r="J76" s="111">
        <v>0</v>
      </c>
      <c r="K76" s="111">
        <v>0</v>
      </c>
    </row>
    <row r="77" spans="1:12">
      <c r="A77" s="200" t="s">
        <v>111</v>
      </c>
      <c r="B77" s="201"/>
      <c r="C77" s="201"/>
      <c r="D77" s="201"/>
      <c r="E77" s="201"/>
      <c r="F77" s="201"/>
      <c r="G77" s="201"/>
      <c r="H77" s="202"/>
      <c r="I77" s="1">
        <v>70</v>
      </c>
      <c r="J77" s="111">
        <v>25410076.32</v>
      </c>
      <c r="K77" s="111">
        <v>21055549.84</v>
      </c>
    </row>
    <row r="78" spans="1:12">
      <c r="A78" s="216" t="s">
        <v>112</v>
      </c>
      <c r="B78" s="217"/>
      <c r="C78" s="217"/>
      <c r="D78" s="217"/>
      <c r="E78" s="217"/>
      <c r="F78" s="217"/>
      <c r="G78" s="217"/>
      <c r="H78" s="218"/>
      <c r="I78" s="1">
        <v>71</v>
      </c>
      <c r="J78" s="127">
        <v>-34876516.950000003</v>
      </c>
      <c r="K78" s="127">
        <v>-1151262.0699999984</v>
      </c>
    </row>
    <row r="79" spans="1:12">
      <c r="A79" s="216" t="s">
        <v>204</v>
      </c>
      <c r="B79" s="217"/>
      <c r="C79" s="217"/>
      <c r="D79" s="217"/>
      <c r="E79" s="217"/>
      <c r="F79" s="217"/>
      <c r="G79" s="217"/>
      <c r="H79" s="218"/>
      <c r="I79" s="1">
        <v>72</v>
      </c>
      <c r="J79" s="126">
        <f>J80-J81</f>
        <v>12724370.59</v>
      </c>
      <c r="K79" s="126">
        <f>K80-K81</f>
        <v>0</v>
      </c>
    </row>
    <row r="80" spans="1:12">
      <c r="A80" s="224" t="s">
        <v>138</v>
      </c>
      <c r="B80" s="225"/>
      <c r="C80" s="225"/>
      <c r="D80" s="225"/>
      <c r="E80" s="225"/>
      <c r="F80" s="225"/>
      <c r="G80" s="225"/>
      <c r="H80" s="226"/>
      <c r="I80" s="1">
        <v>73</v>
      </c>
      <c r="J80" s="7">
        <v>12724370.59</v>
      </c>
      <c r="K80" s="7">
        <v>0</v>
      </c>
    </row>
    <row r="81" spans="1:11">
      <c r="A81" s="224" t="s">
        <v>139</v>
      </c>
      <c r="B81" s="225"/>
      <c r="C81" s="225"/>
      <c r="D81" s="225"/>
      <c r="E81" s="225"/>
      <c r="F81" s="225"/>
      <c r="G81" s="225"/>
      <c r="H81" s="226"/>
      <c r="I81" s="1">
        <v>74</v>
      </c>
      <c r="J81" s="7">
        <v>0</v>
      </c>
      <c r="K81" s="7">
        <v>0</v>
      </c>
    </row>
    <row r="82" spans="1:11">
      <c r="A82" s="216" t="s">
        <v>205</v>
      </c>
      <c r="B82" s="217"/>
      <c r="C82" s="217"/>
      <c r="D82" s="217"/>
      <c r="E82" s="217"/>
      <c r="F82" s="217"/>
      <c r="G82" s="217"/>
      <c r="H82" s="218"/>
      <c r="I82" s="1">
        <v>75</v>
      </c>
      <c r="J82" s="126">
        <f>J83-J84</f>
        <v>32550661.93</v>
      </c>
      <c r="K82" s="126">
        <f>K83-K84</f>
        <v>37232870.489999995</v>
      </c>
    </row>
    <row r="83" spans="1:11">
      <c r="A83" s="224" t="s">
        <v>140</v>
      </c>
      <c r="B83" s="225"/>
      <c r="C83" s="225"/>
      <c r="D83" s="225"/>
      <c r="E83" s="225"/>
      <c r="F83" s="225"/>
      <c r="G83" s="225"/>
      <c r="H83" s="226"/>
      <c r="I83" s="1">
        <v>76</v>
      </c>
      <c r="J83" s="111">
        <v>32550661.93</v>
      </c>
      <c r="K83" s="111">
        <v>37232870.489999995</v>
      </c>
    </row>
    <row r="84" spans="1:11">
      <c r="A84" s="224" t="s">
        <v>141</v>
      </c>
      <c r="B84" s="225"/>
      <c r="C84" s="225"/>
      <c r="D84" s="225"/>
      <c r="E84" s="225"/>
      <c r="F84" s="225"/>
      <c r="G84" s="225"/>
      <c r="H84" s="226"/>
      <c r="I84" s="1">
        <v>77</v>
      </c>
      <c r="J84" s="7">
        <v>0</v>
      </c>
      <c r="K84" s="7">
        <v>0</v>
      </c>
    </row>
    <row r="85" spans="1:11">
      <c r="A85" s="216" t="s">
        <v>142</v>
      </c>
      <c r="B85" s="217"/>
      <c r="C85" s="217"/>
      <c r="D85" s="217"/>
      <c r="E85" s="217"/>
      <c r="F85" s="217"/>
      <c r="G85" s="217"/>
      <c r="H85" s="218"/>
      <c r="I85" s="1">
        <v>78</v>
      </c>
      <c r="J85" s="134">
        <v>0</v>
      </c>
      <c r="K85" s="134">
        <v>0</v>
      </c>
    </row>
    <row r="86" spans="1:11">
      <c r="A86" s="216" t="s">
        <v>13</v>
      </c>
      <c r="B86" s="217"/>
      <c r="C86" s="217"/>
      <c r="D86" s="217"/>
      <c r="E86" s="217"/>
      <c r="F86" s="217"/>
      <c r="G86" s="217"/>
      <c r="H86" s="218"/>
      <c r="I86" s="1">
        <v>79</v>
      </c>
      <c r="J86" s="126">
        <f>SUM(J87:J89)</f>
        <v>8914023.8499999996</v>
      </c>
      <c r="K86" s="126">
        <f>SUM(K87:K89)</f>
        <v>9219944.5500000007</v>
      </c>
    </row>
    <row r="87" spans="1:11">
      <c r="A87" s="200" t="s">
        <v>105</v>
      </c>
      <c r="B87" s="201"/>
      <c r="C87" s="201"/>
      <c r="D87" s="201"/>
      <c r="E87" s="201"/>
      <c r="F87" s="201"/>
      <c r="G87" s="201"/>
      <c r="H87" s="202"/>
      <c r="I87" s="1">
        <v>80</v>
      </c>
      <c r="J87" s="111">
        <v>1724443</v>
      </c>
      <c r="K87" s="111">
        <v>1724443</v>
      </c>
    </row>
    <row r="88" spans="1:11">
      <c r="A88" s="200" t="s">
        <v>106</v>
      </c>
      <c r="B88" s="201"/>
      <c r="C88" s="201"/>
      <c r="D88" s="201"/>
      <c r="E88" s="201"/>
      <c r="F88" s="201"/>
      <c r="G88" s="201"/>
      <c r="H88" s="202"/>
      <c r="I88" s="1">
        <v>81</v>
      </c>
      <c r="J88" s="111">
        <v>0</v>
      </c>
      <c r="K88" s="111">
        <v>0</v>
      </c>
    </row>
    <row r="89" spans="1:11">
      <c r="A89" s="200" t="s">
        <v>107</v>
      </c>
      <c r="B89" s="201"/>
      <c r="C89" s="201"/>
      <c r="D89" s="201"/>
      <c r="E89" s="201"/>
      <c r="F89" s="201"/>
      <c r="G89" s="201"/>
      <c r="H89" s="202"/>
      <c r="I89" s="1">
        <v>82</v>
      </c>
      <c r="J89" s="111">
        <v>7189580.8499999996</v>
      </c>
      <c r="K89" s="111">
        <v>7495501.5499999998</v>
      </c>
    </row>
    <row r="90" spans="1:11">
      <c r="A90" s="216" t="s">
        <v>14</v>
      </c>
      <c r="B90" s="217"/>
      <c r="C90" s="217"/>
      <c r="D90" s="217"/>
      <c r="E90" s="217"/>
      <c r="F90" s="217"/>
      <c r="G90" s="217"/>
      <c r="H90" s="218"/>
      <c r="I90" s="1">
        <v>83</v>
      </c>
      <c r="J90" s="126">
        <f>SUM(J91:J99)</f>
        <v>265493900.09999999</v>
      </c>
      <c r="K90" s="126">
        <f>SUM(K91:K99)</f>
        <v>174412367.52000001</v>
      </c>
    </row>
    <row r="91" spans="1:11">
      <c r="A91" s="200" t="s">
        <v>108</v>
      </c>
      <c r="B91" s="201"/>
      <c r="C91" s="201"/>
      <c r="D91" s="201"/>
      <c r="E91" s="201"/>
      <c r="F91" s="201"/>
      <c r="G91" s="201"/>
      <c r="H91" s="202"/>
      <c r="I91" s="1">
        <v>84</v>
      </c>
      <c r="J91" s="7">
        <v>0</v>
      </c>
      <c r="K91" s="7">
        <v>0</v>
      </c>
    </row>
    <row r="92" spans="1:11">
      <c r="A92" s="200" t="s">
        <v>209</v>
      </c>
      <c r="B92" s="201"/>
      <c r="C92" s="201"/>
      <c r="D92" s="201"/>
      <c r="E92" s="201"/>
      <c r="F92" s="201"/>
      <c r="G92" s="201"/>
      <c r="H92" s="202"/>
      <c r="I92" s="1">
        <v>85</v>
      </c>
      <c r="J92" s="7">
        <v>0</v>
      </c>
      <c r="K92" s="7">
        <v>0</v>
      </c>
    </row>
    <row r="93" spans="1:11">
      <c r="A93" s="200" t="s">
        <v>0</v>
      </c>
      <c r="B93" s="201"/>
      <c r="C93" s="201"/>
      <c r="D93" s="201"/>
      <c r="E93" s="201"/>
      <c r="F93" s="201"/>
      <c r="G93" s="201"/>
      <c r="H93" s="202"/>
      <c r="I93" s="1">
        <v>86</v>
      </c>
      <c r="J93" s="111">
        <v>246080090.44</v>
      </c>
      <c r="K93" s="111">
        <v>162353094.62</v>
      </c>
    </row>
    <row r="94" spans="1:11">
      <c r="A94" s="200" t="s">
        <v>210</v>
      </c>
      <c r="B94" s="201"/>
      <c r="C94" s="201"/>
      <c r="D94" s="201"/>
      <c r="E94" s="201"/>
      <c r="F94" s="201"/>
      <c r="G94" s="201"/>
      <c r="H94" s="202"/>
      <c r="I94" s="1">
        <v>87</v>
      </c>
      <c r="J94" s="7">
        <v>0</v>
      </c>
      <c r="K94" s="7">
        <v>0</v>
      </c>
    </row>
    <row r="95" spans="1:11">
      <c r="A95" s="200" t="s">
        <v>211</v>
      </c>
      <c r="B95" s="201"/>
      <c r="C95" s="201"/>
      <c r="D95" s="201"/>
      <c r="E95" s="201"/>
      <c r="F95" s="201"/>
      <c r="G95" s="201"/>
      <c r="H95" s="202"/>
      <c r="I95" s="1">
        <v>88</v>
      </c>
      <c r="J95" s="7">
        <v>19263123.530000001</v>
      </c>
      <c r="K95" s="7">
        <v>12059272.9</v>
      </c>
    </row>
    <row r="96" spans="1:11">
      <c r="A96" s="200" t="s">
        <v>212</v>
      </c>
      <c r="B96" s="201"/>
      <c r="C96" s="201"/>
      <c r="D96" s="201"/>
      <c r="E96" s="201"/>
      <c r="F96" s="201"/>
      <c r="G96" s="201"/>
      <c r="H96" s="202"/>
      <c r="I96" s="1">
        <v>89</v>
      </c>
      <c r="J96" s="7">
        <v>0</v>
      </c>
      <c r="K96" s="7">
        <v>0</v>
      </c>
    </row>
    <row r="97" spans="1:11">
      <c r="A97" s="200" t="s">
        <v>85</v>
      </c>
      <c r="B97" s="201"/>
      <c r="C97" s="201"/>
      <c r="D97" s="201"/>
      <c r="E97" s="201"/>
      <c r="F97" s="201"/>
      <c r="G97" s="201"/>
      <c r="H97" s="202"/>
      <c r="I97" s="1">
        <v>90</v>
      </c>
      <c r="J97" s="7">
        <v>0</v>
      </c>
      <c r="K97" s="7">
        <v>0</v>
      </c>
    </row>
    <row r="98" spans="1:11">
      <c r="A98" s="200" t="s">
        <v>83</v>
      </c>
      <c r="B98" s="201"/>
      <c r="C98" s="201"/>
      <c r="D98" s="201"/>
      <c r="E98" s="201"/>
      <c r="F98" s="201"/>
      <c r="G98" s="201"/>
      <c r="H98" s="202"/>
      <c r="I98" s="1">
        <v>91</v>
      </c>
      <c r="J98" s="7">
        <v>0</v>
      </c>
      <c r="K98" s="7">
        <v>0</v>
      </c>
    </row>
    <row r="99" spans="1:11">
      <c r="A99" s="200" t="s">
        <v>84</v>
      </c>
      <c r="B99" s="201"/>
      <c r="C99" s="201"/>
      <c r="D99" s="201"/>
      <c r="E99" s="201"/>
      <c r="F99" s="201"/>
      <c r="G99" s="201"/>
      <c r="H99" s="202"/>
      <c r="I99" s="1">
        <v>92</v>
      </c>
      <c r="J99" s="130">
        <v>150686.13</v>
      </c>
      <c r="K99" s="130">
        <v>0</v>
      </c>
    </row>
    <row r="100" spans="1:11">
      <c r="A100" s="216" t="s">
        <v>15</v>
      </c>
      <c r="B100" s="217"/>
      <c r="C100" s="217"/>
      <c r="D100" s="217"/>
      <c r="E100" s="217"/>
      <c r="F100" s="217"/>
      <c r="G100" s="217"/>
      <c r="H100" s="218"/>
      <c r="I100" s="1">
        <v>93</v>
      </c>
      <c r="J100" s="126">
        <f>SUM(J101:J112)</f>
        <v>338674799.25000012</v>
      </c>
      <c r="K100" s="126">
        <f>SUM(K101:K112)</f>
        <v>360859419.17000002</v>
      </c>
    </row>
    <row r="101" spans="1:11">
      <c r="A101" s="200" t="s">
        <v>108</v>
      </c>
      <c r="B101" s="201"/>
      <c r="C101" s="201"/>
      <c r="D101" s="201"/>
      <c r="E101" s="201"/>
      <c r="F101" s="201"/>
      <c r="G101" s="201"/>
      <c r="H101" s="202"/>
      <c r="I101" s="1">
        <v>94</v>
      </c>
      <c r="J101" s="111">
        <v>17875304.93</v>
      </c>
      <c r="K101" s="111">
        <v>5453584.6699999999</v>
      </c>
    </row>
    <row r="102" spans="1:11">
      <c r="A102" s="200" t="s">
        <v>209</v>
      </c>
      <c r="B102" s="201"/>
      <c r="C102" s="201"/>
      <c r="D102" s="201"/>
      <c r="E102" s="201"/>
      <c r="F102" s="201"/>
      <c r="G102" s="201"/>
      <c r="H102" s="202"/>
      <c r="I102" s="1">
        <v>95</v>
      </c>
      <c r="J102" s="111">
        <v>0</v>
      </c>
      <c r="K102" s="111">
        <v>0</v>
      </c>
    </row>
    <row r="103" spans="1:11">
      <c r="A103" s="200" t="s">
        <v>0</v>
      </c>
      <c r="B103" s="201"/>
      <c r="C103" s="201"/>
      <c r="D103" s="201"/>
      <c r="E103" s="201"/>
      <c r="F103" s="201"/>
      <c r="G103" s="201"/>
      <c r="H103" s="202"/>
      <c r="I103" s="1">
        <v>96</v>
      </c>
      <c r="J103" s="111">
        <v>141457549.62</v>
      </c>
      <c r="K103" s="111">
        <v>206333945.54000002</v>
      </c>
    </row>
    <row r="104" spans="1:11">
      <c r="A104" s="200" t="s">
        <v>210</v>
      </c>
      <c r="B104" s="201"/>
      <c r="C104" s="201"/>
      <c r="D104" s="201"/>
      <c r="E104" s="201"/>
      <c r="F104" s="201"/>
      <c r="G104" s="201"/>
      <c r="H104" s="202"/>
      <c r="I104" s="1">
        <v>97</v>
      </c>
      <c r="J104" s="111">
        <v>6826367.5599999987</v>
      </c>
      <c r="K104" s="111">
        <v>12249728.26</v>
      </c>
    </row>
    <row r="105" spans="1:11">
      <c r="A105" s="200" t="s">
        <v>211</v>
      </c>
      <c r="B105" s="201"/>
      <c r="C105" s="201"/>
      <c r="D105" s="201"/>
      <c r="E105" s="201"/>
      <c r="F105" s="201"/>
      <c r="G105" s="201"/>
      <c r="H105" s="202"/>
      <c r="I105" s="1">
        <v>98</v>
      </c>
      <c r="J105" s="111">
        <v>155575260.56000003</v>
      </c>
      <c r="K105" s="111">
        <v>125598089.63</v>
      </c>
    </row>
    <row r="106" spans="1:11">
      <c r="A106" s="200" t="s">
        <v>212</v>
      </c>
      <c r="B106" s="201"/>
      <c r="C106" s="201"/>
      <c r="D106" s="201"/>
      <c r="E106" s="201"/>
      <c r="F106" s="201"/>
      <c r="G106" s="201"/>
      <c r="H106" s="202"/>
      <c r="I106" s="1">
        <v>99</v>
      </c>
      <c r="J106" s="111">
        <v>0</v>
      </c>
      <c r="K106" s="111">
        <v>0</v>
      </c>
    </row>
    <row r="107" spans="1:11">
      <c r="A107" s="200" t="s">
        <v>85</v>
      </c>
      <c r="B107" s="201"/>
      <c r="C107" s="201"/>
      <c r="D107" s="201"/>
      <c r="E107" s="201"/>
      <c r="F107" s="201"/>
      <c r="G107" s="201"/>
      <c r="H107" s="202"/>
      <c r="I107" s="1">
        <v>100</v>
      </c>
      <c r="J107" s="111">
        <v>7807.5</v>
      </c>
      <c r="K107" s="111">
        <v>81501.13</v>
      </c>
    </row>
    <row r="108" spans="1:11">
      <c r="A108" s="200" t="s">
        <v>86</v>
      </c>
      <c r="B108" s="201"/>
      <c r="C108" s="201"/>
      <c r="D108" s="201"/>
      <c r="E108" s="201"/>
      <c r="F108" s="201"/>
      <c r="G108" s="201"/>
      <c r="H108" s="202"/>
      <c r="I108" s="1">
        <v>101</v>
      </c>
      <c r="J108" s="111">
        <v>8045262.9100000104</v>
      </c>
      <c r="K108" s="111">
        <v>7081311.0000000102</v>
      </c>
    </row>
    <row r="109" spans="1:11">
      <c r="A109" s="200" t="s">
        <v>87</v>
      </c>
      <c r="B109" s="201"/>
      <c r="C109" s="201"/>
      <c r="D109" s="201"/>
      <c r="E109" s="201"/>
      <c r="F109" s="201"/>
      <c r="G109" s="201"/>
      <c r="H109" s="202"/>
      <c r="I109" s="1">
        <v>102</v>
      </c>
      <c r="J109" s="111">
        <v>6190379.5799999796</v>
      </c>
      <c r="K109" s="111">
        <v>4015712.9400000009</v>
      </c>
    </row>
    <row r="110" spans="1:11">
      <c r="A110" s="200" t="s">
        <v>90</v>
      </c>
      <c r="B110" s="201"/>
      <c r="C110" s="201"/>
      <c r="D110" s="201"/>
      <c r="E110" s="201"/>
      <c r="F110" s="201"/>
      <c r="G110" s="201"/>
      <c r="H110" s="202"/>
      <c r="I110" s="1">
        <v>103</v>
      </c>
      <c r="J110" s="111">
        <v>27855.99</v>
      </c>
      <c r="K110" s="111">
        <v>27856.039999999099</v>
      </c>
    </row>
    <row r="111" spans="1:11">
      <c r="A111" s="200" t="s">
        <v>88</v>
      </c>
      <c r="B111" s="201"/>
      <c r="C111" s="201"/>
      <c r="D111" s="201"/>
      <c r="E111" s="201"/>
      <c r="F111" s="201"/>
      <c r="G111" s="201"/>
      <c r="H111" s="202"/>
      <c r="I111" s="1">
        <v>104</v>
      </c>
      <c r="J111" s="111">
        <v>0</v>
      </c>
      <c r="K111" s="111">
        <v>0</v>
      </c>
    </row>
    <row r="112" spans="1:11">
      <c r="A112" s="200" t="s">
        <v>89</v>
      </c>
      <c r="B112" s="201"/>
      <c r="C112" s="201"/>
      <c r="D112" s="201"/>
      <c r="E112" s="201"/>
      <c r="F112" s="201"/>
      <c r="G112" s="201"/>
      <c r="H112" s="202"/>
      <c r="I112" s="1">
        <v>105</v>
      </c>
      <c r="J112" s="111">
        <v>2669010.6</v>
      </c>
      <c r="K112" s="111">
        <v>17689.96</v>
      </c>
    </row>
    <row r="113" spans="1:11">
      <c r="A113" s="216" t="s">
        <v>1</v>
      </c>
      <c r="B113" s="217"/>
      <c r="C113" s="217"/>
      <c r="D113" s="217"/>
      <c r="E113" s="217"/>
      <c r="F113" s="217"/>
      <c r="G113" s="217"/>
      <c r="H113" s="218"/>
      <c r="I113" s="1">
        <v>106</v>
      </c>
      <c r="J113" s="127">
        <v>15287492.17</v>
      </c>
      <c r="K113" s="127">
        <v>13453936.630000001</v>
      </c>
    </row>
    <row r="114" spans="1:11">
      <c r="A114" s="216" t="s">
        <v>19</v>
      </c>
      <c r="B114" s="217"/>
      <c r="C114" s="217"/>
      <c r="D114" s="217"/>
      <c r="E114" s="217"/>
      <c r="F114" s="217"/>
      <c r="G114" s="217"/>
      <c r="H114" s="218"/>
      <c r="I114" s="1">
        <v>107</v>
      </c>
      <c r="J114" s="126">
        <f>J69+J86+J90+J100+J113</f>
        <v>1273341856.75</v>
      </c>
      <c r="K114" s="126">
        <f>K69+K86+K90+K100+K113</f>
        <v>1224245875.6199999</v>
      </c>
    </row>
    <row r="115" spans="1:11">
      <c r="A115" s="205" t="s">
        <v>48</v>
      </c>
      <c r="B115" s="206"/>
      <c r="C115" s="206"/>
      <c r="D115" s="206"/>
      <c r="E115" s="206"/>
      <c r="F115" s="206"/>
      <c r="G115" s="206"/>
      <c r="H115" s="207"/>
      <c r="I115" s="2">
        <v>108</v>
      </c>
      <c r="J115" s="128">
        <v>4592542</v>
      </c>
      <c r="K115" s="128">
        <v>4738178.33</v>
      </c>
    </row>
    <row r="116" spans="1:11">
      <c r="A116" s="208" t="s">
        <v>273</v>
      </c>
      <c r="B116" s="209"/>
      <c r="C116" s="209"/>
      <c r="D116" s="209"/>
      <c r="E116" s="209"/>
      <c r="F116" s="209"/>
      <c r="G116" s="209"/>
      <c r="H116" s="209"/>
      <c r="I116" s="210"/>
      <c r="J116" s="210"/>
      <c r="K116" s="211"/>
    </row>
    <row r="117" spans="1:11">
      <c r="A117" s="212" t="s">
        <v>155</v>
      </c>
      <c r="B117" s="213"/>
      <c r="C117" s="213"/>
      <c r="D117" s="213"/>
      <c r="E117" s="213"/>
      <c r="F117" s="213"/>
      <c r="G117" s="213"/>
      <c r="H117" s="213"/>
      <c r="I117" s="214"/>
      <c r="J117" s="214"/>
      <c r="K117" s="215"/>
    </row>
    <row r="118" spans="1:11">
      <c r="A118" s="200" t="s">
        <v>3</v>
      </c>
      <c r="B118" s="201"/>
      <c r="C118" s="201"/>
      <c r="D118" s="201"/>
      <c r="E118" s="201"/>
      <c r="F118" s="201"/>
      <c r="G118" s="201"/>
      <c r="H118" s="202"/>
      <c r="I118" s="1">
        <v>109</v>
      </c>
      <c r="J118" s="7"/>
      <c r="K118" s="7"/>
    </row>
    <row r="119" spans="1:11">
      <c r="A119" s="219" t="s">
        <v>4</v>
      </c>
      <c r="B119" s="220"/>
      <c r="C119" s="220"/>
      <c r="D119" s="220"/>
      <c r="E119" s="220"/>
      <c r="F119" s="220"/>
      <c r="G119" s="220"/>
      <c r="H119" s="221"/>
      <c r="I119" s="4">
        <v>110</v>
      </c>
      <c r="J119" s="8"/>
      <c r="K119" s="8"/>
    </row>
    <row r="120" spans="1:11">
      <c r="A120" s="222" t="s">
        <v>274</v>
      </c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1:11">
      <c r="A121" s="203"/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1">
    <dataValidation allowBlank="1" sqref="A1:I1048576 L1:IV1048576 J1:K6553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  <ignoredErrors>
    <ignoredError sqref="J100 J56 J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31" zoomScaleNormal="100" zoomScaleSheetLayoutView="100" workbookViewId="0">
      <selection activeCell="O9" sqref="O9"/>
    </sheetView>
  </sheetViews>
  <sheetFormatPr defaultColWidth="9.140625" defaultRowHeight="12.75"/>
  <cols>
    <col min="1" max="9" width="9.140625" style="45"/>
    <col min="10" max="13" width="12.7109375" style="45" customWidth="1"/>
    <col min="14" max="16384" width="9.140625" style="45"/>
  </cols>
  <sheetData>
    <row r="1" spans="1:13" ht="15.75">
      <c r="A1" s="237" t="s">
        <v>128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>
      <c r="A2" s="245" t="s">
        <v>307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3">
      <c r="A3" s="261" t="s">
        <v>294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</row>
    <row r="4" spans="1:13" ht="23.25">
      <c r="A4" s="260" t="s">
        <v>50</v>
      </c>
      <c r="B4" s="260"/>
      <c r="C4" s="260"/>
      <c r="D4" s="260"/>
      <c r="E4" s="260"/>
      <c r="F4" s="260"/>
      <c r="G4" s="260"/>
      <c r="H4" s="260"/>
      <c r="I4" s="50" t="s">
        <v>245</v>
      </c>
      <c r="J4" s="259" t="s">
        <v>281</v>
      </c>
      <c r="K4" s="259"/>
      <c r="L4" s="259" t="s">
        <v>282</v>
      </c>
      <c r="M4" s="259"/>
    </row>
    <row r="5" spans="1:13">
      <c r="A5" s="260"/>
      <c r="B5" s="260"/>
      <c r="C5" s="260"/>
      <c r="D5" s="260"/>
      <c r="E5" s="260"/>
      <c r="F5" s="260"/>
      <c r="G5" s="260"/>
      <c r="H5" s="260"/>
      <c r="I5" s="50"/>
      <c r="J5" s="52" t="s">
        <v>277</v>
      </c>
      <c r="K5" s="52" t="s">
        <v>278</v>
      </c>
      <c r="L5" s="52" t="s">
        <v>277</v>
      </c>
      <c r="M5" s="52" t="s">
        <v>278</v>
      </c>
    </row>
    <row r="6" spans="1:13">
      <c r="A6" s="259">
        <v>1</v>
      </c>
      <c r="B6" s="259"/>
      <c r="C6" s="259"/>
      <c r="D6" s="259"/>
      <c r="E6" s="259"/>
      <c r="F6" s="259"/>
      <c r="G6" s="259"/>
      <c r="H6" s="259"/>
      <c r="I6" s="55">
        <v>2</v>
      </c>
      <c r="J6" s="52">
        <v>3</v>
      </c>
      <c r="K6" s="52">
        <v>4</v>
      </c>
      <c r="L6" s="52">
        <v>5</v>
      </c>
      <c r="M6" s="52">
        <v>6</v>
      </c>
    </row>
    <row r="7" spans="1:13" ht="13.15" customHeight="1">
      <c r="A7" s="212" t="s">
        <v>20</v>
      </c>
      <c r="B7" s="213"/>
      <c r="C7" s="213"/>
      <c r="D7" s="213"/>
      <c r="E7" s="213"/>
      <c r="F7" s="213"/>
      <c r="G7" s="213"/>
      <c r="H7" s="232"/>
      <c r="I7" s="9">
        <v>111</v>
      </c>
      <c r="J7" s="120">
        <f>SUM(J8:J9)</f>
        <v>770699414.78999996</v>
      </c>
      <c r="K7" s="120">
        <f t="shared" ref="K7:M7" si="0">SUM(K8:K9)</f>
        <v>192657041.74999985</v>
      </c>
      <c r="L7" s="120">
        <f t="shared" si="0"/>
        <v>722617275.44999993</v>
      </c>
      <c r="M7" s="120">
        <f t="shared" si="0"/>
        <v>152376796.55858687</v>
      </c>
    </row>
    <row r="8" spans="1:13" ht="13.15" customHeight="1">
      <c r="A8" s="216" t="s">
        <v>126</v>
      </c>
      <c r="B8" s="217"/>
      <c r="C8" s="217"/>
      <c r="D8" s="217"/>
      <c r="E8" s="217"/>
      <c r="F8" s="217"/>
      <c r="G8" s="217"/>
      <c r="H8" s="218"/>
      <c r="I8" s="1">
        <v>112</v>
      </c>
      <c r="J8" s="111">
        <v>753703563.41999996</v>
      </c>
      <c r="K8" s="111">
        <v>184257193.88999987</v>
      </c>
      <c r="L8" s="111">
        <v>696992141.87999988</v>
      </c>
      <c r="M8" s="111">
        <v>140741858.66858685</v>
      </c>
    </row>
    <row r="9" spans="1:13" ht="13.15" customHeight="1">
      <c r="A9" s="216" t="s">
        <v>94</v>
      </c>
      <c r="B9" s="217"/>
      <c r="C9" s="217"/>
      <c r="D9" s="217"/>
      <c r="E9" s="217"/>
      <c r="F9" s="217"/>
      <c r="G9" s="217"/>
      <c r="H9" s="218"/>
      <c r="I9" s="1">
        <v>113</v>
      </c>
      <c r="J9" s="111">
        <v>16995851.369999997</v>
      </c>
      <c r="K9" s="111">
        <v>8399847.8599999975</v>
      </c>
      <c r="L9" s="111">
        <v>25625133.570000004</v>
      </c>
      <c r="M9" s="111">
        <v>11634937.890000004</v>
      </c>
    </row>
    <row r="10" spans="1:13" ht="13.15" customHeight="1">
      <c r="A10" s="216" t="s">
        <v>7</v>
      </c>
      <c r="B10" s="217"/>
      <c r="C10" s="217"/>
      <c r="D10" s="217"/>
      <c r="E10" s="217"/>
      <c r="F10" s="217"/>
      <c r="G10" s="217"/>
      <c r="H10" s="218"/>
      <c r="I10" s="1">
        <v>114</v>
      </c>
      <c r="J10" s="118">
        <f>J11+J12+J16+J20+J21+J22+J25+J26</f>
        <v>741574380.47000027</v>
      </c>
      <c r="K10" s="118">
        <f t="shared" ref="K10:M10" si="1">K11+K12+K16+K20+K21+K22+K25+K26</f>
        <v>187763524.83000001</v>
      </c>
      <c r="L10" s="118">
        <f t="shared" si="1"/>
        <v>691563052.36999977</v>
      </c>
      <c r="M10" s="118">
        <f t="shared" si="1"/>
        <v>143490114.73999965</v>
      </c>
    </row>
    <row r="11" spans="1:13" ht="13.15" customHeight="1">
      <c r="A11" s="216" t="s">
        <v>95</v>
      </c>
      <c r="B11" s="217"/>
      <c r="C11" s="217"/>
      <c r="D11" s="217"/>
      <c r="E11" s="217"/>
      <c r="F11" s="217"/>
      <c r="G11" s="217"/>
      <c r="H11" s="218"/>
      <c r="I11" s="1">
        <v>115</v>
      </c>
      <c r="J11" s="127">
        <v>3256293.7000000477</v>
      </c>
      <c r="K11" s="127">
        <v>-344864.41999995708</v>
      </c>
      <c r="L11" s="127">
        <v>-1629185.2500001192</v>
      </c>
      <c r="M11" s="127">
        <v>-1398768.2500001062</v>
      </c>
    </row>
    <row r="12" spans="1:13" ht="13.15" customHeight="1">
      <c r="A12" s="216" t="s">
        <v>16</v>
      </c>
      <c r="B12" s="217"/>
      <c r="C12" s="217"/>
      <c r="D12" s="217"/>
      <c r="E12" s="217"/>
      <c r="F12" s="217"/>
      <c r="G12" s="217"/>
      <c r="H12" s="218"/>
      <c r="I12" s="1">
        <v>116</v>
      </c>
      <c r="J12" s="118">
        <f>SUM(J13:J15)</f>
        <v>477505130.01000005</v>
      </c>
      <c r="K12" s="118">
        <f t="shared" ref="K12:M12" si="2">SUM(K13:K15)</f>
        <v>120656064.88999999</v>
      </c>
      <c r="L12" s="118">
        <f t="shared" si="2"/>
        <v>451505824.05999988</v>
      </c>
      <c r="M12" s="118">
        <f t="shared" si="2"/>
        <v>106343401.27999982</v>
      </c>
    </row>
    <row r="13" spans="1:13" ht="13.15" customHeight="1">
      <c r="A13" s="200" t="s">
        <v>122</v>
      </c>
      <c r="B13" s="201"/>
      <c r="C13" s="201"/>
      <c r="D13" s="201"/>
      <c r="E13" s="201"/>
      <c r="F13" s="201"/>
      <c r="G13" s="201"/>
      <c r="H13" s="202"/>
      <c r="I13" s="1">
        <v>117</v>
      </c>
      <c r="J13" s="111">
        <v>365393671.13</v>
      </c>
      <c r="K13" s="111">
        <v>89050280.819999993</v>
      </c>
      <c r="L13" s="111">
        <v>342895376.12999988</v>
      </c>
      <c r="M13" s="111">
        <v>77312473.149999797</v>
      </c>
    </row>
    <row r="14" spans="1:13" ht="13.15" customHeight="1">
      <c r="A14" s="200" t="s">
        <v>123</v>
      </c>
      <c r="B14" s="201"/>
      <c r="C14" s="201"/>
      <c r="D14" s="201"/>
      <c r="E14" s="201"/>
      <c r="F14" s="201"/>
      <c r="G14" s="201"/>
      <c r="H14" s="202"/>
      <c r="I14" s="1">
        <v>118</v>
      </c>
      <c r="J14" s="111">
        <v>56203273.090000004</v>
      </c>
      <c r="K14" s="111">
        <v>15206223.030000001</v>
      </c>
      <c r="L14" s="111">
        <v>62821249.690000005</v>
      </c>
      <c r="M14" s="111">
        <v>16614186.460000008</v>
      </c>
    </row>
    <row r="15" spans="1:13" ht="13.15" customHeight="1">
      <c r="A15" s="200" t="s">
        <v>52</v>
      </c>
      <c r="B15" s="201"/>
      <c r="C15" s="201"/>
      <c r="D15" s="201"/>
      <c r="E15" s="201"/>
      <c r="F15" s="201"/>
      <c r="G15" s="201"/>
      <c r="H15" s="202"/>
      <c r="I15" s="1">
        <v>119</v>
      </c>
      <c r="J15" s="121">
        <v>55908185.789999999</v>
      </c>
      <c r="K15" s="121">
        <v>16399561.039999999</v>
      </c>
      <c r="L15" s="121">
        <v>45789198.240000002</v>
      </c>
      <c r="M15" s="121">
        <v>12416741.670000017</v>
      </c>
    </row>
    <row r="16" spans="1:13" ht="13.15" customHeight="1">
      <c r="A16" s="216" t="s">
        <v>17</v>
      </c>
      <c r="B16" s="217"/>
      <c r="C16" s="217"/>
      <c r="D16" s="217"/>
      <c r="E16" s="217"/>
      <c r="F16" s="217"/>
      <c r="G16" s="217"/>
      <c r="H16" s="218"/>
      <c r="I16" s="1">
        <v>120</v>
      </c>
      <c r="J16" s="118">
        <f>SUM(J17:J19)</f>
        <v>119533163.64</v>
      </c>
      <c r="K16" s="118">
        <f t="shared" ref="K16:M16" si="3">SUM(K17:K19)</f>
        <v>24203480.340000004</v>
      </c>
      <c r="L16" s="118">
        <f t="shared" si="3"/>
        <v>121203522.84999999</v>
      </c>
      <c r="M16" s="118">
        <f t="shared" si="3"/>
        <v>26064426.37999998</v>
      </c>
    </row>
    <row r="17" spans="1:13" ht="13.15" customHeight="1">
      <c r="A17" s="200" t="s">
        <v>53</v>
      </c>
      <c r="B17" s="201"/>
      <c r="C17" s="201"/>
      <c r="D17" s="201"/>
      <c r="E17" s="201"/>
      <c r="F17" s="201"/>
      <c r="G17" s="201"/>
      <c r="H17" s="202"/>
      <c r="I17" s="1">
        <v>121</v>
      </c>
      <c r="J17" s="122">
        <v>71719898.184</v>
      </c>
      <c r="K17" s="122">
        <v>14522088.204000004</v>
      </c>
      <c r="L17" s="122">
        <v>74439975.687614277</v>
      </c>
      <c r="M17" s="122">
        <v>17872068.621731915</v>
      </c>
    </row>
    <row r="18" spans="1:13" ht="13.15" customHeight="1">
      <c r="A18" s="200" t="s">
        <v>54</v>
      </c>
      <c r="B18" s="201"/>
      <c r="C18" s="201"/>
      <c r="D18" s="201"/>
      <c r="E18" s="201"/>
      <c r="F18" s="201"/>
      <c r="G18" s="201"/>
      <c r="H18" s="202"/>
      <c r="I18" s="1">
        <v>122</v>
      </c>
      <c r="J18" s="123">
        <v>29883290.91</v>
      </c>
      <c r="K18" s="123">
        <v>6050870.0850000009</v>
      </c>
      <c r="L18" s="123">
        <v>29291956.684385721</v>
      </c>
      <c r="M18" s="123">
        <v>4815272.4902680703</v>
      </c>
    </row>
    <row r="19" spans="1:13" ht="13.15" customHeight="1">
      <c r="A19" s="200" t="s">
        <v>55</v>
      </c>
      <c r="B19" s="201"/>
      <c r="C19" s="201"/>
      <c r="D19" s="201"/>
      <c r="E19" s="201"/>
      <c r="F19" s="201"/>
      <c r="G19" s="201"/>
      <c r="H19" s="202"/>
      <c r="I19" s="1">
        <v>123</v>
      </c>
      <c r="J19" s="123">
        <v>17929974.546</v>
      </c>
      <c r="K19" s="123">
        <v>3630522.0510000009</v>
      </c>
      <c r="L19" s="123">
        <v>17471590.477999996</v>
      </c>
      <c r="M19" s="123">
        <v>3377085.2679999955</v>
      </c>
    </row>
    <row r="20" spans="1:13" ht="13.15" customHeight="1">
      <c r="A20" s="216" t="s">
        <v>96</v>
      </c>
      <c r="B20" s="217"/>
      <c r="C20" s="217"/>
      <c r="D20" s="217"/>
      <c r="E20" s="217"/>
      <c r="F20" s="217"/>
      <c r="G20" s="217"/>
      <c r="H20" s="218"/>
      <c r="I20" s="1">
        <v>124</v>
      </c>
      <c r="J20" s="127">
        <v>42878202.869999997</v>
      </c>
      <c r="K20" s="127">
        <v>11711579.069999997</v>
      </c>
      <c r="L20" s="127">
        <v>49293414.399999999</v>
      </c>
      <c r="M20" s="127">
        <v>12752809.539999992</v>
      </c>
    </row>
    <row r="21" spans="1:13" ht="13.15" customHeight="1">
      <c r="A21" s="216" t="s">
        <v>97</v>
      </c>
      <c r="B21" s="217"/>
      <c r="C21" s="217"/>
      <c r="D21" s="217"/>
      <c r="E21" s="217"/>
      <c r="F21" s="217"/>
      <c r="G21" s="217"/>
      <c r="H21" s="218"/>
      <c r="I21" s="1">
        <v>125</v>
      </c>
      <c r="J21" s="132">
        <v>84130373.330000013</v>
      </c>
      <c r="K21" s="132">
        <v>20619413.06000001</v>
      </c>
      <c r="L21" s="132">
        <v>57413299.039999992</v>
      </c>
      <c r="M21" s="132">
        <v>-5498164.8300000057</v>
      </c>
    </row>
    <row r="22" spans="1:13" ht="13.15" customHeight="1">
      <c r="A22" s="216" t="s">
        <v>18</v>
      </c>
      <c r="B22" s="217"/>
      <c r="C22" s="217"/>
      <c r="D22" s="217"/>
      <c r="E22" s="217"/>
      <c r="F22" s="217"/>
      <c r="G22" s="217"/>
      <c r="H22" s="218"/>
      <c r="I22" s="1">
        <v>126</v>
      </c>
      <c r="J22" s="118">
        <f>SUM(J23:J24)</f>
        <v>0</v>
      </c>
      <c r="K22" s="118">
        <f t="shared" ref="K22:M22" si="4">SUM(K23:K24)</f>
        <v>0</v>
      </c>
      <c r="L22" s="118">
        <f t="shared" si="4"/>
        <v>0</v>
      </c>
      <c r="M22" s="118">
        <f t="shared" si="4"/>
        <v>0</v>
      </c>
    </row>
    <row r="23" spans="1:13" ht="13.15" customHeight="1">
      <c r="A23" s="200" t="s">
        <v>113</v>
      </c>
      <c r="B23" s="201"/>
      <c r="C23" s="201"/>
      <c r="D23" s="201"/>
      <c r="E23" s="201"/>
      <c r="F23" s="201"/>
      <c r="G23" s="201"/>
      <c r="H23" s="202"/>
      <c r="I23" s="1">
        <v>127</v>
      </c>
      <c r="J23" s="124">
        <v>0</v>
      </c>
      <c r="K23" s="124">
        <v>0</v>
      </c>
      <c r="L23" s="124">
        <v>0</v>
      </c>
      <c r="M23" s="124">
        <v>0</v>
      </c>
    </row>
    <row r="24" spans="1:13" ht="13.15" customHeight="1">
      <c r="A24" s="200" t="s">
        <v>114</v>
      </c>
      <c r="B24" s="201"/>
      <c r="C24" s="201"/>
      <c r="D24" s="201"/>
      <c r="E24" s="201"/>
      <c r="F24" s="201"/>
      <c r="G24" s="201"/>
      <c r="H24" s="202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ht="13.15" customHeight="1">
      <c r="A25" s="216" t="s">
        <v>98</v>
      </c>
      <c r="B25" s="217"/>
      <c r="C25" s="217"/>
      <c r="D25" s="217"/>
      <c r="E25" s="217"/>
      <c r="F25" s="217"/>
      <c r="G25" s="217"/>
      <c r="H25" s="218"/>
      <c r="I25" s="1">
        <v>129</v>
      </c>
      <c r="J25" s="133">
        <v>7863772.9800000004</v>
      </c>
      <c r="K25" s="133">
        <v>7863772.9800000004</v>
      </c>
      <c r="L25" s="133">
        <v>2505920.7000000002</v>
      </c>
      <c r="M25" s="133">
        <v>2505920.7000000002</v>
      </c>
    </row>
    <row r="26" spans="1:13" ht="13.15" customHeight="1">
      <c r="A26" s="216" t="s">
        <v>41</v>
      </c>
      <c r="B26" s="217"/>
      <c r="C26" s="217"/>
      <c r="D26" s="217"/>
      <c r="E26" s="217"/>
      <c r="F26" s="217"/>
      <c r="G26" s="217"/>
      <c r="H26" s="218"/>
      <c r="I26" s="1">
        <v>130</v>
      </c>
      <c r="J26" s="127">
        <v>6407443.9400000004</v>
      </c>
      <c r="K26" s="127">
        <v>3054078.9100000006</v>
      </c>
      <c r="L26" s="127">
        <v>11270256.570000002</v>
      </c>
      <c r="M26" s="127">
        <v>2720489.9200000018</v>
      </c>
    </row>
    <row r="27" spans="1:13" ht="13.15" customHeight="1">
      <c r="A27" s="216" t="s">
        <v>179</v>
      </c>
      <c r="B27" s="217"/>
      <c r="C27" s="217"/>
      <c r="D27" s="217"/>
      <c r="E27" s="217"/>
      <c r="F27" s="217"/>
      <c r="G27" s="217"/>
      <c r="H27" s="218"/>
      <c r="I27" s="1">
        <v>131</v>
      </c>
      <c r="J27" s="125">
        <f>SUM(J28:J32)</f>
        <v>65388127.289999992</v>
      </c>
      <c r="K27" s="125">
        <f t="shared" ref="K27:M27" si="5">SUM(K28:K32)</f>
        <v>7034656.6099999966</v>
      </c>
      <c r="L27" s="125">
        <f t="shared" si="5"/>
        <v>72347081.129999995</v>
      </c>
      <c r="M27" s="125">
        <f t="shared" si="5"/>
        <v>17831916.189999994</v>
      </c>
    </row>
    <row r="28" spans="1:13" ht="23.45" customHeight="1">
      <c r="A28" s="216" t="s">
        <v>193</v>
      </c>
      <c r="B28" s="217"/>
      <c r="C28" s="217"/>
      <c r="D28" s="217"/>
      <c r="E28" s="217"/>
      <c r="F28" s="217"/>
      <c r="G28" s="217"/>
      <c r="H28" s="218"/>
      <c r="I28" s="1">
        <v>132</v>
      </c>
      <c r="J28" s="123">
        <v>6264148.8799999999</v>
      </c>
      <c r="K28" s="123">
        <v>2012815.7199999997</v>
      </c>
      <c r="L28" s="123">
        <v>4956778.3600000003</v>
      </c>
      <c r="M28" s="123">
        <v>1492269.6100000003</v>
      </c>
    </row>
    <row r="29" spans="1:13" ht="23.45" customHeight="1">
      <c r="A29" s="216" t="s">
        <v>129</v>
      </c>
      <c r="B29" s="217"/>
      <c r="C29" s="217"/>
      <c r="D29" s="217"/>
      <c r="E29" s="217"/>
      <c r="F29" s="217"/>
      <c r="G29" s="217"/>
      <c r="H29" s="218"/>
      <c r="I29" s="1">
        <v>133</v>
      </c>
      <c r="J29" s="123">
        <v>8961499.3599999994</v>
      </c>
      <c r="K29" s="123">
        <v>3234477.8699999936</v>
      </c>
      <c r="L29" s="123">
        <v>8954143.290000001</v>
      </c>
      <c r="M29" s="123">
        <v>692432.45000000112</v>
      </c>
    </row>
    <row r="30" spans="1:13" ht="13.15" customHeight="1">
      <c r="A30" s="216" t="s">
        <v>115</v>
      </c>
      <c r="B30" s="217"/>
      <c r="C30" s="217"/>
      <c r="D30" s="217"/>
      <c r="E30" s="217"/>
      <c r="F30" s="217"/>
      <c r="G30" s="217"/>
      <c r="H30" s="218"/>
      <c r="I30" s="1">
        <v>134</v>
      </c>
      <c r="J30" s="7">
        <v>50162479.049999997</v>
      </c>
      <c r="K30" s="7">
        <v>1787363.0200000033</v>
      </c>
      <c r="L30" s="7">
        <v>58436151.959999993</v>
      </c>
      <c r="M30" s="7">
        <v>15647206.609999992</v>
      </c>
    </row>
    <row r="31" spans="1:13" ht="13.15" customHeight="1">
      <c r="A31" s="216" t="s">
        <v>189</v>
      </c>
      <c r="B31" s="217"/>
      <c r="C31" s="217"/>
      <c r="D31" s="217"/>
      <c r="E31" s="217"/>
      <c r="F31" s="217"/>
      <c r="G31" s="217"/>
      <c r="H31" s="218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ht="13.15" customHeight="1">
      <c r="A32" s="216" t="s">
        <v>116</v>
      </c>
      <c r="B32" s="217"/>
      <c r="C32" s="217"/>
      <c r="D32" s="217"/>
      <c r="E32" s="217"/>
      <c r="F32" s="217"/>
      <c r="G32" s="217"/>
      <c r="H32" s="218"/>
      <c r="I32" s="1">
        <v>136</v>
      </c>
      <c r="J32" s="7">
        <v>0</v>
      </c>
      <c r="K32" s="7">
        <v>0</v>
      </c>
      <c r="L32" s="7">
        <v>7.52</v>
      </c>
      <c r="M32" s="7">
        <v>7.52</v>
      </c>
    </row>
    <row r="33" spans="1:13" ht="13.15" customHeight="1">
      <c r="A33" s="216" t="s">
        <v>180</v>
      </c>
      <c r="B33" s="217"/>
      <c r="C33" s="217"/>
      <c r="D33" s="217"/>
      <c r="E33" s="217"/>
      <c r="F33" s="217"/>
      <c r="G33" s="217"/>
      <c r="H33" s="218"/>
      <c r="I33" s="1">
        <v>137</v>
      </c>
      <c r="J33" s="118">
        <f>SUM(J34:J37)</f>
        <v>62261027.68</v>
      </c>
      <c r="K33" s="118">
        <f t="shared" ref="K33:M33" si="6">SUM(K34:K37)</f>
        <v>2162661.8999999985</v>
      </c>
      <c r="L33" s="118">
        <f t="shared" si="6"/>
        <v>65674160.339999996</v>
      </c>
      <c r="M33" s="118">
        <f t="shared" si="6"/>
        <v>24262579.759999994</v>
      </c>
    </row>
    <row r="34" spans="1:13" ht="13.15" customHeight="1">
      <c r="A34" s="216" t="s">
        <v>57</v>
      </c>
      <c r="B34" s="217"/>
      <c r="C34" s="217"/>
      <c r="D34" s="217"/>
      <c r="E34" s="217"/>
      <c r="F34" s="217"/>
      <c r="G34" s="217"/>
      <c r="H34" s="218"/>
      <c r="I34" s="1">
        <v>138</v>
      </c>
      <c r="J34" s="111">
        <v>1119515.8599999999</v>
      </c>
      <c r="K34" s="111">
        <v>872991.85999999987</v>
      </c>
      <c r="L34" s="111">
        <v>2205930.96</v>
      </c>
      <c r="M34" s="111">
        <v>561461.93999999994</v>
      </c>
    </row>
    <row r="35" spans="1:13" ht="23.45" customHeight="1">
      <c r="A35" s="216" t="s">
        <v>56</v>
      </c>
      <c r="B35" s="217"/>
      <c r="C35" s="217"/>
      <c r="D35" s="217"/>
      <c r="E35" s="217"/>
      <c r="F35" s="217"/>
      <c r="G35" s="217"/>
      <c r="H35" s="218"/>
      <c r="I35" s="1">
        <v>139</v>
      </c>
      <c r="J35" s="111">
        <v>30921224.140000001</v>
      </c>
      <c r="K35" s="111">
        <v>8567670.3599999994</v>
      </c>
      <c r="L35" s="111">
        <v>63468229.379999995</v>
      </c>
      <c r="M35" s="111">
        <v>23701117.819999993</v>
      </c>
    </row>
    <row r="36" spans="1:13" ht="13.15" customHeight="1">
      <c r="A36" s="216" t="s">
        <v>190</v>
      </c>
      <c r="B36" s="217"/>
      <c r="C36" s="217"/>
      <c r="D36" s="217"/>
      <c r="E36" s="217"/>
      <c r="F36" s="217"/>
      <c r="G36" s="217"/>
      <c r="H36" s="218"/>
      <c r="I36" s="1">
        <v>140</v>
      </c>
      <c r="J36" s="7">
        <v>30220287.68</v>
      </c>
      <c r="K36" s="7">
        <v>-7278000.3200000003</v>
      </c>
      <c r="L36" s="7">
        <v>0</v>
      </c>
      <c r="M36" s="7">
        <v>0</v>
      </c>
    </row>
    <row r="37" spans="1:13" ht="13.15" customHeight="1">
      <c r="A37" s="216" t="s">
        <v>58</v>
      </c>
      <c r="B37" s="217"/>
      <c r="C37" s="217"/>
      <c r="D37" s="217"/>
      <c r="E37" s="217"/>
      <c r="F37" s="217"/>
      <c r="G37" s="217"/>
      <c r="H37" s="218"/>
      <c r="I37" s="1">
        <v>141</v>
      </c>
      <c r="J37" s="7">
        <v>0</v>
      </c>
      <c r="K37" s="7">
        <v>0</v>
      </c>
      <c r="L37" s="7">
        <v>0</v>
      </c>
      <c r="M37" s="7">
        <v>0</v>
      </c>
    </row>
    <row r="38" spans="1:13" ht="13.15" customHeight="1">
      <c r="A38" s="216" t="s">
        <v>164</v>
      </c>
      <c r="B38" s="217"/>
      <c r="C38" s="217"/>
      <c r="D38" s="217"/>
      <c r="E38" s="217"/>
      <c r="F38" s="217"/>
      <c r="G38" s="217"/>
      <c r="H38" s="218"/>
      <c r="I38" s="1">
        <v>142</v>
      </c>
      <c r="J38" s="134">
        <v>0</v>
      </c>
      <c r="K38" s="134">
        <v>0</v>
      </c>
      <c r="L38" s="134">
        <v>0</v>
      </c>
      <c r="M38" s="134">
        <v>0</v>
      </c>
    </row>
    <row r="39" spans="1:13" ht="13.15" customHeight="1">
      <c r="A39" s="216" t="s">
        <v>165</v>
      </c>
      <c r="B39" s="217"/>
      <c r="C39" s="217"/>
      <c r="D39" s="217"/>
      <c r="E39" s="217"/>
      <c r="F39" s="217"/>
      <c r="G39" s="217"/>
      <c r="H39" s="218"/>
      <c r="I39" s="1">
        <v>143</v>
      </c>
      <c r="J39" s="135">
        <v>0</v>
      </c>
      <c r="K39" s="135">
        <v>0</v>
      </c>
      <c r="L39" s="135">
        <v>0</v>
      </c>
      <c r="M39" s="135">
        <v>0</v>
      </c>
    </row>
    <row r="40" spans="1:13" ht="13.15" customHeight="1">
      <c r="A40" s="216" t="s">
        <v>191</v>
      </c>
      <c r="B40" s="217"/>
      <c r="C40" s="217"/>
      <c r="D40" s="217"/>
      <c r="E40" s="217"/>
      <c r="F40" s="217"/>
      <c r="G40" s="217"/>
      <c r="H40" s="218"/>
      <c r="I40" s="1">
        <v>144</v>
      </c>
      <c r="J40" s="134">
        <v>0</v>
      </c>
      <c r="K40" s="134">
        <v>0</v>
      </c>
      <c r="L40" s="134">
        <v>0</v>
      </c>
      <c r="M40" s="134">
        <v>0</v>
      </c>
    </row>
    <row r="41" spans="1:13" ht="13.15" customHeight="1">
      <c r="A41" s="216" t="s">
        <v>192</v>
      </c>
      <c r="B41" s="217"/>
      <c r="C41" s="217"/>
      <c r="D41" s="217"/>
      <c r="E41" s="217"/>
      <c r="F41" s="217"/>
      <c r="G41" s="217"/>
      <c r="H41" s="218"/>
      <c r="I41" s="1">
        <v>145</v>
      </c>
      <c r="J41" s="134">
        <v>0</v>
      </c>
      <c r="K41" s="134">
        <v>0</v>
      </c>
      <c r="L41" s="134">
        <v>0</v>
      </c>
      <c r="M41" s="134">
        <v>0</v>
      </c>
    </row>
    <row r="42" spans="1:13" ht="13.15" customHeight="1">
      <c r="A42" s="216" t="s">
        <v>181</v>
      </c>
      <c r="B42" s="217"/>
      <c r="C42" s="217"/>
      <c r="D42" s="217"/>
      <c r="E42" s="217"/>
      <c r="F42" s="217"/>
      <c r="G42" s="217"/>
      <c r="H42" s="218"/>
      <c r="I42" s="1">
        <v>146</v>
      </c>
      <c r="J42" s="118">
        <f>J7+J27+J38+J40</f>
        <v>836087542.07999992</v>
      </c>
      <c r="K42" s="118">
        <f t="shared" ref="K42:M42" si="7">K7+K27+K38+K40</f>
        <v>199691698.35999984</v>
      </c>
      <c r="L42" s="118">
        <f t="shared" si="7"/>
        <v>794964356.57999992</v>
      </c>
      <c r="M42" s="118">
        <f t="shared" si="7"/>
        <v>170208712.74858686</v>
      </c>
    </row>
    <row r="43" spans="1:13" ht="13.15" customHeight="1">
      <c r="A43" s="216" t="s">
        <v>182</v>
      </c>
      <c r="B43" s="217"/>
      <c r="C43" s="217"/>
      <c r="D43" s="217"/>
      <c r="E43" s="217"/>
      <c r="F43" s="217"/>
      <c r="G43" s="217"/>
      <c r="H43" s="218"/>
      <c r="I43" s="1">
        <v>147</v>
      </c>
      <c r="J43" s="118">
        <f>J10+J33+J39+J41</f>
        <v>803835408.15000021</v>
      </c>
      <c r="K43" s="118">
        <f t="shared" ref="K43:M43" si="8">K10+K33+K39+K41</f>
        <v>189926186.73000002</v>
      </c>
      <c r="L43" s="118">
        <f t="shared" si="8"/>
        <v>757237212.7099998</v>
      </c>
      <c r="M43" s="118">
        <f t="shared" si="8"/>
        <v>167752694.49999964</v>
      </c>
    </row>
    <row r="44" spans="1:13" ht="13.15" customHeight="1">
      <c r="A44" s="216" t="s">
        <v>202</v>
      </c>
      <c r="B44" s="217"/>
      <c r="C44" s="217"/>
      <c r="D44" s="217"/>
      <c r="E44" s="217"/>
      <c r="F44" s="217"/>
      <c r="G44" s="217"/>
      <c r="H44" s="218"/>
      <c r="I44" s="1">
        <v>148</v>
      </c>
      <c r="J44" s="118">
        <f>J42-J43</f>
        <v>32252133.929999709</v>
      </c>
      <c r="K44" s="118">
        <f t="shared" ref="K44:M44" si="9">K42-K43</f>
        <v>9765511.6299998164</v>
      </c>
      <c r="L44" s="118">
        <f t="shared" si="9"/>
        <v>37727143.870000124</v>
      </c>
      <c r="M44" s="118">
        <f t="shared" si="9"/>
        <v>2456018.2485872209</v>
      </c>
    </row>
    <row r="45" spans="1:13" ht="13.15" customHeight="1">
      <c r="A45" s="224" t="s">
        <v>184</v>
      </c>
      <c r="B45" s="225"/>
      <c r="C45" s="225"/>
      <c r="D45" s="225"/>
      <c r="E45" s="225"/>
      <c r="F45" s="225"/>
      <c r="G45" s="225"/>
      <c r="H45" s="226"/>
      <c r="I45" s="1">
        <v>149</v>
      </c>
      <c r="J45" s="46">
        <f>IF(J42&gt;J43,J42-J43,0)</f>
        <v>32252133.929999709</v>
      </c>
      <c r="K45" s="46">
        <f t="shared" ref="K45:M45" si="10">IF(K42&gt;K43,K42-K43,0)</f>
        <v>9765511.6299998164</v>
      </c>
      <c r="L45" s="46">
        <f t="shared" si="10"/>
        <v>37727143.870000124</v>
      </c>
      <c r="M45" s="46">
        <f t="shared" si="10"/>
        <v>2456018.2485872209</v>
      </c>
    </row>
    <row r="46" spans="1:13" ht="13.15" customHeight="1">
      <c r="A46" s="224" t="s">
        <v>185</v>
      </c>
      <c r="B46" s="225"/>
      <c r="C46" s="225"/>
      <c r="D46" s="225"/>
      <c r="E46" s="225"/>
      <c r="F46" s="225"/>
      <c r="G46" s="225"/>
      <c r="H46" s="226"/>
      <c r="I46" s="1">
        <v>150</v>
      </c>
      <c r="J46" s="46">
        <f>IF(J43&gt;J42,J43-J42,0)</f>
        <v>0</v>
      </c>
      <c r="K46" s="46">
        <f t="shared" ref="K46:M46" si="11">IF(K43&gt;K42,K43-K42,0)</f>
        <v>0</v>
      </c>
      <c r="L46" s="46">
        <f t="shared" si="11"/>
        <v>0</v>
      </c>
      <c r="M46" s="46">
        <f t="shared" si="11"/>
        <v>0</v>
      </c>
    </row>
    <row r="47" spans="1:13" ht="13.15" customHeight="1">
      <c r="A47" s="216" t="s">
        <v>183</v>
      </c>
      <c r="B47" s="217"/>
      <c r="C47" s="217"/>
      <c r="D47" s="217"/>
      <c r="E47" s="217"/>
      <c r="F47" s="217"/>
      <c r="G47" s="217"/>
      <c r="H47" s="218"/>
      <c r="I47" s="1">
        <v>151</v>
      </c>
      <c r="J47" s="127">
        <v>-298528</v>
      </c>
      <c r="K47" s="127">
        <v>-298528</v>
      </c>
      <c r="L47" s="127">
        <v>494273.38</v>
      </c>
      <c r="M47" s="127">
        <v>494273.38</v>
      </c>
    </row>
    <row r="48" spans="1:13" ht="13.15" customHeight="1">
      <c r="A48" s="216" t="s">
        <v>203</v>
      </c>
      <c r="B48" s="217"/>
      <c r="C48" s="217"/>
      <c r="D48" s="217"/>
      <c r="E48" s="217"/>
      <c r="F48" s="217"/>
      <c r="G48" s="217"/>
      <c r="H48" s="218"/>
      <c r="I48" s="1">
        <v>152</v>
      </c>
      <c r="J48" s="118">
        <f>J44-J47</f>
        <v>32550661.929999709</v>
      </c>
      <c r="K48" s="118">
        <f t="shared" ref="K48:M48" si="12">K44-K47</f>
        <v>10064039.629999816</v>
      </c>
      <c r="L48" s="118">
        <f t="shared" si="12"/>
        <v>37232870.490000121</v>
      </c>
      <c r="M48" s="118">
        <f t="shared" si="12"/>
        <v>1961744.868587221</v>
      </c>
    </row>
    <row r="49" spans="1:13" ht="13.15" customHeight="1">
      <c r="A49" s="224" t="s">
        <v>161</v>
      </c>
      <c r="B49" s="225"/>
      <c r="C49" s="225"/>
      <c r="D49" s="225"/>
      <c r="E49" s="225"/>
      <c r="F49" s="225"/>
      <c r="G49" s="225"/>
      <c r="H49" s="226"/>
      <c r="I49" s="1">
        <v>153</v>
      </c>
      <c r="J49" s="46">
        <f>IF(J48&gt;0,J48,0)</f>
        <v>32550661.929999709</v>
      </c>
      <c r="K49" s="46">
        <f t="shared" ref="K49:M49" si="13">IF(K48&gt;0,K48,0)</f>
        <v>10064039.629999816</v>
      </c>
      <c r="L49" s="46">
        <f t="shared" si="13"/>
        <v>37232870.490000121</v>
      </c>
      <c r="M49" s="46">
        <f t="shared" si="13"/>
        <v>1961744.868587221</v>
      </c>
    </row>
    <row r="50" spans="1:13" ht="13.15" customHeight="1">
      <c r="A50" s="256" t="s">
        <v>186</v>
      </c>
      <c r="B50" s="257"/>
      <c r="C50" s="257"/>
      <c r="D50" s="257"/>
      <c r="E50" s="257"/>
      <c r="F50" s="257"/>
      <c r="G50" s="257"/>
      <c r="H50" s="258"/>
      <c r="I50" s="4">
        <v>154</v>
      </c>
      <c r="J50" s="53">
        <f>IF(J48&lt;0,-J48,0)</f>
        <v>0</v>
      </c>
      <c r="K50" s="53">
        <f t="shared" ref="K50:M50" si="14">IF(K48&lt;0,-K48,0)</f>
        <v>0</v>
      </c>
      <c r="L50" s="53">
        <f t="shared" si="14"/>
        <v>0</v>
      </c>
      <c r="M50" s="53">
        <f t="shared" si="14"/>
        <v>0</v>
      </c>
    </row>
    <row r="51" spans="1:13">
      <c r="A51" s="208" t="s">
        <v>275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</row>
    <row r="52" spans="1:13">
      <c r="A52" s="212" t="s">
        <v>156</v>
      </c>
      <c r="B52" s="213"/>
      <c r="C52" s="213"/>
      <c r="D52" s="213"/>
      <c r="E52" s="213"/>
      <c r="F52" s="213"/>
      <c r="G52" s="213"/>
      <c r="H52" s="213"/>
      <c r="I52" s="47"/>
      <c r="J52" s="47"/>
      <c r="K52" s="47"/>
      <c r="L52" s="47"/>
      <c r="M52" s="54"/>
    </row>
    <row r="53" spans="1:13">
      <c r="A53" s="253" t="s">
        <v>200</v>
      </c>
      <c r="B53" s="254"/>
      <c r="C53" s="254"/>
      <c r="D53" s="254"/>
      <c r="E53" s="254"/>
      <c r="F53" s="254"/>
      <c r="G53" s="254"/>
      <c r="H53" s="255"/>
      <c r="I53" s="1">
        <v>155</v>
      </c>
      <c r="J53" s="7"/>
      <c r="K53" s="7"/>
      <c r="L53" s="7"/>
      <c r="M53" s="7"/>
    </row>
    <row r="54" spans="1:13">
      <c r="A54" s="253" t="s">
        <v>201</v>
      </c>
      <c r="B54" s="254"/>
      <c r="C54" s="254"/>
      <c r="D54" s="254"/>
      <c r="E54" s="254"/>
      <c r="F54" s="254"/>
      <c r="G54" s="254"/>
      <c r="H54" s="255"/>
      <c r="I54" s="1">
        <v>156</v>
      </c>
      <c r="J54" s="8"/>
      <c r="K54" s="8"/>
      <c r="L54" s="8"/>
      <c r="M54" s="8"/>
    </row>
    <row r="55" spans="1:13">
      <c r="A55" s="208" t="s">
        <v>158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</row>
    <row r="56" spans="1:13" ht="13.15" customHeight="1">
      <c r="A56" s="212" t="s">
        <v>170</v>
      </c>
      <c r="B56" s="213"/>
      <c r="C56" s="213"/>
      <c r="D56" s="213"/>
      <c r="E56" s="213"/>
      <c r="F56" s="213"/>
      <c r="G56" s="213"/>
      <c r="H56" s="232"/>
      <c r="I56" s="9">
        <v>157</v>
      </c>
      <c r="J56" s="136">
        <f>J48</f>
        <v>32550661.929999709</v>
      </c>
      <c r="K56" s="136">
        <f t="shared" ref="K56:M56" si="15">K48</f>
        <v>10064039.629999816</v>
      </c>
      <c r="L56" s="136">
        <f t="shared" si="15"/>
        <v>37232870.490000121</v>
      </c>
      <c r="M56" s="136">
        <f t="shared" si="15"/>
        <v>1961744.868587221</v>
      </c>
    </row>
    <row r="57" spans="1:13" ht="13.15" customHeight="1">
      <c r="A57" s="216" t="s">
        <v>187</v>
      </c>
      <c r="B57" s="217"/>
      <c r="C57" s="217"/>
      <c r="D57" s="217"/>
      <c r="E57" s="217"/>
      <c r="F57" s="217"/>
      <c r="G57" s="217"/>
      <c r="H57" s="218"/>
      <c r="I57" s="1">
        <v>158</v>
      </c>
      <c r="J57" s="118">
        <f>SUM(J58:J64)</f>
        <v>-15341096</v>
      </c>
      <c r="K57" s="118">
        <f t="shared" ref="K57:M57" si="16">SUM(K58:K64)</f>
        <v>-7359347.3137045261</v>
      </c>
      <c r="L57" s="118">
        <f t="shared" si="16"/>
        <v>6629292.3600000003</v>
      </c>
      <c r="M57" s="118">
        <f t="shared" si="16"/>
        <v>3897692.0833794805</v>
      </c>
    </row>
    <row r="58" spans="1:13" ht="13.15" customHeight="1">
      <c r="A58" s="216" t="s">
        <v>194</v>
      </c>
      <c r="B58" s="217"/>
      <c r="C58" s="217"/>
      <c r="D58" s="217"/>
      <c r="E58" s="217"/>
      <c r="F58" s="217"/>
      <c r="G58" s="217"/>
      <c r="H58" s="218"/>
      <c r="I58" s="1">
        <v>159</v>
      </c>
      <c r="J58" s="7">
        <v>-15341096</v>
      </c>
      <c r="K58" s="7">
        <v>-7359347.3137045261</v>
      </c>
      <c r="L58" s="7">
        <v>6629292.3600000003</v>
      </c>
      <c r="M58" s="7">
        <v>3897692.0833794805</v>
      </c>
    </row>
    <row r="59" spans="1:13" ht="23.45" customHeight="1">
      <c r="A59" s="216" t="s">
        <v>195</v>
      </c>
      <c r="B59" s="217"/>
      <c r="C59" s="217"/>
      <c r="D59" s="217"/>
      <c r="E59" s="217"/>
      <c r="F59" s="217"/>
      <c r="G59" s="217"/>
      <c r="H59" s="218"/>
      <c r="I59" s="1">
        <v>160</v>
      </c>
      <c r="J59" s="7">
        <v>0</v>
      </c>
      <c r="K59" s="7">
        <v>0</v>
      </c>
      <c r="L59" s="7">
        <v>0</v>
      </c>
      <c r="M59" s="7">
        <v>0</v>
      </c>
    </row>
    <row r="60" spans="1:13" ht="23.45" customHeight="1">
      <c r="A60" s="216" t="s">
        <v>39</v>
      </c>
      <c r="B60" s="217"/>
      <c r="C60" s="217"/>
      <c r="D60" s="217"/>
      <c r="E60" s="217"/>
      <c r="F60" s="217"/>
      <c r="G60" s="217"/>
      <c r="H60" s="218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ht="13.15" customHeight="1">
      <c r="A61" s="216" t="s">
        <v>196</v>
      </c>
      <c r="B61" s="217"/>
      <c r="C61" s="217"/>
      <c r="D61" s="217"/>
      <c r="E61" s="217"/>
      <c r="F61" s="217"/>
      <c r="G61" s="217"/>
      <c r="H61" s="218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ht="13.15" customHeight="1">
      <c r="A62" s="216" t="s">
        <v>197</v>
      </c>
      <c r="B62" s="217"/>
      <c r="C62" s="217"/>
      <c r="D62" s="217"/>
      <c r="E62" s="217"/>
      <c r="F62" s="217"/>
      <c r="G62" s="217"/>
      <c r="H62" s="218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ht="13.15" customHeight="1">
      <c r="A63" s="216" t="s">
        <v>198</v>
      </c>
      <c r="B63" s="217"/>
      <c r="C63" s="217"/>
      <c r="D63" s="217"/>
      <c r="E63" s="217"/>
      <c r="F63" s="217"/>
      <c r="G63" s="217"/>
      <c r="H63" s="218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ht="13.15" customHeight="1">
      <c r="A64" s="216" t="s">
        <v>199</v>
      </c>
      <c r="B64" s="217"/>
      <c r="C64" s="217"/>
      <c r="D64" s="217"/>
      <c r="E64" s="217"/>
      <c r="F64" s="217"/>
      <c r="G64" s="217"/>
      <c r="H64" s="218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ht="13.15" customHeight="1">
      <c r="A65" s="216" t="s">
        <v>188</v>
      </c>
      <c r="B65" s="217"/>
      <c r="C65" s="217"/>
      <c r="D65" s="217"/>
      <c r="E65" s="217"/>
      <c r="F65" s="217"/>
      <c r="G65" s="217"/>
      <c r="H65" s="218"/>
      <c r="I65" s="1">
        <v>166</v>
      </c>
      <c r="J65" s="7">
        <v>-3068219</v>
      </c>
      <c r="K65" s="7">
        <v>-1471869.2627409054</v>
      </c>
      <c r="L65" s="7">
        <v>1193272.6248000001</v>
      </c>
      <c r="M65" s="7">
        <v>646952.56947589607</v>
      </c>
    </row>
    <row r="66" spans="1:13" ht="23.45" customHeight="1">
      <c r="A66" s="216" t="s">
        <v>162</v>
      </c>
      <c r="B66" s="217"/>
      <c r="C66" s="217"/>
      <c r="D66" s="217"/>
      <c r="E66" s="217"/>
      <c r="F66" s="217"/>
      <c r="G66" s="217"/>
      <c r="H66" s="218"/>
      <c r="I66" s="1">
        <v>167</v>
      </c>
      <c r="J66" s="118">
        <f>J57-J65</f>
        <v>-12272877</v>
      </c>
      <c r="K66" s="118">
        <f t="shared" ref="K66:M66" si="17">K57-K65</f>
        <v>-5887478.0509636207</v>
      </c>
      <c r="L66" s="118">
        <f t="shared" si="17"/>
        <v>5436019.7352</v>
      </c>
      <c r="M66" s="118">
        <f t="shared" si="17"/>
        <v>3250739.5139035843</v>
      </c>
    </row>
    <row r="67" spans="1:13" ht="13.15" customHeight="1">
      <c r="A67" s="216" t="s">
        <v>163</v>
      </c>
      <c r="B67" s="217"/>
      <c r="C67" s="217"/>
      <c r="D67" s="217"/>
      <c r="E67" s="217"/>
      <c r="F67" s="217"/>
      <c r="G67" s="217"/>
      <c r="H67" s="218"/>
      <c r="I67" s="1">
        <v>168</v>
      </c>
      <c r="J67" s="137">
        <f>J56+J66</f>
        <v>20277784.929999709</v>
      </c>
      <c r="K67" s="137">
        <f>K56+K66</f>
        <v>4176561.5790361958</v>
      </c>
      <c r="L67" s="137">
        <f t="shared" ref="L67:M67" si="18">L56+L66</f>
        <v>42668890.225200124</v>
      </c>
      <c r="M67" s="137">
        <f t="shared" si="18"/>
        <v>5212484.3824908054</v>
      </c>
    </row>
    <row r="68" spans="1:13">
      <c r="A68" s="249" t="s">
        <v>276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</row>
    <row r="69" spans="1:13">
      <c r="A69" s="251" t="s">
        <v>157</v>
      </c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</row>
    <row r="70" spans="1:13">
      <c r="A70" s="253" t="s">
        <v>200</v>
      </c>
      <c r="B70" s="254"/>
      <c r="C70" s="254"/>
      <c r="D70" s="254"/>
      <c r="E70" s="254"/>
      <c r="F70" s="254"/>
      <c r="G70" s="254"/>
      <c r="H70" s="255"/>
      <c r="I70" s="1">
        <v>169</v>
      </c>
      <c r="J70" s="7"/>
      <c r="K70" s="7"/>
      <c r="L70" s="7"/>
      <c r="M70" s="7"/>
    </row>
    <row r="71" spans="1:13">
      <c r="A71" s="246" t="s">
        <v>201</v>
      </c>
      <c r="B71" s="247"/>
      <c r="C71" s="247"/>
      <c r="D71" s="247"/>
      <c r="E71" s="247"/>
      <c r="F71" s="247"/>
      <c r="G71" s="247"/>
      <c r="H71" s="248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50" max="16383" man="1"/>
  </rowBreaks>
  <ignoredErrors>
    <ignoredError sqref="J16 J5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2"/>
  <sheetViews>
    <sheetView view="pageBreakPreview" zoomScaleNormal="100" zoomScaleSheetLayoutView="100" workbookViewId="0">
      <selection activeCell="M45" sqref="M45:M46"/>
    </sheetView>
  </sheetViews>
  <sheetFormatPr defaultColWidth="9.140625" defaultRowHeight="12.75"/>
  <cols>
    <col min="1" max="9" width="9.140625" style="45"/>
    <col min="10" max="11" width="12.7109375" style="45" customWidth="1"/>
    <col min="12" max="16384" width="9.140625" style="45"/>
  </cols>
  <sheetData>
    <row r="1" spans="1:11" ht="15.75">
      <c r="A1" s="265" t="s">
        <v>136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>
      <c r="A2" s="266" t="s">
        <v>307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1">
      <c r="A3" s="239" t="s">
        <v>294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</row>
    <row r="4" spans="1:11" ht="23.25">
      <c r="A4" s="267" t="s">
        <v>50</v>
      </c>
      <c r="B4" s="267"/>
      <c r="C4" s="267"/>
      <c r="D4" s="267"/>
      <c r="E4" s="267"/>
      <c r="F4" s="267"/>
      <c r="G4" s="267"/>
      <c r="H4" s="267"/>
      <c r="I4" s="57" t="s">
        <v>245</v>
      </c>
      <c r="J4" s="58" t="s">
        <v>281</v>
      </c>
      <c r="K4" s="58" t="s">
        <v>282</v>
      </c>
    </row>
    <row r="5" spans="1:11">
      <c r="A5" s="264">
        <v>1</v>
      </c>
      <c r="B5" s="264"/>
      <c r="C5" s="264"/>
      <c r="D5" s="264"/>
      <c r="E5" s="264"/>
      <c r="F5" s="264"/>
      <c r="G5" s="264"/>
      <c r="H5" s="264"/>
      <c r="I5" s="59">
        <v>2</v>
      </c>
      <c r="J5" s="60" t="s">
        <v>248</v>
      </c>
      <c r="K5" s="60" t="s">
        <v>249</v>
      </c>
    </row>
    <row r="6" spans="1:11">
      <c r="A6" s="208" t="s">
        <v>130</v>
      </c>
      <c r="B6" s="209"/>
      <c r="C6" s="209"/>
      <c r="D6" s="209"/>
      <c r="E6" s="209"/>
      <c r="F6" s="209"/>
      <c r="G6" s="209"/>
      <c r="H6" s="209"/>
      <c r="I6" s="262"/>
      <c r="J6" s="262"/>
      <c r="K6" s="263"/>
    </row>
    <row r="7" spans="1:11">
      <c r="A7" s="200" t="s">
        <v>34</v>
      </c>
      <c r="B7" s="201"/>
      <c r="C7" s="201"/>
      <c r="D7" s="201"/>
      <c r="E7" s="201"/>
      <c r="F7" s="201"/>
      <c r="G7" s="201"/>
      <c r="H7" s="201"/>
      <c r="I7" s="1">
        <v>1</v>
      </c>
      <c r="J7" s="7">
        <v>32252133.929999709</v>
      </c>
      <c r="K7" s="7">
        <v>37727143.870000161</v>
      </c>
    </row>
    <row r="8" spans="1:11">
      <c r="A8" s="200" t="s">
        <v>35</v>
      </c>
      <c r="B8" s="201"/>
      <c r="C8" s="201"/>
      <c r="D8" s="201"/>
      <c r="E8" s="201"/>
      <c r="F8" s="201"/>
      <c r="G8" s="201"/>
      <c r="H8" s="201"/>
      <c r="I8" s="1">
        <v>2</v>
      </c>
      <c r="J8" s="7">
        <v>42878202.869999997</v>
      </c>
      <c r="K8" s="7">
        <v>49293414.32</v>
      </c>
    </row>
    <row r="9" spans="1:11">
      <c r="A9" s="200" t="s">
        <v>36</v>
      </c>
      <c r="B9" s="201"/>
      <c r="C9" s="201"/>
      <c r="D9" s="201"/>
      <c r="E9" s="201"/>
      <c r="F9" s="201"/>
      <c r="G9" s="201"/>
      <c r="H9" s="201"/>
      <c r="I9" s="1">
        <v>3</v>
      </c>
      <c r="J9" s="7">
        <v>0</v>
      </c>
      <c r="K9" s="7">
        <v>0</v>
      </c>
    </row>
    <row r="10" spans="1:11">
      <c r="A10" s="200" t="s">
        <v>37</v>
      </c>
      <c r="B10" s="201"/>
      <c r="C10" s="201"/>
      <c r="D10" s="201"/>
      <c r="E10" s="201"/>
      <c r="F10" s="201"/>
      <c r="G10" s="201"/>
      <c r="H10" s="201"/>
      <c r="I10" s="1">
        <v>4</v>
      </c>
      <c r="J10" s="7">
        <v>49376203</v>
      </c>
      <c r="K10" s="7">
        <v>0</v>
      </c>
    </row>
    <row r="11" spans="1:11">
      <c r="A11" s="200" t="s">
        <v>38</v>
      </c>
      <c r="B11" s="201"/>
      <c r="C11" s="201"/>
      <c r="D11" s="201"/>
      <c r="E11" s="201"/>
      <c r="F11" s="201"/>
      <c r="G11" s="201"/>
      <c r="H11" s="201"/>
      <c r="I11" s="1">
        <v>5</v>
      </c>
      <c r="J11" s="7">
        <v>6342545</v>
      </c>
      <c r="K11" s="7">
        <v>0</v>
      </c>
    </row>
    <row r="12" spans="1:11">
      <c r="A12" s="200" t="s">
        <v>42</v>
      </c>
      <c r="B12" s="201"/>
      <c r="C12" s="201"/>
      <c r="D12" s="201"/>
      <c r="E12" s="201"/>
      <c r="F12" s="201"/>
      <c r="G12" s="201"/>
      <c r="H12" s="201"/>
      <c r="I12" s="1">
        <v>6</v>
      </c>
      <c r="J12" s="7">
        <v>0</v>
      </c>
      <c r="K12" s="7">
        <v>29459208.609597724</v>
      </c>
    </row>
    <row r="13" spans="1:11">
      <c r="A13" s="216" t="s">
        <v>131</v>
      </c>
      <c r="B13" s="217"/>
      <c r="C13" s="217"/>
      <c r="D13" s="217"/>
      <c r="E13" s="217"/>
      <c r="F13" s="217"/>
      <c r="G13" s="217"/>
      <c r="H13" s="217"/>
      <c r="I13" s="1">
        <v>7</v>
      </c>
      <c r="J13" s="118">
        <f>SUM(J7:J12)</f>
        <v>130849084.79999971</v>
      </c>
      <c r="K13" s="118">
        <v>116479766.79959789</v>
      </c>
    </row>
    <row r="14" spans="1:11">
      <c r="A14" s="200" t="s">
        <v>43</v>
      </c>
      <c r="B14" s="201"/>
      <c r="C14" s="201"/>
      <c r="D14" s="201"/>
      <c r="E14" s="201"/>
      <c r="F14" s="201"/>
      <c r="G14" s="201"/>
      <c r="H14" s="201"/>
      <c r="I14" s="1">
        <v>8</v>
      </c>
      <c r="J14" s="7">
        <v>96055093</v>
      </c>
      <c r="K14" s="7">
        <v>37506078.769999988</v>
      </c>
    </row>
    <row r="15" spans="1:11">
      <c r="A15" s="200" t="s">
        <v>44</v>
      </c>
      <c r="B15" s="201"/>
      <c r="C15" s="201"/>
      <c r="D15" s="201"/>
      <c r="E15" s="201"/>
      <c r="F15" s="201"/>
      <c r="G15" s="201"/>
      <c r="H15" s="201"/>
      <c r="I15" s="1">
        <v>9</v>
      </c>
      <c r="J15" s="7">
        <v>0</v>
      </c>
      <c r="K15" s="7">
        <v>19707096.092658885</v>
      </c>
    </row>
    <row r="16" spans="1:11">
      <c r="A16" s="200" t="s">
        <v>45</v>
      </c>
      <c r="B16" s="201"/>
      <c r="C16" s="201"/>
      <c r="D16" s="201"/>
      <c r="E16" s="201"/>
      <c r="F16" s="201"/>
      <c r="G16" s="201"/>
      <c r="H16" s="201"/>
      <c r="I16" s="1">
        <v>10</v>
      </c>
      <c r="J16" s="7">
        <v>0</v>
      </c>
      <c r="K16" s="7">
        <v>4095780.849999845</v>
      </c>
    </row>
    <row r="17" spans="1:13">
      <c r="A17" s="200" t="s">
        <v>46</v>
      </c>
      <c r="B17" s="201"/>
      <c r="C17" s="201"/>
      <c r="D17" s="201"/>
      <c r="E17" s="201"/>
      <c r="F17" s="201"/>
      <c r="G17" s="201"/>
      <c r="H17" s="201"/>
      <c r="I17" s="1">
        <v>11</v>
      </c>
      <c r="J17" s="7">
        <v>22933914</v>
      </c>
      <c r="K17" s="7">
        <v>14116743.199999996</v>
      </c>
    </row>
    <row r="18" spans="1:13">
      <c r="A18" s="216" t="s">
        <v>132</v>
      </c>
      <c r="B18" s="217"/>
      <c r="C18" s="217"/>
      <c r="D18" s="217"/>
      <c r="E18" s="217"/>
      <c r="F18" s="217"/>
      <c r="G18" s="217"/>
      <c r="H18" s="217"/>
      <c r="I18" s="1">
        <v>12</v>
      </c>
      <c r="J18" s="118">
        <f>SUM(J14:J17)</f>
        <v>118989007</v>
      </c>
      <c r="K18" s="118">
        <v>75425698.912658721</v>
      </c>
    </row>
    <row r="19" spans="1:13" ht="26.45" customHeight="1">
      <c r="A19" s="216" t="s">
        <v>30</v>
      </c>
      <c r="B19" s="217"/>
      <c r="C19" s="217"/>
      <c r="D19" s="217"/>
      <c r="E19" s="217"/>
      <c r="F19" s="217"/>
      <c r="G19" s="217"/>
      <c r="H19" s="217"/>
      <c r="I19" s="1">
        <v>13</v>
      </c>
      <c r="J19" s="118">
        <f>IF(J13&gt;J18,J13-J18,0)</f>
        <v>11860077.799999714</v>
      </c>
      <c r="K19" s="118">
        <v>41054067.886939168</v>
      </c>
    </row>
    <row r="20" spans="1:13" ht="26.45" customHeight="1">
      <c r="A20" s="216" t="s">
        <v>31</v>
      </c>
      <c r="B20" s="217"/>
      <c r="C20" s="217"/>
      <c r="D20" s="217"/>
      <c r="E20" s="217"/>
      <c r="F20" s="217"/>
      <c r="G20" s="217"/>
      <c r="H20" s="217"/>
      <c r="I20" s="1">
        <v>14</v>
      </c>
      <c r="J20" s="118">
        <f>IF(J18&gt;J13,J18-J13,0)</f>
        <v>0</v>
      </c>
      <c r="K20" s="118">
        <v>0</v>
      </c>
    </row>
    <row r="21" spans="1:13">
      <c r="A21" s="208" t="s">
        <v>133</v>
      </c>
      <c r="B21" s="209"/>
      <c r="C21" s="209"/>
      <c r="D21" s="209"/>
      <c r="E21" s="209"/>
      <c r="F21" s="209"/>
      <c r="G21" s="209"/>
      <c r="H21" s="209"/>
      <c r="I21" s="262"/>
      <c r="J21" s="262"/>
      <c r="K21" s="263"/>
    </row>
    <row r="22" spans="1:13">
      <c r="A22" s="200" t="s">
        <v>147</v>
      </c>
      <c r="B22" s="201"/>
      <c r="C22" s="201"/>
      <c r="D22" s="201"/>
      <c r="E22" s="201"/>
      <c r="F22" s="201"/>
      <c r="G22" s="201"/>
      <c r="H22" s="201"/>
      <c r="I22" s="1">
        <v>15</v>
      </c>
      <c r="J22" s="7">
        <v>0</v>
      </c>
      <c r="K22" s="7">
        <v>3644033.74</v>
      </c>
      <c r="M22" s="112"/>
    </row>
    <row r="23" spans="1:13">
      <c r="A23" s="200" t="s">
        <v>148</v>
      </c>
      <c r="B23" s="201"/>
      <c r="C23" s="201"/>
      <c r="D23" s="201"/>
      <c r="E23" s="201"/>
      <c r="F23" s="201"/>
      <c r="G23" s="201"/>
      <c r="H23" s="201"/>
      <c r="I23" s="1">
        <v>16</v>
      </c>
      <c r="J23" s="7">
        <v>0</v>
      </c>
      <c r="K23" s="7">
        <v>128507.52</v>
      </c>
      <c r="M23" s="112"/>
    </row>
    <row r="24" spans="1:13">
      <c r="A24" s="200" t="s">
        <v>149</v>
      </c>
      <c r="B24" s="201"/>
      <c r="C24" s="201"/>
      <c r="D24" s="201"/>
      <c r="E24" s="201"/>
      <c r="F24" s="201"/>
      <c r="G24" s="201"/>
      <c r="H24" s="201"/>
      <c r="I24" s="1">
        <v>17</v>
      </c>
      <c r="J24" s="7">
        <v>1275102</v>
      </c>
      <c r="K24" s="7">
        <v>9329058.5500000007</v>
      </c>
      <c r="M24" s="112"/>
    </row>
    <row r="25" spans="1:13">
      <c r="A25" s="200" t="s">
        <v>150</v>
      </c>
      <c r="B25" s="201"/>
      <c r="C25" s="201"/>
      <c r="D25" s="201"/>
      <c r="E25" s="201"/>
      <c r="F25" s="201"/>
      <c r="G25" s="201"/>
      <c r="H25" s="201"/>
      <c r="I25" s="1">
        <v>18</v>
      </c>
      <c r="J25" s="7">
        <v>41736765</v>
      </c>
      <c r="K25" s="7">
        <v>46079566.343061119</v>
      </c>
      <c r="M25" s="112"/>
    </row>
    <row r="26" spans="1:13">
      <c r="A26" s="200" t="s">
        <v>151</v>
      </c>
      <c r="B26" s="201"/>
      <c r="C26" s="201"/>
      <c r="D26" s="201"/>
      <c r="E26" s="201"/>
      <c r="F26" s="201"/>
      <c r="G26" s="201"/>
      <c r="H26" s="201"/>
      <c r="I26" s="1">
        <v>19</v>
      </c>
      <c r="J26" s="7">
        <v>0</v>
      </c>
      <c r="K26" s="7">
        <v>16763009.07</v>
      </c>
      <c r="M26" s="112"/>
    </row>
    <row r="27" spans="1:13">
      <c r="A27" s="216" t="s">
        <v>137</v>
      </c>
      <c r="B27" s="217"/>
      <c r="C27" s="217"/>
      <c r="D27" s="217"/>
      <c r="E27" s="217"/>
      <c r="F27" s="217"/>
      <c r="G27" s="217"/>
      <c r="H27" s="217"/>
      <c r="I27" s="1">
        <v>20</v>
      </c>
      <c r="J27" s="118">
        <f>SUM(J22:J26)</f>
        <v>43011867</v>
      </c>
      <c r="K27" s="118">
        <v>75944175.223061115</v>
      </c>
      <c r="M27" s="112"/>
    </row>
    <row r="28" spans="1:13">
      <c r="A28" s="200" t="s">
        <v>101</v>
      </c>
      <c r="B28" s="201"/>
      <c r="C28" s="201"/>
      <c r="D28" s="201"/>
      <c r="E28" s="201"/>
      <c r="F28" s="201"/>
      <c r="G28" s="201"/>
      <c r="H28" s="201"/>
      <c r="I28" s="1">
        <v>21</v>
      </c>
      <c r="J28" s="7">
        <v>40399166</v>
      </c>
      <c r="K28" s="7">
        <v>37689534.829999998</v>
      </c>
      <c r="M28" s="112"/>
    </row>
    <row r="29" spans="1:13">
      <c r="A29" s="200" t="s">
        <v>102</v>
      </c>
      <c r="B29" s="201"/>
      <c r="C29" s="201"/>
      <c r="D29" s="201"/>
      <c r="E29" s="201"/>
      <c r="F29" s="201"/>
      <c r="G29" s="201"/>
      <c r="H29" s="201"/>
      <c r="I29" s="1">
        <v>22</v>
      </c>
      <c r="J29" s="5">
        <v>0</v>
      </c>
      <c r="K29" s="5">
        <v>7250.6300000026822</v>
      </c>
      <c r="M29" s="112"/>
    </row>
    <row r="30" spans="1:13">
      <c r="A30" s="200" t="s">
        <v>10</v>
      </c>
      <c r="B30" s="201"/>
      <c r="C30" s="201"/>
      <c r="D30" s="201"/>
      <c r="E30" s="201"/>
      <c r="F30" s="201"/>
      <c r="G30" s="201"/>
      <c r="H30" s="201"/>
      <c r="I30" s="1">
        <v>23</v>
      </c>
      <c r="J30" s="5">
        <v>0</v>
      </c>
      <c r="K30" s="5">
        <v>1769628.25</v>
      </c>
      <c r="M30" s="112"/>
    </row>
    <row r="31" spans="1:13">
      <c r="A31" s="216" t="s">
        <v>2</v>
      </c>
      <c r="B31" s="217"/>
      <c r="C31" s="217"/>
      <c r="D31" s="217"/>
      <c r="E31" s="217"/>
      <c r="F31" s="217"/>
      <c r="G31" s="217"/>
      <c r="H31" s="217"/>
      <c r="I31" s="1">
        <v>24</v>
      </c>
      <c r="J31" s="118">
        <f>SUM(J28:J30)</f>
        <v>40399166</v>
      </c>
      <c r="K31" s="118">
        <v>39466413.710000001</v>
      </c>
      <c r="M31" s="112"/>
    </row>
    <row r="32" spans="1:13" ht="26.45" customHeight="1">
      <c r="A32" s="216" t="s">
        <v>32</v>
      </c>
      <c r="B32" s="217"/>
      <c r="C32" s="217"/>
      <c r="D32" s="217"/>
      <c r="E32" s="217"/>
      <c r="F32" s="217"/>
      <c r="G32" s="217"/>
      <c r="H32" s="217"/>
      <c r="I32" s="1">
        <v>25</v>
      </c>
      <c r="J32" s="118">
        <f>IF(J27&gt;J31,J27-J31,0)</f>
        <v>2612701</v>
      </c>
      <c r="K32" s="118">
        <v>36477761.513061114</v>
      </c>
      <c r="M32" s="112"/>
    </row>
    <row r="33" spans="1:13" ht="26.45" customHeight="1">
      <c r="A33" s="216" t="s">
        <v>33</v>
      </c>
      <c r="B33" s="217"/>
      <c r="C33" s="217"/>
      <c r="D33" s="217"/>
      <c r="E33" s="217"/>
      <c r="F33" s="217"/>
      <c r="G33" s="217"/>
      <c r="H33" s="217"/>
      <c r="I33" s="1">
        <v>26</v>
      </c>
      <c r="J33" s="118">
        <f>IF(J31&gt;J27,J31-J27,0)</f>
        <v>0</v>
      </c>
      <c r="K33" s="118">
        <v>0</v>
      </c>
      <c r="M33" s="112"/>
    </row>
    <row r="34" spans="1:13">
      <c r="A34" s="208" t="s">
        <v>134</v>
      </c>
      <c r="B34" s="209"/>
      <c r="C34" s="209"/>
      <c r="D34" s="209"/>
      <c r="E34" s="209"/>
      <c r="F34" s="209"/>
      <c r="G34" s="209"/>
      <c r="H34" s="209"/>
      <c r="I34" s="262"/>
      <c r="J34" s="262"/>
      <c r="K34" s="263"/>
      <c r="M34" s="112"/>
    </row>
    <row r="35" spans="1:13">
      <c r="A35" s="200" t="s">
        <v>143</v>
      </c>
      <c r="B35" s="201"/>
      <c r="C35" s="201"/>
      <c r="D35" s="201"/>
      <c r="E35" s="201"/>
      <c r="F35" s="201"/>
      <c r="G35" s="201"/>
      <c r="H35" s="201"/>
      <c r="I35" s="1">
        <v>27</v>
      </c>
      <c r="J35" s="5">
        <v>0</v>
      </c>
      <c r="K35" s="5">
        <v>0</v>
      </c>
      <c r="M35" s="112"/>
    </row>
    <row r="36" spans="1:13">
      <c r="A36" s="200" t="s">
        <v>23</v>
      </c>
      <c r="B36" s="201"/>
      <c r="C36" s="201"/>
      <c r="D36" s="201"/>
      <c r="E36" s="201"/>
      <c r="F36" s="201"/>
      <c r="G36" s="201"/>
      <c r="H36" s="201"/>
      <c r="I36" s="1">
        <v>28</v>
      </c>
      <c r="J36" s="7">
        <v>80125059</v>
      </c>
      <c r="K36" s="7">
        <v>95926964.219999999</v>
      </c>
      <c r="M36" s="112"/>
    </row>
    <row r="37" spans="1:13">
      <c r="A37" s="200" t="s">
        <v>24</v>
      </c>
      <c r="B37" s="201"/>
      <c r="C37" s="201"/>
      <c r="D37" s="201"/>
      <c r="E37" s="201"/>
      <c r="F37" s="201"/>
      <c r="G37" s="201"/>
      <c r="H37" s="201"/>
      <c r="I37" s="1">
        <v>29</v>
      </c>
      <c r="J37" s="7">
        <v>30198392</v>
      </c>
      <c r="K37" s="7">
        <v>0</v>
      </c>
      <c r="M37" s="112"/>
    </row>
    <row r="38" spans="1:13">
      <c r="A38" s="216" t="s">
        <v>59</v>
      </c>
      <c r="B38" s="217"/>
      <c r="C38" s="217"/>
      <c r="D38" s="217"/>
      <c r="E38" s="217"/>
      <c r="F38" s="217"/>
      <c r="G38" s="217"/>
      <c r="H38" s="217"/>
      <c r="I38" s="1">
        <v>30</v>
      </c>
      <c r="J38" s="118">
        <f>SUM(J35:J37)</f>
        <v>110323451</v>
      </c>
      <c r="K38" s="118">
        <v>95926964.219999999</v>
      </c>
      <c r="M38" s="112"/>
    </row>
    <row r="39" spans="1:13">
      <c r="A39" s="200" t="s">
        <v>25</v>
      </c>
      <c r="B39" s="201"/>
      <c r="C39" s="201"/>
      <c r="D39" s="201"/>
      <c r="E39" s="201"/>
      <c r="F39" s="201"/>
      <c r="G39" s="201"/>
      <c r="H39" s="201"/>
      <c r="I39" s="1">
        <v>31</v>
      </c>
      <c r="J39" s="7">
        <v>110593473</v>
      </c>
      <c r="K39" s="7">
        <v>120243416.92</v>
      </c>
      <c r="M39" s="112"/>
    </row>
    <row r="40" spans="1:13">
      <c r="A40" s="200" t="s">
        <v>26</v>
      </c>
      <c r="B40" s="201"/>
      <c r="C40" s="201"/>
      <c r="D40" s="201"/>
      <c r="E40" s="201"/>
      <c r="F40" s="201"/>
      <c r="G40" s="201"/>
      <c r="H40" s="201"/>
      <c r="I40" s="1">
        <v>32</v>
      </c>
      <c r="J40" s="7">
        <v>0</v>
      </c>
      <c r="K40" s="7">
        <v>50044303.950000003</v>
      </c>
      <c r="M40" s="112"/>
    </row>
    <row r="41" spans="1:13">
      <c r="A41" s="200" t="s">
        <v>27</v>
      </c>
      <c r="B41" s="201"/>
      <c r="C41" s="201"/>
      <c r="D41" s="201"/>
      <c r="E41" s="201"/>
      <c r="F41" s="201"/>
      <c r="G41" s="201"/>
      <c r="H41" s="201"/>
      <c r="I41" s="1">
        <v>33</v>
      </c>
      <c r="J41" s="7">
        <v>0</v>
      </c>
      <c r="K41" s="7">
        <v>3528375.28</v>
      </c>
      <c r="M41" s="112"/>
    </row>
    <row r="42" spans="1:13">
      <c r="A42" s="200" t="s">
        <v>28</v>
      </c>
      <c r="B42" s="201"/>
      <c r="C42" s="201"/>
      <c r="D42" s="201"/>
      <c r="E42" s="201"/>
      <c r="F42" s="201"/>
      <c r="G42" s="201"/>
      <c r="H42" s="201"/>
      <c r="I42" s="1">
        <v>34</v>
      </c>
      <c r="J42" s="7">
        <v>0</v>
      </c>
      <c r="K42" s="7">
        <v>0</v>
      </c>
      <c r="M42" s="112"/>
    </row>
    <row r="43" spans="1:13">
      <c r="A43" s="200" t="s">
        <v>29</v>
      </c>
      <c r="B43" s="201"/>
      <c r="C43" s="201"/>
      <c r="D43" s="201"/>
      <c r="E43" s="201"/>
      <c r="F43" s="201"/>
      <c r="G43" s="201"/>
      <c r="H43" s="201"/>
      <c r="I43" s="1">
        <v>35</v>
      </c>
      <c r="J43" s="7">
        <v>12589592</v>
      </c>
      <c r="K43" s="7">
        <v>0</v>
      </c>
      <c r="M43" s="112"/>
    </row>
    <row r="44" spans="1:13">
      <c r="A44" s="216" t="s">
        <v>60</v>
      </c>
      <c r="B44" s="217"/>
      <c r="C44" s="217"/>
      <c r="D44" s="217"/>
      <c r="E44" s="217"/>
      <c r="F44" s="217"/>
      <c r="G44" s="217"/>
      <c r="H44" s="217"/>
      <c r="I44" s="1">
        <v>36</v>
      </c>
      <c r="J44" s="118">
        <f>SUM(J39:J43)</f>
        <v>123183065</v>
      </c>
      <c r="K44" s="118">
        <v>173816096.15000001</v>
      </c>
      <c r="M44" s="112"/>
    </row>
    <row r="45" spans="1:13" ht="26.45" customHeight="1">
      <c r="A45" s="216" t="s">
        <v>11</v>
      </c>
      <c r="B45" s="217"/>
      <c r="C45" s="217"/>
      <c r="D45" s="217"/>
      <c r="E45" s="217"/>
      <c r="F45" s="217"/>
      <c r="G45" s="217"/>
      <c r="H45" s="217"/>
      <c r="I45" s="1">
        <v>37</v>
      </c>
      <c r="J45" s="118">
        <f>IF(J38&gt;J44,J38-J44,0)</f>
        <v>0</v>
      </c>
      <c r="K45" s="118">
        <v>0</v>
      </c>
      <c r="M45" s="112"/>
    </row>
    <row r="46" spans="1:13" ht="26.45" customHeight="1">
      <c r="A46" s="216" t="s">
        <v>12</v>
      </c>
      <c r="B46" s="217"/>
      <c r="C46" s="217"/>
      <c r="D46" s="217"/>
      <c r="E46" s="217"/>
      <c r="F46" s="217"/>
      <c r="G46" s="217"/>
      <c r="H46" s="217"/>
      <c r="I46" s="1">
        <v>38</v>
      </c>
      <c r="J46" s="118">
        <f>IF(J44&gt;J38,J44-J38,0)</f>
        <v>12859614</v>
      </c>
      <c r="K46" s="118">
        <v>77889131.930000007</v>
      </c>
      <c r="M46" s="112"/>
    </row>
    <row r="47" spans="1:13">
      <c r="A47" s="200" t="s">
        <v>61</v>
      </c>
      <c r="B47" s="201"/>
      <c r="C47" s="201"/>
      <c r="D47" s="201"/>
      <c r="E47" s="201"/>
      <c r="F47" s="201"/>
      <c r="G47" s="201"/>
      <c r="H47" s="201"/>
      <c r="I47" s="1">
        <v>39</v>
      </c>
      <c r="J47" s="56">
        <f>IF(J19-J20+J32-J33+J45-J46&gt;0,J19-J20+J32-J33+J45-J46,0)</f>
        <v>1613164.7999997139</v>
      </c>
      <c r="K47" s="56">
        <v>0</v>
      </c>
      <c r="M47" s="112"/>
    </row>
    <row r="48" spans="1:13">
      <c r="A48" s="200" t="s">
        <v>62</v>
      </c>
      <c r="B48" s="201"/>
      <c r="C48" s="201"/>
      <c r="D48" s="201"/>
      <c r="E48" s="201"/>
      <c r="F48" s="201"/>
      <c r="G48" s="201"/>
      <c r="H48" s="201"/>
      <c r="I48" s="1">
        <v>40</v>
      </c>
      <c r="J48" s="56">
        <f>IF(J20-J19+J33-J32+J46-J45&gt;0,J20-J19+J33-J32+J46-J45,0)</f>
        <v>0</v>
      </c>
      <c r="K48" s="56">
        <v>357302.52999973297</v>
      </c>
      <c r="M48" s="112"/>
    </row>
    <row r="49" spans="1:13">
      <c r="A49" s="200" t="s">
        <v>135</v>
      </c>
      <c r="B49" s="201"/>
      <c r="C49" s="201"/>
      <c r="D49" s="201"/>
      <c r="E49" s="201"/>
      <c r="F49" s="201"/>
      <c r="G49" s="201"/>
      <c r="H49" s="201"/>
      <c r="I49" s="1">
        <v>41</v>
      </c>
      <c r="J49" s="7">
        <v>1800522</v>
      </c>
      <c r="K49" s="7">
        <v>3413686.73000002</v>
      </c>
      <c r="M49" s="112"/>
    </row>
    <row r="50" spans="1:13">
      <c r="A50" s="200" t="s">
        <v>144</v>
      </c>
      <c r="B50" s="201"/>
      <c r="C50" s="201"/>
      <c r="D50" s="201"/>
      <c r="E50" s="201"/>
      <c r="F50" s="201"/>
      <c r="G50" s="201"/>
      <c r="H50" s="201"/>
      <c r="I50" s="1">
        <v>42</v>
      </c>
      <c r="J50" s="7">
        <v>1613165</v>
      </c>
      <c r="K50" s="7">
        <v>0</v>
      </c>
      <c r="M50" s="112"/>
    </row>
    <row r="51" spans="1:13">
      <c r="A51" s="200" t="s">
        <v>145</v>
      </c>
      <c r="B51" s="201"/>
      <c r="C51" s="201"/>
      <c r="D51" s="201"/>
      <c r="E51" s="201"/>
      <c r="F51" s="201"/>
      <c r="G51" s="201"/>
      <c r="H51" s="201"/>
      <c r="I51" s="1">
        <v>43</v>
      </c>
      <c r="J51" s="7">
        <v>0</v>
      </c>
      <c r="K51" s="7">
        <v>357302.52999973297</v>
      </c>
      <c r="M51" s="112"/>
    </row>
    <row r="52" spans="1:13">
      <c r="A52" s="219" t="s">
        <v>146</v>
      </c>
      <c r="B52" s="220"/>
      <c r="C52" s="220"/>
      <c r="D52" s="220"/>
      <c r="E52" s="220"/>
      <c r="F52" s="220"/>
      <c r="G52" s="220"/>
      <c r="H52" s="220"/>
      <c r="I52" s="4">
        <v>44</v>
      </c>
      <c r="J52" s="53">
        <f>J49+J50-J51</f>
        <v>3413687</v>
      </c>
      <c r="K52" s="53">
        <v>3056384.200000287</v>
      </c>
      <c r="M52" s="112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6"/>
  <sheetViews>
    <sheetView view="pageBreakPreview" zoomScaleNormal="100" zoomScaleSheetLayoutView="100" workbookViewId="0">
      <selection activeCell="N18" sqref="M18:N18"/>
    </sheetView>
  </sheetViews>
  <sheetFormatPr defaultColWidth="9.140625" defaultRowHeight="12.75"/>
  <cols>
    <col min="1" max="4" width="9.140625" style="62"/>
    <col min="5" max="5" width="10.5703125" style="62" customWidth="1"/>
    <col min="6" max="9" width="9.140625" style="62"/>
    <col min="10" max="11" width="12.7109375" style="62" customWidth="1"/>
    <col min="12" max="12" width="10.42578125" style="62" bestFit="1" customWidth="1"/>
    <col min="13" max="16384" width="9.140625" style="62"/>
  </cols>
  <sheetData>
    <row r="1" spans="1:12" ht="15.75">
      <c r="A1" s="280" t="s">
        <v>246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61"/>
    </row>
    <row r="2" spans="1:12" ht="15.75">
      <c r="A2" s="114"/>
      <c r="B2" s="115"/>
      <c r="C2" s="268" t="s">
        <v>247</v>
      </c>
      <c r="D2" s="268"/>
      <c r="E2" s="117" t="s">
        <v>283</v>
      </c>
      <c r="F2" s="116" t="s">
        <v>216</v>
      </c>
      <c r="G2" s="269" t="s">
        <v>305</v>
      </c>
      <c r="H2" s="270"/>
      <c r="I2" s="115"/>
      <c r="J2" s="115"/>
      <c r="K2" s="115"/>
      <c r="L2" s="63"/>
    </row>
    <row r="3" spans="1:12">
      <c r="A3" s="273" t="s">
        <v>304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63"/>
    </row>
    <row r="4" spans="1:12" ht="23.25">
      <c r="A4" s="271" t="s">
        <v>50</v>
      </c>
      <c r="B4" s="271"/>
      <c r="C4" s="271"/>
      <c r="D4" s="271"/>
      <c r="E4" s="271"/>
      <c r="F4" s="271"/>
      <c r="G4" s="271"/>
      <c r="H4" s="271"/>
      <c r="I4" s="65" t="s">
        <v>270</v>
      </c>
      <c r="J4" s="66" t="s">
        <v>124</v>
      </c>
      <c r="K4" s="66" t="s">
        <v>125</v>
      </c>
    </row>
    <row r="5" spans="1:12">
      <c r="A5" s="272">
        <v>1</v>
      </c>
      <c r="B5" s="272"/>
      <c r="C5" s="272"/>
      <c r="D5" s="272"/>
      <c r="E5" s="272"/>
      <c r="F5" s="272"/>
      <c r="G5" s="272"/>
      <c r="H5" s="272"/>
      <c r="I5" s="68">
        <v>2</v>
      </c>
      <c r="J5" s="67" t="s">
        <v>248</v>
      </c>
      <c r="K5" s="67" t="s">
        <v>249</v>
      </c>
    </row>
    <row r="6" spans="1:12">
      <c r="A6" s="200" t="s">
        <v>250</v>
      </c>
      <c r="B6" s="201"/>
      <c r="C6" s="201"/>
      <c r="D6" s="201"/>
      <c r="E6" s="201"/>
      <c r="F6" s="201"/>
      <c r="G6" s="201"/>
      <c r="H6" s="201"/>
      <c r="I6" s="1">
        <v>1</v>
      </c>
      <c r="J6" s="6">
        <v>419958400</v>
      </c>
      <c r="K6" s="6">
        <v>419958400</v>
      </c>
    </row>
    <row r="7" spans="1:12">
      <c r="A7" s="200" t="s">
        <v>251</v>
      </c>
      <c r="B7" s="201"/>
      <c r="C7" s="201"/>
      <c r="D7" s="201"/>
      <c r="E7" s="201"/>
      <c r="F7" s="201"/>
      <c r="G7" s="201"/>
      <c r="H7" s="201"/>
      <c r="I7" s="1">
        <v>2</v>
      </c>
      <c r="J7" s="7">
        <v>183075797.03999999</v>
      </c>
      <c r="K7" s="7">
        <v>183075797.03999999</v>
      </c>
    </row>
    <row r="8" spans="1:12">
      <c r="A8" s="200" t="s">
        <v>252</v>
      </c>
      <c r="B8" s="201"/>
      <c r="C8" s="201"/>
      <c r="D8" s="201"/>
      <c r="E8" s="201"/>
      <c r="F8" s="201"/>
      <c r="G8" s="201"/>
      <c r="H8" s="201"/>
      <c r="I8" s="1">
        <v>3</v>
      </c>
      <c r="J8" s="7">
        <v>31538928.770000003</v>
      </c>
      <c r="K8" s="7">
        <v>27184402.289999999</v>
      </c>
    </row>
    <row r="9" spans="1:12">
      <c r="A9" s="200" t="s">
        <v>253</v>
      </c>
      <c r="B9" s="201"/>
      <c r="C9" s="201"/>
      <c r="D9" s="201"/>
      <c r="E9" s="201"/>
      <c r="F9" s="201"/>
      <c r="G9" s="201"/>
      <c r="H9" s="201"/>
      <c r="I9" s="1">
        <v>4</v>
      </c>
      <c r="J9" s="7">
        <v>12724370.59</v>
      </c>
      <c r="K9" s="7">
        <v>0</v>
      </c>
    </row>
    <row r="10" spans="1:12">
      <c r="A10" s="200" t="s">
        <v>254</v>
      </c>
      <c r="B10" s="201"/>
      <c r="C10" s="201"/>
      <c r="D10" s="201"/>
      <c r="E10" s="201"/>
      <c r="F10" s="201"/>
      <c r="G10" s="201"/>
      <c r="H10" s="201"/>
      <c r="I10" s="1">
        <v>5</v>
      </c>
      <c r="J10" s="7">
        <v>32550661.93</v>
      </c>
      <c r="K10" s="7">
        <v>37232870.489999995</v>
      </c>
    </row>
    <row r="11" spans="1:12">
      <c r="A11" s="200" t="s">
        <v>255</v>
      </c>
      <c r="B11" s="201"/>
      <c r="C11" s="201"/>
      <c r="D11" s="201"/>
      <c r="E11" s="201"/>
      <c r="F11" s="201"/>
      <c r="G11" s="201"/>
      <c r="H11" s="201"/>
      <c r="I11" s="1">
        <v>6</v>
      </c>
      <c r="J11" s="7">
        <v>0</v>
      </c>
      <c r="K11" s="7">
        <v>0</v>
      </c>
    </row>
    <row r="12" spans="1:12">
      <c r="A12" s="200" t="s">
        <v>256</v>
      </c>
      <c r="B12" s="201"/>
      <c r="C12" s="201"/>
      <c r="D12" s="201"/>
      <c r="E12" s="201"/>
      <c r="F12" s="201"/>
      <c r="G12" s="201"/>
      <c r="H12" s="201"/>
      <c r="I12" s="1">
        <v>7</v>
      </c>
      <c r="J12" s="7">
        <v>0</v>
      </c>
      <c r="K12" s="7">
        <v>0</v>
      </c>
    </row>
    <row r="13" spans="1:12">
      <c r="A13" s="200" t="s">
        <v>257</v>
      </c>
      <c r="B13" s="201"/>
      <c r="C13" s="201"/>
      <c r="D13" s="201"/>
      <c r="E13" s="201"/>
      <c r="F13" s="201"/>
      <c r="G13" s="201"/>
      <c r="H13" s="201"/>
      <c r="I13" s="1">
        <v>8</v>
      </c>
      <c r="J13" s="7">
        <v>0</v>
      </c>
      <c r="K13" s="7">
        <v>0</v>
      </c>
    </row>
    <row r="14" spans="1:12">
      <c r="A14" s="200" t="s">
        <v>258</v>
      </c>
      <c r="B14" s="201"/>
      <c r="C14" s="201"/>
      <c r="D14" s="201"/>
      <c r="E14" s="201"/>
      <c r="F14" s="201"/>
      <c r="G14" s="201"/>
      <c r="H14" s="201"/>
      <c r="I14" s="1">
        <v>9</v>
      </c>
      <c r="J14" s="7">
        <v>-34876516.950000003</v>
      </c>
      <c r="K14" s="7">
        <v>-1151262.0699999984</v>
      </c>
    </row>
    <row r="15" spans="1:12">
      <c r="A15" s="216" t="s">
        <v>259</v>
      </c>
      <c r="B15" s="217"/>
      <c r="C15" s="217"/>
      <c r="D15" s="217"/>
      <c r="E15" s="217"/>
      <c r="F15" s="217"/>
      <c r="G15" s="217"/>
      <c r="H15" s="217"/>
      <c r="I15" s="1">
        <v>10</v>
      </c>
      <c r="J15" s="118">
        <f>SUM(J6:J14)</f>
        <v>644971641.37999988</v>
      </c>
      <c r="K15" s="118">
        <f>SUM(K6:K14)</f>
        <v>666300207.74999988</v>
      </c>
      <c r="L15" s="113"/>
    </row>
    <row r="16" spans="1:12">
      <c r="A16" s="200" t="s">
        <v>260</v>
      </c>
      <c r="B16" s="201"/>
      <c r="C16" s="201"/>
      <c r="D16" s="201"/>
      <c r="E16" s="201"/>
      <c r="F16" s="201"/>
      <c r="G16" s="201"/>
      <c r="H16" s="201"/>
      <c r="I16" s="1">
        <v>11</v>
      </c>
      <c r="J16" s="7">
        <v>-15341096</v>
      </c>
      <c r="K16" s="7">
        <v>6629292.3600000003</v>
      </c>
    </row>
    <row r="17" spans="1:11">
      <c r="A17" s="200" t="s">
        <v>261</v>
      </c>
      <c r="B17" s="201"/>
      <c r="C17" s="201"/>
      <c r="D17" s="201"/>
      <c r="E17" s="201"/>
      <c r="F17" s="201"/>
      <c r="G17" s="201"/>
      <c r="H17" s="201"/>
      <c r="I17" s="1">
        <v>12</v>
      </c>
      <c r="J17" s="7">
        <v>3068219</v>
      </c>
      <c r="K17" s="7">
        <v>1687546.0048000002</v>
      </c>
    </row>
    <row r="18" spans="1:11">
      <c r="A18" s="200" t="s">
        <v>262</v>
      </c>
      <c r="B18" s="201"/>
      <c r="C18" s="201"/>
      <c r="D18" s="201"/>
      <c r="E18" s="201"/>
      <c r="F18" s="201"/>
      <c r="G18" s="201"/>
      <c r="H18" s="201"/>
      <c r="I18" s="1">
        <v>13</v>
      </c>
      <c r="J18" s="7">
        <v>0</v>
      </c>
      <c r="K18" s="7">
        <v>0</v>
      </c>
    </row>
    <row r="19" spans="1:11">
      <c r="A19" s="200" t="s">
        <v>263</v>
      </c>
      <c r="B19" s="201"/>
      <c r="C19" s="201"/>
      <c r="D19" s="201"/>
      <c r="E19" s="201"/>
      <c r="F19" s="201"/>
      <c r="G19" s="201"/>
      <c r="H19" s="201"/>
      <c r="I19" s="1">
        <v>14</v>
      </c>
      <c r="J19" s="7">
        <v>0</v>
      </c>
      <c r="K19" s="7">
        <v>0</v>
      </c>
    </row>
    <row r="20" spans="1:11">
      <c r="A20" s="200" t="s">
        <v>264</v>
      </c>
      <c r="B20" s="201"/>
      <c r="C20" s="201"/>
      <c r="D20" s="201"/>
      <c r="E20" s="201"/>
      <c r="F20" s="201"/>
      <c r="G20" s="201"/>
      <c r="H20" s="201"/>
      <c r="I20" s="1">
        <v>15</v>
      </c>
      <c r="J20" s="7">
        <v>0</v>
      </c>
      <c r="K20" s="7">
        <v>0</v>
      </c>
    </row>
    <row r="21" spans="1:11">
      <c r="A21" s="200" t="s">
        <v>265</v>
      </c>
      <c r="B21" s="201"/>
      <c r="C21" s="201"/>
      <c r="D21" s="201"/>
      <c r="E21" s="201"/>
      <c r="F21" s="201"/>
      <c r="G21" s="201"/>
      <c r="H21" s="201"/>
      <c r="I21" s="1">
        <v>16</v>
      </c>
      <c r="J21" s="7">
        <v>0</v>
      </c>
      <c r="K21" s="7">
        <v>13011728.005200006</v>
      </c>
    </row>
    <row r="22" spans="1:11">
      <c r="A22" s="216" t="s">
        <v>266</v>
      </c>
      <c r="B22" s="217"/>
      <c r="C22" s="217"/>
      <c r="D22" s="217"/>
      <c r="E22" s="217"/>
      <c r="F22" s="217"/>
      <c r="G22" s="217"/>
      <c r="H22" s="217"/>
      <c r="I22" s="1">
        <v>17</v>
      </c>
      <c r="J22" s="118">
        <f>SUM(J16:J21)</f>
        <v>-12272877</v>
      </c>
      <c r="K22" s="118">
        <f>SUM(K16:K21)</f>
        <v>21328566.370000005</v>
      </c>
    </row>
    <row r="23" spans="1:11">
      <c r="A23" s="281"/>
      <c r="B23" s="282"/>
      <c r="C23" s="282"/>
      <c r="D23" s="282"/>
      <c r="E23" s="282"/>
      <c r="F23" s="282"/>
      <c r="G23" s="282"/>
      <c r="H23" s="282"/>
      <c r="I23" s="283"/>
      <c r="J23" s="283"/>
      <c r="K23" s="284"/>
    </row>
    <row r="24" spans="1:11">
      <c r="A24" s="274" t="s">
        <v>267</v>
      </c>
      <c r="B24" s="275"/>
      <c r="C24" s="275"/>
      <c r="D24" s="275"/>
      <c r="E24" s="275"/>
      <c r="F24" s="275"/>
      <c r="G24" s="275"/>
      <c r="H24" s="275"/>
      <c r="I24" s="40">
        <v>18</v>
      </c>
      <c r="J24" s="39"/>
      <c r="K24" s="39"/>
    </row>
    <row r="25" spans="1:11">
      <c r="A25" s="276" t="s">
        <v>268</v>
      </c>
      <c r="B25" s="277"/>
      <c r="C25" s="277"/>
      <c r="D25" s="277"/>
      <c r="E25" s="277"/>
      <c r="F25" s="277"/>
      <c r="G25" s="277"/>
      <c r="H25" s="277"/>
      <c r="I25" s="41">
        <v>19</v>
      </c>
      <c r="J25" s="64"/>
      <c r="K25" s="64"/>
    </row>
    <row r="26" spans="1:11" s="119" customFormat="1" ht="26.45" customHeight="1">
      <c r="A26" s="278" t="s">
        <v>269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</sheetData>
  <protectedRanges>
    <protectedRange sqref="E2" name="Range1_1"/>
    <protectedRange sqref="G2:H2" name="Range1"/>
    <protectedRange sqref="E3" name="Range1_1_1"/>
    <protectedRange sqref="G3:H3" name="Range1_2"/>
  </protectedRanges>
  <mergeCells count="27">
    <mergeCell ref="A24:H24"/>
    <mergeCell ref="A25:H25"/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18:H18"/>
    <mergeCell ref="A19:H19"/>
    <mergeCell ref="A12:H12"/>
    <mergeCell ref="A13:H13"/>
    <mergeCell ref="A14:H14"/>
    <mergeCell ref="A15:H15"/>
    <mergeCell ref="C2:D2"/>
    <mergeCell ref="G2:H2"/>
    <mergeCell ref="A4:H4"/>
    <mergeCell ref="A5:H5"/>
    <mergeCell ref="A6:H6"/>
    <mergeCell ref="A7:H7"/>
    <mergeCell ref="A3:K3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2016-10-21T22:49:55Z</cp:lastPrinted>
  <dcterms:created xsi:type="dcterms:W3CDTF">2008-10-17T11:51:54Z</dcterms:created>
  <dcterms:modified xsi:type="dcterms:W3CDTF">2017-02-15T07:05:18Z</dcterms:modified>
</cp:coreProperties>
</file>