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2\"/>
    </mc:Choice>
  </mc:AlternateContent>
  <bookViews>
    <workbookView xWindow="0" yWindow="0" windowWidth="28800" windowHeight="12435"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8" i="19" s="1"/>
  <c r="H63" i="19"/>
  <c r="J62" i="19"/>
  <c r="J66" i="19" s="1"/>
  <c r="J64" i="19"/>
  <c r="H66" i="19" l="1"/>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<sst xmlns="http://schemas.openxmlformats.org/spreadsheetml/2006/main" count="540" uniqueCount="536">
  <si>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</si>
  <si>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</si>
  <si>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</si>
  <si>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</si>
  <si>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</si>
  <si>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</si>
  <si>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</si>
  <si>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</si>
  <si>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</si>
  <si>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</si>
  <si>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</si>
  <si>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</si>
  <si>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</si>
  <si>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</si>
  <si>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</si>
  <si>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</si>
  <si>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</si>
  <si>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</si>
  <si>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</si>
  <si>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</si>
  <si>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</si>
  <si>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</si>
  <si>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</si>
  <si>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</si>
  <si>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</si>
  <si>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</si>
  <si>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</si>
  <si>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</si>
  <si>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</si>
  <si>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</si>
  <si>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</si>
  <si>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</si>
  <si>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</si>
  <si>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</si>
  <si>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</si>
  <si>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</si>
  <si>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</si>
  <si>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</si>
  <si>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</si>
  <si>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</si>
  <si>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</si>
  <si>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</si>
  <si>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</si>
  <si>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</si>
  <si>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</si>
  <si>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</si>
  <si>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</si>
  <si>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</si>
  <si>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</si>
  <si>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</si>
  <si>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</si>
  <si>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</si>
  <si>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</si>
  <si>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</si>
  <si>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</si>
  <si>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</si>
  <si>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</si>
  <si>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</si>
  <si>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</si>
  <si>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</si>
  <si>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</si>
  <si>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</si>
  <si>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</si>
  <si>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</si>
  <si>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</si>
  <si>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</si>
  <si>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</si>
  <si>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</si>
  <si>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</si>
  <si>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</si>
  <si>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</si>
  <si>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</si>
  <si>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</si>
  <si>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</si>
  <si>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</si>
  <si>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</si>
  <si>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</si>
  <si>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</si>
  <si>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</si>
  <si>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</si>
  <si>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</si>
  <si>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</si>
  <si>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</si>
  <si>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</si>
  <si>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</si>
  <si>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</si>
  <si>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</si>
  <si>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</si>
  <si>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</si>
  <si>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</si>
  <si>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</si>
  <si>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</si>
  <si>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</si>
  <si>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</si>
  <si>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</si>
  <si>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</si>
  <si>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</si>
  <si>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</si>
  <si>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</si>
  <si>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</si>
  <si>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</si>
  <si>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</si>
  <si>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</si>
  <si>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</si>
  <si>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</si>
  <si>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</si>
  <si>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</si>
  <si>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</si>
  <si>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</si>
  <si>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</si>
  <si>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</si>
  <si>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</si>
  <si>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</si>
  <si>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</si>
  <si>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</si>
  <si>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</si>
  <si>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</si>
  <si>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</si>
  <si>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</si>
  <si>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</si>
  <si>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</si>
  <si>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</si>
  <si>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</si>
  <si>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</si>
  <si>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</si>
  <si>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</si>
  <si>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</si>
  <si>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</si>
  <si>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</si>
  <si>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</si>
  <si>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</si>
  <si>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</si>
  <si>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</si>
  <si>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</si>
  <si>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</si>
  <si>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</si>
  <si>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</si>
  <si>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</si>
  <si>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</si>
  <si>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</si>
  <si>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</si>
  <si>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</si>
  <si>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</si>
  <si>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</si>
  <si>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</si>
  <si>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</si>
  <si>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</si>
  <si>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</si>
  <si>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</si>
  <si>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</si>
  <si>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</si>
  <si>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</si>
  <si>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</si>
  <si>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</si>
  <si>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</si>
  <si>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</si>
  <si>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</si>
  <si>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</si>
  <si>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</si>
  <si>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</si>
  <si>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</si>
  <si>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</si>
  <si>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</si>
  <si>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</si>
  <si>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</si>
  <si>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</si>
  <si>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</si>
  <si>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</si>
  <si>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</si>
  <si>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</si>
  <si>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</si>
  <si>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</si>
  <si>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</si>
  <si>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</si>
  <si>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</si>
  <si>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</si>
  <si>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</si>
  <si>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</si>
  <si>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</si>
  <si>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</si>
  <si>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</si>
  <si>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</si>
  <si>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</si>
  <si>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</si>
  <si>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</si>
  <si>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</si>
  <si>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</si>
  <si>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</si>
  <si>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</si>
  <si>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</si>
  <si>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</si>
  <si>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</si>
  <si>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</si>
  <si>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</si>
  <si>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</si>
  <si>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</si>
  <si>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</si>
  <si>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</si>
  <si>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</si>
  <si>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</si>
  <si>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</si>
  <si>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</si>
  <si>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</si>
  <si>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</si>
  <si>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</si>
  <si>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</si>
  <si>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</si>
  <si>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</si>
  <si>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</si>
  <si>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</si>
  <si>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</si>
  <si>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</si>
  <si>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</si>
  <si>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</si>
  <si>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</si>
  <si>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</si>
  <si>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</si>
  <si>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</si>
  <si>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</si>
  <si>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</si>
  <si>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</si>
  <si>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</si>
  <si>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</si>
  <si>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</si>
  <si>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</si>
  <si>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</si>
  <si>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</si>
  <si>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</si>
  <si>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</si>
  <si>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</si>
  <si>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</si>
  <si>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</si>
  <si>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</si>
  <si>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</si>
  <si>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</si>
  <si>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</si>
  <si>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</si>
  <si>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</si>
  <si>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</si>
  <si>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</si>
  <si>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</si>
  <si>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</si>
  <si>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</si>
  <si>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</si>
  <si>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</si>
  <si>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</si>
  <si>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</si>
  <si>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</si>
  <si>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</si>
  <si>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</si>
  <si>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</si>
  <si>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</si>
  <si>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</si>
  <si>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</si>
  <si>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</si>
  <si>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</si>
  <si>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</si>
  <si>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</si>
  <si>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</si>
  <si>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</si>
  <si>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</si>
  <si>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</si>
  <si>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</si>
  <si>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</si>
  <si>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</si>
  <si>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</si>
  <si>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</si>
  <si>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</si>
  <si>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</si>
  <si>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</si>
  <si>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</si>
  <si>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</si>
  <si>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</si>
  <si>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</si>
  <si>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</si>
  <si>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</si>
  <si>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</si>
  <si>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</si>
  <si>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</si>
  <si>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</si>
  <si>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</si>
  <si>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</si>
  <si>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</si>
  <si>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</si>
  <si>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</si>
  <si>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</si>
  <si>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</si>
  <si>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</si>
  <si>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</si>
  <si>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</si>
  <si>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</si>
  <si>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</si>
  <si>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</si>
  <si>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</si>
  <si>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</si>
  <si>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</si>
  <si>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</si>
  <si>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</si>
  <si>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</si>
  <si>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</si>
  <si>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</si>
  <si>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</si>
  <si>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</si>
  <si>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</si>
  <si>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</si>
  <si>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</si>
  <si>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</si>
  <si>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</si>
  <si>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</si>
  <si>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</si>
  <si>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</si>
  <si>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</si>
  <si>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</si>
  <si>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</si>
  <si>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</si>
  <si>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</si>
  <si>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</si>
  <si>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</si>
  <si>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</si>
  <si>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</si>
  <si>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</si>
  <si>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</si>
  <si>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</si>
  <si>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</si>
  <si>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</si>
  <si>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</si>
  <si>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</si>
  <si>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</si>
  <si>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</si>
  <si>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</si>
  <si>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</si>
  <si>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</si>
  <si>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</si>
  <si>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</si>
  <si>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</si>
  <si>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</si>
  <si>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</si>
  <si>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</si>
  <si>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</si>
  <si>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</si>
  <si>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</si>
  <si>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</si>
  <si>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</si>
  <si>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</si>
  <si>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</si>
  <si>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</si>
  <si>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</si>
  <si>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</si>
  <si>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</si>
  <si>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</si>
  <si>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</si>
  <si>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</si>
  <si>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</si>
  <si>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</si>
  <si>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</si>
  <si>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</si>
  <si>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</si>
  <si>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</si>
  <si>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</si>
  <si>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</si>
  <si>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</si>
  <si>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</si>
  <si>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</si>
  <si>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</si>
  <si>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</si>
  <si>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</si>
  <si>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</si>
  <si>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</si>
  <si>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</si>
  <si>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</si>
  <si>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</si>
  <si>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</si>
  <si>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</si>
  <si>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</si>
  <si>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</si>
  <si>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</si>
  <si>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</si>
  <si>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</si>
  <si>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</si>
  <si>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</si>
  <si>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</si>
  <si>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</si>
  <si>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</si>
  <si>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</si>
  <si>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</si>
  <si>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</si>
  <si>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</si>
  <si>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</si>
  <si>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</si>
  <si>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</si>
  <si>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</si>
  <si>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</si>
  <si>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</si>
  <si>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</si>
  <si>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</si>
  <si>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</si>
  <si>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</si>
  <si>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</si>
  <si>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</si>
  <si>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</si>
  <si>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</si>
  <si>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</si>
  <si>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</si>
  <si>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</si>
  <si>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</si>
  <si>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</si>
  <si>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</si>
  <si>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</si>
  <si>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</si>
  <si>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</si>
  <si>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</si>
  <si>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</si>
  <si>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</si>
  <si>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</si>
  <si>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</si>
  <si>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</si>
  <si>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</si>
  <si>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</si>
  <si>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</si>
  <si>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</si>
  <si>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</si>
  <si>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</si>
  <si>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</si>
  <si>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</si>
  <si>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</si>
  <si>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</si>
  <si>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</si>
  <si>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</si>
  <si>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</si>
  <si>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</si>
  <si>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</si>
  <si>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</si>
  <si>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</si>
  <si>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</si>
  <si>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</si>
  <si>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</si>
  <si>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</si>
  <si>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</si>
  <si>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</si>
  <si>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</si>
  <si>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</si>
  <si>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</si>
  <si>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</si>
  <si>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</si>
  <si>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</si>
  <si>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</si>
  <si>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</si>
  <si>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</si>
  <si>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</si>
  <si>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</si>
  <si>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</si>
  <si>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</si>
  <si>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</si>
  <si>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</si>
  <si>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</si>
  <si>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</si>
  <si>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</si>
  <si>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</si>
  <si>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</si>
  <si>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</si>
  <si>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</si>
  <si>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</si>
  <si>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</si>
  <si>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</si>
  <si>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</si>
  <si>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</si>
  <si>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</si>
  <si>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</si>
  <si>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</si>
  <si>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</si>
  <si>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</si>
  <si>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</si>
  <si>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</si>
  <si>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</si>
  <si>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</si>
  <si>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</si>
  <si>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</si>
  <si>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</si>
  <si>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</si>
  <si>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</si>
  <si>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</si>
  <si>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</si>
  <si>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</si>
  <si>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</si>
  <si>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</si>
  <si>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</si>
  <si>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</si>
  <si>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</si>
  <si>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</si>
  <si>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</si>
  <si>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</si>
  <si>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</si>
  <si>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</si>
  <si>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</si>
  <si>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</si>
  <si>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</si>
  <si>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</si>
  <si>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</si>
  <si>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</si>
  <si>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</si>
  <si>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</si>
  <si>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</si>
  <si>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</si>
  <si>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</si>
  <si>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</si>
  <si>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</si>
  <si>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</si>
  <si>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</si>
  <si>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</si>
  <si>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</si>
  <si>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</si>
  <si>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</si>
  <si>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</si>
  <si>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</si>
  <si>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Tisza Automotive Kft.</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</si>
  <si>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</si>
  <si>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</si>
  <si>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</si>
  <si>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</si>
  <si>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</si>
  <si>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</si>
  <si>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</si>
  <si>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</si>
  <si>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</si>
  <si>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</si>
  <si>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</si>
  <si>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</si>
  <si>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</si>
  <si>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</si>
  <si>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</si>
  <si>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</si>
  <si>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</si>
  <si>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 xml:space="preserve">balance as at 30.06.2019 </t>
  </si>
  <si>
    <t>for the period 01.01.2019 to 30.06.2019</t>
  </si>
  <si>
    <t>for the period 01.01.2019 . to 30.06.2019.</t>
  </si>
  <si>
    <t xml:space="preserve">NOTES TO FINANCIAL STATEMENTS - TFI
(drawn up for quarterly reporting periods)
Name of the issuer:   AD PLASTIK d.d.
Personal identification number (OIB):   48351740621
Reporting period: 1.1.2019 - 30.6.2019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</si>
</sst>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44" fillId="0" borderId="48" xfId="0" applyNumberFormat="1" applyFont="1" applyFill="1" applyBorder="1" applyAlignment="1" applyProtection="1">
      <alignment horizontal="right" vertical="center"/>
      <protection locked="0"/>
    </xf>
    <xf numFmtId="3" fontId="44" fillId="0" borderId="13" xfId="0" applyNumberFormat="1" applyFont="1" applyFill="1" applyBorder="1" applyAlignment="1" applyProtection="1">
      <alignment horizontal="right" vertical="center"/>
      <protection locked="0"/>
    </xf>
    <xf numFmtId="3" fontId="44" fillId="0" borderId="48" xfId="0" applyNumberFormat="1" applyFont="1" applyFill="1" applyBorder="1" applyAlignment="1" applyProtection="1">
      <alignment vertical="center"/>
      <protection locked="0"/>
    </xf>
    <xf numFmtId="3" fontId="44" fillId="0" borderId="13" xfId="0" applyNumberFormat="1"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C29" sqref="C29"/>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5" t="s">
        <v>0</v>
      </c>
      <c r="B1" s="126"/>
      <c r="C1" s="126"/>
      <c r="D1" s="67"/>
      <c r="E1" s="67"/>
      <c r="F1" s="67"/>
      <c r="G1" s="67"/>
      <c r="H1" s="67"/>
      <c r="I1" s="67"/>
      <c r="J1" s="68"/>
    </row>
    <row r="2" spans="1:14" ht="14.45" customHeight="1" x14ac:dyDescent="0.25">
      <c r="A2" s="127" t="s">
        <v>1</v>
      </c>
      <c r="B2" s="128"/>
      <c r="C2" s="128"/>
      <c r="D2" s="128"/>
      <c r="E2" s="128"/>
      <c r="F2" s="128"/>
      <c r="G2" s="128"/>
      <c r="H2" s="128"/>
      <c r="I2" s="128"/>
      <c r="J2" s="129"/>
      <c r="N2" s="117" t="s">
        <v>491</v>
      </c>
    </row>
    <row r="3" spans="1:14" x14ac:dyDescent="0.25">
      <c r="A3" s="70"/>
      <c r="B3" s="71"/>
      <c r="C3" s="71"/>
      <c r="D3" s="71"/>
      <c r="E3" s="71"/>
      <c r="F3" s="71"/>
      <c r="G3" s="71"/>
      <c r="H3" s="71"/>
      <c r="I3" s="71"/>
      <c r="J3" s="72"/>
      <c r="N3" s="117" t="s">
        <v>492</v>
      </c>
    </row>
    <row r="4" spans="1:14" ht="33.6" customHeight="1" x14ac:dyDescent="0.25">
      <c r="A4" s="130" t="s">
        <v>2</v>
      </c>
      <c r="B4" s="131"/>
      <c r="C4" s="131"/>
      <c r="D4" s="131"/>
      <c r="E4" s="132">
        <v>43466</v>
      </c>
      <c r="F4" s="133"/>
      <c r="G4" s="73" t="s">
        <v>3</v>
      </c>
      <c r="H4" s="132">
        <v>43646</v>
      </c>
      <c r="I4" s="133"/>
      <c r="J4" s="74"/>
      <c r="N4" s="117" t="s">
        <v>493</v>
      </c>
    </row>
    <row r="5" spans="1:14" s="75" customFormat="1" ht="10.15" customHeight="1" x14ac:dyDescent="0.25">
      <c r="A5" s="134"/>
      <c r="B5" s="135"/>
      <c r="C5" s="135"/>
      <c r="D5" s="135"/>
      <c r="E5" s="135"/>
      <c r="F5" s="135"/>
      <c r="G5" s="135"/>
      <c r="H5" s="135"/>
      <c r="I5" s="135"/>
      <c r="J5" s="136"/>
      <c r="N5" s="118" t="s">
        <v>494</v>
      </c>
    </row>
    <row r="6" spans="1:14" ht="20.45" customHeight="1" x14ac:dyDescent="0.25">
      <c r="A6" s="76"/>
      <c r="B6" s="77" t="s">
        <v>4</v>
      </c>
      <c r="C6" s="78"/>
      <c r="D6" s="78"/>
      <c r="E6" s="84">
        <v>2019</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492</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4" t="s">
        <v>6</v>
      </c>
      <c r="B10" s="145"/>
      <c r="C10" s="145"/>
      <c r="D10" s="145"/>
      <c r="E10" s="145"/>
      <c r="F10" s="145"/>
      <c r="G10" s="145"/>
      <c r="H10" s="145"/>
      <c r="I10" s="145"/>
      <c r="J10" s="86"/>
    </row>
    <row r="11" spans="1:14" ht="24.6" customHeight="1" x14ac:dyDescent="0.25">
      <c r="A11" s="146" t="s">
        <v>7</v>
      </c>
      <c r="B11" s="147"/>
      <c r="C11" s="139" t="s">
        <v>497</v>
      </c>
      <c r="D11" s="140"/>
      <c r="E11" s="87"/>
      <c r="F11" s="148" t="s">
        <v>8</v>
      </c>
      <c r="G11" s="138"/>
      <c r="H11" s="149" t="s">
        <v>501</v>
      </c>
      <c r="I11" s="150"/>
      <c r="J11" s="88"/>
    </row>
    <row r="12" spans="1:14" ht="14.45" customHeight="1" x14ac:dyDescent="0.25">
      <c r="A12" s="89"/>
      <c r="B12" s="90"/>
      <c r="C12" s="90"/>
      <c r="D12" s="90"/>
      <c r="E12" s="142"/>
      <c r="F12" s="142"/>
      <c r="G12" s="142"/>
      <c r="H12" s="142"/>
      <c r="I12" s="91"/>
      <c r="J12" s="88"/>
    </row>
    <row r="13" spans="1:14" ht="21" customHeight="1" x14ac:dyDescent="0.25">
      <c r="A13" s="137" t="s">
        <v>9</v>
      </c>
      <c r="B13" s="138"/>
      <c r="C13" s="139" t="s">
        <v>498</v>
      </c>
      <c r="D13" s="140"/>
      <c r="E13" s="141"/>
      <c r="F13" s="142"/>
      <c r="G13" s="142"/>
      <c r="H13" s="142"/>
      <c r="I13" s="91"/>
      <c r="J13" s="88"/>
    </row>
    <row r="14" spans="1:14" ht="10.9" customHeight="1" x14ac:dyDescent="0.25">
      <c r="A14" s="87"/>
      <c r="B14" s="91"/>
      <c r="C14" s="90"/>
      <c r="D14" s="90"/>
      <c r="E14" s="143"/>
      <c r="F14" s="143"/>
      <c r="G14" s="143"/>
      <c r="H14" s="143"/>
      <c r="I14" s="90"/>
      <c r="J14" s="92"/>
    </row>
    <row r="15" spans="1:14" ht="22.9" customHeight="1" x14ac:dyDescent="0.25">
      <c r="A15" s="137" t="s">
        <v>10</v>
      </c>
      <c r="B15" s="138"/>
      <c r="C15" s="139" t="s">
        <v>499</v>
      </c>
      <c r="D15" s="140"/>
      <c r="E15" s="157"/>
      <c r="F15" s="158"/>
      <c r="G15" s="93" t="s">
        <v>11</v>
      </c>
      <c r="H15" s="149" t="s">
        <v>502</v>
      </c>
      <c r="I15" s="150"/>
      <c r="J15" s="94"/>
    </row>
    <row r="16" spans="1:14" ht="10.9" customHeight="1" x14ac:dyDescent="0.25">
      <c r="A16" s="87"/>
      <c r="B16" s="91"/>
      <c r="C16" s="90"/>
      <c r="D16" s="90"/>
      <c r="E16" s="143"/>
      <c r="F16" s="143"/>
      <c r="G16" s="143"/>
      <c r="H16" s="143"/>
      <c r="I16" s="90"/>
      <c r="J16" s="92"/>
    </row>
    <row r="17" spans="1:10" ht="22.9" customHeight="1" x14ac:dyDescent="0.25">
      <c r="A17" s="95"/>
      <c r="B17" s="93" t="s">
        <v>12</v>
      </c>
      <c r="C17" s="139" t="s">
        <v>500</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13</v>
      </c>
      <c r="B19" s="153"/>
      <c r="C19" s="154" t="s">
        <v>503</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14</v>
      </c>
      <c r="B21" s="153"/>
      <c r="C21" s="149">
        <v>21210</v>
      </c>
      <c r="D21" s="150"/>
      <c r="E21" s="143"/>
      <c r="F21" s="143"/>
      <c r="G21" s="154" t="s">
        <v>504</v>
      </c>
      <c r="H21" s="155"/>
      <c r="I21" s="155"/>
      <c r="J21" s="156"/>
    </row>
    <row r="22" spans="1:10" x14ac:dyDescent="0.25">
      <c r="A22" s="89"/>
      <c r="B22" s="90"/>
      <c r="C22" s="90"/>
      <c r="D22" s="90"/>
      <c r="E22" s="143"/>
      <c r="F22" s="143"/>
      <c r="G22" s="143"/>
      <c r="H22" s="143"/>
      <c r="I22" s="90"/>
      <c r="J22" s="92"/>
    </row>
    <row r="23" spans="1:10" x14ac:dyDescent="0.25">
      <c r="A23" s="146" t="s">
        <v>15</v>
      </c>
      <c r="B23" s="153"/>
      <c r="C23" s="154" t="s">
        <v>505</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16</v>
      </c>
      <c r="B25" s="153"/>
      <c r="C25" s="160" t="s">
        <v>506</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17</v>
      </c>
      <c r="B27" s="153"/>
      <c r="C27" s="160" t="s">
        <v>507</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18</v>
      </c>
      <c r="B29" s="153"/>
      <c r="C29" s="98">
        <v>2856</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19</v>
      </c>
      <c r="B31" s="153"/>
      <c r="C31" s="114" t="s">
        <v>509</v>
      </c>
      <c r="D31" s="163" t="s">
        <v>20</v>
      </c>
      <c r="E31" s="164"/>
      <c r="F31" s="164"/>
      <c r="G31" s="164"/>
      <c r="H31" s="102"/>
      <c r="I31" s="103" t="s">
        <v>21</v>
      </c>
      <c r="J31" s="104" t="s">
        <v>22</v>
      </c>
    </row>
    <row r="32" spans="1:10" x14ac:dyDescent="0.25">
      <c r="A32" s="146"/>
      <c r="B32" s="153"/>
      <c r="C32" s="105"/>
      <c r="D32" s="73"/>
      <c r="E32" s="158"/>
      <c r="F32" s="158"/>
      <c r="G32" s="158"/>
      <c r="H32" s="158"/>
      <c r="I32" s="100"/>
      <c r="J32" s="101"/>
    </row>
    <row r="33" spans="1:10" x14ac:dyDescent="0.25">
      <c r="A33" s="146" t="s">
        <v>23</v>
      </c>
      <c r="B33" s="153"/>
      <c r="C33" s="98" t="s">
        <v>508</v>
      </c>
      <c r="D33" s="163" t="s">
        <v>24</v>
      </c>
      <c r="E33" s="164"/>
      <c r="F33" s="164"/>
      <c r="G33" s="164"/>
      <c r="H33" s="96"/>
      <c r="I33" s="103" t="s">
        <v>25</v>
      </c>
      <c r="J33" s="104" t="s">
        <v>26</v>
      </c>
    </row>
    <row r="34" spans="1:10" x14ac:dyDescent="0.25">
      <c r="A34" s="89"/>
      <c r="B34" s="90"/>
      <c r="C34" s="90"/>
      <c r="D34" s="90"/>
      <c r="E34" s="143"/>
      <c r="F34" s="143"/>
      <c r="G34" s="143"/>
      <c r="H34" s="143"/>
      <c r="I34" s="90"/>
      <c r="J34" s="92"/>
    </row>
    <row r="35" spans="1:10" x14ac:dyDescent="0.25">
      <c r="A35" s="163" t="s">
        <v>27</v>
      </c>
      <c r="B35" s="164"/>
      <c r="C35" s="164"/>
      <c r="D35" s="164"/>
      <c r="E35" s="164" t="s">
        <v>28</v>
      </c>
      <c r="F35" s="164"/>
      <c r="G35" s="164"/>
      <c r="H35" s="164"/>
      <c r="I35" s="164"/>
      <c r="J35" s="106" t="s">
        <v>29</v>
      </c>
    </row>
    <row r="36" spans="1:10" x14ac:dyDescent="0.25">
      <c r="A36" s="89"/>
      <c r="B36" s="90"/>
      <c r="C36" s="90"/>
      <c r="D36" s="90"/>
      <c r="E36" s="143"/>
      <c r="F36" s="143"/>
      <c r="G36" s="143"/>
      <c r="H36" s="143"/>
      <c r="I36" s="90"/>
      <c r="J36" s="101"/>
    </row>
    <row r="37" spans="1:10" x14ac:dyDescent="0.25">
      <c r="A37" s="165" t="s">
        <v>503</v>
      </c>
      <c r="B37" s="166"/>
      <c r="C37" s="166"/>
      <c r="D37" s="166"/>
      <c r="E37" s="165" t="s">
        <v>515</v>
      </c>
      <c r="F37" s="166"/>
      <c r="G37" s="166"/>
      <c r="H37" s="166"/>
      <c r="I37" s="167"/>
      <c r="J37" s="107" t="s">
        <v>497</v>
      </c>
    </row>
    <row r="38" spans="1:10" x14ac:dyDescent="0.25">
      <c r="A38" s="89"/>
      <c r="B38" s="90"/>
      <c r="C38" s="97"/>
      <c r="D38" s="168"/>
      <c r="E38" s="168"/>
      <c r="F38" s="168"/>
      <c r="G38" s="168"/>
      <c r="H38" s="168"/>
      <c r="I38" s="168"/>
      <c r="J38" s="92"/>
    </row>
    <row r="39" spans="1:10" x14ac:dyDescent="0.25">
      <c r="A39" s="165" t="s">
        <v>510</v>
      </c>
      <c r="B39" s="166"/>
      <c r="C39" s="166"/>
      <c r="D39" s="167"/>
      <c r="E39" s="165" t="s">
        <v>516</v>
      </c>
      <c r="F39" s="166"/>
      <c r="G39" s="166"/>
      <c r="H39" s="166"/>
      <c r="I39" s="167"/>
      <c r="J39" s="98" t="s">
        <v>521</v>
      </c>
    </row>
    <row r="40" spans="1:10" x14ac:dyDescent="0.25">
      <c r="A40" s="89"/>
      <c r="B40" s="90"/>
      <c r="C40" s="97"/>
      <c r="D40" s="108"/>
      <c r="E40" s="168"/>
      <c r="F40" s="168"/>
      <c r="G40" s="168"/>
      <c r="H40" s="168"/>
      <c r="I40" s="91"/>
      <c r="J40" s="92"/>
    </row>
    <row r="41" spans="1:10" x14ac:dyDescent="0.25">
      <c r="A41" s="165" t="s">
        <v>511</v>
      </c>
      <c r="B41" s="166"/>
      <c r="C41" s="166"/>
      <c r="D41" s="167"/>
      <c r="E41" s="165" t="s">
        <v>517</v>
      </c>
      <c r="F41" s="166"/>
      <c r="G41" s="166"/>
      <c r="H41" s="166"/>
      <c r="I41" s="167"/>
      <c r="J41" s="98" t="s">
        <v>522</v>
      </c>
    </row>
    <row r="42" spans="1:10" x14ac:dyDescent="0.25">
      <c r="A42" s="89"/>
      <c r="B42" s="90"/>
      <c r="C42" s="97"/>
      <c r="D42" s="108"/>
      <c r="E42" s="168"/>
      <c r="F42" s="168"/>
      <c r="G42" s="168"/>
      <c r="H42" s="168"/>
      <c r="I42" s="91"/>
      <c r="J42" s="92"/>
    </row>
    <row r="43" spans="1:10" x14ac:dyDescent="0.25">
      <c r="A43" s="165" t="s">
        <v>512</v>
      </c>
      <c r="B43" s="166"/>
      <c r="C43" s="166"/>
      <c r="D43" s="167"/>
      <c r="E43" s="165" t="s">
        <v>518</v>
      </c>
      <c r="F43" s="166"/>
      <c r="G43" s="166"/>
      <c r="H43" s="166"/>
      <c r="I43" s="167"/>
      <c r="J43" s="98" t="s">
        <v>523</v>
      </c>
    </row>
    <row r="44" spans="1:10" x14ac:dyDescent="0.25">
      <c r="A44" s="109"/>
      <c r="B44" s="97"/>
      <c r="C44" s="169"/>
      <c r="D44" s="169"/>
      <c r="E44" s="143"/>
      <c r="F44" s="143"/>
      <c r="G44" s="169"/>
      <c r="H44" s="169"/>
      <c r="I44" s="169"/>
      <c r="J44" s="92"/>
    </row>
    <row r="45" spans="1:10" x14ac:dyDescent="0.25">
      <c r="A45" s="165" t="s">
        <v>513</v>
      </c>
      <c r="B45" s="166"/>
      <c r="C45" s="166"/>
      <c r="D45" s="167"/>
      <c r="E45" s="165" t="s">
        <v>519</v>
      </c>
      <c r="F45" s="166"/>
      <c r="G45" s="166"/>
      <c r="H45" s="166"/>
      <c r="I45" s="167"/>
      <c r="J45" s="98" t="s">
        <v>524</v>
      </c>
    </row>
    <row r="46" spans="1:10" x14ac:dyDescent="0.25">
      <c r="A46" s="109"/>
      <c r="B46" s="97"/>
      <c r="C46" s="97"/>
      <c r="D46" s="90"/>
      <c r="E46" s="170"/>
      <c r="F46" s="170"/>
      <c r="G46" s="169"/>
      <c r="H46" s="169"/>
      <c r="I46" s="90"/>
      <c r="J46" s="92"/>
    </row>
    <row r="47" spans="1:10" x14ac:dyDescent="0.25">
      <c r="A47" s="165" t="s">
        <v>514</v>
      </c>
      <c r="B47" s="166"/>
      <c r="C47" s="166"/>
      <c r="D47" s="167"/>
      <c r="E47" s="165" t="s">
        <v>520</v>
      </c>
      <c r="F47" s="166"/>
      <c r="G47" s="166"/>
      <c r="H47" s="166"/>
      <c r="I47" s="167"/>
      <c r="J47" s="98" t="s">
        <v>525</v>
      </c>
    </row>
    <row r="48" spans="1:10" x14ac:dyDescent="0.25">
      <c r="A48" s="109"/>
      <c r="B48" s="97"/>
      <c r="C48" s="97"/>
      <c r="D48" s="90"/>
      <c r="E48" s="143"/>
      <c r="F48" s="143"/>
      <c r="G48" s="169"/>
      <c r="H48" s="169"/>
      <c r="I48" s="90"/>
      <c r="J48" s="110" t="s">
        <v>30</v>
      </c>
    </row>
    <row r="49" spans="1:10" x14ac:dyDescent="0.25">
      <c r="A49" s="109"/>
      <c r="B49" s="97"/>
      <c r="C49" s="97"/>
      <c r="D49" s="90"/>
      <c r="E49" s="143"/>
      <c r="F49" s="143"/>
      <c r="G49" s="169"/>
      <c r="H49" s="169"/>
      <c r="I49" s="90"/>
      <c r="J49" s="110" t="s">
        <v>31</v>
      </c>
    </row>
    <row r="50" spans="1:10" ht="14.45" customHeight="1" x14ac:dyDescent="0.25">
      <c r="A50" s="137" t="s">
        <v>32</v>
      </c>
      <c r="B50" s="148"/>
      <c r="C50" s="149" t="s">
        <v>526</v>
      </c>
      <c r="D50" s="150"/>
      <c r="E50" s="175" t="s">
        <v>33</v>
      </c>
      <c r="F50" s="176"/>
      <c r="G50" s="154"/>
      <c r="H50" s="155"/>
      <c r="I50" s="155"/>
      <c r="J50" s="156"/>
    </row>
    <row r="51" spans="1:10" x14ac:dyDescent="0.25">
      <c r="A51" s="109"/>
      <c r="B51" s="97"/>
      <c r="C51" s="169"/>
      <c r="D51" s="169"/>
      <c r="E51" s="143"/>
      <c r="F51" s="143"/>
      <c r="G51" s="177" t="s">
        <v>34</v>
      </c>
      <c r="H51" s="177"/>
      <c r="I51" s="177"/>
      <c r="J51" s="81"/>
    </row>
    <row r="52" spans="1:10" ht="13.9" customHeight="1" x14ac:dyDescent="0.25">
      <c r="A52" s="137" t="s">
        <v>35</v>
      </c>
      <c r="B52" s="148"/>
      <c r="C52" s="154" t="s">
        <v>527</v>
      </c>
      <c r="D52" s="155"/>
      <c r="E52" s="155"/>
      <c r="F52" s="155"/>
      <c r="G52" s="155"/>
      <c r="H52" s="155"/>
      <c r="I52" s="155"/>
      <c r="J52" s="156"/>
    </row>
    <row r="53" spans="1:10" x14ac:dyDescent="0.25">
      <c r="A53" s="89"/>
      <c r="B53" s="90"/>
      <c r="C53" s="159" t="s">
        <v>36</v>
      </c>
      <c r="D53" s="159"/>
      <c r="E53" s="159"/>
      <c r="F53" s="159"/>
      <c r="G53" s="159"/>
      <c r="H53" s="159"/>
      <c r="I53" s="159"/>
      <c r="J53" s="92"/>
    </row>
    <row r="54" spans="1:10" x14ac:dyDescent="0.25">
      <c r="A54" s="137" t="s">
        <v>37</v>
      </c>
      <c r="B54" s="148"/>
      <c r="C54" s="171" t="s">
        <v>528</v>
      </c>
      <c r="D54" s="172"/>
      <c r="E54" s="173"/>
      <c r="F54" s="143"/>
      <c r="G54" s="143"/>
      <c r="H54" s="164"/>
      <c r="I54" s="164"/>
      <c r="J54" s="174"/>
    </row>
    <row r="55" spans="1:10" x14ac:dyDescent="0.25">
      <c r="A55" s="89"/>
      <c r="B55" s="90"/>
      <c r="C55" s="97"/>
      <c r="D55" s="90"/>
      <c r="E55" s="143"/>
      <c r="F55" s="143"/>
      <c r="G55" s="143"/>
      <c r="H55" s="143"/>
      <c r="I55" s="90"/>
      <c r="J55" s="92"/>
    </row>
    <row r="56" spans="1:10" ht="14.45" customHeight="1" x14ac:dyDescent="0.25">
      <c r="A56" s="137" t="s">
        <v>38</v>
      </c>
      <c r="B56" s="148"/>
      <c r="C56" s="178" t="s">
        <v>529</v>
      </c>
      <c r="D56" s="179"/>
      <c r="E56" s="179"/>
      <c r="F56" s="179"/>
      <c r="G56" s="179"/>
      <c r="H56" s="179"/>
      <c r="I56" s="179"/>
      <c r="J56" s="180"/>
    </row>
    <row r="57" spans="1:10" x14ac:dyDescent="0.25">
      <c r="A57" s="89"/>
      <c r="B57" s="90"/>
      <c r="C57" s="90"/>
      <c r="D57" s="90"/>
      <c r="E57" s="143"/>
      <c r="F57" s="143"/>
      <c r="G57" s="143"/>
      <c r="H57" s="143"/>
      <c r="I57" s="90"/>
      <c r="J57" s="92"/>
    </row>
    <row r="58" spans="1:10" x14ac:dyDescent="0.25">
      <c r="A58" s="137" t="s">
        <v>39</v>
      </c>
      <c r="B58" s="148"/>
      <c r="C58" s="178"/>
      <c r="D58" s="179"/>
      <c r="E58" s="179"/>
      <c r="F58" s="179"/>
      <c r="G58" s="179"/>
      <c r="H58" s="179"/>
      <c r="I58" s="179"/>
      <c r="J58" s="180"/>
    </row>
    <row r="59" spans="1:10" ht="14.45" customHeight="1" x14ac:dyDescent="0.25">
      <c r="A59" s="89"/>
      <c r="B59" s="90"/>
      <c r="C59" s="181" t="s">
        <v>40</v>
      </c>
      <c r="D59" s="181"/>
      <c r="E59" s="181"/>
      <c r="F59" s="181"/>
      <c r="G59" s="90"/>
      <c r="H59" s="90"/>
      <c r="I59" s="90"/>
      <c r="J59" s="92"/>
    </row>
    <row r="60" spans="1:10" x14ac:dyDescent="0.25">
      <c r="A60" s="137" t="s">
        <v>41</v>
      </c>
      <c r="B60" s="148"/>
      <c r="C60" s="178"/>
      <c r="D60" s="179"/>
      <c r="E60" s="179"/>
      <c r="F60" s="179"/>
      <c r="G60" s="179"/>
      <c r="H60" s="179"/>
      <c r="I60" s="179"/>
      <c r="J60" s="180"/>
    </row>
    <row r="61" spans="1:10" ht="14.45" customHeight="1" x14ac:dyDescent="0.25">
      <c r="A61" s="111"/>
      <c r="B61" s="112"/>
      <c r="C61" s="182" t="s">
        <v>42</v>
      </c>
      <c r="D61" s="182"/>
      <c r="E61" s="182"/>
      <c r="F61" s="182"/>
      <c r="G61" s="182"/>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G31" sqref="G3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532</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530</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1001600997</v>
      </c>
      <c r="I9" s="34">
        <f>I10+I17+I27+I38+I43</f>
        <v>1058797813</v>
      </c>
    </row>
    <row r="10" spans="1:9" ht="12.75" customHeight="1" x14ac:dyDescent="0.2">
      <c r="A10" s="184" t="s">
        <v>51</v>
      </c>
      <c r="B10" s="184"/>
      <c r="C10" s="184"/>
      <c r="D10" s="184"/>
      <c r="E10" s="184"/>
      <c r="F10" s="184"/>
      <c r="G10" s="16">
        <v>3</v>
      </c>
      <c r="H10" s="34">
        <f>H11+H12+H13+H14+H15+H16</f>
        <v>136221414</v>
      </c>
      <c r="I10" s="34">
        <f>I11+I12+I13+I14+I15+I16</f>
        <v>139823901</v>
      </c>
    </row>
    <row r="11" spans="1:9" ht="12.75" customHeight="1" x14ac:dyDescent="0.2">
      <c r="A11" s="183" t="s">
        <v>52</v>
      </c>
      <c r="B11" s="183"/>
      <c r="C11" s="183"/>
      <c r="D11" s="183"/>
      <c r="E11" s="183"/>
      <c r="F11" s="183"/>
      <c r="G11" s="15">
        <v>4</v>
      </c>
      <c r="H11" s="33">
        <v>62190678</v>
      </c>
      <c r="I11" s="33">
        <v>49831487</v>
      </c>
    </row>
    <row r="12" spans="1:9" ht="22.9" customHeight="1" x14ac:dyDescent="0.2">
      <c r="A12" s="183" t="s">
        <v>53</v>
      </c>
      <c r="B12" s="183"/>
      <c r="C12" s="183"/>
      <c r="D12" s="183"/>
      <c r="E12" s="183"/>
      <c r="F12" s="183"/>
      <c r="G12" s="15">
        <v>5</v>
      </c>
      <c r="H12" s="33">
        <v>3435190</v>
      </c>
      <c r="I12" s="33">
        <v>3318288</v>
      </c>
    </row>
    <row r="13" spans="1:9" ht="12.75" customHeight="1" x14ac:dyDescent="0.2">
      <c r="A13" s="183" t="s">
        <v>54</v>
      </c>
      <c r="B13" s="183"/>
      <c r="C13" s="183"/>
      <c r="D13" s="183"/>
      <c r="E13" s="183"/>
      <c r="F13" s="183"/>
      <c r="G13" s="15">
        <v>6</v>
      </c>
      <c r="H13" s="33">
        <v>25431844</v>
      </c>
      <c r="I13" s="33">
        <v>26194700</v>
      </c>
    </row>
    <row r="14" spans="1:9" ht="12.75" customHeight="1" x14ac:dyDescent="0.2">
      <c r="A14" s="183" t="s">
        <v>55</v>
      </c>
      <c r="B14" s="183"/>
      <c r="C14" s="183"/>
      <c r="D14" s="183"/>
      <c r="E14" s="183"/>
      <c r="F14" s="183"/>
      <c r="G14" s="15">
        <v>7</v>
      </c>
      <c r="H14" s="33">
        <v>20327</v>
      </c>
      <c r="I14" s="33">
        <v>23290</v>
      </c>
    </row>
    <row r="15" spans="1:9" ht="12.75" customHeight="1" x14ac:dyDescent="0.2">
      <c r="A15" s="183" t="s">
        <v>56</v>
      </c>
      <c r="B15" s="183"/>
      <c r="C15" s="183"/>
      <c r="D15" s="183"/>
      <c r="E15" s="183"/>
      <c r="F15" s="183"/>
      <c r="G15" s="15">
        <v>8</v>
      </c>
      <c r="H15" s="33">
        <v>33739621</v>
      </c>
      <c r="I15" s="33">
        <v>44734912</v>
      </c>
    </row>
    <row r="16" spans="1:9" ht="12.75" customHeight="1" x14ac:dyDescent="0.2">
      <c r="A16" s="183" t="s">
        <v>57</v>
      </c>
      <c r="B16" s="183"/>
      <c r="C16" s="183"/>
      <c r="D16" s="183"/>
      <c r="E16" s="183"/>
      <c r="F16" s="183"/>
      <c r="G16" s="15">
        <v>9</v>
      </c>
      <c r="H16" s="33">
        <v>11403754</v>
      </c>
      <c r="I16" s="33">
        <v>15721224</v>
      </c>
    </row>
    <row r="17" spans="1:9" ht="12.75" customHeight="1" x14ac:dyDescent="0.2">
      <c r="A17" s="184" t="s">
        <v>58</v>
      </c>
      <c r="B17" s="184"/>
      <c r="C17" s="184"/>
      <c r="D17" s="184"/>
      <c r="E17" s="184"/>
      <c r="F17" s="184"/>
      <c r="G17" s="16">
        <v>10</v>
      </c>
      <c r="H17" s="34">
        <f>H18+H19+H20+H21+H22+H23+H24+H25+H26</f>
        <v>765852353</v>
      </c>
      <c r="I17" s="34">
        <f>I18+I19+I20+I21+I22+I23+I24+I25+I26</f>
        <v>819661602</v>
      </c>
    </row>
    <row r="18" spans="1:9" ht="12.75" customHeight="1" x14ac:dyDescent="0.2">
      <c r="A18" s="183" t="s">
        <v>59</v>
      </c>
      <c r="B18" s="183"/>
      <c r="C18" s="183"/>
      <c r="D18" s="183"/>
      <c r="E18" s="183"/>
      <c r="F18" s="183"/>
      <c r="G18" s="15">
        <v>11</v>
      </c>
      <c r="H18" s="33">
        <v>135501199</v>
      </c>
      <c r="I18" s="33">
        <v>136343547</v>
      </c>
    </row>
    <row r="19" spans="1:9" ht="12.75" customHeight="1" x14ac:dyDescent="0.2">
      <c r="A19" s="183" t="s">
        <v>60</v>
      </c>
      <c r="B19" s="183"/>
      <c r="C19" s="183"/>
      <c r="D19" s="183"/>
      <c r="E19" s="183"/>
      <c r="F19" s="183"/>
      <c r="G19" s="15">
        <v>12</v>
      </c>
      <c r="H19" s="33">
        <v>259306240</v>
      </c>
      <c r="I19" s="33">
        <v>264043728</v>
      </c>
    </row>
    <row r="20" spans="1:9" ht="12.75" customHeight="1" x14ac:dyDescent="0.2">
      <c r="A20" s="183" t="s">
        <v>61</v>
      </c>
      <c r="B20" s="183"/>
      <c r="C20" s="183"/>
      <c r="D20" s="183"/>
      <c r="E20" s="183"/>
      <c r="F20" s="183"/>
      <c r="G20" s="15">
        <v>13</v>
      </c>
      <c r="H20" s="33">
        <v>242906810</v>
      </c>
      <c r="I20" s="33">
        <v>266827579</v>
      </c>
    </row>
    <row r="21" spans="1:9" ht="12.75" customHeight="1" x14ac:dyDescent="0.2">
      <c r="A21" s="183" t="s">
        <v>62</v>
      </c>
      <c r="B21" s="183"/>
      <c r="C21" s="183"/>
      <c r="D21" s="183"/>
      <c r="E21" s="183"/>
      <c r="F21" s="183"/>
      <c r="G21" s="15">
        <v>14</v>
      </c>
      <c r="H21" s="33">
        <v>22650631</v>
      </c>
      <c r="I21" s="33">
        <v>23423771</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8796492</v>
      </c>
      <c r="I23" s="33">
        <v>2741046</v>
      </c>
    </row>
    <row r="24" spans="1:9" ht="12.75" customHeight="1" x14ac:dyDescent="0.2">
      <c r="A24" s="183" t="s">
        <v>65</v>
      </c>
      <c r="B24" s="183"/>
      <c r="C24" s="183"/>
      <c r="D24" s="183"/>
      <c r="E24" s="183"/>
      <c r="F24" s="183"/>
      <c r="G24" s="15">
        <v>17</v>
      </c>
      <c r="H24" s="33">
        <v>38925870</v>
      </c>
      <c r="I24" s="33">
        <v>48423025</v>
      </c>
    </row>
    <row r="25" spans="1:9" ht="12.75" customHeight="1" x14ac:dyDescent="0.2">
      <c r="A25" s="183" t="s">
        <v>66</v>
      </c>
      <c r="B25" s="183"/>
      <c r="C25" s="183"/>
      <c r="D25" s="183"/>
      <c r="E25" s="183"/>
      <c r="F25" s="183"/>
      <c r="G25" s="15">
        <v>18</v>
      </c>
      <c r="H25" s="33">
        <v>496144</v>
      </c>
      <c r="I25" s="33">
        <v>20592561</v>
      </c>
    </row>
    <row r="26" spans="1:9" ht="12.75" customHeight="1" x14ac:dyDescent="0.2">
      <c r="A26" s="183" t="s">
        <v>67</v>
      </c>
      <c r="B26" s="183"/>
      <c r="C26" s="183"/>
      <c r="D26" s="183"/>
      <c r="E26" s="183"/>
      <c r="F26" s="183"/>
      <c r="G26" s="15">
        <v>19</v>
      </c>
      <c r="H26" s="33">
        <v>57268967</v>
      </c>
      <c r="I26" s="33">
        <v>57266345</v>
      </c>
    </row>
    <row r="27" spans="1:9" ht="12.75" customHeight="1" x14ac:dyDescent="0.2">
      <c r="A27" s="184" t="s">
        <v>68</v>
      </c>
      <c r="B27" s="184"/>
      <c r="C27" s="184"/>
      <c r="D27" s="184"/>
      <c r="E27" s="184"/>
      <c r="F27" s="184"/>
      <c r="G27" s="16">
        <v>20</v>
      </c>
      <c r="H27" s="34">
        <f>SUM(H28:H37)</f>
        <v>92211768</v>
      </c>
      <c r="I27" s="34">
        <f>SUM(I28:I37)</f>
        <v>94365877</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92150068</v>
      </c>
      <c r="I31" s="33">
        <v>94304177</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31841</v>
      </c>
      <c r="I38" s="34">
        <f>I39+I40+I41+I42</f>
        <v>16297</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31841</v>
      </c>
      <c r="I42" s="33">
        <v>16297</v>
      </c>
    </row>
    <row r="43" spans="1:9" ht="12.75" customHeight="1" x14ac:dyDescent="0.2">
      <c r="A43" s="183" t="s">
        <v>84</v>
      </c>
      <c r="B43" s="183"/>
      <c r="C43" s="183"/>
      <c r="D43" s="183"/>
      <c r="E43" s="183"/>
      <c r="F43" s="183"/>
      <c r="G43" s="15">
        <v>36</v>
      </c>
      <c r="H43" s="33">
        <v>7283621</v>
      </c>
      <c r="I43" s="33">
        <v>4930136</v>
      </c>
    </row>
    <row r="44" spans="1:9" ht="12.75" customHeight="1" x14ac:dyDescent="0.2">
      <c r="A44" s="185" t="s">
        <v>85</v>
      </c>
      <c r="B44" s="185"/>
      <c r="C44" s="185"/>
      <c r="D44" s="185"/>
      <c r="E44" s="185"/>
      <c r="F44" s="185"/>
      <c r="G44" s="16">
        <v>37</v>
      </c>
      <c r="H44" s="34">
        <f>H45+H53+H60+H70</f>
        <v>513352133</v>
      </c>
      <c r="I44" s="34">
        <f>I45+I53+I60+I70</f>
        <v>607085094</v>
      </c>
    </row>
    <row r="45" spans="1:9" ht="12.75" customHeight="1" x14ac:dyDescent="0.2">
      <c r="A45" s="184" t="s">
        <v>86</v>
      </c>
      <c r="B45" s="184"/>
      <c r="C45" s="184"/>
      <c r="D45" s="184"/>
      <c r="E45" s="184"/>
      <c r="F45" s="184"/>
      <c r="G45" s="16">
        <v>38</v>
      </c>
      <c r="H45" s="34">
        <f>SUM(H46:H52)</f>
        <v>230891993</v>
      </c>
      <c r="I45" s="34">
        <f>SUM(I46:I52)</f>
        <v>245301004</v>
      </c>
    </row>
    <row r="46" spans="1:9" ht="12.75" customHeight="1" x14ac:dyDescent="0.2">
      <c r="A46" s="183" t="s">
        <v>87</v>
      </c>
      <c r="B46" s="183"/>
      <c r="C46" s="183"/>
      <c r="D46" s="183"/>
      <c r="E46" s="183"/>
      <c r="F46" s="183"/>
      <c r="G46" s="15">
        <v>39</v>
      </c>
      <c r="H46" s="33">
        <v>97491435</v>
      </c>
      <c r="I46" s="33">
        <v>93766846</v>
      </c>
    </row>
    <row r="47" spans="1:9" ht="12.75" customHeight="1" x14ac:dyDescent="0.2">
      <c r="A47" s="183" t="s">
        <v>88</v>
      </c>
      <c r="B47" s="183"/>
      <c r="C47" s="183"/>
      <c r="D47" s="183"/>
      <c r="E47" s="183"/>
      <c r="F47" s="183"/>
      <c r="G47" s="15">
        <v>40</v>
      </c>
      <c r="H47" s="33">
        <v>15597255</v>
      </c>
      <c r="I47" s="33">
        <v>16756581</v>
      </c>
    </row>
    <row r="48" spans="1:9" ht="12.75" customHeight="1" x14ac:dyDescent="0.2">
      <c r="A48" s="183" t="s">
        <v>89</v>
      </c>
      <c r="B48" s="183"/>
      <c r="C48" s="183"/>
      <c r="D48" s="183"/>
      <c r="E48" s="183"/>
      <c r="F48" s="183"/>
      <c r="G48" s="15">
        <v>41</v>
      </c>
      <c r="H48" s="33">
        <v>28126507</v>
      </c>
      <c r="I48" s="33">
        <v>21935960</v>
      </c>
    </row>
    <row r="49" spans="1:9" ht="12.75" customHeight="1" x14ac:dyDescent="0.2">
      <c r="A49" s="183" t="s">
        <v>90</v>
      </c>
      <c r="B49" s="183"/>
      <c r="C49" s="183"/>
      <c r="D49" s="183"/>
      <c r="E49" s="183"/>
      <c r="F49" s="183"/>
      <c r="G49" s="15">
        <v>42</v>
      </c>
      <c r="H49" s="33">
        <v>49171696</v>
      </c>
      <c r="I49" s="33">
        <v>59751881</v>
      </c>
    </row>
    <row r="50" spans="1:9" ht="12.75" customHeight="1" x14ac:dyDescent="0.2">
      <c r="A50" s="183" t="s">
        <v>91</v>
      </c>
      <c r="B50" s="183"/>
      <c r="C50" s="183"/>
      <c r="D50" s="183"/>
      <c r="E50" s="183"/>
      <c r="F50" s="183"/>
      <c r="G50" s="15">
        <v>43</v>
      </c>
      <c r="H50" s="33">
        <v>40505100</v>
      </c>
      <c r="I50" s="33">
        <v>53089736</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246053589</v>
      </c>
      <c r="I53" s="34">
        <f>SUM(I54:I59)</f>
        <v>322772648</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4729936</v>
      </c>
      <c r="I55" s="33">
        <v>6554556</v>
      </c>
    </row>
    <row r="56" spans="1:9" ht="12.75" customHeight="1" x14ac:dyDescent="0.2">
      <c r="A56" s="183" t="s">
        <v>97</v>
      </c>
      <c r="B56" s="183"/>
      <c r="C56" s="183"/>
      <c r="D56" s="183"/>
      <c r="E56" s="183"/>
      <c r="F56" s="183"/>
      <c r="G56" s="15">
        <v>49</v>
      </c>
      <c r="H56" s="33">
        <v>214633350</v>
      </c>
      <c r="I56" s="33">
        <v>268606716</v>
      </c>
    </row>
    <row r="57" spans="1:9" ht="12.75" customHeight="1" x14ac:dyDescent="0.2">
      <c r="A57" s="183" t="s">
        <v>98</v>
      </c>
      <c r="B57" s="183"/>
      <c r="C57" s="183"/>
      <c r="D57" s="183"/>
      <c r="E57" s="183"/>
      <c r="F57" s="183"/>
      <c r="G57" s="15">
        <v>50</v>
      </c>
      <c r="H57" s="33">
        <v>305596</v>
      </c>
      <c r="I57" s="33">
        <v>739233</v>
      </c>
    </row>
    <row r="58" spans="1:9" ht="12.75" customHeight="1" x14ac:dyDescent="0.2">
      <c r="A58" s="183" t="s">
        <v>99</v>
      </c>
      <c r="B58" s="183"/>
      <c r="C58" s="183"/>
      <c r="D58" s="183"/>
      <c r="E58" s="183"/>
      <c r="F58" s="183"/>
      <c r="G58" s="15">
        <v>51</v>
      </c>
      <c r="H58" s="33">
        <v>16803681</v>
      </c>
      <c r="I58" s="33">
        <v>29759360</v>
      </c>
    </row>
    <row r="59" spans="1:9" ht="12.75" customHeight="1" x14ac:dyDescent="0.2">
      <c r="A59" s="183" t="s">
        <v>100</v>
      </c>
      <c r="B59" s="183"/>
      <c r="C59" s="183"/>
      <c r="D59" s="183"/>
      <c r="E59" s="183"/>
      <c r="F59" s="183"/>
      <c r="G59" s="15">
        <v>52</v>
      </c>
      <c r="H59" s="33">
        <v>9581026</v>
      </c>
      <c r="I59" s="33">
        <v>17112783</v>
      </c>
    </row>
    <row r="60" spans="1:9" ht="12.75" customHeight="1" x14ac:dyDescent="0.2">
      <c r="A60" s="184" t="s">
        <v>101</v>
      </c>
      <c r="B60" s="184"/>
      <c r="C60" s="184"/>
      <c r="D60" s="184"/>
      <c r="E60" s="184"/>
      <c r="F60" s="184"/>
      <c r="G60" s="16">
        <v>53</v>
      </c>
      <c r="H60" s="34">
        <f>SUM(H61:H69)</f>
        <v>68429</v>
      </c>
      <c r="I60" s="34">
        <f>SUM(I61:I69)</f>
        <v>327398</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68429</v>
      </c>
      <c r="I68" s="33">
        <v>327398</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36338122</v>
      </c>
      <c r="I70" s="33">
        <v>38684044</v>
      </c>
    </row>
    <row r="71" spans="1:9" ht="12.75" customHeight="1" x14ac:dyDescent="0.2">
      <c r="A71" s="200" t="s">
        <v>112</v>
      </c>
      <c r="B71" s="200"/>
      <c r="C71" s="200"/>
      <c r="D71" s="200"/>
      <c r="E71" s="200"/>
      <c r="F71" s="200"/>
      <c r="G71" s="15">
        <v>64</v>
      </c>
      <c r="H71" s="33">
        <v>51825206</v>
      </c>
      <c r="I71" s="33">
        <v>28222129</v>
      </c>
    </row>
    <row r="72" spans="1:9" ht="12.75" customHeight="1" x14ac:dyDescent="0.2">
      <c r="A72" s="185" t="s">
        <v>113</v>
      </c>
      <c r="B72" s="185"/>
      <c r="C72" s="185"/>
      <c r="D72" s="185"/>
      <c r="E72" s="185"/>
      <c r="F72" s="185"/>
      <c r="G72" s="16">
        <v>65</v>
      </c>
      <c r="H72" s="34">
        <f>H8+H9+H44+H71</f>
        <v>1566778336</v>
      </c>
      <c r="I72" s="34">
        <f>I8+I9+I44+I71</f>
        <v>1694105036</v>
      </c>
    </row>
    <row r="73" spans="1:9" ht="12.75" customHeight="1" x14ac:dyDescent="0.2">
      <c r="A73" s="200" t="s">
        <v>114</v>
      </c>
      <c r="B73" s="200"/>
      <c r="C73" s="200"/>
      <c r="D73" s="200"/>
      <c r="E73" s="200"/>
      <c r="F73" s="200"/>
      <c r="G73" s="15">
        <v>66</v>
      </c>
      <c r="H73" s="33">
        <v>48341463</v>
      </c>
      <c r="I73" s="33">
        <v>46860596</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784150747</v>
      </c>
      <c r="I75" s="34">
        <f>I76+I77+I78+I84+I85+I89+I92+I95</f>
        <v>843853333</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192309626</v>
      </c>
      <c r="I77" s="33">
        <v>192394466</v>
      </c>
    </row>
    <row r="78" spans="1:9" ht="12.75" customHeight="1" x14ac:dyDescent="0.2">
      <c r="A78" s="184" t="s">
        <v>119</v>
      </c>
      <c r="B78" s="184"/>
      <c r="C78" s="184"/>
      <c r="D78" s="184"/>
      <c r="E78" s="184"/>
      <c r="F78" s="184"/>
      <c r="G78" s="16">
        <v>70</v>
      </c>
      <c r="H78" s="34">
        <f>SUM(H79:H83)</f>
        <v>-21908680</v>
      </c>
      <c r="I78" s="34">
        <f>SUM(I79:I83)</f>
        <v>-19029027</v>
      </c>
    </row>
    <row r="79" spans="1:9" ht="12.75" customHeight="1" x14ac:dyDescent="0.2">
      <c r="A79" s="183" t="s">
        <v>120</v>
      </c>
      <c r="B79" s="183"/>
      <c r="C79" s="183"/>
      <c r="D79" s="183"/>
      <c r="E79" s="183"/>
      <c r="F79" s="183"/>
      <c r="G79" s="15">
        <v>71</v>
      </c>
      <c r="H79" s="33">
        <v>7040079</v>
      </c>
      <c r="I79" s="33">
        <v>6109437</v>
      </c>
    </row>
    <row r="80" spans="1:9" ht="12.75" customHeight="1" x14ac:dyDescent="0.2">
      <c r="A80" s="183" t="s">
        <v>121</v>
      </c>
      <c r="B80" s="183"/>
      <c r="C80" s="183"/>
      <c r="D80" s="183"/>
      <c r="E80" s="183"/>
      <c r="F80" s="183"/>
      <c r="G80" s="15">
        <v>72</v>
      </c>
      <c r="H80" s="33">
        <v>22124003</v>
      </c>
      <c r="I80" s="33">
        <v>20890463</v>
      </c>
    </row>
    <row r="81" spans="1:9" ht="12.75" customHeight="1" x14ac:dyDescent="0.2">
      <c r="A81" s="183" t="s">
        <v>122</v>
      </c>
      <c r="B81" s="183"/>
      <c r="C81" s="183"/>
      <c r="D81" s="183"/>
      <c r="E81" s="183"/>
      <c r="F81" s="183"/>
      <c r="G81" s="15">
        <v>73</v>
      </c>
      <c r="H81" s="33">
        <v>-12124003</v>
      </c>
      <c r="I81" s="33">
        <v>-10890463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-39074128</v>
      </c>
      <c r="I83" s="33">
        <v>-35263833</v>
      </c>
    </row>
    <row r="84" spans="1:9" ht="12.75" customHeight="1" x14ac:dyDescent="0.2">
      <c r="A84" s="201" t="s">
        <v>125</v>
      </c>
      <c r="B84" s="201"/>
      <c r="C84" s="201"/>
      <c r="D84" s="201"/>
      <c r="E84" s="201"/>
      <c r="F84" s="201"/>
      <c r="G84" s="115">
        <v>76</v>
      </c>
      <c r="H84" s="116">
        <v>-13117084</v>
      </c>
      <c r="I84" s="116">
        <v>-5323888</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117588420</v>
      </c>
      <c r="I89" s="34">
        <f>I90-I91</f>
        <v>198851622</v>
      </c>
    </row>
    <row r="90" spans="1:9" ht="12.75" customHeight="1" x14ac:dyDescent="0.2">
      <c r="A90" s="183" t="s">
        <v>131</v>
      </c>
      <c r="B90" s="183"/>
      <c r="C90" s="183"/>
      <c r="D90" s="183"/>
      <c r="E90" s="183"/>
      <c r="F90" s="183"/>
      <c r="G90" s="15">
        <v>82</v>
      </c>
      <c r="H90" s="33">
        <v>117588420</v>
      </c>
      <c r="I90" s="33">
        <v>198851622</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89319984</v>
      </c>
      <c r="I92" s="34">
        <f>I93-I94</f>
        <v>57001559</v>
      </c>
    </row>
    <row r="93" spans="1:9" ht="12.75" customHeight="1" x14ac:dyDescent="0.2">
      <c r="A93" s="183" t="s">
        <v>134</v>
      </c>
      <c r="B93" s="183"/>
      <c r="C93" s="183"/>
      <c r="D93" s="183"/>
      <c r="E93" s="183"/>
      <c r="F93" s="183"/>
      <c r="G93" s="15">
        <v>85</v>
      </c>
      <c r="H93" s="33">
        <v>89319984</v>
      </c>
      <c r="I93" s="33">
        <v>57001559</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81</v>
      </c>
      <c r="I95" s="33">
        <v>201</v>
      </c>
    </row>
    <row r="96" spans="1:9" ht="12.75" customHeight="1" x14ac:dyDescent="0.2">
      <c r="A96" s="185" t="s">
        <v>137</v>
      </c>
      <c r="B96" s="185"/>
      <c r="C96" s="185"/>
      <c r="D96" s="185"/>
      <c r="E96" s="185"/>
      <c r="F96" s="185"/>
      <c r="G96" s="16">
        <v>88</v>
      </c>
      <c r="H96" s="34">
        <f>SUM(H97:H102)</f>
        <v>19292315</v>
      </c>
      <c r="I96" s="34">
        <f>SUM(I97:I102)</f>
        <v>17846121</v>
      </c>
    </row>
    <row r="97" spans="1:9" ht="31.9" customHeight="1" x14ac:dyDescent="0.2">
      <c r="A97" s="183" t="s">
        <v>138</v>
      </c>
      <c r="B97" s="183"/>
      <c r="C97" s="183"/>
      <c r="D97" s="183"/>
      <c r="E97" s="183"/>
      <c r="F97" s="183"/>
      <c r="G97" s="15">
        <v>89</v>
      </c>
      <c r="H97" s="33">
        <v>4339499</v>
      </c>
      <c r="I97" s="33">
        <v>2451536</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568022</v>
      </c>
      <c r="I99" s="33">
        <v>764204</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14384794</v>
      </c>
      <c r="I102" s="33">
        <v>14630381</v>
      </c>
    </row>
    <row r="103" spans="1:9" ht="12.75" customHeight="1" x14ac:dyDescent="0.2">
      <c r="A103" s="185" t="s">
        <v>144</v>
      </c>
      <c r="B103" s="185"/>
      <c r="C103" s="185"/>
      <c r="D103" s="185"/>
      <c r="E103" s="185"/>
      <c r="F103" s="185"/>
      <c r="G103" s="16">
        <v>95</v>
      </c>
      <c r="H103" s="34">
        <f>SUM(H104:H114)</f>
        <v>277670238</v>
      </c>
      <c r="I103" s="34">
        <f>SUM(I104:I114)</f>
        <v>280464237</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5242653</v>
      </c>
      <c r="I108" s="33">
        <v>5198632</v>
      </c>
    </row>
    <row r="109" spans="1:9" ht="12.75" customHeight="1" x14ac:dyDescent="0.2">
      <c r="A109" s="183" t="s">
        <v>150</v>
      </c>
      <c r="B109" s="183"/>
      <c r="C109" s="183"/>
      <c r="D109" s="183"/>
      <c r="E109" s="183"/>
      <c r="F109" s="183"/>
      <c r="G109" s="15">
        <v>101</v>
      </c>
      <c r="H109" s="33">
        <v>269738909</v>
      </c>
      <c r="I109" s="33">
        <v>262718265</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2356731</v>
      </c>
      <c r="I111" s="33">
        <v>686222</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331945</v>
      </c>
      <c r="I113" s="33">
        <v>11861118</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477267974</v>
      </c>
      <c r="I115" s="34">
        <f>SUM(I116:I129)</f>
        <v>536048155</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38875474</v>
      </c>
      <c r="I120" s="33">
        <v>38411682</v>
      </c>
    </row>
    <row r="121" spans="1:9" ht="12.75" customHeight="1" x14ac:dyDescent="0.2">
      <c r="A121" s="183" t="s">
        <v>162</v>
      </c>
      <c r="B121" s="183"/>
      <c r="C121" s="183"/>
      <c r="D121" s="183"/>
      <c r="E121" s="183"/>
      <c r="F121" s="183"/>
      <c r="G121" s="15">
        <v>113</v>
      </c>
      <c r="H121" s="33">
        <v>104113220</v>
      </c>
      <c r="I121" s="33">
        <v>122509812</v>
      </c>
    </row>
    <row r="122" spans="1:9" ht="12.75" customHeight="1" x14ac:dyDescent="0.2">
      <c r="A122" s="183" t="s">
        <v>163</v>
      </c>
      <c r="B122" s="183"/>
      <c r="C122" s="183"/>
      <c r="D122" s="183"/>
      <c r="E122" s="183"/>
      <c r="F122" s="183"/>
      <c r="G122" s="15">
        <v>114</v>
      </c>
      <c r="H122" s="33">
        <v>72522189</v>
      </c>
      <c r="I122" s="33">
        <v>51510101</v>
      </c>
    </row>
    <row r="123" spans="1:9" ht="12.75" customHeight="1" x14ac:dyDescent="0.2">
      <c r="A123" s="183" t="s">
        <v>164</v>
      </c>
      <c r="B123" s="183"/>
      <c r="C123" s="183"/>
      <c r="D123" s="183"/>
      <c r="E123" s="183"/>
      <c r="F123" s="183"/>
      <c r="G123" s="15">
        <v>115</v>
      </c>
      <c r="H123" s="33">
        <v>228783700</v>
      </c>
      <c r="I123" s="33">
        <v>268347744</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12677888</v>
      </c>
      <c r="I125" s="33">
        <v>13566127</v>
      </c>
    </row>
    <row r="126" spans="1:9" x14ac:dyDescent="0.2">
      <c r="A126" s="183" t="s">
        <v>167</v>
      </c>
      <c r="B126" s="183"/>
      <c r="C126" s="183"/>
      <c r="D126" s="183"/>
      <c r="E126" s="183"/>
      <c r="F126" s="183"/>
      <c r="G126" s="15">
        <v>118</v>
      </c>
      <c r="H126" s="33">
        <v>19102729</v>
      </c>
      <c r="I126" s="33">
        <v>32022015</v>
      </c>
    </row>
    <row r="127" spans="1:9" x14ac:dyDescent="0.2">
      <c r="A127" s="183" t="s">
        <v>168</v>
      </c>
      <c r="B127" s="183"/>
      <c r="C127" s="183"/>
      <c r="D127" s="183"/>
      <c r="E127" s="183"/>
      <c r="F127" s="183"/>
      <c r="G127" s="15">
        <v>119</v>
      </c>
      <c r="H127" s="33">
        <v>1133462</v>
      </c>
      <c r="I127" s="33">
        <v>1122978</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59312</v>
      </c>
      <c r="I129" s="33">
        <v>8557696</v>
      </c>
    </row>
    <row r="130" spans="1:9" ht="22.15" customHeight="1" x14ac:dyDescent="0.2">
      <c r="A130" s="200" t="s">
        <v>171</v>
      </c>
      <c r="B130" s="200"/>
      <c r="C130" s="200"/>
      <c r="D130" s="200"/>
      <c r="E130" s="200"/>
      <c r="F130" s="200"/>
      <c r="G130" s="15">
        <v>122</v>
      </c>
      <c r="H130" s="33">
        <v>8397062</v>
      </c>
      <c r="I130" s="33">
        <v>15893190</v>
      </c>
    </row>
    <row r="131" spans="1:9" x14ac:dyDescent="0.2">
      <c r="A131" s="185" t="s">
        <v>172</v>
      </c>
      <c r="B131" s="185"/>
      <c r="C131" s="185"/>
      <c r="D131" s="185"/>
      <c r="E131" s="185"/>
      <c r="F131" s="185"/>
      <c r="G131" s="16">
        <v>123</v>
      </c>
      <c r="H131" s="34">
        <f>H75+H96+H103+H115+H130</f>
        <v>1566778336</v>
      </c>
      <c r="I131" s="34">
        <f>I75+I96+I103+I115+I130</f>
        <v>1694105036</v>
      </c>
    </row>
    <row r="132" spans="1:9" x14ac:dyDescent="0.2">
      <c r="A132" s="200" t="s">
        <v>173</v>
      </c>
      <c r="B132" s="200"/>
      <c r="C132" s="200"/>
      <c r="D132" s="200"/>
      <c r="E132" s="200"/>
      <c r="F132" s="200"/>
      <c r="G132" s="15">
        <v>124</v>
      </c>
      <c r="H132" s="33">
        <v>48341463</v>
      </c>
      <c r="I132" s="33">
        <v>46860596</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61" zoomScaleNormal="100" zoomScaleSheetLayoutView="100" workbookViewId="0">
      <selection activeCell="J92" sqref="J9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533</v>
      </c>
      <c r="B2" s="189"/>
      <c r="C2" s="189"/>
      <c r="D2" s="189"/>
      <c r="E2" s="189"/>
      <c r="F2" s="189"/>
      <c r="G2" s="189"/>
      <c r="H2" s="189"/>
      <c r="I2" s="189"/>
      <c r="J2" s="120"/>
      <c r="K2" s="120"/>
    </row>
    <row r="3" spans="1:11" x14ac:dyDescent="0.2">
      <c r="A3" s="210" t="s">
        <v>175</v>
      </c>
      <c r="B3" s="211"/>
      <c r="C3" s="211"/>
      <c r="D3" s="211"/>
      <c r="E3" s="211"/>
      <c r="F3" s="211"/>
      <c r="G3" s="211"/>
      <c r="H3" s="211"/>
      <c r="I3" s="211"/>
      <c r="J3" s="212"/>
      <c r="K3" s="212"/>
    </row>
    <row r="4" spans="1:11" x14ac:dyDescent="0.2">
      <c r="A4" s="213" t="s">
        <v>531</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634728965</v>
      </c>
      <c r="I8" s="37">
        <f>SUM(I9:I13)</f>
        <v>311394557</v>
      </c>
      <c r="J8" s="37">
        <f>SUM(J9:J13)</f>
        <v>713654337</v>
      </c>
      <c r="K8" s="37">
        <f>SUM(K9:K13)</f>
        <v>365330457</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626075665</v>
      </c>
      <c r="I10" s="33">
        <v>307435547</v>
      </c>
      <c r="J10" s="33">
        <v>687523590</v>
      </c>
      <c r="K10" s="33">
        <v>342152468</v>
      </c>
    </row>
    <row r="11" spans="1:11" x14ac:dyDescent="0.2">
      <c r="A11" s="183" t="s">
        <v>187</v>
      </c>
      <c r="B11" s="183"/>
      <c r="C11" s="183"/>
      <c r="D11" s="183"/>
      <c r="E11" s="183"/>
      <c r="F11" s="183"/>
      <c r="G11" s="15">
        <v>128</v>
      </c>
      <c r="H11" s="33">
        <v>0</v>
      </c>
      <c r="I11" s="33">
        <v>0</v>
      </c>
      <c r="J11" s="33">
        <v>0</v>
      </c>
      <c r="K11" s="33">
        <v>0</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8653300</v>
      </c>
      <c r="I13" s="33">
        <v>3959010</v>
      </c>
      <c r="J13" s="33">
        <v>26130747</v>
      </c>
      <c r="K13" s="33">
        <v>23177989</v>
      </c>
    </row>
    <row r="14" spans="1:11" ht="22.15" customHeight="1" x14ac:dyDescent="0.2">
      <c r="A14" s="219" t="s">
        <v>190</v>
      </c>
      <c r="B14" s="219"/>
      <c r="C14" s="219"/>
      <c r="D14" s="219"/>
      <c r="E14" s="219"/>
      <c r="F14" s="219"/>
      <c r="G14" s="20">
        <v>131</v>
      </c>
      <c r="H14" s="37">
        <f>H15+H16+H20+H24+H25+H26+H29+H36</f>
        <v>575076805</v>
      </c>
      <c r="I14" s="37">
        <f>I15+I16+I20+I24+I25+I26+I29+I36</f>
        <v>283639326</v>
      </c>
      <c r="J14" s="37">
        <f>J15+J16+J20+J24+J25+J26+J29+J36</f>
        <v>663916916</v>
      </c>
      <c r="K14" s="37">
        <f>K15+K16+K20+K24+K25+K26+K29+K36</f>
        <v>335395422</v>
      </c>
    </row>
    <row r="15" spans="1:11" x14ac:dyDescent="0.2">
      <c r="A15" s="183" t="s">
        <v>191</v>
      </c>
      <c r="B15" s="183"/>
      <c r="C15" s="183"/>
      <c r="D15" s="183"/>
      <c r="E15" s="183"/>
      <c r="F15" s="183"/>
      <c r="G15" s="15">
        <v>132</v>
      </c>
      <c r="H15" s="33">
        <v>8175778</v>
      </c>
      <c r="I15" s="33">
        <v>2927345</v>
      </c>
      <c r="J15" s="33">
        <v>6187233</v>
      </c>
      <c r="K15" s="33">
        <v>5303251</v>
      </c>
    </row>
    <row r="16" spans="1:11" x14ac:dyDescent="0.2">
      <c r="A16" s="227" t="s">
        <v>192</v>
      </c>
      <c r="B16" s="227"/>
      <c r="C16" s="227"/>
      <c r="D16" s="227"/>
      <c r="E16" s="227"/>
      <c r="F16" s="227"/>
      <c r="G16" s="20">
        <v>133</v>
      </c>
      <c r="H16" s="37">
        <f>SUM(H17:H19)</f>
        <v>390741934</v>
      </c>
      <c r="I16" s="37">
        <f>SUM(I17:I19)</f>
        <v>195846292</v>
      </c>
      <c r="J16" s="37">
        <f>SUM(J17:J19)</f>
        <v>445976501</v>
      </c>
      <c r="K16" s="37">
        <f>SUM(K17:K19)</f>
        <v>223899084</v>
      </c>
    </row>
    <row r="17" spans="1:11" x14ac:dyDescent="0.2">
      <c r="A17" s="224" t="s">
        <v>193</v>
      </c>
      <c r="B17" s="224"/>
      <c r="C17" s="224"/>
      <c r="D17" s="224"/>
      <c r="E17" s="224"/>
      <c r="F17" s="224"/>
      <c r="G17" s="15">
        <v>134</v>
      </c>
      <c r="H17" s="33">
        <v>330449026</v>
      </c>
      <c r="I17" s="33">
        <v>164767445</v>
      </c>
      <c r="J17" s="33">
        <v>347239085</v>
      </c>
      <c r="K17" s="33">
        <v>160802700</v>
      </c>
    </row>
    <row r="18" spans="1:11" x14ac:dyDescent="0.2">
      <c r="A18" s="224" t="s">
        <v>194</v>
      </c>
      <c r="B18" s="224"/>
      <c r="C18" s="224"/>
      <c r="D18" s="224"/>
      <c r="E18" s="224"/>
      <c r="F18" s="224"/>
      <c r="G18" s="15">
        <v>135</v>
      </c>
      <c r="H18" s="33">
        <v>17488190</v>
      </c>
      <c r="I18" s="33">
        <v>9409734</v>
      </c>
      <c r="J18" s="33">
        <v>56799991</v>
      </c>
      <c r="K18" s="33">
        <v>42124094</v>
      </c>
    </row>
    <row r="19" spans="1:11" x14ac:dyDescent="0.2">
      <c r="A19" s="224" t="s">
        <v>195</v>
      </c>
      <c r="B19" s="224"/>
      <c r="C19" s="224"/>
      <c r="D19" s="224"/>
      <c r="E19" s="224"/>
      <c r="F19" s="224"/>
      <c r="G19" s="15">
        <v>136</v>
      </c>
      <c r="H19" s="33">
        <v>42804718</v>
      </c>
      <c r="I19" s="33">
        <v>21669113</v>
      </c>
      <c r="J19" s="33">
        <v>41937425</v>
      </c>
      <c r="K19" s="33">
        <v>20972290</v>
      </c>
    </row>
    <row r="20" spans="1:11" x14ac:dyDescent="0.2">
      <c r="A20" s="227" t="s">
        <v>196</v>
      </c>
      <c r="B20" s="227"/>
      <c r="C20" s="227"/>
      <c r="D20" s="227"/>
      <c r="E20" s="227"/>
      <c r="F20" s="227"/>
      <c r="G20" s="20">
        <v>137</v>
      </c>
      <c r="H20" s="37">
        <f>SUM(H21:H23)</f>
        <v>107136060</v>
      </c>
      <c r="I20" s="37">
        <f>SUM(I21:I23)</f>
        <v>54825437</v>
      </c>
      <c r="J20" s="37">
        <f>SUM(J21:J23)</f>
        <v>119928526</v>
      </c>
      <c r="K20" s="37">
        <f>SUM(K21:K23)</f>
        <v>55688738</v>
      </c>
    </row>
    <row r="21" spans="1:11" x14ac:dyDescent="0.2">
      <c r="A21" s="224" t="s">
        <v>197</v>
      </c>
      <c r="B21" s="224"/>
      <c r="C21" s="224"/>
      <c r="D21" s="224"/>
      <c r="E21" s="224"/>
      <c r="F21" s="224"/>
      <c r="G21" s="15">
        <v>138</v>
      </c>
      <c r="H21" s="33">
        <v>67529730</v>
      </c>
      <c r="I21" s="33">
        <v>34306429</v>
      </c>
      <c r="J21" s="33">
        <v>74655019</v>
      </c>
      <c r="K21" s="33">
        <v>34418150</v>
      </c>
    </row>
    <row r="22" spans="1:11" x14ac:dyDescent="0.2">
      <c r="A22" s="224" t="s">
        <v>198</v>
      </c>
      <c r="B22" s="224"/>
      <c r="C22" s="224"/>
      <c r="D22" s="224"/>
      <c r="E22" s="224"/>
      <c r="F22" s="224"/>
      <c r="G22" s="15">
        <v>139</v>
      </c>
      <c r="H22" s="33">
        <v>22455728</v>
      </c>
      <c r="I22" s="33">
        <v>11462357</v>
      </c>
      <c r="J22" s="33">
        <v>26037147</v>
      </c>
      <c r="K22" s="33">
        <v>12162087</v>
      </c>
    </row>
    <row r="23" spans="1:11" x14ac:dyDescent="0.2">
      <c r="A23" s="224" t="s">
        <v>199</v>
      </c>
      <c r="B23" s="224"/>
      <c r="C23" s="224"/>
      <c r="D23" s="224"/>
      <c r="E23" s="224"/>
      <c r="F23" s="224"/>
      <c r="G23" s="15">
        <v>140</v>
      </c>
      <c r="H23" s="33">
        <v>17150602</v>
      </c>
      <c r="I23" s="33">
        <v>9056651</v>
      </c>
      <c r="J23" s="33">
        <v>19236360</v>
      </c>
      <c r="K23" s="33">
        <v>9108501</v>
      </c>
    </row>
    <row r="24" spans="1:11" x14ac:dyDescent="0.2">
      <c r="A24" s="183" t="s">
        <v>200</v>
      </c>
      <c r="B24" s="183"/>
      <c r="C24" s="183"/>
      <c r="D24" s="183"/>
      <c r="E24" s="183"/>
      <c r="F24" s="183"/>
      <c r="G24" s="15">
        <v>141</v>
      </c>
      <c r="H24" s="33">
        <v>40267557</v>
      </c>
      <c r="I24" s="33">
        <v>20001138</v>
      </c>
      <c r="J24" s="33">
        <v>53612339</v>
      </c>
      <c r="K24" s="33">
        <v>27415824</v>
      </c>
    </row>
    <row r="25" spans="1:11" x14ac:dyDescent="0.2">
      <c r="A25" s="183" t="s">
        <v>201</v>
      </c>
      <c r="B25" s="183"/>
      <c r="C25" s="183"/>
      <c r="D25" s="183"/>
      <c r="E25" s="183"/>
      <c r="F25" s="183"/>
      <c r="G25" s="15">
        <v>142</v>
      </c>
      <c r="H25" s="33">
        <v>23457901</v>
      </c>
      <c r="I25" s="33">
        <v>8096862</v>
      </c>
      <c r="J25" s="33">
        <v>32071464</v>
      </c>
      <c r="K25" s="33">
        <v>18838702</v>
      </c>
    </row>
    <row r="26" spans="1:11" x14ac:dyDescent="0.2">
      <c r="A26" s="227" t="s">
        <v>202</v>
      </c>
      <c r="B26" s="227"/>
      <c r="C26" s="227"/>
      <c r="D26" s="227"/>
      <c r="E26" s="227"/>
      <c r="F26" s="227"/>
      <c r="G26" s="20">
        <v>143</v>
      </c>
      <c r="H26" s="37">
        <f>H27+H28</f>
        <v>0</v>
      </c>
      <c r="I26" s="37">
        <f>I27+I28</f>
        <v>0</v>
      </c>
      <c r="J26" s="37">
        <f>J27+J28</f>
        <v>0</v>
      </c>
      <c r="K26" s="37">
        <f>K27+K28</f>
        <v>0</v>
      </c>
    </row>
    <row r="27" spans="1:11" x14ac:dyDescent="0.2">
      <c r="A27" s="224" t="s">
        <v>203</v>
      </c>
      <c r="B27" s="224"/>
      <c r="C27" s="224"/>
      <c r="D27" s="224"/>
      <c r="E27" s="224"/>
      <c r="F27" s="224"/>
      <c r="G27" s="15">
        <v>144</v>
      </c>
      <c r="H27" s="33">
        <v>0</v>
      </c>
      <c r="I27" s="33">
        <v>0</v>
      </c>
      <c r="J27" s="33">
        <v>0</v>
      </c>
      <c r="K27" s="33">
        <v>0</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1384513</v>
      </c>
      <c r="I29" s="37">
        <f>SUM(I30:I35)</f>
        <v>1004477</v>
      </c>
      <c r="J29" s="37">
        <f>SUM(J30:J35)</f>
        <v>792071</v>
      </c>
      <c r="K29" s="37">
        <f>SUM(K30:K35)</f>
        <v>792070</v>
      </c>
    </row>
    <row r="30" spans="1:11" x14ac:dyDescent="0.2">
      <c r="A30" s="224" t="s">
        <v>206</v>
      </c>
      <c r="B30" s="224"/>
      <c r="C30" s="224"/>
      <c r="D30" s="224"/>
      <c r="E30" s="224"/>
      <c r="F30" s="224"/>
      <c r="G30" s="15">
        <v>147</v>
      </c>
      <c r="H30" s="33">
        <v>1185480</v>
      </c>
      <c r="I30" s="33">
        <v>856090</v>
      </c>
      <c r="J30" s="33">
        <v>568050</v>
      </c>
      <c r="K30" s="33">
        <v>568050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0</v>
      </c>
      <c r="I32" s="33">
        <v>0</v>
      </c>
      <c r="J32" s="33">
        <v>189979</v>
      </c>
      <c r="K32" s="33">
        <v>189979</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199033</v>
      </c>
      <c r="I35" s="33">
        <v>148387</v>
      </c>
      <c r="J35" s="33">
        <v>34042</v>
      </c>
      <c r="K35" s="33">
        <v>34041</v>
      </c>
    </row>
    <row r="36" spans="1:11" x14ac:dyDescent="0.2">
      <c r="A36" s="183" t="s">
        <v>212</v>
      </c>
      <c r="B36" s="183"/>
      <c r="C36" s="183"/>
      <c r="D36" s="183"/>
      <c r="E36" s="183"/>
      <c r="F36" s="183"/>
      <c r="G36" s="15">
        <v>153</v>
      </c>
      <c r="H36" s="33">
        <v>3913062</v>
      </c>
      <c r="I36" s="33">
        <v>937775</v>
      </c>
      <c r="J36" s="33">
        <v>5348782</v>
      </c>
      <c r="K36" s="33">
        <v>3457753</v>
      </c>
    </row>
    <row r="37" spans="1:11" x14ac:dyDescent="0.2">
      <c r="A37" s="219" t="s">
        <v>213</v>
      </c>
      <c r="B37" s="219"/>
      <c r="C37" s="219"/>
      <c r="D37" s="219"/>
      <c r="E37" s="219"/>
      <c r="F37" s="219"/>
      <c r="G37" s="20">
        <v>154</v>
      </c>
      <c r="H37" s="37">
        <f>SUM(H38:H47)</f>
        <v>13711820</v>
      </c>
      <c r="I37" s="37">
        <f>SUM(I38:I47)</f>
        <v>7918030</v>
      </c>
      <c r="J37" s="37">
        <f>SUM(J38:J47)</f>
        <v>11835256</v>
      </c>
      <c r="K37" s="37">
        <f>SUM(K38:K47)</f>
        <v>4538110</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4793948</v>
      </c>
      <c r="I42" s="33">
        <v>3530981</v>
      </c>
      <c r="J42" s="33">
        <v>6581679</v>
      </c>
      <c r="K42" s="33">
        <v>3391883</v>
      </c>
    </row>
    <row r="43" spans="1:11" x14ac:dyDescent="0.2">
      <c r="A43" s="183" t="s">
        <v>219</v>
      </c>
      <c r="B43" s="183"/>
      <c r="C43" s="183"/>
      <c r="D43" s="183"/>
      <c r="E43" s="183"/>
      <c r="F43" s="183"/>
      <c r="G43" s="15">
        <v>160</v>
      </c>
      <c r="H43" s="33">
        <v>5553</v>
      </c>
      <c r="I43" s="33">
        <v>5553</v>
      </c>
      <c r="J43" s="33">
        <v>5862</v>
      </c>
      <c r="K43" s="33">
        <v>5862</v>
      </c>
    </row>
    <row r="44" spans="1:11" x14ac:dyDescent="0.2">
      <c r="A44" s="183" t="s">
        <v>220</v>
      </c>
      <c r="B44" s="183"/>
      <c r="C44" s="183"/>
      <c r="D44" s="183"/>
      <c r="E44" s="183"/>
      <c r="F44" s="183"/>
      <c r="G44" s="15">
        <v>161</v>
      </c>
      <c r="H44" s="33">
        <v>175367</v>
      </c>
      <c r="I44" s="33">
        <v>77331</v>
      </c>
      <c r="J44" s="33">
        <v>227266</v>
      </c>
      <c r="K44" s="33">
        <v>124990</v>
      </c>
    </row>
    <row r="45" spans="1:11" x14ac:dyDescent="0.2">
      <c r="A45" s="183" t="s">
        <v>221</v>
      </c>
      <c r="B45" s="183"/>
      <c r="C45" s="183"/>
      <c r="D45" s="183"/>
      <c r="E45" s="183"/>
      <c r="F45" s="183"/>
      <c r="G45" s="15">
        <v>162</v>
      </c>
      <c r="H45" s="33">
        <v>8736952</v>
      </c>
      <c r="I45" s="33">
        <v>4304165</v>
      </c>
      <c r="J45" s="33">
        <v>5020449</v>
      </c>
      <c r="K45" s="33">
        <v>1015375</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37051358</v>
      </c>
      <c r="I48" s="37">
        <f>SUM(I49:I55)</f>
        <v>21231750</v>
      </c>
      <c r="J48" s="37">
        <f>SUM(J49:J55)</f>
        <v>21173372</v>
      </c>
      <c r="K48" s="37">
        <f>SUM(K49:K55)</f>
        <v>14714181</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20784484</v>
      </c>
      <c r="I50" s="33">
        <v>11705841</v>
      </c>
      <c r="J50" s="33">
        <v>8225139</v>
      </c>
      <c r="K50" s="33">
        <v>7340831</v>
      </c>
    </row>
    <row r="51" spans="1:11" x14ac:dyDescent="0.2">
      <c r="A51" s="220" t="s">
        <v>227</v>
      </c>
      <c r="B51" s="220"/>
      <c r="C51" s="220"/>
      <c r="D51" s="220"/>
      <c r="E51" s="220"/>
      <c r="F51" s="220"/>
      <c r="G51" s="15">
        <v>168</v>
      </c>
      <c r="H51" s="33">
        <v>5024470</v>
      </c>
      <c r="I51" s="33">
        <v>2413087</v>
      </c>
      <c r="J51" s="33">
        <v>6985967</v>
      </c>
      <c r="K51" s="33">
        <v>3498947</v>
      </c>
    </row>
    <row r="52" spans="1:11" x14ac:dyDescent="0.2">
      <c r="A52" s="220" t="s">
        <v>228</v>
      </c>
      <c r="B52" s="220"/>
      <c r="C52" s="220"/>
      <c r="D52" s="220"/>
      <c r="E52" s="220"/>
      <c r="F52" s="220"/>
      <c r="G52" s="15">
        <v>169</v>
      </c>
      <c r="H52" s="33">
        <v>11242404</v>
      </c>
      <c r="I52" s="33">
        <v>7112822</v>
      </c>
      <c r="J52" s="33">
        <v>5962266</v>
      </c>
      <c r="K52" s="33">
        <v>3874403</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22843364</v>
      </c>
      <c r="I56" s="33">
        <v>11358617</v>
      </c>
      <c r="J56" s="33">
        <v>22349262</v>
      </c>
      <c r="K56" s="33">
        <v>12180254</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671284149</v>
      </c>
      <c r="I60" s="37">
        <f t="shared" ref="I60:K60" si="0">I8+I37+I56+I57</f>
        <v>330671204</v>
      </c>
      <c r="J60" s="37">
        <f t="shared" si="0"/>
        <v>747838855</v>
      </c>
      <c r="K60" s="37">
        <f t="shared" si="0"/>
        <v>382048821</v>
      </c>
    </row>
    <row r="61" spans="1:11" x14ac:dyDescent="0.2">
      <c r="A61" s="219" t="s">
        <v>237</v>
      </c>
      <c r="B61" s="219"/>
      <c r="C61" s="219"/>
      <c r="D61" s="219"/>
      <c r="E61" s="219"/>
      <c r="F61" s="219"/>
      <c r="G61" s="20">
        <v>178</v>
      </c>
      <c r="H61" s="37">
        <f>H14+H48+H58+H59</f>
        <v>612128163</v>
      </c>
      <c r="I61" s="37">
        <f t="shared" ref="I61:K61" si="1">I14+I48+I58+I59</f>
        <v>304871076</v>
      </c>
      <c r="J61" s="37">
        <f t="shared" si="1"/>
        <v>685090288</v>
      </c>
      <c r="K61" s="37">
        <f t="shared" si="1"/>
        <v>350109603</v>
      </c>
    </row>
    <row r="62" spans="1:11" x14ac:dyDescent="0.2">
      <c r="A62" s="219" t="s">
        <v>238</v>
      </c>
      <c r="B62" s="219"/>
      <c r="C62" s="219"/>
      <c r="D62" s="219"/>
      <c r="E62" s="219"/>
      <c r="F62" s="219"/>
      <c r="G62" s="20">
        <v>179</v>
      </c>
      <c r="H62" s="37">
        <f>H60-H61</f>
        <v>59155986</v>
      </c>
      <c r="I62" s="37">
        <f t="shared" ref="I62:K62" si="2">I60-I61</f>
        <v>25800128</v>
      </c>
      <c r="J62" s="37">
        <f t="shared" si="2"/>
        <v>62748567</v>
      </c>
      <c r="K62" s="37">
        <f t="shared" si="2"/>
        <v>31939218</v>
      </c>
    </row>
    <row r="63" spans="1:11" x14ac:dyDescent="0.2">
      <c r="A63" s="206" t="s">
        <v>239</v>
      </c>
      <c r="B63" s="206"/>
      <c r="C63" s="206"/>
      <c r="D63" s="206"/>
      <c r="E63" s="206"/>
      <c r="F63" s="206"/>
      <c r="G63" s="20">
        <v>180</v>
      </c>
      <c r="H63" s="37">
        <f>+IF((H60-H61)&gt;0,(H60-H61),0)</f>
        <v>59155986</v>
      </c>
      <c r="I63" s="37">
        <f t="shared" ref="I63:K63" si="3">+IF((I60-I61)&gt;0,(I60-I61),0)</f>
        <v>25800128</v>
      </c>
      <c r="J63" s="37">
        <f t="shared" si="3"/>
        <v>62748567</v>
      </c>
      <c r="K63" s="37">
        <f t="shared" si="3"/>
        <v>31939218</v>
      </c>
    </row>
    <row r="64" spans="1:11" x14ac:dyDescent="0.2">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
      <c r="A65" s="221" t="s">
        <v>241</v>
      </c>
      <c r="B65" s="221"/>
      <c r="C65" s="221"/>
      <c r="D65" s="221"/>
      <c r="E65" s="221"/>
      <c r="F65" s="221"/>
      <c r="G65" s="15">
        <v>182</v>
      </c>
      <c r="H65" s="33">
        <v>2855853</v>
      </c>
      <c r="I65" s="33">
        <v>1342566</v>
      </c>
      <c r="J65" s="33">
        <v>5746934</v>
      </c>
      <c r="K65" s="33">
        <v>2791042</v>
      </c>
    </row>
    <row r="66" spans="1:11" x14ac:dyDescent="0.2">
      <c r="A66" s="219" t="s">
        <v>242</v>
      </c>
      <c r="B66" s="219"/>
      <c r="C66" s="219"/>
      <c r="D66" s="219"/>
      <c r="E66" s="219"/>
      <c r="F66" s="219"/>
      <c r="G66" s="20">
        <v>183</v>
      </c>
      <c r="H66" s="37">
        <f>H62-H65</f>
        <v>56300133</v>
      </c>
      <c r="I66" s="37">
        <f t="shared" ref="I66:K66" si="5">I62-I65</f>
        <v>24457562</v>
      </c>
      <c r="J66" s="37">
        <f t="shared" si="5"/>
        <v>57001633</v>
      </c>
      <c r="K66" s="37">
        <f t="shared" si="5"/>
        <v>29148176</v>
      </c>
    </row>
    <row r="67" spans="1:11" x14ac:dyDescent="0.2">
      <c r="A67" s="206" t="s">
        <v>243</v>
      </c>
      <c r="B67" s="206"/>
      <c r="C67" s="206"/>
      <c r="D67" s="206"/>
      <c r="E67" s="206"/>
      <c r="F67" s="206"/>
      <c r="G67" s="20">
        <v>184</v>
      </c>
      <c r="H67" s="37">
        <f>+IF((H62-H65)&gt;0,(H62-H65),0)</f>
        <v>56300133</v>
      </c>
      <c r="I67" s="37">
        <f t="shared" ref="I67:K67" si="6">+IF((I62-I65)&gt;0,(I62-I65),0)</f>
        <v>24457562</v>
      </c>
      <c r="J67" s="37">
        <f t="shared" si="6"/>
        <v>57001633</v>
      </c>
      <c r="K67" s="37">
        <f t="shared" si="6"/>
        <v>29148176</v>
      </c>
    </row>
    <row r="68" spans="1:11" x14ac:dyDescent="0.2">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19">
        <v>0</v>
      </c>
      <c r="I74" s="119">
        <v>0</v>
      </c>
      <c r="J74" s="119">
        <v>0</v>
      </c>
      <c r="K74" s="119">
        <v>0</v>
      </c>
    </row>
    <row r="75" spans="1:11" x14ac:dyDescent="0.2">
      <c r="A75" s="206" t="s">
        <v>251</v>
      </c>
      <c r="B75" s="206"/>
      <c r="C75" s="206"/>
      <c r="D75" s="206"/>
      <c r="E75" s="206"/>
      <c r="F75" s="206"/>
      <c r="G75" s="20">
        <v>191</v>
      </c>
      <c r="H75" s="119">
        <v>0</v>
      </c>
      <c r="I75" s="119">
        <v>0</v>
      </c>
      <c r="J75" s="119">
        <v>0</v>
      </c>
      <c r="K75" s="119">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19">
        <v>0</v>
      </c>
      <c r="I77" s="119">
        <v>0</v>
      </c>
      <c r="J77" s="119">
        <v>0</v>
      </c>
      <c r="K77" s="119">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19">
        <v>0</v>
      </c>
      <c r="I80" s="119">
        <v>0</v>
      </c>
      <c r="J80" s="119">
        <v>0</v>
      </c>
      <c r="K80" s="119">
        <v>0</v>
      </c>
    </row>
    <row r="81" spans="1:11" x14ac:dyDescent="0.2">
      <c r="A81" s="219" t="s">
        <v>257</v>
      </c>
      <c r="B81" s="219"/>
      <c r="C81" s="219"/>
      <c r="D81" s="219"/>
      <c r="E81" s="219"/>
      <c r="F81" s="219"/>
      <c r="G81" s="20">
        <v>196</v>
      </c>
      <c r="H81" s="119">
        <v>0</v>
      </c>
      <c r="I81" s="119">
        <v>0</v>
      </c>
      <c r="J81" s="119">
        <v>0</v>
      </c>
      <c r="K81" s="119">
        <v>0</v>
      </c>
    </row>
    <row r="82" spans="1:11" x14ac:dyDescent="0.2">
      <c r="A82" s="206" t="s">
        <v>258</v>
      </c>
      <c r="B82" s="206"/>
      <c r="C82" s="206"/>
      <c r="D82" s="206"/>
      <c r="E82" s="206"/>
      <c r="F82" s="206"/>
      <c r="G82" s="20">
        <v>197</v>
      </c>
      <c r="H82" s="119">
        <v>0</v>
      </c>
      <c r="I82" s="119">
        <v>0</v>
      </c>
      <c r="J82" s="119">
        <v>0</v>
      </c>
      <c r="K82" s="119">
        <v>0</v>
      </c>
    </row>
    <row r="83" spans="1:11" x14ac:dyDescent="0.2">
      <c r="A83" s="206" t="s">
        <v>259</v>
      </c>
      <c r="B83" s="206"/>
      <c r="C83" s="206"/>
      <c r="D83" s="206"/>
      <c r="E83" s="206"/>
      <c r="F83" s="206"/>
      <c r="G83" s="20">
        <v>198</v>
      </c>
      <c r="H83" s="119">
        <v>0</v>
      </c>
      <c r="I83" s="119">
        <v>0</v>
      </c>
      <c r="J83" s="119">
        <v>0</v>
      </c>
      <c r="K83" s="119">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56300133</v>
      </c>
      <c r="I85" s="39">
        <f>I86+I87</f>
        <v>24457562</v>
      </c>
      <c r="J85" s="39">
        <f>J86+J87</f>
        <v>57001633</v>
      </c>
      <c r="K85" s="39">
        <f>K86+K87</f>
        <v>29148176</v>
      </c>
    </row>
    <row r="86" spans="1:11" x14ac:dyDescent="0.2">
      <c r="A86" s="205" t="s">
        <v>262</v>
      </c>
      <c r="B86" s="205"/>
      <c r="C86" s="205"/>
      <c r="D86" s="205"/>
      <c r="E86" s="205"/>
      <c r="F86" s="205"/>
      <c r="G86" s="15">
        <v>200</v>
      </c>
      <c r="H86" s="40">
        <v>56300082</v>
      </c>
      <c r="I86" s="40">
        <v>24457519</v>
      </c>
      <c r="J86" s="40">
        <v>57001559</v>
      </c>
      <c r="K86" s="40">
        <v>29148161</v>
      </c>
    </row>
    <row r="87" spans="1:11" x14ac:dyDescent="0.2">
      <c r="A87" s="205" t="s">
        <v>263</v>
      </c>
      <c r="B87" s="205"/>
      <c r="C87" s="205"/>
      <c r="D87" s="205"/>
      <c r="E87" s="205"/>
      <c r="F87" s="205"/>
      <c r="G87" s="15">
        <v>201</v>
      </c>
      <c r="H87" s="40">
        <v>51</v>
      </c>
      <c r="I87" s="40">
        <v>43</v>
      </c>
      <c r="J87" s="40">
        <v>74</v>
      </c>
      <c r="K87" s="40">
        <v>15</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56300133</v>
      </c>
      <c r="I89" s="40">
        <v>24457562</v>
      </c>
      <c r="J89" s="40">
        <v>57001633</v>
      </c>
      <c r="K89" s="40">
        <v>29148176</v>
      </c>
    </row>
    <row r="90" spans="1:11" ht="24" customHeight="1" x14ac:dyDescent="0.2">
      <c r="A90" s="228" t="s">
        <v>266</v>
      </c>
      <c r="B90" s="228"/>
      <c r="C90" s="228"/>
      <c r="D90" s="228"/>
      <c r="E90" s="228"/>
      <c r="F90" s="228"/>
      <c r="G90" s="20">
        <v>203</v>
      </c>
      <c r="H90" s="39">
        <f>SUM(H91:H98)</f>
        <v>-7659567</v>
      </c>
      <c r="I90" s="39">
        <f>SUM(I91:I98)</f>
        <v>-3947457</v>
      </c>
      <c r="J90" s="39">
        <f>SUM(J91:J98)</f>
        <v>13355418</v>
      </c>
      <c r="K90" s="39">
        <f>SUM(K91:K98)</f>
        <v>480030</v>
      </c>
    </row>
    <row r="91" spans="1:11" x14ac:dyDescent="0.2">
      <c r="A91" s="220" t="s">
        <v>267</v>
      </c>
      <c r="B91" s="220"/>
      <c r="C91" s="220"/>
      <c r="D91" s="220"/>
      <c r="E91" s="220"/>
      <c r="F91" s="220"/>
      <c r="G91" s="15">
        <v>204</v>
      </c>
      <c r="H91" s="40">
        <v>-7659567</v>
      </c>
      <c r="I91" s="40">
        <v>-3947457</v>
      </c>
      <c r="J91" s="40">
        <v>13355418</v>
      </c>
      <c r="K91" s="40">
        <v>480030</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0</v>
      </c>
      <c r="I97" s="40">
        <v>0</v>
      </c>
      <c r="J97" s="40">
        <v>0</v>
      </c>
      <c r="K97" s="40">
        <v>0</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-1322306</v>
      </c>
      <c r="I99" s="40">
        <v>-679795</v>
      </c>
      <c r="J99" s="40">
        <v>2155728</v>
      </c>
      <c r="K99" s="40">
        <v>159013</v>
      </c>
    </row>
    <row r="100" spans="1:11" ht="22.9" customHeight="1" x14ac:dyDescent="0.2">
      <c r="A100" s="228" t="s">
        <v>276</v>
      </c>
      <c r="B100" s="228"/>
      <c r="C100" s="228"/>
      <c r="D100" s="228"/>
      <c r="E100" s="228"/>
      <c r="F100" s="228"/>
      <c r="G100" s="20">
        <v>213</v>
      </c>
      <c r="H100" s="39">
        <f>H90-H99</f>
        <v>-6337261</v>
      </c>
      <c r="I100" s="39">
        <f>I90-I99</f>
        <v>-3267662</v>
      </c>
      <c r="J100" s="39">
        <f>J90-J99</f>
        <v>11199690</v>
      </c>
      <c r="K100" s="39">
        <f>K90-K99</f>
        <v>321017</v>
      </c>
    </row>
    <row r="101" spans="1:11" ht="22.9" customHeight="1" x14ac:dyDescent="0.2">
      <c r="A101" s="228" t="s">
        <v>277</v>
      </c>
      <c r="B101" s="228"/>
      <c r="C101" s="228"/>
      <c r="D101" s="228"/>
      <c r="E101" s="228"/>
      <c r="F101" s="228"/>
      <c r="G101" s="20">
        <v>214</v>
      </c>
      <c r="H101" s="39">
        <f>H89+H100</f>
        <v>49962872</v>
      </c>
      <c r="I101" s="39">
        <f>I89+I100</f>
        <v>21189900</v>
      </c>
      <c r="J101" s="39">
        <f>J89+J100</f>
        <v>68201323</v>
      </c>
      <c r="K101" s="39">
        <f>K89+K100</f>
        <v>29469193</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49962872</v>
      </c>
      <c r="I103" s="39">
        <f>I104+I105</f>
        <v>21189900</v>
      </c>
      <c r="J103" s="39">
        <f>J104+J105</f>
        <v>68201323</v>
      </c>
      <c r="K103" s="39">
        <f>K104+K105</f>
        <v>29469193</v>
      </c>
    </row>
    <row r="104" spans="1:11" x14ac:dyDescent="0.2">
      <c r="A104" s="205" t="s">
        <v>280</v>
      </c>
      <c r="B104" s="205"/>
      <c r="C104" s="205"/>
      <c r="D104" s="205"/>
      <c r="E104" s="205"/>
      <c r="F104" s="205"/>
      <c r="G104" s="15">
        <v>216</v>
      </c>
      <c r="H104" s="40">
        <v>49962853</v>
      </c>
      <c r="I104" s="40">
        <v>21189875</v>
      </c>
      <c r="J104" s="40">
        <v>68201202</v>
      </c>
      <c r="K104" s="40">
        <v>29469179</v>
      </c>
    </row>
    <row r="105" spans="1:11" x14ac:dyDescent="0.2">
      <c r="A105" s="205" t="s">
        <v>281</v>
      </c>
      <c r="B105" s="205"/>
      <c r="C105" s="205"/>
      <c r="D105" s="205"/>
      <c r="E105" s="205"/>
      <c r="F105" s="205"/>
      <c r="G105" s="15">
        <v>217</v>
      </c>
      <c r="H105" s="40">
        <v>19</v>
      </c>
      <c r="I105" s="40">
        <v>25</v>
      </c>
      <c r="J105" s="40">
        <v>121</v>
      </c>
      <c r="K105" s="40">
        <v>14</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9" zoomScaleNormal="100" zoomScaleSheetLayoutView="100" workbookViewId="0">
      <selection activeCell="G53" sqref="G53"/>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3" t="s">
        <v>282</v>
      </c>
      <c r="B1" s="229"/>
      <c r="C1" s="229"/>
      <c r="D1" s="229"/>
      <c r="E1" s="229"/>
      <c r="F1" s="229"/>
      <c r="G1" s="229"/>
      <c r="H1" s="229"/>
      <c r="I1" s="229"/>
    </row>
    <row r="2" spans="1:9" x14ac:dyDescent="0.2">
      <c r="A2" s="222" t="s">
        <v>534</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531</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121">
        <v>59155986</v>
      </c>
      <c r="I8" s="121">
        <v>62748567</v>
      </c>
    </row>
    <row r="9" spans="1:9" ht="12.75" customHeight="1" x14ac:dyDescent="0.2">
      <c r="A9" s="242" t="s">
        <v>292</v>
      </c>
      <c r="B9" s="243"/>
      <c r="C9" s="243"/>
      <c r="D9" s="243"/>
      <c r="E9" s="243"/>
      <c r="F9" s="244"/>
      <c r="G9" s="25">
        <v>2</v>
      </c>
      <c r="H9" s="43">
        <f>H10+H11+H12+H13+H14+H15+H16+H17</f>
        <v>70348397</v>
      </c>
      <c r="I9" s="43">
        <f>I10+I11+I12+I13+I14+I15+I16+I17</f>
        <v>70397017</v>
      </c>
    </row>
    <row r="10" spans="1:9" ht="12.75" customHeight="1" x14ac:dyDescent="0.2">
      <c r="A10" s="234" t="s">
        <v>293</v>
      </c>
      <c r="B10" s="235"/>
      <c r="C10" s="235"/>
      <c r="D10" s="235"/>
      <c r="E10" s="235"/>
      <c r="F10" s="236"/>
      <c r="G10" s="26">
        <v>3</v>
      </c>
      <c r="H10" s="122">
        <v>40267557</v>
      </c>
      <c r="I10" s="122">
        <v>53612339</v>
      </c>
    </row>
    <row r="11" spans="1:9" ht="22.15" customHeight="1" x14ac:dyDescent="0.2">
      <c r="A11" s="234" t="s">
        <v>294</v>
      </c>
      <c r="B11" s="235"/>
      <c r="C11" s="235"/>
      <c r="D11" s="235"/>
      <c r="E11" s="235"/>
      <c r="F11" s="236"/>
      <c r="G11" s="26">
        <v>4</v>
      </c>
      <c r="H11" s="122">
        <v>195974</v>
      </c>
      <c r="I11" s="122">
        <v>236086</v>
      </c>
    </row>
    <row r="12" spans="1:9" ht="23.45" customHeight="1" x14ac:dyDescent="0.2">
      <c r="A12" s="234" t="s">
        <v>295</v>
      </c>
      <c r="B12" s="235"/>
      <c r="C12" s="235"/>
      <c r="D12" s="235"/>
      <c r="E12" s="235"/>
      <c r="F12" s="236"/>
      <c r="G12" s="26">
        <v>5</v>
      </c>
      <c r="H12" s="122">
        <v>0</v>
      </c>
      <c r="I12" s="122">
        <v>0</v>
      </c>
    </row>
    <row r="13" spans="1:9" ht="12.75" customHeight="1" x14ac:dyDescent="0.2">
      <c r="A13" s="234" t="s">
        <v>296</v>
      </c>
      <c r="B13" s="235"/>
      <c r="C13" s="235"/>
      <c r="D13" s="235"/>
      <c r="E13" s="235"/>
      <c r="F13" s="236"/>
      <c r="G13" s="26">
        <v>6</v>
      </c>
      <c r="H13" s="122">
        <v>-175367</v>
      </c>
      <c r="I13" s="122">
        <v>-227000</v>
      </c>
    </row>
    <row r="14" spans="1:9" ht="12.75" customHeight="1" x14ac:dyDescent="0.2">
      <c r="A14" s="234" t="s">
        <v>297</v>
      </c>
      <c r="B14" s="235"/>
      <c r="C14" s="235"/>
      <c r="D14" s="235"/>
      <c r="E14" s="235"/>
      <c r="F14" s="236"/>
      <c r="G14" s="26">
        <v>7</v>
      </c>
      <c r="H14" s="122">
        <v>5021563</v>
      </c>
      <c r="I14" s="122">
        <v>6986000</v>
      </c>
    </row>
    <row r="15" spans="1:9" ht="12.75" customHeight="1" x14ac:dyDescent="0.2">
      <c r="A15" s="234" t="s">
        <v>298</v>
      </c>
      <c r="B15" s="235"/>
      <c r="C15" s="235"/>
      <c r="D15" s="235"/>
      <c r="E15" s="235"/>
      <c r="F15" s="236"/>
      <c r="G15" s="26">
        <v>8</v>
      </c>
      <c r="H15" s="122">
        <v>1828987</v>
      </c>
      <c r="I15" s="122">
        <v>-1446195</v>
      </c>
    </row>
    <row r="16" spans="1:9" ht="12.75" customHeight="1" x14ac:dyDescent="0.2">
      <c r="A16" s="234" t="s">
        <v>299</v>
      </c>
      <c r="B16" s="235"/>
      <c r="C16" s="235"/>
      <c r="D16" s="235"/>
      <c r="E16" s="235"/>
      <c r="F16" s="236"/>
      <c r="G16" s="26">
        <v>9</v>
      </c>
      <c r="H16" s="122">
        <v>18337064</v>
      </c>
      <c r="I16" s="122">
        <v>2485844</v>
      </c>
    </row>
    <row r="17" spans="1:9" ht="25.15" customHeight="1" x14ac:dyDescent="0.2">
      <c r="A17" s="234" t="s">
        <v>300</v>
      </c>
      <c r="B17" s="235"/>
      <c r="C17" s="235"/>
      <c r="D17" s="235"/>
      <c r="E17" s="235"/>
      <c r="F17" s="236"/>
      <c r="G17" s="26">
        <v>10</v>
      </c>
      <c r="H17" s="122">
        <v>4872619</v>
      </c>
      <c r="I17" s="122">
        <v>8749943</v>
      </c>
    </row>
    <row r="18" spans="1:9" ht="28.15" customHeight="1" x14ac:dyDescent="0.2">
      <c r="A18" s="239" t="s">
        <v>301</v>
      </c>
      <c r="B18" s="240"/>
      <c r="C18" s="240"/>
      <c r="D18" s="240"/>
      <c r="E18" s="240"/>
      <c r="F18" s="241"/>
      <c r="G18" s="25">
        <v>11</v>
      </c>
      <c r="H18" s="43">
        <f>H8+H9</f>
        <v>129504383</v>
      </c>
      <c r="I18" s="43">
        <f>I8+I9</f>
        <v>133145584</v>
      </c>
    </row>
    <row r="19" spans="1:9" ht="12.75" customHeight="1" x14ac:dyDescent="0.2">
      <c r="A19" s="242" t="s">
        <v>302</v>
      </c>
      <c r="B19" s="243"/>
      <c r="C19" s="243"/>
      <c r="D19" s="243"/>
      <c r="E19" s="243"/>
      <c r="F19" s="244"/>
      <c r="G19" s="25">
        <v>12</v>
      </c>
      <c r="H19" s="43">
        <f>H20+H21+H22+H23</f>
        <v>-56985029</v>
      </c>
      <c r="I19" s="43">
        <f>I20+I21+I22+I23</f>
        <v>-59641315</v>
      </c>
    </row>
    <row r="20" spans="1:9" ht="12.75" customHeight="1" x14ac:dyDescent="0.2">
      <c r="A20" s="234" t="s">
        <v>303</v>
      </c>
      <c r="B20" s="235"/>
      <c r="C20" s="235"/>
      <c r="D20" s="235"/>
      <c r="E20" s="235"/>
      <c r="F20" s="236"/>
      <c r="G20" s="26">
        <v>13</v>
      </c>
      <c r="H20" s="122">
        <v>18644504</v>
      </c>
      <c r="I20" s="122">
        <v>30747759</v>
      </c>
    </row>
    <row r="21" spans="1:9" ht="12.75" customHeight="1" x14ac:dyDescent="0.2">
      <c r="A21" s="234" t="s">
        <v>304</v>
      </c>
      <c r="B21" s="235"/>
      <c r="C21" s="235"/>
      <c r="D21" s="235"/>
      <c r="E21" s="235"/>
      <c r="F21" s="236"/>
      <c r="G21" s="26">
        <v>14</v>
      </c>
      <c r="H21" s="122">
        <v>-76945750</v>
      </c>
      <c r="I21" s="122">
        <v>-75980063</v>
      </c>
    </row>
    <row r="22" spans="1:9" ht="12.75" customHeight="1" x14ac:dyDescent="0.2">
      <c r="A22" s="234" t="s">
        <v>305</v>
      </c>
      <c r="B22" s="235"/>
      <c r="C22" s="235"/>
      <c r="D22" s="235"/>
      <c r="E22" s="235"/>
      <c r="F22" s="236"/>
      <c r="G22" s="26">
        <v>15</v>
      </c>
      <c r="H22" s="122">
        <v>1316217</v>
      </c>
      <c r="I22" s="122">
        <v>-14409011</v>
      </c>
    </row>
    <row r="23" spans="1:9" ht="12.75" customHeight="1" x14ac:dyDescent="0.2">
      <c r="A23" s="234" t="s">
        <v>306</v>
      </c>
      <c r="B23" s="235"/>
      <c r="C23" s="235"/>
      <c r="D23" s="235"/>
      <c r="E23" s="235"/>
      <c r="F23" s="236"/>
      <c r="G23" s="26">
        <v>16</v>
      </c>
      <c r="H23" s="122">
        <v>0</v>
      </c>
      <c r="I23" s="122">
        <v>0</v>
      </c>
    </row>
    <row r="24" spans="1:9" ht="12.75" customHeight="1" x14ac:dyDescent="0.2">
      <c r="A24" s="239" t="s">
        <v>307</v>
      </c>
      <c r="B24" s="240"/>
      <c r="C24" s="240"/>
      <c r="D24" s="240"/>
      <c r="E24" s="240"/>
      <c r="F24" s="241"/>
      <c r="G24" s="25">
        <v>17</v>
      </c>
      <c r="H24" s="43">
        <f>H18+H19</f>
        <v>72519354</v>
      </c>
      <c r="I24" s="43">
        <f>I18+I19</f>
        <v>73504269</v>
      </c>
    </row>
    <row r="25" spans="1:9" ht="12.75" customHeight="1" x14ac:dyDescent="0.2">
      <c r="A25" s="230" t="s">
        <v>308</v>
      </c>
      <c r="B25" s="231"/>
      <c r="C25" s="231"/>
      <c r="D25" s="231"/>
      <c r="E25" s="231"/>
      <c r="F25" s="232"/>
      <c r="G25" s="26">
        <v>18</v>
      </c>
      <c r="H25" s="122">
        <v>-5171998</v>
      </c>
      <c r="I25" s="122">
        <v>-6461513</v>
      </c>
    </row>
    <row r="26" spans="1:9" ht="12.75" customHeight="1" x14ac:dyDescent="0.2">
      <c r="A26" s="230" t="s">
        <v>309</v>
      </c>
      <c r="B26" s="231"/>
      <c r="C26" s="231"/>
      <c r="D26" s="231"/>
      <c r="E26" s="231"/>
      <c r="F26" s="232"/>
      <c r="G26" s="26">
        <v>19</v>
      </c>
      <c r="H26" s="122">
        <v>0</v>
      </c>
      <c r="I26" s="122">
        <v>0</v>
      </c>
    </row>
    <row r="27" spans="1:9" ht="25.9" customHeight="1" x14ac:dyDescent="0.2">
      <c r="A27" s="257" t="s">
        <v>310</v>
      </c>
      <c r="B27" s="258"/>
      <c r="C27" s="258"/>
      <c r="D27" s="258"/>
      <c r="E27" s="258"/>
      <c r="F27" s="259"/>
      <c r="G27" s="27">
        <v>20</v>
      </c>
      <c r="H27" s="44">
        <f>H24+H25+H26</f>
        <v>67347356</v>
      </c>
      <c r="I27" s="44">
        <f>I24+I25+I26</f>
        <v>67042756</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123">
        <v>2029760</v>
      </c>
      <c r="I29" s="123">
        <v>884733</v>
      </c>
    </row>
    <row r="30" spans="1:9" ht="12.75" customHeight="1" x14ac:dyDescent="0.2">
      <c r="A30" s="230" t="s">
        <v>313</v>
      </c>
      <c r="B30" s="231"/>
      <c r="C30" s="231"/>
      <c r="D30" s="231"/>
      <c r="E30" s="231"/>
      <c r="F30" s="232"/>
      <c r="G30" s="26">
        <v>22</v>
      </c>
      <c r="H30" s="124">
        <v>0</v>
      </c>
      <c r="I30" s="124">
        <v>0</v>
      </c>
    </row>
    <row r="31" spans="1:9" ht="12.75" customHeight="1" x14ac:dyDescent="0.2">
      <c r="A31" s="230" t="s">
        <v>314</v>
      </c>
      <c r="B31" s="231"/>
      <c r="C31" s="231"/>
      <c r="D31" s="231"/>
      <c r="E31" s="231"/>
      <c r="F31" s="232"/>
      <c r="G31" s="26">
        <v>23</v>
      </c>
      <c r="H31" s="124">
        <v>99286</v>
      </c>
      <c r="I31" s="124">
        <v>224073</v>
      </c>
    </row>
    <row r="32" spans="1:9" ht="12.75" customHeight="1" x14ac:dyDescent="0.2">
      <c r="A32" s="230" t="s">
        <v>315</v>
      </c>
      <c r="B32" s="231"/>
      <c r="C32" s="231"/>
      <c r="D32" s="231"/>
      <c r="E32" s="231"/>
      <c r="F32" s="232"/>
      <c r="G32" s="26">
        <v>24</v>
      </c>
      <c r="H32" s="124">
        <v>27146784</v>
      </c>
      <c r="I32" s="124">
        <v>20201015</v>
      </c>
    </row>
    <row r="33" spans="1:9" ht="12.75" customHeight="1" x14ac:dyDescent="0.2">
      <c r="A33" s="230" t="s">
        <v>316</v>
      </c>
      <c r="B33" s="231"/>
      <c r="C33" s="231"/>
      <c r="D33" s="231"/>
      <c r="E33" s="231"/>
      <c r="F33" s="232"/>
      <c r="G33" s="26">
        <v>25</v>
      </c>
      <c r="H33" s="124">
        <v>3300000</v>
      </c>
      <c r="I33" s="124">
        <v>0</v>
      </c>
    </row>
    <row r="34" spans="1:9" ht="12.75" customHeight="1" x14ac:dyDescent="0.2">
      <c r="A34" s="230" t="s">
        <v>317</v>
      </c>
      <c r="B34" s="231"/>
      <c r="C34" s="231"/>
      <c r="D34" s="231"/>
      <c r="E34" s="231"/>
      <c r="F34" s="232"/>
      <c r="G34" s="26">
        <v>26</v>
      </c>
      <c r="H34" s="124">
        <v>3666397</v>
      </c>
      <c r="I34" s="124">
        <v>1022975</v>
      </c>
    </row>
    <row r="35" spans="1:9" ht="26.45" customHeight="1" x14ac:dyDescent="0.2">
      <c r="A35" s="239" t="s">
        <v>318</v>
      </c>
      <c r="B35" s="240"/>
      <c r="C35" s="240"/>
      <c r="D35" s="240"/>
      <c r="E35" s="240"/>
      <c r="F35" s="241"/>
      <c r="G35" s="25">
        <v>27</v>
      </c>
      <c r="H35" s="45">
        <f>H29+H30+H31+H32+H33+H34</f>
        <v>36242227</v>
      </c>
      <c r="I35" s="45">
        <f>I29+I30+I31+I32+I33+I34</f>
        <v>22332796</v>
      </c>
    </row>
    <row r="36" spans="1:9" ht="22.9" customHeight="1" x14ac:dyDescent="0.2">
      <c r="A36" s="230" t="s">
        <v>319</v>
      </c>
      <c r="B36" s="231"/>
      <c r="C36" s="231"/>
      <c r="D36" s="231"/>
      <c r="E36" s="231"/>
      <c r="F36" s="232"/>
      <c r="G36" s="26">
        <v>28</v>
      </c>
      <c r="H36" s="124">
        <v>-34859034</v>
      </c>
      <c r="I36" s="124">
        <v>-80528994</v>
      </c>
    </row>
    <row r="37" spans="1:9" ht="12.75" customHeight="1" x14ac:dyDescent="0.2">
      <c r="A37" s="230" t="s">
        <v>320</v>
      </c>
      <c r="B37" s="231"/>
      <c r="C37" s="231"/>
      <c r="D37" s="231"/>
      <c r="E37" s="231"/>
      <c r="F37" s="232"/>
      <c r="G37" s="26">
        <v>29</v>
      </c>
      <c r="H37" s="124">
        <v>0</v>
      </c>
      <c r="I37" s="124">
        <v>0</v>
      </c>
    </row>
    <row r="38" spans="1:9" ht="12.75" customHeight="1" x14ac:dyDescent="0.2">
      <c r="A38" s="230" t="s">
        <v>321</v>
      </c>
      <c r="B38" s="231"/>
      <c r="C38" s="231"/>
      <c r="D38" s="231"/>
      <c r="E38" s="231"/>
      <c r="F38" s="232"/>
      <c r="G38" s="26">
        <v>30</v>
      </c>
      <c r="H38" s="124">
        <v>0</v>
      </c>
      <c r="I38" s="124">
        <v>-260000</v>
      </c>
    </row>
    <row r="39" spans="1:9" ht="12.75" customHeight="1" x14ac:dyDescent="0.2">
      <c r="A39" s="230" t="s">
        <v>322</v>
      </c>
      <c r="B39" s="231"/>
      <c r="C39" s="231"/>
      <c r="D39" s="231"/>
      <c r="E39" s="231"/>
      <c r="F39" s="232"/>
      <c r="G39" s="26">
        <v>31</v>
      </c>
      <c r="H39" s="124">
        <v>0</v>
      </c>
      <c r="I39" s="124">
        <v>0</v>
      </c>
    </row>
    <row r="40" spans="1:9" ht="12.75" customHeight="1" x14ac:dyDescent="0.2">
      <c r="A40" s="230" t="s">
        <v>323</v>
      </c>
      <c r="B40" s="231"/>
      <c r="C40" s="231"/>
      <c r="D40" s="231"/>
      <c r="E40" s="231"/>
      <c r="F40" s="232"/>
      <c r="G40" s="26">
        <v>32</v>
      </c>
      <c r="H40" s="124">
        <v>-2484</v>
      </c>
      <c r="I40" s="124">
        <v>0</v>
      </c>
    </row>
    <row r="41" spans="1:9" ht="24" customHeight="1" x14ac:dyDescent="0.2">
      <c r="A41" s="239" t="s">
        <v>324</v>
      </c>
      <c r="B41" s="240"/>
      <c r="C41" s="240"/>
      <c r="D41" s="240"/>
      <c r="E41" s="240"/>
      <c r="F41" s="241"/>
      <c r="G41" s="25">
        <v>33</v>
      </c>
      <c r="H41" s="45">
        <f>H36+H37+H38+H39+H40</f>
        <v>-34861518</v>
      </c>
      <c r="I41" s="45">
        <f>I36+I37+I38+I39+I40</f>
        <v>-80788994</v>
      </c>
    </row>
    <row r="42" spans="1:9" ht="29.45" customHeight="1" x14ac:dyDescent="0.2">
      <c r="A42" s="257" t="s">
        <v>325</v>
      </c>
      <c r="B42" s="258"/>
      <c r="C42" s="258"/>
      <c r="D42" s="258"/>
      <c r="E42" s="258"/>
      <c r="F42" s="259"/>
      <c r="G42" s="27">
        <v>34</v>
      </c>
      <c r="H42" s="46">
        <f>H35+H41</f>
        <v>1380709</v>
      </c>
      <c r="I42" s="46">
        <f>I35+I41</f>
        <v>-58456198</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123">
        <v>0</v>
      </c>
      <c r="I44" s="123">
        <v>0</v>
      </c>
    </row>
    <row r="45" spans="1:9" ht="25.15" customHeight="1" x14ac:dyDescent="0.2">
      <c r="A45" s="230" t="s">
        <v>328</v>
      </c>
      <c r="B45" s="231"/>
      <c r="C45" s="231"/>
      <c r="D45" s="231"/>
      <c r="E45" s="231"/>
      <c r="F45" s="232"/>
      <c r="G45" s="26">
        <v>36</v>
      </c>
      <c r="H45" s="124">
        <v>0</v>
      </c>
      <c r="I45" s="124">
        <v>0</v>
      </c>
    </row>
    <row r="46" spans="1:9" ht="12.75" customHeight="1" x14ac:dyDescent="0.2">
      <c r="A46" s="230" t="s">
        <v>329</v>
      </c>
      <c r="B46" s="231"/>
      <c r="C46" s="231"/>
      <c r="D46" s="231"/>
      <c r="E46" s="231"/>
      <c r="F46" s="232"/>
      <c r="G46" s="26">
        <v>37</v>
      </c>
      <c r="H46" s="124">
        <v>32530717</v>
      </c>
      <c r="I46" s="124">
        <v>82306991</v>
      </c>
    </row>
    <row r="47" spans="1:9" ht="12.75" customHeight="1" x14ac:dyDescent="0.2">
      <c r="A47" s="230" t="s">
        <v>330</v>
      </c>
      <c r="B47" s="231"/>
      <c r="C47" s="231"/>
      <c r="D47" s="231"/>
      <c r="E47" s="231"/>
      <c r="F47" s="232"/>
      <c r="G47" s="26">
        <v>38</v>
      </c>
      <c r="H47" s="124">
        <v>0</v>
      </c>
      <c r="I47" s="124">
        <v>0</v>
      </c>
    </row>
    <row r="48" spans="1:9" ht="22.15" customHeight="1" x14ac:dyDescent="0.2">
      <c r="A48" s="239" t="s">
        <v>331</v>
      </c>
      <c r="B48" s="240"/>
      <c r="C48" s="240"/>
      <c r="D48" s="240"/>
      <c r="E48" s="240"/>
      <c r="F48" s="241"/>
      <c r="G48" s="25">
        <v>39</v>
      </c>
      <c r="H48" s="45">
        <f>H44+H45+H46+H47</f>
        <v>32530717</v>
      </c>
      <c r="I48" s="45">
        <f>I44+I45+I46+I47</f>
        <v>82306991</v>
      </c>
    </row>
    <row r="49" spans="1:9" ht="24.6" customHeight="1" x14ac:dyDescent="0.2">
      <c r="A49" s="230" t="s">
        <v>332</v>
      </c>
      <c r="B49" s="231"/>
      <c r="C49" s="231"/>
      <c r="D49" s="231"/>
      <c r="E49" s="231"/>
      <c r="F49" s="232"/>
      <c r="G49" s="26">
        <v>40</v>
      </c>
      <c r="H49" s="124">
        <v>-77118816</v>
      </c>
      <c r="I49" s="124">
        <v>-75417826</v>
      </c>
    </row>
    <row r="50" spans="1:9" ht="12.75" customHeight="1" x14ac:dyDescent="0.2">
      <c r="A50" s="230" t="s">
        <v>333</v>
      </c>
      <c r="B50" s="231"/>
      <c r="C50" s="231"/>
      <c r="D50" s="231"/>
      <c r="E50" s="231"/>
      <c r="F50" s="232"/>
      <c r="G50" s="26">
        <v>41</v>
      </c>
      <c r="H50" s="124">
        <v>0</v>
      </c>
      <c r="I50" s="124">
        <v>-12385746</v>
      </c>
    </row>
    <row r="51" spans="1:9" ht="12.75" customHeight="1" x14ac:dyDescent="0.2">
      <c r="A51" s="230" t="s">
        <v>334</v>
      </c>
      <c r="B51" s="231"/>
      <c r="C51" s="231"/>
      <c r="D51" s="231"/>
      <c r="E51" s="231"/>
      <c r="F51" s="232"/>
      <c r="G51" s="26">
        <v>42</v>
      </c>
      <c r="H51" s="124">
        <v>-232999</v>
      </c>
      <c r="I51" s="124">
        <v>-843212</v>
      </c>
    </row>
    <row r="52" spans="1:9" ht="22.9" customHeight="1" x14ac:dyDescent="0.2">
      <c r="A52" s="230" t="s">
        <v>335</v>
      </c>
      <c r="B52" s="231"/>
      <c r="C52" s="231"/>
      <c r="D52" s="231"/>
      <c r="E52" s="231"/>
      <c r="F52" s="232"/>
      <c r="G52" s="26">
        <v>43</v>
      </c>
      <c r="H52" s="124">
        <v>-8782968</v>
      </c>
      <c r="I52" s="124">
        <v>0</v>
      </c>
    </row>
    <row r="53" spans="1:9" ht="12.75" customHeight="1" x14ac:dyDescent="0.2">
      <c r="A53" s="230" t="s">
        <v>336</v>
      </c>
      <c r="B53" s="231"/>
      <c r="C53" s="231"/>
      <c r="D53" s="231"/>
      <c r="E53" s="231"/>
      <c r="F53" s="232"/>
      <c r="G53" s="26">
        <v>44</v>
      </c>
      <c r="H53" s="124">
        <v>0</v>
      </c>
      <c r="I53" s="124">
        <v>0</v>
      </c>
    </row>
    <row r="54" spans="1:9" ht="30.6" customHeight="1" x14ac:dyDescent="0.2">
      <c r="A54" s="239" t="s">
        <v>337</v>
      </c>
      <c r="B54" s="240"/>
      <c r="C54" s="240"/>
      <c r="D54" s="240"/>
      <c r="E54" s="240"/>
      <c r="F54" s="241"/>
      <c r="G54" s="25">
        <v>45</v>
      </c>
      <c r="H54" s="45">
        <f>H49+H50+H51+H52+H53</f>
        <v>-86134783</v>
      </c>
      <c r="I54" s="45">
        <f>I49+I50+I51+I52+I53</f>
        <v>-88646784</v>
      </c>
    </row>
    <row r="55" spans="1:9" ht="29.45" customHeight="1" x14ac:dyDescent="0.2">
      <c r="A55" s="260" t="s">
        <v>338</v>
      </c>
      <c r="B55" s="261"/>
      <c r="C55" s="261"/>
      <c r="D55" s="261"/>
      <c r="E55" s="261"/>
      <c r="F55" s="262"/>
      <c r="G55" s="25">
        <v>46</v>
      </c>
      <c r="H55" s="45">
        <f>H48+H54</f>
        <v>-53604066</v>
      </c>
      <c r="I55" s="45">
        <f>I48+I54</f>
        <v>-6339793</v>
      </c>
    </row>
    <row r="56" spans="1:9" ht="32.450000000000003" customHeight="1" x14ac:dyDescent="0.2">
      <c r="A56" s="230" t="s">
        <v>339</v>
      </c>
      <c r="B56" s="231"/>
      <c r="C56" s="231"/>
      <c r="D56" s="231"/>
      <c r="E56" s="231"/>
      <c r="F56" s="232"/>
      <c r="G56" s="26">
        <v>47</v>
      </c>
      <c r="H56" s="124">
        <v>161831</v>
      </c>
      <c r="I56" s="124">
        <v>99157</v>
      </c>
    </row>
    <row r="57" spans="1:9" ht="26.45" customHeight="1" x14ac:dyDescent="0.2">
      <c r="A57" s="260" t="s">
        <v>340</v>
      </c>
      <c r="B57" s="261"/>
      <c r="C57" s="261"/>
      <c r="D57" s="261"/>
      <c r="E57" s="261"/>
      <c r="F57" s="262"/>
      <c r="G57" s="25">
        <v>48</v>
      </c>
      <c r="H57" s="45">
        <f>H27+H42+H55+H56</f>
        <v>15285830</v>
      </c>
      <c r="I57" s="45">
        <f>I27+I42+I55+I56</f>
        <v>2345922</v>
      </c>
    </row>
    <row r="58" spans="1:9" ht="24" customHeight="1" x14ac:dyDescent="0.2">
      <c r="A58" s="263" t="s">
        <v>341</v>
      </c>
      <c r="B58" s="264"/>
      <c r="C58" s="264"/>
      <c r="D58" s="264"/>
      <c r="E58" s="264"/>
      <c r="F58" s="265"/>
      <c r="G58" s="26">
        <v>49</v>
      </c>
      <c r="H58" s="124">
        <v>10222103</v>
      </c>
      <c r="I58" s="124">
        <v>36338122</v>
      </c>
    </row>
    <row r="59" spans="1:9" ht="31.15" customHeight="1" x14ac:dyDescent="0.2">
      <c r="A59" s="257" t="s">
        <v>342</v>
      </c>
      <c r="B59" s="258"/>
      <c r="C59" s="258"/>
      <c r="D59" s="258"/>
      <c r="E59" s="258"/>
      <c r="F59" s="259"/>
      <c r="G59" s="27">
        <v>50</v>
      </c>
      <c r="H59" s="46">
        <f>H57+H58</f>
        <v>25507933</v>
      </c>
      <c r="I59" s="46">
        <f>I57+I58</f>
        <v>38684044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M29" sqref="M2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495</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496</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48">
        <v>0</v>
      </c>
      <c r="I8" s="48">
        <v>0</v>
      </c>
    </row>
    <row r="9" spans="1:9" x14ac:dyDescent="0.2">
      <c r="A9" s="267" t="s">
        <v>353</v>
      </c>
      <c r="B9" s="267"/>
      <c r="C9" s="267"/>
      <c r="D9" s="267"/>
      <c r="E9" s="267"/>
      <c r="F9" s="267"/>
      <c r="G9" s="30">
        <v>2</v>
      </c>
      <c r="H9" s="49">
        <v>0</v>
      </c>
      <c r="I9" s="49">
        <v>0</v>
      </c>
    </row>
    <row r="10" spans="1:9" x14ac:dyDescent="0.2">
      <c r="A10" s="267" t="s">
        <v>354</v>
      </c>
      <c r="B10" s="267"/>
      <c r="C10" s="267"/>
      <c r="D10" s="267"/>
      <c r="E10" s="267"/>
      <c r="F10" s="267"/>
      <c r="G10" s="30">
        <v>3</v>
      </c>
      <c r="H10" s="49">
        <v>0</v>
      </c>
      <c r="I10" s="49">
        <v>0</v>
      </c>
    </row>
    <row r="11" spans="1:9" x14ac:dyDescent="0.2">
      <c r="A11" s="267" t="s">
        <v>355</v>
      </c>
      <c r="B11" s="267"/>
      <c r="C11" s="267"/>
      <c r="D11" s="267"/>
      <c r="E11" s="267"/>
      <c r="F11" s="267"/>
      <c r="G11" s="30">
        <v>4</v>
      </c>
      <c r="H11" s="49">
        <v>0</v>
      </c>
      <c r="I11" s="49">
        <v>0</v>
      </c>
    </row>
    <row r="12" spans="1:9" x14ac:dyDescent="0.2">
      <c r="A12" s="267" t="s">
        <v>356</v>
      </c>
      <c r="B12" s="267"/>
      <c r="C12" s="267"/>
      <c r="D12" s="267"/>
      <c r="E12" s="267"/>
      <c r="F12" s="267"/>
      <c r="G12" s="30">
        <v>5</v>
      </c>
      <c r="H12" s="49">
        <v>0</v>
      </c>
      <c r="I12" s="49">
        <v>0</v>
      </c>
    </row>
    <row r="13" spans="1:9" x14ac:dyDescent="0.2">
      <c r="A13" s="267" t="s">
        <v>357</v>
      </c>
      <c r="B13" s="267"/>
      <c r="C13" s="267"/>
      <c r="D13" s="267"/>
      <c r="E13" s="267"/>
      <c r="F13" s="267"/>
      <c r="G13" s="30">
        <v>6</v>
      </c>
      <c r="H13" s="49">
        <v>0</v>
      </c>
      <c r="I13" s="49">
        <v>0</v>
      </c>
    </row>
    <row r="14" spans="1:9" x14ac:dyDescent="0.2">
      <c r="A14" s="267" t="s">
        <v>358</v>
      </c>
      <c r="B14" s="267"/>
      <c r="C14" s="267"/>
      <c r="D14" s="267"/>
      <c r="E14" s="267"/>
      <c r="F14" s="267"/>
      <c r="G14" s="30">
        <v>7</v>
      </c>
      <c r="H14" s="49">
        <v>0</v>
      </c>
      <c r="I14" s="49">
        <v>0</v>
      </c>
    </row>
    <row r="15" spans="1:9" x14ac:dyDescent="0.2">
      <c r="A15" s="267" t="s">
        <v>359</v>
      </c>
      <c r="B15" s="267"/>
      <c r="C15" s="267"/>
      <c r="D15" s="267"/>
      <c r="E15" s="267"/>
      <c r="F15" s="267"/>
      <c r="G15" s="30">
        <v>8</v>
      </c>
      <c r="H15" s="49">
        <v>0</v>
      </c>
      <c r="I15" s="49">
        <v>0</v>
      </c>
    </row>
    <row r="16" spans="1:9" x14ac:dyDescent="0.2">
      <c r="A16" s="268" t="s">
        <v>360</v>
      </c>
      <c r="B16" s="268"/>
      <c r="C16" s="268"/>
      <c r="D16" s="268"/>
      <c r="E16" s="268"/>
      <c r="F16" s="268"/>
      <c r="G16" s="31">
        <v>9</v>
      </c>
      <c r="H16" s="50">
        <f>SUM(H8:H15)</f>
        <v>0</v>
      </c>
      <c r="I16" s="50">
        <f>SUM(I8:I15)</f>
        <v>0</v>
      </c>
    </row>
    <row r="17" spans="1:9" x14ac:dyDescent="0.2">
      <c r="A17" s="267" t="s">
        <v>361</v>
      </c>
      <c r="B17" s="267"/>
      <c r="C17" s="267"/>
      <c r="D17" s="267"/>
      <c r="E17" s="267"/>
      <c r="F17" s="267"/>
      <c r="G17" s="30">
        <v>10</v>
      </c>
      <c r="H17" s="49">
        <v>0</v>
      </c>
      <c r="I17" s="49">
        <v>0</v>
      </c>
    </row>
    <row r="18" spans="1:9" x14ac:dyDescent="0.2">
      <c r="A18" s="267" t="s">
        <v>362</v>
      </c>
      <c r="B18" s="267"/>
      <c r="C18" s="267"/>
      <c r="D18" s="267"/>
      <c r="E18" s="267"/>
      <c r="F18" s="267"/>
      <c r="G18" s="30">
        <v>11</v>
      </c>
      <c r="H18" s="49">
        <v>0</v>
      </c>
      <c r="I18" s="49">
        <v>0</v>
      </c>
    </row>
    <row r="19" spans="1:9" ht="27.6" customHeight="1" x14ac:dyDescent="0.2">
      <c r="A19" s="273" t="s">
        <v>363</v>
      </c>
      <c r="B19" s="273"/>
      <c r="C19" s="273"/>
      <c r="D19" s="273"/>
      <c r="E19" s="273"/>
      <c r="F19" s="273"/>
      <c r="G19" s="32">
        <v>12</v>
      </c>
      <c r="H19" s="51">
        <f>H16+H17+H18</f>
        <v>0</v>
      </c>
      <c r="I19" s="51">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48">
        <v>0</v>
      </c>
      <c r="I21" s="48">
        <v>0</v>
      </c>
    </row>
    <row r="22" spans="1:9" x14ac:dyDescent="0.2">
      <c r="A22" s="267" t="s">
        <v>366</v>
      </c>
      <c r="B22" s="267"/>
      <c r="C22" s="267"/>
      <c r="D22" s="267"/>
      <c r="E22" s="267"/>
      <c r="F22" s="267"/>
      <c r="G22" s="30">
        <v>14</v>
      </c>
      <c r="H22" s="49">
        <v>0</v>
      </c>
      <c r="I22" s="49">
        <v>0</v>
      </c>
    </row>
    <row r="23" spans="1:9" x14ac:dyDescent="0.2">
      <c r="A23" s="267" t="s">
        <v>367</v>
      </c>
      <c r="B23" s="267"/>
      <c r="C23" s="267"/>
      <c r="D23" s="267"/>
      <c r="E23" s="267"/>
      <c r="F23" s="267"/>
      <c r="G23" s="30">
        <v>15</v>
      </c>
      <c r="H23" s="49">
        <v>0</v>
      </c>
      <c r="I23" s="49">
        <v>0</v>
      </c>
    </row>
    <row r="24" spans="1:9" x14ac:dyDescent="0.2">
      <c r="A24" s="267" t="s">
        <v>368</v>
      </c>
      <c r="B24" s="267"/>
      <c r="C24" s="267"/>
      <c r="D24" s="267"/>
      <c r="E24" s="267"/>
      <c r="F24" s="267"/>
      <c r="G24" s="30">
        <v>16</v>
      </c>
      <c r="H24" s="49">
        <v>0</v>
      </c>
      <c r="I24" s="49">
        <v>0</v>
      </c>
    </row>
    <row r="25" spans="1:9" x14ac:dyDescent="0.2">
      <c r="A25" s="267" t="s">
        <v>369</v>
      </c>
      <c r="B25" s="267"/>
      <c r="C25" s="267"/>
      <c r="D25" s="267"/>
      <c r="E25" s="267"/>
      <c r="F25" s="267"/>
      <c r="G25" s="30">
        <v>17</v>
      </c>
      <c r="H25" s="49">
        <v>0</v>
      </c>
      <c r="I25" s="49">
        <v>0</v>
      </c>
    </row>
    <row r="26" spans="1:9" x14ac:dyDescent="0.2">
      <c r="A26" s="267" t="s">
        <v>370</v>
      </c>
      <c r="B26" s="267"/>
      <c r="C26" s="267"/>
      <c r="D26" s="267"/>
      <c r="E26" s="267"/>
      <c r="F26" s="267"/>
      <c r="G26" s="30">
        <v>18</v>
      </c>
      <c r="H26" s="49">
        <v>0</v>
      </c>
      <c r="I26" s="49">
        <v>0</v>
      </c>
    </row>
    <row r="27" spans="1:9" ht="24" customHeight="1" x14ac:dyDescent="0.2">
      <c r="A27" s="268" t="s">
        <v>371</v>
      </c>
      <c r="B27" s="268"/>
      <c r="C27" s="268"/>
      <c r="D27" s="268"/>
      <c r="E27" s="268"/>
      <c r="F27" s="268"/>
      <c r="G27" s="31">
        <v>19</v>
      </c>
      <c r="H27" s="50">
        <f>SUM(H21:H26)</f>
        <v>0</v>
      </c>
      <c r="I27" s="50">
        <f>SUM(I21:I26)</f>
        <v>0</v>
      </c>
    </row>
    <row r="28" spans="1:9" ht="27" customHeight="1" x14ac:dyDescent="0.2">
      <c r="A28" s="267" t="s">
        <v>372</v>
      </c>
      <c r="B28" s="267"/>
      <c r="C28" s="267"/>
      <c r="D28" s="267"/>
      <c r="E28" s="267"/>
      <c r="F28" s="267"/>
      <c r="G28" s="30">
        <v>20</v>
      </c>
      <c r="H28" s="49">
        <v>0</v>
      </c>
      <c r="I28" s="49">
        <v>0</v>
      </c>
    </row>
    <row r="29" spans="1:9" x14ac:dyDescent="0.2">
      <c r="A29" s="267" t="s">
        <v>373</v>
      </c>
      <c r="B29" s="267"/>
      <c r="C29" s="267"/>
      <c r="D29" s="267"/>
      <c r="E29" s="267"/>
      <c r="F29" s="267"/>
      <c r="G29" s="30">
        <v>21</v>
      </c>
      <c r="H29" s="49">
        <v>0</v>
      </c>
      <c r="I29" s="49">
        <v>0</v>
      </c>
    </row>
    <row r="30" spans="1:9" x14ac:dyDescent="0.2">
      <c r="A30" s="267" t="s">
        <v>374</v>
      </c>
      <c r="B30" s="267"/>
      <c r="C30" s="267"/>
      <c r="D30" s="267"/>
      <c r="E30" s="267"/>
      <c r="F30" s="267"/>
      <c r="G30" s="30">
        <v>22</v>
      </c>
      <c r="H30" s="49">
        <v>0</v>
      </c>
      <c r="I30" s="49">
        <v>0</v>
      </c>
    </row>
    <row r="31" spans="1:9" x14ac:dyDescent="0.2">
      <c r="A31" s="267" t="s">
        <v>375</v>
      </c>
      <c r="B31" s="267"/>
      <c r="C31" s="267"/>
      <c r="D31" s="267"/>
      <c r="E31" s="267"/>
      <c r="F31" s="267"/>
      <c r="G31" s="30">
        <v>23</v>
      </c>
      <c r="H31" s="49">
        <v>0</v>
      </c>
      <c r="I31" s="49">
        <v>0</v>
      </c>
    </row>
    <row r="32" spans="1:9" x14ac:dyDescent="0.2">
      <c r="A32" s="267" t="s">
        <v>376</v>
      </c>
      <c r="B32" s="267"/>
      <c r="C32" s="267"/>
      <c r="D32" s="267"/>
      <c r="E32" s="267"/>
      <c r="F32" s="267"/>
      <c r="G32" s="30">
        <v>24</v>
      </c>
      <c r="H32" s="49">
        <v>0</v>
      </c>
      <c r="I32" s="49">
        <v>0</v>
      </c>
    </row>
    <row r="33" spans="1:9" ht="25.9" customHeight="1" x14ac:dyDescent="0.2">
      <c r="A33" s="268" t="s">
        <v>377</v>
      </c>
      <c r="B33" s="268"/>
      <c r="C33" s="268"/>
      <c r="D33" s="268"/>
      <c r="E33" s="268"/>
      <c r="F33" s="268"/>
      <c r="G33" s="31">
        <v>25</v>
      </c>
      <c r="H33" s="50">
        <f>SUM(H28:H32)</f>
        <v>0</v>
      </c>
      <c r="I33" s="50">
        <f>SUM(I28:I32)</f>
        <v>0</v>
      </c>
    </row>
    <row r="34" spans="1:9" ht="28.15" customHeight="1" x14ac:dyDescent="0.2">
      <c r="A34" s="273" t="s">
        <v>378</v>
      </c>
      <c r="B34" s="273"/>
      <c r="C34" s="273"/>
      <c r="D34" s="273"/>
      <c r="E34" s="273"/>
      <c r="F34" s="273"/>
      <c r="G34" s="32">
        <v>26</v>
      </c>
      <c r="H34" s="51">
        <f>H27+H33</f>
        <v>0</v>
      </c>
      <c r="I34" s="51">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48">
        <v>0</v>
      </c>
      <c r="I36" s="48">
        <v>0</v>
      </c>
    </row>
    <row r="37" spans="1:9" ht="25.15" customHeight="1" x14ac:dyDescent="0.2">
      <c r="A37" s="266" t="s">
        <v>381</v>
      </c>
      <c r="B37" s="266"/>
      <c r="C37" s="266"/>
      <c r="D37" s="266"/>
      <c r="E37" s="266"/>
      <c r="F37" s="266"/>
      <c r="G37" s="30">
        <v>28</v>
      </c>
      <c r="H37" s="49">
        <v>0</v>
      </c>
      <c r="I37" s="49">
        <v>0</v>
      </c>
    </row>
    <row r="38" spans="1:9" x14ac:dyDescent="0.2">
      <c r="A38" s="266" t="s">
        <v>382</v>
      </c>
      <c r="B38" s="266"/>
      <c r="C38" s="266"/>
      <c r="D38" s="266"/>
      <c r="E38" s="266"/>
      <c r="F38" s="266"/>
      <c r="G38" s="30">
        <v>29</v>
      </c>
      <c r="H38" s="49">
        <v>0</v>
      </c>
      <c r="I38" s="49">
        <v>0</v>
      </c>
    </row>
    <row r="39" spans="1:9" x14ac:dyDescent="0.2">
      <c r="A39" s="266" t="s">
        <v>383</v>
      </c>
      <c r="B39" s="266"/>
      <c r="C39" s="266"/>
      <c r="D39" s="266"/>
      <c r="E39" s="266"/>
      <c r="F39" s="266"/>
      <c r="G39" s="30">
        <v>30</v>
      </c>
      <c r="H39" s="49">
        <v>0</v>
      </c>
      <c r="I39" s="49">
        <v>0</v>
      </c>
    </row>
    <row r="40" spans="1:9" ht="25.9" customHeight="1" x14ac:dyDescent="0.2">
      <c r="A40" s="268" t="s">
        <v>384</v>
      </c>
      <c r="B40" s="268"/>
      <c r="C40" s="268"/>
      <c r="D40" s="268"/>
      <c r="E40" s="268"/>
      <c r="F40" s="268"/>
      <c r="G40" s="31">
        <v>31</v>
      </c>
      <c r="H40" s="50">
        <f>H39+H38+H37+H36</f>
        <v>0</v>
      </c>
      <c r="I40" s="50">
        <f>I39+I38+I37+I36</f>
        <v>0</v>
      </c>
    </row>
    <row r="41" spans="1:9" ht="24.6" customHeight="1" x14ac:dyDescent="0.2">
      <c r="A41" s="266" t="s">
        <v>385</v>
      </c>
      <c r="B41" s="266"/>
      <c r="C41" s="266"/>
      <c r="D41" s="266"/>
      <c r="E41" s="266"/>
      <c r="F41" s="266"/>
      <c r="G41" s="30">
        <v>32</v>
      </c>
      <c r="H41" s="49">
        <v>0</v>
      </c>
      <c r="I41" s="49">
        <v>0</v>
      </c>
    </row>
    <row r="42" spans="1:9" x14ac:dyDescent="0.2">
      <c r="A42" s="266" t="s">
        <v>386</v>
      </c>
      <c r="B42" s="266"/>
      <c r="C42" s="266"/>
      <c r="D42" s="266"/>
      <c r="E42" s="266"/>
      <c r="F42" s="266"/>
      <c r="G42" s="30">
        <v>33</v>
      </c>
      <c r="H42" s="49">
        <v>0</v>
      </c>
      <c r="I42" s="49">
        <v>0</v>
      </c>
    </row>
    <row r="43" spans="1:9" x14ac:dyDescent="0.2">
      <c r="A43" s="266" t="s">
        <v>387</v>
      </c>
      <c r="B43" s="266"/>
      <c r="C43" s="266"/>
      <c r="D43" s="266"/>
      <c r="E43" s="266"/>
      <c r="F43" s="266"/>
      <c r="G43" s="30">
        <v>34</v>
      </c>
      <c r="H43" s="49">
        <v>0</v>
      </c>
      <c r="I43" s="49">
        <v>0</v>
      </c>
    </row>
    <row r="44" spans="1:9" ht="21" customHeight="1" x14ac:dyDescent="0.2">
      <c r="A44" s="266" t="s">
        <v>388</v>
      </c>
      <c r="B44" s="266"/>
      <c r="C44" s="266"/>
      <c r="D44" s="266"/>
      <c r="E44" s="266"/>
      <c r="F44" s="266"/>
      <c r="G44" s="30">
        <v>35</v>
      </c>
      <c r="H44" s="49">
        <v>0</v>
      </c>
      <c r="I44" s="49">
        <v>0</v>
      </c>
    </row>
    <row r="45" spans="1:9" x14ac:dyDescent="0.2">
      <c r="A45" s="266" t="s">
        <v>389</v>
      </c>
      <c r="B45" s="266"/>
      <c r="C45" s="266"/>
      <c r="D45" s="266"/>
      <c r="E45" s="266"/>
      <c r="F45" s="266"/>
      <c r="G45" s="30">
        <v>36</v>
      </c>
      <c r="H45" s="49">
        <v>0</v>
      </c>
      <c r="I45" s="49">
        <v>0</v>
      </c>
    </row>
    <row r="46" spans="1:9" ht="22.9" customHeight="1" x14ac:dyDescent="0.2">
      <c r="A46" s="268" t="s">
        <v>390</v>
      </c>
      <c r="B46" s="268"/>
      <c r="C46" s="268"/>
      <c r="D46" s="268"/>
      <c r="E46" s="268"/>
      <c r="F46" s="268"/>
      <c r="G46" s="31">
        <v>37</v>
      </c>
      <c r="H46" s="50">
        <f>H45+H44+H43+H42+H41</f>
        <v>0</v>
      </c>
      <c r="I46" s="50">
        <f>I45+I44+I43+I42+I41</f>
        <v>0</v>
      </c>
    </row>
    <row r="47" spans="1:9" ht="25.9" customHeight="1" x14ac:dyDescent="0.2">
      <c r="A47" s="277" t="s">
        <v>391</v>
      </c>
      <c r="B47" s="277"/>
      <c r="C47" s="277"/>
      <c r="D47" s="277"/>
      <c r="E47" s="277"/>
      <c r="F47" s="277"/>
      <c r="G47" s="31">
        <v>38</v>
      </c>
      <c r="H47" s="50">
        <f>H46+H40</f>
        <v>0</v>
      </c>
      <c r="I47" s="50">
        <f>I46+I40</f>
        <v>0</v>
      </c>
    </row>
    <row r="48" spans="1:9" ht="22.15" customHeight="1" x14ac:dyDescent="0.2">
      <c r="A48" s="267" t="s">
        <v>392</v>
      </c>
      <c r="B48" s="267"/>
      <c r="C48" s="267"/>
      <c r="D48" s="267"/>
      <c r="E48" s="267"/>
      <c r="F48" s="267"/>
      <c r="G48" s="30">
        <v>39</v>
      </c>
      <c r="H48" s="49">
        <v>0</v>
      </c>
      <c r="I48" s="49">
        <v>0</v>
      </c>
    </row>
    <row r="49" spans="1:9" ht="25.9" customHeight="1" x14ac:dyDescent="0.2">
      <c r="A49" s="277" t="s">
        <v>393</v>
      </c>
      <c r="B49" s="277"/>
      <c r="C49" s="277"/>
      <c r="D49" s="277"/>
      <c r="E49" s="277"/>
      <c r="F49" s="277"/>
      <c r="G49" s="31">
        <v>40</v>
      </c>
      <c r="H49" s="50">
        <f>H19+H34+H47+H48</f>
        <v>0</v>
      </c>
      <c r="I49" s="50">
        <f>I19+I34+I47+I48</f>
        <v>0</v>
      </c>
    </row>
    <row r="50" spans="1:9" ht="25.15" customHeight="1" x14ac:dyDescent="0.2">
      <c r="A50" s="278" t="s">
        <v>394</v>
      </c>
      <c r="B50" s="278"/>
      <c r="C50" s="278"/>
      <c r="D50" s="278"/>
      <c r="E50" s="278"/>
      <c r="F50" s="278"/>
      <c r="G50" s="30">
        <v>41</v>
      </c>
      <c r="H50" s="49">
        <v>0</v>
      </c>
      <c r="I50" s="49">
        <v>0</v>
      </c>
    </row>
    <row r="51" spans="1:9" ht="31.9" customHeight="1" x14ac:dyDescent="0.2">
      <c r="A51" s="273" t="s">
        <v>395</v>
      </c>
      <c r="B51" s="273"/>
      <c r="C51" s="273"/>
      <c r="D51" s="273"/>
      <c r="E51" s="273"/>
      <c r="F51" s="273"/>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23" zoomScale="85" zoomScaleNormal="100" zoomScaleSheetLayoutView="85" workbookViewId="0">
      <selection activeCell="S55" sqref="S55"/>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2"/>
    </row>
    <row r="2" spans="1:23" ht="15.75" x14ac:dyDescent="0.2">
      <c r="A2" s="2"/>
      <c r="B2" s="3"/>
      <c r="C2" s="281" t="s">
        <v>397</v>
      </c>
      <c r="D2" s="281"/>
      <c r="E2" s="10">
        <v>43466</v>
      </c>
      <c r="F2" s="4" t="s">
        <v>398</v>
      </c>
      <c r="G2" s="10">
        <v>43646</v>
      </c>
      <c r="H2" s="54"/>
      <c r="I2" s="54"/>
      <c r="J2" s="54"/>
      <c r="K2" s="55"/>
      <c r="V2" s="56"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1"/>
      <c r="W4" s="293"/>
    </row>
    <row r="5" spans="1:23" ht="22.5" x14ac:dyDescent="0.2">
      <c r="A5" s="294">
        <v>1</v>
      </c>
      <c r="B5" s="295"/>
      <c r="C5" s="295"/>
      <c r="D5" s="295"/>
      <c r="E5" s="295"/>
      <c r="F5" s="295"/>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1">
        <v>419958400</v>
      </c>
      <c r="I7" s="61">
        <v>192108521</v>
      </c>
      <c r="J7" s="61">
        <v>6135540</v>
      </c>
      <c r="K7" s="61">
        <v>3319612</v>
      </c>
      <c r="L7" s="61">
        <v>3319612</v>
      </c>
      <c r="M7" s="61">
        <v>125369</v>
      </c>
      <c r="N7" s="61">
        <v>-17963346</v>
      </c>
      <c r="O7" s="61">
        <v>-1003313</v>
      </c>
      <c r="P7" s="61">
        <v>0</v>
      </c>
      <c r="Q7" s="61">
        <v>0</v>
      </c>
      <c r="R7" s="61">
        <v>0</v>
      </c>
      <c r="S7" s="61">
        <v>80220651</v>
      </c>
      <c r="T7" s="61">
        <v>70206243</v>
      </c>
      <c r="U7" s="62">
        <f>H7+I7+J7+K7-L7+M7+N7+O7+P7+Q7+R7+S7+T7</f>
        <v>749788065</v>
      </c>
      <c r="V7" s="61">
        <v>23</v>
      </c>
      <c r="W7" s="62">
        <f>U7+V7</f>
        <v>749788088</v>
      </c>
    </row>
    <row r="8" spans="1:23" x14ac:dyDescent="0.2">
      <c r="A8" s="282" t="s">
        <v>437</v>
      </c>
      <c r="B8" s="282"/>
      <c r="C8" s="282"/>
      <c r="D8" s="282"/>
      <c r="E8" s="282"/>
      <c r="F8" s="28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438</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3" t="s">
        <v>439</v>
      </c>
      <c r="B10" s="283"/>
      <c r="C10" s="283"/>
      <c r="D10" s="283"/>
      <c r="E10" s="283"/>
      <c r="F10" s="283"/>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-17963346</v>
      </c>
      <c r="O10" s="62">
        <f t="shared" si="2"/>
        <v>-1003313</v>
      </c>
      <c r="P10" s="62">
        <f t="shared" si="2"/>
        <v>0</v>
      </c>
      <c r="Q10" s="62">
        <f t="shared" si="2"/>
        <v>0</v>
      </c>
      <c r="R10" s="62">
        <f t="shared" si="2"/>
        <v>0</v>
      </c>
      <c r="S10" s="62">
        <f t="shared" si="2"/>
        <v>80220651</v>
      </c>
      <c r="T10" s="62">
        <f t="shared" si="2"/>
        <v>70206243</v>
      </c>
      <c r="U10" s="62">
        <f t="shared" si="2"/>
        <v>749788065</v>
      </c>
      <c r="V10" s="62">
        <f t="shared" si="2"/>
        <v>23</v>
      </c>
      <c r="W10" s="62">
        <f t="shared" si="2"/>
        <v>749788088</v>
      </c>
    </row>
    <row r="11" spans="1:23" x14ac:dyDescent="0.2">
      <c r="A11" s="282" t="s">
        <v>440</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v>56300133</v>
      </c>
      <c r="U11" s="62">
        <f>H11+I11+J11+K11-L11+M11+N11+O11+P11+Q11+R11+S11+T11</f>
        <v>56300133</v>
      </c>
      <c r="V11" s="61">
        <v>51</v>
      </c>
      <c r="W11" s="62">
        <f t="shared" ref="W11:W28" si="3">U11+V11</f>
        <v>56300184</v>
      </c>
    </row>
    <row r="12" spans="1:23" x14ac:dyDescent="0.2">
      <c r="A12" s="282" t="s">
        <v>441</v>
      </c>
      <c r="B12" s="282"/>
      <c r="C12" s="282"/>
      <c r="D12" s="282"/>
      <c r="E12" s="282"/>
      <c r="F12" s="282"/>
      <c r="G12" s="6">
        <v>6</v>
      </c>
      <c r="H12" s="63">
        <v>0</v>
      </c>
      <c r="I12" s="63">
        <v>0</v>
      </c>
      <c r="J12" s="63">
        <v>0</v>
      </c>
      <c r="K12" s="63">
        <v>0</v>
      </c>
      <c r="L12" s="63">
        <v>0</v>
      </c>
      <c r="M12" s="63">
        <v>0</v>
      </c>
      <c r="N12" s="61">
        <v>-1048142</v>
      </c>
      <c r="O12" s="63">
        <v>0</v>
      </c>
      <c r="P12" s="63">
        <v>0</v>
      </c>
      <c r="Q12" s="63">
        <v>0</v>
      </c>
      <c r="R12" s="63">
        <v>0</v>
      </c>
      <c r="S12" s="63">
        <v>0</v>
      </c>
      <c r="T12" s="63">
        <v>0</v>
      </c>
      <c r="U12" s="62">
        <f t="shared" ref="U12:U28" si="4">H12+I12+J12+K12-L12+M12+N12+O12+P12+Q12+R12+S12+T12</f>
        <v>-1048142</v>
      </c>
      <c r="V12" s="61">
        <v>0</v>
      </c>
      <c r="W12" s="62">
        <f t="shared" si="3"/>
        <v>-1048142</v>
      </c>
    </row>
    <row r="13" spans="1:23" ht="26.25" customHeight="1" x14ac:dyDescent="0.2">
      <c r="A13" s="282" t="s">
        <v>442</v>
      </c>
      <c r="B13" s="282"/>
      <c r="C13" s="282"/>
      <c r="D13" s="282"/>
      <c r="E13" s="282"/>
      <c r="F13" s="282"/>
      <c r="G13" s="6">
        <v>7</v>
      </c>
      <c r="H13" s="63">
        <v>0</v>
      </c>
      <c r="I13" s="63">
        <v>0</v>
      </c>
      <c r="J13" s="63">
        <v>0</v>
      </c>
      <c r="K13" s="63">
        <v>0</v>
      </c>
      <c r="L13" s="63">
        <v>0</v>
      </c>
      <c r="M13" s="63">
        <v>0</v>
      </c>
      <c r="N13" s="63">
        <v>0</v>
      </c>
      <c r="O13" s="61">
        <v>-2406707</v>
      </c>
      <c r="P13" s="63">
        <v>0</v>
      </c>
      <c r="Q13" s="63">
        <v>0</v>
      </c>
      <c r="R13" s="63">
        <v>0</v>
      </c>
      <c r="S13" s="61">
        <v>2406707</v>
      </c>
      <c r="T13" s="61">
        <v>0</v>
      </c>
      <c r="U13" s="62">
        <f t="shared" si="4"/>
        <v>0</v>
      </c>
      <c r="V13" s="61">
        <v>0</v>
      </c>
      <c r="W13" s="62">
        <f t="shared" si="3"/>
        <v>0</v>
      </c>
    </row>
    <row r="14" spans="1:23" ht="29.25" customHeight="1" x14ac:dyDescent="0.2">
      <c r="A14" s="282" t="s">
        <v>443</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444</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445</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446</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447</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448</v>
      </c>
      <c r="B19" s="282"/>
      <c r="C19" s="282"/>
      <c r="D19" s="282"/>
      <c r="E19" s="282"/>
      <c r="F19" s="282"/>
      <c r="G19" s="6">
        <v>13</v>
      </c>
      <c r="H19" s="61">
        <v>0</v>
      </c>
      <c r="I19" s="61">
        <v>0</v>
      </c>
      <c r="J19" s="61">
        <v>0</v>
      </c>
      <c r="K19" s="61">
        <v>0</v>
      </c>
      <c r="L19" s="61">
        <v>0</v>
      </c>
      <c r="M19" s="61">
        <v>0</v>
      </c>
      <c r="N19" s="61">
        <v>0</v>
      </c>
      <c r="O19" s="61">
        <v>-3212555</v>
      </c>
      <c r="P19" s="61">
        <v>0</v>
      </c>
      <c r="Q19" s="61">
        <v>0</v>
      </c>
      <c r="R19" s="61">
        <v>0</v>
      </c>
      <c r="S19" s="61">
        <v>0</v>
      </c>
      <c r="T19" s="61">
        <v>0</v>
      </c>
      <c r="U19" s="62">
        <f t="shared" si="4"/>
        <v>-3212555</v>
      </c>
      <c r="V19" s="61">
        <v>0</v>
      </c>
      <c r="W19" s="62">
        <f t="shared" si="3"/>
        <v>-3212555</v>
      </c>
    </row>
    <row r="20" spans="1:23" x14ac:dyDescent="0.2">
      <c r="A20" s="282" t="s">
        <v>449</v>
      </c>
      <c r="B20" s="282"/>
      <c r="C20" s="282"/>
      <c r="D20" s="282"/>
      <c r="E20" s="282"/>
      <c r="F20" s="282"/>
      <c r="G20" s="6">
        <v>14</v>
      </c>
      <c r="H20" s="63">
        <v>0</v>
      </c>
      <c r="I20" s="63">
        <v>0</v>
      </c>
      <c r="J20" s="63">
        <v>0</v>
      </c>
      <c r="K20" s="63">
        <v>0</v>
      </c>
      <c r="L20" s="63">
        <v>0</v>
      </c>
      <c r="M20" s="63">
        <v>0</v>
      </c>
      <c r="N20" s="61">
        <v>0</v>
      </c>
      <c r="O20" s="61">
        <v>642511</v>
      </c>
      <c r="P20" s="61">
        <v>0</v>
      </c>
      <c r="Q20" s="61">
        <v>0</v>
      </c>
      <c r="R20" s="61">
        <v>0</v>
      </c>
      <c r="S20" s="61">
        <v>0</v>
      </c>
      <c r="T20" s="61">
        <v>0</v>
      </c>
      <c r="U20" s="62">
        <f t="shared" si="4"/>
        <v>642511</v>
      </c>
      <c r="V20" s="61">
        <v>0</v>
      </c>
      <c r="W20" s="62">
        <f t="shared" si="3"/>
        <v>642511</v>
      </c>
    </row>
    <row r="21" spans="1:23" ht="30.75" customHeight="1" x14ac:dyDescent="0.2">
      <c r="A21" s="282" t="s">
        <v>450</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451</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452</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453</v>
      </c>
      <c r="B24" s="282"/>
      <c r="C24" s="282"/>
      <c r="D24" s="282"/>
      <c r="E24" s="282"/>
      <c r="F24" s="282"/>
      <c r="G24" s="6">
        <v>18</v>
      </c>
      <c r="H24" s="61">
        <v>0</v>
      </c>
      <c r="I24" s="61">
        <v>0</v>
      </c>
      <c r="J24" s="61">
        <v>0</v>
      </c>
      <c r="K24" s="61">
        <v>8512813</v>
      </c>
      <c r="L24" s="61">
        <v>8512813</v>
      </c>
      <c r="M24" s="61">
        <v>0</v>
      </c>
      <c r="N24" s="61">
        <v>-8512813</v>
      </c>
      <c r="O24" s="61">
        <v>0</v>
      </c>
      <c r="P24" s="61">
        <v>0</v>
      </c>
      <c r="Q24" s="61">
        <v>0</v>
      </c>
      <c r="R24" s="61">
        <v>0</v>
      </c>
      <c r="S24" s="61">
        <v>0</v>
      </c>
      <c r="T24" s="61">
        <v>0</v>
      </c>
      <c r="U24" s="62">
        <f t="shared" si="4"/>
        <v>-8512813</v>
      </c>
      <c r="V24" s="61">
        <v>0</v>
      </c>
      <c r="W24" s="62">
        <f t="shared" si="3"/>
        <v>-8512813</v>
      </c>
    </row>
    <row r="25" spans="1:23" x14ac:dyDescent="0.2">
      <c r="A25" s="282" t="s">
        <v>454</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2" t="s">
        <v>455</v>
      </c>
      <c r="B26" s="282"/>
      <c r="C26" s="282"/>
      <c r="D26" s="282"/>
      <c r="E26" s="282"/>
      <c r="F26" s="282"/>
      <c r="G26" s="6">
        <v>20</v>
      </c>
      <c r="H26" s="61">
        <v>0</v>
      </c>
      <c r="I26" s="61">
        <v>0</v>
      </c>
      <c r="J26" s="61">
        <v>0</v>
      </c>
      <c r="K26" s="61">
        <v>0</v>
      </c>
      <c r="L26" s="61">
        <v>0</v>
      </c>
      <c r="M26" s="61">
        <v>0</v>
      </c>
      <c r="N26" s="61">
        <v>0</v>
      </c>
      <c r="O26" s="61">
        <v>3432532</v>
      </c>
      <c r="P26" s="61">
        <v>0</v>
      </c>
      <c r="Q26" s="61">
        <v>0</v>
      </c>
      <c r="R26" s="61">
        <v>0</v>
      </c>
      <c r="S26" s="61">
        <v>0</v>
      </c>
      <c r="T26" s="61">
        <v>0</v>
      </c>
      <c r="U26" s="62">
        <f t="shared" si="4"/>
        <v>3432532</v>
      </c>
      <c r="V26" s="61">
        <v>0</v>
      </c>
      <c r="W26" s="62">
        <f t="shared" si="3"/>
        <v>3432532</v>
      </c>
    </row>
    <row r="27" spans="1:23" x14ac:dyDescent="0.2">
      <c r="A27" s="282" t="s">
        <v>456</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70206243</v>
      </c>
      <c r="T27" s="61">
        <v>-70206243</v>
      </c>
      <c r="U27" s="62">
        <f t="shared" si="4"/>
        <v>0</v>
      </c>
      <c r="V27" s="61">
        <v>0</v>
      </c>
      <c r="W27" s="62">
        <f t="shared" si="3"/>
        <v>0</v>
      </c>
    </row>
    <row r="28" spans="1:23" x14ac:dyDescent="0.2">
      <c r="A28" s="282" t="s">
        <v>457</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0" t="s">
        <v>458</v>
      </c>
      <c r="B29" s="300"/>
      <c r="C29" s="300"/>
      <c r="D29" s="300"/>
      <c r="E29" s="300"/>
      <c r="F29" s="300"/>
      <c r="G29" s="8">
        <v>23</v>
      </c>
      <c r="H29" s="64">
        <f>SUM(H10:H28)</f>
        <v>419958400</v>
      </c>
      <c r="I29" s="64">
        <f t="shared" ref="I29:W29" si="5">SUM(I10:I28)</f>
        <v>192108521</v>
      </c>
      <c r="J29" s="64">
        <f t="shared" si="5"/>
        <v>6135540</v>
      </c>
      <c r="K29" s="64">
        <f t="shared" si="5"/>
        <v>11832425</v>
      </c>
      <c r="L29" s="64">
        <f t="shared" si="5"/>
        <v>11832425</v>
      </c>
      <c r="M29" s="64">
        <f t="shared" si="5"/>
        <v>125369</v>
      </c>
      <c r="N29" s="64">
        <f t="shared" si="5"/>
        <v>-27524301</v>
      </c>
      <c r="O29" s="64">
        <f t="shared" si="5"/>
        <v>-2547532</v>
      </c>
      <c r="P29" s="64">
        <f t="shared" si="5"/>
        <v>0</v>
      </c>
      <c r="Q29" s="64">
        <f t="shared" si="5"/>
        <v>0</v>
      </c>
      <c r="R29" s="64">
        <f t="shared" si="5"/>
        <v>0</v>
      </c>
      <c r="S29" s="64">
        <f t="shared" si="5"/>
        <v>152833601</v>
      </c>
      <c r="T29" s="64">
        <f t="shared" si="5"/>
        <v>56300133</v>
      </c>
      <c r="U29" s="64">
        <f t="shared" si="5"/>
        <v>797389731</v>
      </c>
      <c r="V29" s="64">
        <f t="shared" si="5"/>
        <v>74</v>
      </c>
      <c r="W29" s="64">
        <f t="shared" si="5"/>
        <v>797389805</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2">
        <f>SUM(H12:H20)</f>
        <v>0</v>
      </c>
      <c r="I31" s="62">
        <f t="shared" ref="I31:W31" si="6">SUM(I12:I20)</f>
        <v>0</v>
      </c>
      <c r="J31" s="62">
        <f t="shared" si="6"/>
        <v>0</v>
      </c>
      <c r="K31" s="62">
        <f t="shared" si="6"/>
        <v>0</v>
      </c>
      <c r="L31" s="62">
        <f t="shared" si="6"/>
        <v>0</v>
      </c>
      <c r="M31" s="62">
        <f t="shared" si="6"/>
        <v>0</v>
      </c>
      <c r="N31" s="62">
        <f t="shared" si="6"/>
        <v>-1048142</v>
      </c>
      <c r="O31" s="62">
        <f t="shared" si="6"/>
        <v>-4976751</v>
      </c>
      <c r="P31" s="62">
        <f t="shared" si="6"/>
        <v>0</v>
      </c>
      <c r="Q31" s="62">
        <f t="shared" si="6"/>
        <v>0</v>
      </c>
      <c r="R31" s="62">
        <f t="shared" si="6"/>
        <v>0</v>
      </c>
      <c r="S31" s="62">
        <f t="shared" si="6"/>
        <v>2406707</v>
      </c>
      <c r="T31" s="62">
        <f t="shared" si="6"/>
        <v>0</v>
      </c>
      <c r="U31" s="62">
        <f t="shared" si="6"/>
        <v>-3618186</v>
      </c>
      <c r="V31" s="62">
        <f t="shared" si="6"/>
        <v>0</v>
      </c>
      <c r="W31" s="62">
        <f t="shared" si="6"/>
        <v>-3618186</v>
      </c>
    </row>
    <row r="32" spans="1:23" ht="31.5" customHeight="1" x14ac:dyDescent="0.2">
      <c r="A32" s="303" t="s">
        <v>461</v>
      </c>
      <c r="B32" s="303"/>
      <c r="C32" s="303"/>
      <c r="D32" s="303"/>
      <c r="E32" s="303"/>
      <c r="F32" s="303"/>
      <c r="G32" s="7">
        <v>25</v>
      </c>
      <c r="H32" s="62">
        <f>H11+H31</f>
        <v>0</v>
      </c>
      <c r="I32" s="62">
        <f t="shared" ref="I32:W32" si="7">I11+I31</f>
        <v>0</v>
      </c>
      <c r="J32" s="62">
        <f t="shared" si="7"/>
        <v>0</v>
      </c>
      <c r="K32" s="62">
        <f t="shared" si="7"/>
        <v>0</v>
      </c>
      <c r="L32" s="62">
        <f t="shared" si="7"/>
        <v>0</v>
      </c>
      <c r="M32" s="62">
        <f t="shared" si="7"/>
        <v>0</v>
      </c>
      <c r="N32" s="62">
        <f t="shared" si="7"/>
        <v>-1048142</v>
      </c>
      <c r="O32" s="62">
        <f t="shared" si="7"/>
        <v>-4976751</v>
      </c>
      <c r="P32" s="62">
        <f t="shared" si="7"/>
        <v>0</v>
      </c>
      <c r="Q32" s="62">
        <f t="shared" si="7"/>
        <v>0</v>
      </c>
      <c r="R32" s="62">
        <f t="shared" si="7"/>
        <v>0</v>
      </c>
      <c r="S32" s="62">
        <f t="shared" si="7"/>
        <v>2406707</v>
      </c>
      <c r="T32" s="62">
        <f t="shared" si="7"/>
        <v>56300133</v>
      </c>
      <c r="U32" s="62">
        <f t="shared" si="7"/>
        <v>52681947</v>
      </c>
      <c r="V32" s="62">
        <f t="shared" si="7"/>
        <v>51</v>
      </c>
      <c r="W32" s="62">
        <f t="shared" si="7"/>
        <v>52681998</v>
      </c>
    </row>
    <row r="33" spans="1:23" ht="30.75" customHeight="1" x14ac:dyDescent="0.2">
      <c r="A33" s="304" t="s">
        <v>462</v>
      </c>
      <c r="B33" s="304"/>
      <c r="C33" s="304"/>
      <c r="D33" s="304"/>
      <c r="E33" s="304"/>
      <c r="F33" s="304"/>
      <c r="G33" s="8">
        <v>26</v>
      </c>
      <c r="H33" s="64">
        <f>SUM(H21:H28)</f>
        <v>0</v>
      </c>
      <c r="I33" s="64">
        <f t="shared" ref="I33:W33" si="8">SUM(I21:I28)</f>
        <v>0</v>
      </c>
      <c r="J33" s="64">
        <f t="shared" si="8"/>
        <v>0</v>
      </c>
      <c r="K33" s="64">
        <f t="shared" si="8"/>
        <v>8512813</v>
      </c>
      <c r="L33" s="64">
        <f t="shared" si="8"/>
        <v>8512813</v>
      </c>
      <c r="M33" s="64">
        <f t="shared" si="8"/>
        <v>0</v>
      </c>
      <c r="N33" s="64">
        <f t="shared" si="8"/>
        <v>-8512813</v>
      </c>
      <c r="O33" s="64">
        <f t="shared" si="8"/>
        <v>3432532</v>
      </c>
      <c r="P33" s="64">
        <f t="shared" si="8"/>
        <v>0</v>
      </c>
      <c r="Q33" s="64">
        <f t="shared" si="8"/>
        <v>0</v>
      </c>
      <c r="R33" s="64">
        <f t="shared" si="8"/>
        <v>0</v>
      </c>
      <c r="S33" s="64">
        <f t="shared" si="8"/>
        <v>70206243</v>
      </c>
      <c r="T33" s="64">
        <f t="shared" si="8"/>
        <v>-70206243</v>
      </c>
      <c r="U33" s="64">
        <f t="shared" si="8"/>
        <v>-5080281</v>
      </c>
      <c r="V33" s="64">
        <f t="shared" si="8"/>
        <v>0</v>
      </c>
      <c r="W33" s="64">
        <f t="shared" si="8"/>
        <v>-5080281</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51</v>
      </c>
      <c r="W35" s="65">
        <f t="shared" ref="W35:W37" si="10">U35+V35</f>
        <v>784150747</v>
      </c>
    </row>
    <row r="36" spans="1:23" x14ac:dyDescent="0.2">
      <c r="A36" s="282" t="s">
        <v>465</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2" t="s">
        <v>466</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9" t="s">
        <v>467</v>
      </c>
      <c r="B38" s="299"/>
      <c r="C38" s="299"/>
      <c r="D38" s="299"/>
      <c r="E38" s="299"/>
      <c r="F38" s="299"/>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51</v>
      </c>
      <c r="W38" s="65">
        <f t="shared" si="11"/>
        <v>784150747</v>
      </c>
    </row>
    <row r="39" spans="1:23" x14ac:dyDescent="0.2">
      <c r="A39" s="282" t="s">
        <v>468</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57001559</v>
      </c>
      <c r="U39" s="65">
        <f t="shared" ref="U39:U56" si="12">H39+I39+J39+K39-L39+M39+N39+O39+P39+Q39+R39+S39+T39</f>
        <v>57001559</v>
      </c>
      <c r="V39" s="61">
        <v>74</v>
      </c>
      <c r="W39" s="65">
        <f t="shared" ref="W39:W56" si="13">U39+V39</f>
        <v>57001633</v>
      </c>
    </row>
    <row r="40" spans="1:23" x14ac:dyDescent="0.2">
      <c r="A40" s="282" t="s">
        <v>469</v>
      </c>
      <c r="B40" s="282"/>
      <c r="C40" s="282"/>
      <c r="D40" s="282"/>
      <c r="E40" s="282"/>
      <c r="F40" s="282"/>
      <c r="G40" s="6">
        <v>32</v>
      </c>
      <c r="H40" s="63">
        <v>0</v>
      </c>
      <c r="I40" s="63">
        <v>0</v>
      </c>
      <c r="J40" s="63">
        <v>0</v>
      </c>
      <c r="K40" s="63">
        <v>0</v>
      </c>
      <c r="L40" s="63">
        <v>0</v>
      </c>
      <c r="M40" s="63">
        <v>0</v>
      </c>
      <c r="N40" s="61">
        <v>2576755</v>
      </c>
      <c r="O40" s="63">
        <v>0</v>
      </c>
      <c r="P40" s="63">
        <v>0</v>
      </c>
      <c r="Q40" s="63">
        <v>0</v>
      </c>
      <c r="R40" s="63">
        <v>0</v>
      </c>
      <c r="S40" s="63">
        <v>0</v>
      </c>
      <c r="T40" s="63">
        <v>0</v>
      </c>
      <c r="U40" s="65">
        <f t="shared" si="12"/>
        <v>2576755</v>
      </c>
      <c r="V40" s="61">
        <v>22</v>
      </c>
      <c r="W40" s="65">
        <f t="shared" si="13"/>
        <v>2576777</v>
      </c>
    </row>
    <row r="41" spans="1:23" ht="27" customHeight="1" x14ac:dyDescent="0.2">
      <c r="A41" s="282" t="s">
        <v>470</v>
      </c>
      <c r="B41" s="282"/>
      <c r="C41" s="282"/>
      <c r="D41" s="282"/>
      <c r="E41" s="282"/>
      <c r="F41" s="282"/>
      <c r="G41" s="6">
        <v>33</v>
      </c>
      <c r="H41" s="63">
        <v>0</v>
      </c>
      <c r="I41" s="63">
        <v>0</v>
      </c>
      <c r="J41" s="63">
        <v>0</v>
      </c>
      <c r="K41" s="63">
        <v>0</v>
      </c>
      <c r="L41" s="63">
        <v>0</v>
      </c>
      <c r="M41" s="63">
        <v>0</v>
      </c>
      <c r="N41" s="63">
        <v>0</v>
      </c>
      <c r="O41" s="61">
        <v>-4495885</v>
      </c>
      <c r="P41" s="63">
        <v>0</v>
      </c>
      <c r="Q41" s="63">
        <v>0</v>
      </c>
      <c r="R41" s="63">
        <v>0</v>
      </c>
      <c r="S41" s="61">
        <v>4495885</v>
      </c>
      <c r="T41" s="61">
        <v>0</v>
      </c>
      <c r="U41" s="65">
        <f t="shared" si="12"/>
        <v>0</v>
      </c>
      <c r="V41" s="61">
        <v>0</v>
      </c>
      <c r="W41" s="65">
        <f t="shared" si="13"/>
        <v>0</v>
      </c>
    </row>
    <row r="42" spans="1:23" ht="20.25" customHeight="1" x14ac:dyDescent="0.2">
      <c r="A42" s="282" t="s">
        <v>471</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2" t="s">
        <v>472</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2" t="s">
        <v>473</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2" t="s">
        <v>474</v>
      </c>
      <c r="B45" s="282"/>
      <c r="C45" s="282"/>
      <c r="D45" s="282"/>
      <c r="E45" s="282"/>
      <c r="F45" s="282"/>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2" t="s">
        <v>475</v>
      </c>
      <c r="B46" s="282"/>
      <c r="C46" s="282"/>
      <c r="D46" s="282"/>
      <c r="E46" s="282"/>
      <c r="F46" s="282"/>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2" t="s">
        <v>476</v>
      </c>
      <c r="B47" s="282"/>
      <c r="C47" s="282"/>
      <c r="D47" s="282"/>
      <c r="E47" s="282"/>
      <c r="F47" s="282"/>
      <c r="G47" s="6">
        <v>39</v>
      </c>
      <c r="H47" s="61">
        <v>0</v>
      </c>
      <c r="I47" s="61">
        <v>0</v>
      </c>
      <c r="J47" s="61">
        <v>0</v>
      </c>
      <c r="K47" s="61">
        <v>0</v>
      </c>
      <c r="L47" s="61">
        <v>0</v>
      </c>
      <c r="M47" s="61">
        <v>0</v>
      </c>
      <c r="N47" s="61">
        <v>0</v>
      </c>
      <c r="O47" s="61">
        <v>10778610</v>
      </c>
      <c r="P47" s="61">
        <v>0</v>
      </c>
      <c r="Q47" s="61">
        <v>0</v>
      </c>
      <c r="R47" s="61">
        <v>0</v>
      </c>
      <c r="S47" s="61">
        <v>0</v>
      </c>
      <c r="T47" s="61">
        <v>0</v>
      </c>
      <c r="U47" s="65">
        <f t="shared" si="12"/>
        <v>10778610</v>
      </c>
      <c r="V47" s="61">
        <v>24</v>
      </c>
      <c r="W47" s="65">
        <f t="shared" si="13"/>
        <v>10778634</v>
      </c>
    </row>
    <row r="48" spans="1:23" x14ac:dyDescent="0.2">
      <c r="A48" s="282" t="s">
        <v>477</v>
      </c>
      <c r="B48" s="282"/>
      <c r="C48" s="282"/>
      <c r="D48" s="282"/>
      <c r="E48" s="282"/>
      <c r="F48" s="282"/>
      <c r="G48" s="6">
        <v>40</v>
      </c>
      <c r="H48" s="63">
        <v>0</v>
      </c>
      <c r="I48" s="63">
        <v>0</v>
      </c>
      <c r="J48" s="63">
        <v>0</v>
      </c>
      <c r="K48" s="63">
        <v>0</v>
      </c>
      <c r="L48" s="63">
        <v>0</v>
      </c>
      <c r="M48" s="63">
        <v>0</v>
      </c>
      <c r="N48" s="61">
        <v>0</v>
      </c>
      <c r="O48" s="61">
        <v>-2155722</v>
      </c>
      <c r="P48" s="61">
        <v>0</v>
      </c>
      <c r="Q48" s="61">
        <v>0</v>
      </c>
      <c r="R48" s="61">
        <v>0</v>
      </c>
      <c r="S48" s="61">
        <v>0</v>
      </c>
      <c r="T48" s="61">
        <v>0</v>
      </c>
      <c r="U48" s="65">
        <f t="shared" si="12"/>
        <v>-2155722</v>
      </c>
      <c r="V48" s="61">
        <v>0</v>
      </c>
      <c r="W48" s="65">
        <f t="shared" si="13"/>
        <v>-2155722</v>
      </c>
    </row>
    <row r="49" spans="1:23" ht="24" customHeight="1" x14ac:dyDescent="0.2">
      <c r="A49" s="282" t="s">
        <v>478</v>
      </c>
      <c r="B49" s="282"/>
      <c r="C49" s="282"/>
      <c r="D49" s="282"/>
      <c r="E49" s="282"/>
      <c r="F49" s="282"/>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2" t="s">
        <v>479</v>
      </c>
      <c r="B50" s="282"/>
      <c r="C50" s="282"/>
      <c r="D50" s="282"/>
      <c r="E50" s="282"/>
      <c r="F50" s="282"/>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2" t="s">
        <v>480</v>
      </c>
      <c r="B51" s="282"/>
      <c r="C51" s="282"/>
      <c r="D51" s="282"/>
      <c r="E51" s="282"/>
      <c r="F51" s="282"/>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2" t="s">
        <v>481</v>
      </c>
      <c r="B52" s="282"/>
      <c r="C52" s="282"/>
      <c r="D52" s="282"/>
      <c r="E52" s="282"/>
      <c r="F52" s="282"/>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2" t="s">
        <v>482</v>
      </c>
      <c r="B53" s="282"/>
      <c r="C53" s="282"/>
      <c r="D53" s="282"/>
      <c r="E53" s="282"/>
      <c r="F53" s="282"/>
      <c r="G53" s="6">
        <v>45</v>
      </c>
      <c r="H53" s="61">
        <v>0</v>
      </c>
      <c r="I53" s="61">
        <v>0</v>
      </c>
      <c r="J53" s="61">
        <v>0</v>
      </c>
      <c r="K53" s="61">
        <v>0</v>
      </c>
      <c r="L53" s="61">
        <v>0</v>
      </c>
      <c r="M53" s="61">
        <v>0</v>
      </c>
      <c r="N53" s="61">
        <v>0</v>
      </c>
      <c r="O53" s="61">
        <v>0</v>
      </c>
      <c r="P53" s="61">
        <v>0</v>
      </c>
      <c r="Q53" s="61">
        <v>0</v>
      </c>
      <c r="R53" s="61">
        <v>0</v>
      </c>
      <c r="S53" s="61">
        <v>-12385745</v>
      </c>
      <c r="T53" s="61">
        <v>0</v>
      </c>
      <c r="U53" s="65">
        <f t="shared" si="12"/>
        <v>-12385745</v>
      </c>
      <c r="V53" s="61">
        <v>0</v>
      </c>
      <c r="W53" s="65">
        <f t="shared" si="13"/>
        <v>-12385745</v>
      </c>
    </row>
    <row r="54" spans="1:23" x14ac:dyDescent="0.2">
      <c r="A54" s="282" t="s">
        <v>483</v>
      </c>
      <c r="B54" s="282"/>
      <c r="C54" s="282"/>
      <c r="D54" s="282"/>
      <c r="E54" s="282"/>
      <c r="F54" s="282"/>
      <c r="G54" s="6">
        <v>46</v>
      </c>
      <c r="H54" s="61">
        <v>0</v>
      </c>
      <c r="I54" s="61">
        <v>84840</v>
      </c>
      <c r="J54" s="61">
        <v>-930642</v>
      </c>
      <c r="K54" s="61">
        <v>-1233540</v>
      </c>
      <c r="L54" s="61">
        <v>-1233540</v>
      </c>
      <c r="M54" s="61">
        <v>0</v>
      </c>
      <c r="N54" s="61">
        <v>1233540</v>
      </c>
      <c r="O54" s="61">
        <v>3666163</v>
      </c>
      <c r="P54" s="61">
        <v>0</v>
      </c>
      <c r="Q54" s="61">
        <v>0</v>
      </c>
      <c r="R54" s="61">
        <v>0</v>
      </c>
      <c r="S54" s="61">
        <v>-166922</v>
      </c>
      <c r="T54" s="61">
        <v>0</v>
      </c>
      <c r="U54" s="65">
        <f t="shared" si="12"/>
        <v>3886979</v>
      </c>
      <c r="V54" s="61">
        <v>30</v>
      </c>
      <c r="W54" s="65">
        <f t="shared" si="13"/>
        <v>3887009</v>
      </c>
    </row>
    <row r="55" spans="1:23" x14ac:dyDescent="0.2">
      <c r="A55" s="282" t="s">
        <v>484</v>
      </c>
      <c r="B55" s="282"/>
      <c r="C55" s="282"/>
      <c r="D55" s="282"/>
      <c r="E55" s="282"/>
      <c r="F55" s="282"/>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2" t="s">
        <v>485</v>
      </c>
      <c r="B56" s="282"/>
      <c r="C56" s="282"/>
      <c r="D56" s="282"/>
      <c r="E56" s="282"/>
      <c r="F56" s="282"/>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8" t="s">
        <v>486</v>
      </c>
      <c r="B57" s="308"/>
      <c r="C57" s="308"/>
      <c r="D57" s="308"/>
      <c r="E57" s="308"/>
      <c r="F57" s="308"/>
      <c r="G57" s="9">
        <v>49</v>
      </c>
      <c r="H57" s="66">
        <f>SUM(H38:H56)</f>
        <v>419958400</v>
      </c>
      <c r="I57" s="66">
        <f t="shared" ref="I57:W57" si="14">SUM(I38:I56)</f>
        <v>192394466</v>
      </c>
      <c r="J57" s="66">
        <f t="shared" si="14"/>
        <v>6109437</v>
      </c>
      <c r="K57" s="66">
        <f t="shared" si="14"/>
        <v>20890463</v>
      </c>
      <c r="L57" s="66">
        <f t="shared" si="14"/>
        <v>10890463</v>
      </c>
      <c r="M57" s="66">
        <f t="shared" si="14"/>
        <v>125369</v>
      </c>
      <c r="N57" s="66">
        <f t="shared" si="14"/>
        <v>-35263833</v>
      </c>
      <c r="O57" s="66">
        <f t="shared" si="14"/>
        <v>-5323888</v>
      </c>
      <c r="P57" s="66">
        <f t="shared" si="14"/>
        <v>0</v>
      </c>
      <c r="Q57" s="66">
        <f t="shared" si="14"/>
        <v>0</v>
      </c>
      <c r="R57" s="66">
        <f t="shared" si="14"/>
        <v>0</v>
      </c>
      <c r="S57" s="66">
        <f t="shared" si="14"/>
        <v>198851622</v>
      </c>
      <c r="T57" s="66">
        <f t="shared" si="14"/>
        <v>57001559</v>
      </c>
      <c r="U57" s="66">
        <f t="shared" si="14"/>
        <v>843853132</v>
      </c>
      <c r="V57" s="66">
        <f t="shared" si="14"/>
        <v>201</v>
      </c>
      <c r="W57" s="66">
        <f t="shared" si="14"/>
        <v>843853333</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5">
        <f>SUM(H40:H48)</f>
        <v>0</v>
      </c>
      <c r="I59" s="65">
        <f t="shared" ref="I59:W59" si="15">SUM(I40:I48)</f>
        <v>0</v>
      </c>
      <c r="J59" s="65">
        <f t="shared" si="15"/>
        <v>0</v>
      </c>
      <c r="K59" s="65">
        <f t="shared" si="15"/>
        <v>0</v>
      </c>
      <c r="L59" s="65">
        <f t="shared" si="15"/>
        <v>0</v>
      </c>
      <c r="M59" s="65">
        <f t="shared" si="15"/>
        <v>0</v>
      </c>
      <c r="N59" s="65">
        <f t="shared" si="15"/>
        <v>2576755</v>
      </c>
      <c r="O59" s="65">
        <f t="shared" si="15"/>
        <v>4127003</v>
      </c>
      <c r="P59" s="65">
        <f t="shared" si="15"/>
        <v>0</v>
      </c>
      <c r="Q59" s="65">
        <f t="shared" si="15"/>
        <v>0</v>
      </c>
      <c r="R59" s="65">
        <f t="shared" si="15"/>
        <v>0</v>
      </c>
      <c r="S59" s="65">
        <f t="shared" si="15"/>
        <v>4495885</v>
      </c>
      <c r="T59" s="65">
        <f t="shared" si="15"/>
        <v>0</v>
      </c>
      <c r="U59" s="65">
        <f t="shared" si="15"/>
        <v>11199643</v>
      </c>
      <c r="V59" s="65">
        <f t="shared" si="15"/>
        <v>46</v>
      </c>
      <c r="W59" s="65">
        <f t="shared" si="15"/>
        <v>11199689</v>
      </c>
    </row>
    <row r="60" spans="1:23" ht="27.75" customHeight="1" x14ac:dyDescent="0.2">
      <c r="A60" s="306" t="s">
        <v>489</v>
      </c>
      <c r="B60" s="306"/>
      <c r="C60" s="306"/>
      <c r="D60" s="306"/>
      <c r="E60" s="306"/>
      <c r="F60" s="306"/>
      <c r="G60" s="6">
        <v>51</v>
      </c>
      <c r="H60" s="65">
        <f>H39+H59</f>
        <v>0</v>
      </c>
      <c r="I60" s="65">
        <f t="shared" ref="I60:W60" si="16">I39+I59</f>
        <v>0</v>
      </c>
      <c r="J60" s="65">
        <f t="shared" si="16"/>
        <v>0</v>
      </c>
      <c r="K60" s="65">
        <f t="shared" si="16"/>
        <v>0</v>
      </c>
      <c r="L60" s="65">
        <f t="shared" si="16"/>
        <v>0</v>
      </c>
      <c r="M60" s="65">
        <f t="shared" si="16"/>
        <v>0</v>
      </c>
      <c r="N60" s="65">
        <f t="shared" si="16"/>
        <v>2576755</v>
      </c>
      <c r="O60" s="65">
        <f t="shared" si="16"/>
        <v>4127003</v>
      </c>
      <c r="P60" s="65">
        <f t="shared" si="16"/>
        <v>0</v>
      </c>
      <c r="Q60" s="65">
        <f t="shared" si="16"/>
        <v>0</v>
      </c>
      <c r="R60" s="65">
        <f t="shared" si="16"/>
        <v>0</v>
      </c>
      <c r="S60" s="65">
        <f t="shared" si="16"/>
        <v>4495885</v>
      </c>
      <c r="T60" s="65">
        <f t="shared" si="16"/>
        <v>57001559</v>
      </c>
      <c r="U60" s="65">
        <f t="shared" si="16"/>
        <v>68201202</v>
      </c>
      <c r="V60" s="65">
        <f t="shared" si="16"/>
        <v>120</v>
      </c>
      <c r="W60" s="65">
        <f t="shared" si="16"/>
        <v>68201322</v>
      </c>
    </row>
    <row r="61" spans="1:23" ht="29.25" customHeight="1" x14ac:dyDescent="0.2">
      <c r="A61" s="307" t="s">
        <v>490</v>
      </c>
      <c r="B61" s="307"/>
      <c r="C61" s="307"/>
      <c r="D61" s="307"/>
      <c r="E61" s="307"/>
      <c r="F61" s="307"/>
      <c r="G61" s="9">
        <v>52</v>
      </c>
      <c r="H61" s="66">
        <f>SUM(H49:H56)</f>
        <v>0</v>
      </c>
      <c r="I61" s="66">
        <f t="shared" ref="I61:W61" si="17">SUM(I49:I56)</f>
        <v>84840</v>
      </c>
      <c r="J61" s="66">
        <f t="shared" si="17"/>
        <v>-930642</v>
      </c>
      <c r="K61" s="66">
        <f t="shared" si="17"/>
        <v>-1233540</v>
      </c>
      <c r="L61" s="66">
        <f t="shared" si="17"/>
        <v>-1233540</v>
      </c>
      <c r="M61" s="66">
        <f t="shared" si="17"/>
        <v>0</v>
      </c>
      <c r="N61" s="66">
        <f t="shared" si="17"/>
        <v>1233540</v>
      </c>
      <c r="O61" s="66">
        <f t="shared" si="17"/>
        <v>3666163</v>
      </c>
      <c r="P61" s="66">
        <f t="shared" si="17"/>
        <v>0</v>
      </c>
      <c r="Q61" s="66">
        <f t="shared" si="17"/>
        <v>0</v>
      </c>
      <c r="R61" s="66">
        <f t="shared" si="17"/>
        <v>0</v>
      </c>
      <c r="S61" s="66">
        <f t="shared" si="17"/>
        <v>76767317</v>
      </c>
      <c r="T61" s="66">
        <f t="shared" si="17"/>
        <v>-89319984</v>
      </c>
      <c r="U61" s="66">
        <f t="shared" si="17"/>
        <v>-8498766</v>
      </c>
      <c r="V61" s="66">
        <f t="shared" si="17"/>
        <v>30</v>
      </c>
      <c r="W61" s="66">
        <f t="shared" si="17"/>
        <v>-8498736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09" t="s">
        <v>535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1341405-6AF7-462E-8302-28C0E2CDAFFF}">
  <ds:schemaRefs>
    <ds:schemaRef ds:uri="http://schemas.microsoft.com/PowerBIAddIn"/>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2019-07-25T08:41:16Z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