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W:\Financije\KATIA\Korporativne Komunikacije\2021\2021_07_28- Izvještaji H1 2021 (TFI)\"/>
    </mc:Choice>
  </mc:AlternateContent>
  <xr:revisionPtr revIDLastSave="0" documentId="13_ncr:1_{1DF5850D-4DD3-4149-8B76-5D914CFCAD8D}" xr6:coauthVersionLast="46"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I60" i="26"/>
  <c r="I14" i="26"/>
  <c r="I61" i="26" s="1"/>
  <c r="K60" i="26"/>
  <c r="H60" i="26"/>
  <c r="H14" i="26"/>
  <c r="H61" i="26" s="1"/>
  <c r="I21" i="21"/>
  <c r="H36" i="21"/>
  <c r="I36" i="21"/>
  <c r="H49" i="21"/>
  <c r="I49" i="21"/>
  <c r="J63" i="26" l="1"/>
  <c r="K62" i="26"/>
  <c r="K68" i="26" s="1"/>
  <c r="J62" i="26"/>
  <c r="J67" i="26" s="1"/>
  <c r="J64" i="26"/>
  <c r="K63" i="26"/>
  <c r="I64" i="26"/>
  <c r="I63" i="26"/>
  <c r="I62" i="26"/>
  <c r="I66" i="26" s="1"/>
  <c r="H62" i="26"/>
  <c r="H68" i="26" s="1"/>
  <c r="H63" i="26"/>
  <c r="K64" i="26"/>
  <c r="H64" i="26"/>
  <c r="I51" i="21"/>
  <c r="I53" i="21" s="1"/>
  <c r="H51" i="21"/>
  <c r="H53" i="21" s="1"/>
  <c r="K66" i="26" l="1"/>
  <c r="K67" i="26"/>
  <c r="J66" i="26"/>
  <c r="J68" i="26"/>
  <c r="I67" i="26"/>
  <c r="I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27" i="20" l="1"/>
  <c r="I57" i="20" s="1"/>
  <c r="I72" i="18"/>
  <c r="I59" i="20" l="1"/>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<sst xmlns="http://schemas.openxmlformats.org/spreadsheetml/2006/main" count="534" uniqueCount="468">
  <si>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</si>
  <si>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</si>
  <si>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</si>
  <si>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</si>
  <si>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</si>
  <si>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</si>
  <si>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</si>
  <si>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</si>
  <si>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</si>
  <si>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</si>
  <si>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</si>
  <si>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</si>
  <si>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</si>
  <si>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</si>
  <si>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</si>
  <si>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</si>
  <si>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</si>
  <si>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</si>
  <si>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</si>
  <si>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</si>
  <si>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</si>
  <si>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</si>
  <si>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</si>
  <si>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</si>
  <si>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</si>
  <si>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</si>
  <si>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</si>
  <si>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</si>
  <si>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</si>
  <si>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</si>
  <si>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</si>
  <si>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</si>
  <si>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</si>
  <si>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</si>
  <si>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</si>
  <si>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</si>
  <si>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</si>
  <si>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</si>
  <si>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</si>
  <si>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</si>
  <si>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</si>
  <si>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</si>
  <si>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</si>
  <si>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</si>
  <si>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</si>
  <si>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</si>
  <si>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</si>
  <si>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</si>
  <si>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</si>
  <si>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</si>
  <si>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</si>
  <si>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</si>
  <si>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</si>
  <si>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</si>
  <si>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</si>
  <si>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</si>
  <si>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</si>
  <si>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</si>
  <si>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</si>
  <si>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</si>
  <si>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</si>
  <si>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</si>
  <si>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</si>
  <si>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</si>
  <si>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</si>
  <si>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</si>
  <si>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</si>
  <si>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</si>
  <si>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</si>
  <si>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</si>
  <si>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</si>
  <si>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</si>
  <si>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</si>
  <si>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</si>
  <si>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</si>
  <si>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</si>
  <si>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</si>
  <si>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</si>
  <si>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</si>
  <si>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</si>
  <si>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</si>
  <si>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</si>
  <si>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</si>
  <si>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</si>
  <si>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</si>
  <si>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</si>
  <si>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</si>
  <si>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</si>
  <si>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</si>
  <si>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</si>
  <si>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</si>
  <si>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</si>
  <si>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</si>
  <si>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</si>
  <si>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</si>
  <si>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</si>
  <si>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</si>
  <si>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</si>
  <si>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</si>
  <si>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</si>
  <si>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</si>
  <si>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</si>
  <si>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</si>
  <si>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</si>
  <si>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</si>
  <si>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</si>
  <si>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</si>
  <si>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</si>
  <si>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</si>
  <si>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</si>
  <si>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</si>
  <si>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</si>
  <si>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</si>
  <si>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</si>
  <si>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</si>
  <si>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</si>
  <si>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</si>
  <si>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</si>
  <si>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</si>
  <si>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</si>
  <si>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</si>
  <si>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</si>
  <si>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</si>
  <si>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</si>
  <si>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</si>
  <si>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</si>
  <si>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</si>
  <si>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</si>
  <si>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</si>
  <si>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</si>
  <si>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</si>
  <si>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</si>
  <si>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</si>
  <si>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</si>
  <si>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</si>
  <si>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</si>
  <si>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</si>
  <si>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</si>
  <si>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</si>
  <si>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</si>
  <si>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</si>
  <si>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</si>
  <si>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</si>
  <si>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</si>
  <si>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</si>
  <si>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</si>
  <si>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</si>
  <si>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</si>
  <si>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</si>
  <si>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</si>
  <si>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</si>
  <si>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</si>
  <si>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</si>
  <si>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</si>
  <si>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</si>
  <si>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</si>
  <si>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</si>
  <si>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</si>
  <si>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</si>
  <si>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</si>
  <si>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</si>
  <si>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</si>
  <si>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</si>
  <si>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</si>
  <si>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</si>
  <si>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</si>
  <si>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</si>
  <si>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</si>
  <si>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</si>
  <si>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</si>
  <si>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</si>
  <si>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</si>
  <si>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</si>
  <si>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</si>
  <si>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</si>
  <si>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</si>
  <si>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</si>
  <si>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</si>
  <si>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</si>
  <si>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</si>
  <si>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</si>
  <si>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</si>
  <si>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</si>
  <si>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</si>
  <si>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</si>
  <si>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</si>
  <si>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</si>
  <si>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</si>
  <si>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</si>
  <si>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</si>
  <si>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</si>
  <si>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</si>
  <si>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</si>
  <si>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</si>
  <si>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</si>
  <si>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</si>
  <si>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</si>
  <si>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</si>
  <si>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</si>
  <si>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</si>
  <si>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</si>
  <si>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</si>
  <si>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</si>
  <si>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</si>
  <si>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</si>
  <si>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</si>
  <si>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</si>
  <si>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</si>
  <si>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</si>
  <si>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</si>
  <si>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</si>
  <si>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</si>
  <si>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</si>
  <si>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</si>
  <si>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</si>
  <si>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</si>
  <si>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</si>
  <si>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</si>
  <si>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</si>
  <si>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</si>
  <si>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</si>
  <si>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</si>
  <si>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</si>
  <si>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</si>
  <si>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</si>
  <si>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</si>
  <si>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</si>
  <si>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</si>
  <si>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</si>
  <si>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</si>
  <si>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</si>
  <si>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</si>
  <si>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</si>
  <si>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</si>
  <si>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</si>
  <si>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</si>
  <si>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</si>
  <si>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</si>
  <si>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</si>
  <si>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</si>
  <si>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</si>
  <si>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</si>
  <si>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</si>
  <si>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</si>
  <si>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</si>
  <si>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</si>
  <si>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</si>
  <si>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</si>
  <si>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</si>
  <si>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</si>
  <si>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</si>
  <si>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</si>
  <si>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</si>
  <si>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</si>
  <si>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</si>
  <si>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</si>
  <si>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</si>
  <si>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</si>
  <si>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</si>
  <si>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</si>
  <si>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</si>
  <si>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</si>
  <si>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</si>
  <si>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</si>
  <si>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</si>
  <si>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</si>
  <si>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</si>
  <si>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</si>
  <si>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</si>
  <si>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</si>
  <si>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</si>
  <si>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</si>
  <si>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</si>
  <si>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</si>
  <si>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</si>
  <si>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</si>
  <si>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</si>
  <si>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</si>
  <si>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</si>
  <si>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</si>
  <si>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</si>
  <si>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</si>
  <si>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</si>
  <si>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</si>
  <si>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</si>
  <si>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</si>
  <si>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</si>
  <si>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</si>
  <si>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</si>
  <si>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</si>
  <si>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</si>
  <si>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</si>
  <si>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</si>
  <si>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</si>
  <si>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</si>
  <si>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</si>
  <si>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</si>
  <si>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</si>
  <si>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</si>
  <si>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</si>
  <si>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</si>
  <si>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</si>
  <si>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</si>
  <si>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</si>
  <si>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</si>
  <si>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</si>
  <si>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</si>
  <si>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</si>
  <si>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</si>
  <si>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</si>
  <si>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</si>
  <si>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</si>
  <si>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</si>
  <si>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</si>
  <si>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</si>
  <si>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</si>
  <si>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</si>
  <si>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</si>
  <si>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</si>
  <si>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</si>
  <si>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</si>
  <si>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</si>
  <si>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</si>
  <si>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</si>
  <si>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</si>
  <si>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</si>
  <si>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</si>
  <si>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</si>
  <si>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</si>
  <si>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</si>
  <si>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</si>
  <si>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</si>
  <si>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</si>
  <si>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</si>
  <si>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</si>
  <si>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</si>
  <si>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</si>
  <si>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</si>
  <si>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</si>
  <si>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</si>
  <si>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</si>
  <si>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</si>
  <si>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</si>
  <si>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</si>
  <si>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</si>
  <si>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</si>
  <si>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</si>
  <si>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</si>
  <si>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</si>
  <si>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</si>
  <si>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</si>
  <si>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</si>
  <si>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</si>
  <si>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</si>
  <si>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</si>
  <si>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</si>
  <si>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</si>
  <si>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</si>
  <si>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</si>
  <si>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</si>
  <si>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</si>
  <si>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</si>
  <si>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</si>
  <si>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</si>
  <si>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</si>
  <si>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</si>
  <si>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</si>
  <si>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</si>
  <si>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</si>
  <si>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</si>
  <si>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</si>
  <si>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</si>
  <si>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</si>
  <si>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</si>
  <si>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</si>
  <si>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</si>
  <si>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</si>
  <si>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</si>
  <si>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</si>
  <si>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</si>
  <si>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</si>
  <si>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</si>
  <si>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</si>
  <si>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</si>
  <si>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</si>
  <si>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</si>
  <si>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</si>
  <si>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</si>
  <si>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</si>
  <si>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</si>
  <si>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</si>
  <si>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</si>
  <si>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</si>
  <si>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</si>
  <si>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</si>
  <si>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</si>
  <si>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</si>
  <si>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</si>
  <si>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</si>
  <si>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</si>
  <si>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</si>
  <si>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</si>
  <si>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</si>
  <si>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</si>
  <si>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</si>
  <si>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</si>
  <si>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</si>
  <si>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</si>
  <si>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</si>
  <si>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</si>
  <si>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</si>
  <si>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</si>
  <si>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</si>
  <si>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</si>
  <si>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</si>
  <si>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</si>
  <si>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</si>
  <si>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</si>
  <si>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</si>
  <si>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</si>
  <si>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</si>
  <si>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</si>
  <si>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</si>
  <si>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</si>
  <si>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</si>
  <si>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</si>
  <si>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</si>
  <si>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</si>
  <si>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</si>
  <si>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</si>
  <si>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</si>
  <si>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</si>
  <si>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</si>
  <si>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</si>
  <si>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</si>
  <si>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</si>
  <si>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</si>
  <si>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</si>
  <si>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</si>
  <si>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</si>
  <si>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</si>
  <si>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</si>
  <si>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</si>
  <si>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</si>
  <si>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</si>
  <si>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</si>
  <si>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</si>
  <si>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</si>
  <si>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</si>
  <si>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</si>
  <si>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</si>
  <si>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</si>
  <si>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</si>
  <si>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</si>
  <si>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</si>
  <si>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</si>
  <si>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</si>
  <si>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</si>
  <si>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</si>
  <si>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</si>
  <si>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</si>
  <si>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</si>
  <si>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</si>
  <si>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Obveznik:   AD PLASTIK d.d.</t>
  </si>
  <si>
    <t>stanje na dan 30.6.2021</t>
  </si>
  <si>
    <t>u razdoblju 1.1.2021 do 30.6.2021</t>
  </si>
  <si>
    <t>u razdoblju 1.1.2021. do 30.6.2021.</t>
  </si>
  <si>
    <t xml:space="preserve">BILJEŠKE UZ FINANCIJSKE IZVJEŠTAJE - TFI
(koji se sastavljaju za tromjesečna razdoblja)
Naziv izdavatelja:  AD PLASTIK d.d.
Sjedište: Ul. Antuna Gustava Matoša 8, 21210, Solin, Hrvatska
OIB: 48351740621; MBS: 060007090
Izvještajno razdoblje: 1.1.2021. do 30.6.2021.
Bilješke uz financijske izvještaje priložene su u Međuizvještaju poslovodstva AD Plastik Grupe za prvih šest mjeseci 2021. godine. Međuizvještaj poslovodstva AD Plastik Grupe za prvih šest mjeseci 2021. godine je dostupan na internet stranici Zagrebačke burze.
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72.009 tisuće kuna, kupcima 22.691 tisuće kuna i dobavljačima 13.309 tisuće kuna.
Iznos koje društvo AD Plastik d.d. duguje i koji dospijeva nakon više od pet godina iznosi 2.262 tisuća kuna.
Prosječan broj zaposlenih AD Plastik d.d. u periodu od 1.1.2021. do 30.6.2021. godine bio je 1473.
U nematerijalnoj imovini u periodu od 1.1.2021. do 30.6.2021. godine je kapitaliziran trošak neto plaća i nadnica od 2.005.669 kuna, trošak poreza i doprinosa iz plaća 693.503 kuna, te trošak doprinosa na plaće 384.957 kuna.
Odgođena porezna imovina društva AD Plastik d.d. na 31.12.2020. iznosi 11.505 tisuća kuna. Smanjenje u izvještajnom razdoblju u iznosu od 3.903 tisuća kuna se odnosi na priznavanje odgođene porezne imovine na osnovi poreznih olakšica na kapitalna ulaganja.
U komparativnom razdoblju financijski prihodi/rashodi su smanjeni za 6.390 tis. kn što je rezultat prikazivanja tečajnih razlika na neto osnovi.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</si>
</sst>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0.00\ &quot;kn&quot;_-;\-* #,##0.00\ &quot;kn&quot;_-;_-* &quot;-&quot;??\ &quot;kn&quot;_-;_-@_-"/>
    <numFmt numFmtId="164" formatCode="000"/>
    <numFmt numFmtId="165" formatCode="00"/>
    <numFmt numFmtId="166" formatCode="_-* #,##0.00\ _k_n_-;\-* #,##0.00\ _k_n_-;_-* &quot;-&quot;??\ _k_n_-;_-@_-"/>
    <numFmt numFmtId="167" formatCode="_-* #,##0.00\ _F_t_-;\-* #,##0.00\ _F_t_-;_-* &quot;-&quot;??\ _F_t_-;_-@_-"/>
    <numFmt numFmtId="168" formatCode="[$-409]mmm\-yy;@"/>
    <numFmt numFmtId="169" formatCode="_-* #,##0.00\ _l_e_i_-;\-* #,##0.00\ _l_e_i_-;_-* &quot;-&quot;??\ _l_e_i_-;_-@_-"/>
    <numFmt numFmtId="170" formatCode="_-* #,##0.00\ _€_-;\-* #,##0.00\ _€_-;_-* &quot;-&quot;??\ _€_-;_-@_-"/>
    <numFmt numFmtId="171" formatCode="_-* #,##0\ _k_n_-;\-* #,##0\ _k_n_-;_-* &quot;-&quot;\ _k_n_-;_-@_-"/>
    <numFmt numFmtId="172" formatCode="#,##0\ ;\(#,##0\)"/>
    <numFmt numFmtId="173" formatCode="[Red][=1]&quot;Error&quot;;&quot;OK&quot;"/>
    <numFmt numFmtId="174" formatCode="_(&quot;$&quot;* #,##0.00_);_(&quot;$&quot;* \(#,##0.00\);_(&quot;$&quot;* &quot;-&quot;??_);_(@_)"/>
    <numFmt numFmtId="175" formatCode="_-* #,##0_ _D_M_-;\-* #,##0_ _D_M_-;_-* &quot;-&quot;_ _D_M_-;_-@_-"/>
    <numFmt numFmtId="176" formatCode="#,##0.00\ ;\(#,##0.00\)"/>
    <numFmt numFmtId="177" formatCode="0%_);\(0%\)"/>
    <numFmt numFmtId="178" formatCode="_-* #,##0&quot; DM&quot;_-;\-* #,##0&quot; DM&quot;_-;_-* &quot;-&quot;&quot; DM&quot;_-;_-@_-"/>
    <numFmt numFmtId="179" formatCode="\$#,##0.00\ ;\(\$#,##0.00\)"/>
    <numFmt numFmtId="180" formatCode="\$#,##0\ ;\(\$#,##0\)"/>
    <numFmt numFmtId="181" formatCode="_-* #,##0.00\ _₽_-;\-* #,##0.00\ _₽_-;_-* &quot;-&quot;??\ _₽_-;_-@_-"/>
    <numFmt numFmtId="182" formatCode="_-* #,##0.00&quot;р.&quot;_-;\-* #,##0.00&quot;р.&quot;_-;_-* &quot;-&quot;??&quot;р.&quot;_-;_-@_-"/>
    <numFmt numFmtId="183" formatCode="_-* #,##0.00_р_._-;\-* #,##0.00_р_._-;_-* &quot;-&quot;??_р_._-;_-@_-"/>
  </numFmts>
  <fonts count="78">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color rgb="FF006100"/>
      <name val="Calibri"/>
      <family val="2"/>
      <charset val="238"/>
      <scheme val="minor"/>
    </font>
    <font>
      <sz val="10"/>
      <color theme="1"/>
      <name val="Cambria"/>
      <family val="2"/>
      <charset val="238"/>
    </font>
    <font>
      <sz val="10"/>
      <name val="Arial"/>
      <family val="2"/>
    </font>
    <font>
      <sz val="11"/>
      <color theme="1"/>
      <name val="Calibri"/>
      <family val="2"/>
      <charset val="204"/>
      <scheme val="minor"/>
    </font>
    <font>
      <sz val="8"/>
      <name val="Arial"/>
      <family val="2"/>
    </font>
    <font>
      <u/>
      <sz val="8"/>
      <color theme="10"/>
      <name val="Arial"/>
      <family val="2"/>
    </font>
    <font>
      <u/>
      <sz val="11"/>
      <color theme="10"/>
      <name val="Calibri"/>
      <family val="2"/>
      <charset val="238"/>
      <scheme val="minor"/>
    </font>
    <font>
      <sz val="11"/>
      <color theme="1"/>
      <name val="Calibri"/>
      <family val="2"/>
      <charset val="1"/>
      <scheme val="minor"/>
    </font>
    <font>
      <sz val="11"/>
      <color theme="1"/>
      <name val="Calibri"/>
      <family val="2"/>
      <scheme val="minor"/>
    </font>
    <font>
      <sz val="11"/>
      <name val="Calibri"/>
      <family val="2"/>
      <scheme val="minor"/>
    </font>
    <font>
      <sz val="11"/>
      <color theme="1"/>
      <name val="Arial Narrow"/>
      <family val="2"/>
      <charset val="238"/>
    </font>
    <font>
      <sz val="8"/>
      <color theme="1"/>
      <name val="Century Gothic"/>
      <family val="2"/>
      <charset val="238"/>
    </font>
    <font>
      <sz val="11"/>
      <color indexed="8"/>
      <name val="Calibri"/>
      <family val="2"/>
    </font>
    <font>
      <b/>
      <sz val="10"/>
      <name val="Arial"/>
      <family val="2"/>
    </font>
    <font>
      <sz val="11"/>
      <color theme="1"/>
      <name val="Agency FB"/>
      <family val="2"/>
    </font>
    <font>
      <sz val="8"/>
      <color indexed="12"/>
      <name val="Helv"/>
    </font>
    <font>
      <sz val="10"/>
      <name val="Geneva"/>
    </font>
    <font>
      <b/>
      <sz val="11"/>
      <color rgb="FFFA7D00"/>
      <name val="Agency FB"/>
      <family val="2"/>
    </font>
    <font>
      <sz val="8"/>
      <color indexed="56"/>
      <name val="Arial"/>
      <family val="2"/>
    </font>
    <font>
      <sz val="10"/>
      <name val="Arial CE"/>
    </font>
    <font>
      <b/>
      <sz val="8"/>
      <name val="Arial"/>
      <family val="2"/>
    </font>
    <font>
      <sz val="10"/>
      <name val="World East"/>
    </font>
    <font>
      <sz val="10"/>
      <color indexed="22"/>
      <name val="Helv"/>
      <charset val="238"/>
    </font>
    <font>
      <sz val="10"/>
      <name val="Helv"/>
      <charset val="238"/>
    </font>
    <font>
      <sz val="11"/>
      <color rgb="FF3F3F76"/>
      <name val="Agency FB"/>
      <family val="2"/>
    </font>
    <font>
      <u/>
      <sz val="8"/>
      <name val="World East"/>
    </font>
    <font>
      <sz val="10"/>
      <name val="Book Antiqua"/>
      <family val="1"/>
    </font>
    <font>
      <sz val="8"/>
      <color indexed="8"/>
      <name val="Helv"/>
    </font>
    <font>
      <sz val="10"/>
      <name val="MS Sans Serif"/>
      <family val="2"/>
    </font>
    <font>
      <sz val="10"/>
      <color indexed="10"/>
      <name val="MS Sans Serif"/>
      <family val="2"/>
    </font>
    <font>
      <sz val="11"/>
      <name val="Arial CE"/>
      <family val="2"/>
      <charset val="238"/>
    </font>
    <font>
      <b/>
      <sz val="10"/>
      <color indexed="10"/>
      <name val="Arial"/>
      <family val="2"/>
    </font>
    <font>
      <sz val="8"/>
      <name val="Helv"/>
    </font>
    <font>
      <b/>
      <sz val="18"/>
      <color indexed="22"/>
      <name val="Arial"/>
      <family val="2"/>
    </font>
    <font>
      <b/>
      <sz val="12"/>
      <color indexed="22"/>
      <name val="Arial"/>
      <family val="2"/>
    </font>
    <font>
      <sz val="11"/>
      <color rgb="FF000000"/>
      <name val="Calibri"/>
      <family val="2"/>
      <charset val="238"/>
    </font>
    <font>
      <sz val="10"/>
      <color theme="1"/>
      <name val="Trebuchet MS"/>
      <family val="2"/>
      <charset val="238"/>
    </font>
    <font>
      <sz val="11"/>
      <color indexed="8"/>
      <name val="Calibri"/>
      <family val="2"/>
      <charset val="204"/>
    </font>
    <font>
      <sz val="10"/>
      <name val="Arial"/>
      <family val="2"/>
      <charset val="204"/>
    </font>
    <font>
      <sz val="8"/>
      <name val="Arial"/>
      <family val="2"/>
      <charset val="204"/>
    </font>
    <font>
      <sz val="11"/>
      <color indexed="8"/>
      <name val="Calibri"/>
      <family val="2"/>
      <charset val="238"/>
    </font>
    <font>
      <sz val="10"/>
      <name val="Arial Cyr"/>
    </font>
  </fonts>
  <fills count="22">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indexed="22"/>
      </patternFill>
    </fill>
    <fill>
      <patternFill patternType="solid">
        <fgColor indexed="26"/>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88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7" fillId="0" borderId="0"/>
    <xf numFmtId="0" fontId="1" fillId="0" borderId="0"/>
    <xf numFmtId="0" fontId="3" fillId="0" borderId="0"/>
    <xf numFmtId="0" fontId="3" fillId="0" borderId="0"/>
    <xf numFmtId="0" fontId="38" fillId="0" borderId="0"/>
    <xf numFmtId="0" fontId="38" fillId="0" borderId="0"/>
    <xf numFmtId="166" fontId="1" fillId="0" borderId="0" applyFont="0" applyFill="0" applyBorder="0" applyAlignment="0" applyProtection="0"/>
    <xf numFmtId="0" fontId="1" fillId="0" borderId="0"/>
    <xf numFmtId="0" fontId="38" fillId="0" borderId="0"/>
    <xf numFmtId="0" fontId="1" fillId="0" borderId="0"/>
    <xf numFmtId="0" fontId="1" fillId="0" borderId="0"/>
    <xf numFmtId="0" fontId="39" fillId="0" borderId="0"/>
    <xf numFmtId="0" fontId="8" fillId="0" borderId="0"/>
    <xf numFmtId="0" fontId="1" fillId="0" borderId="0"/>
    <xf numFmtId="0" fontId="1" fillId="0" borderId="0"/>
    <xf numFmtId="166" fontId="1" fillId="0" borderId="0" applyFont="0" applyFill="0" applyBorder="0" applyAlignment="0" applyProtection="0"/>
    <xf numFmtId="0" fontId="40" fillId="0" borderId="0"/>
    <xf numFmtId="0" fontId="41" fillId="0" borderId="0" applyNumberFormat="0" applyFill="0" applyBorder="0" applyAlignment="0" applyProtection="0"/>
    <xf numFmtId="0" fontId="40" fillId="0" borderId="0"/>
    <xf numFmtId="0" fontId="1" fillId="0" borderId="0"/>
    <xf numFmtId="0" fontId="4" fillId="0" borderId="0"/>
    <xf numFmtId="0" fontId="40" fillId="0" borderId="0"/>
    <xf numFmtId="0" fontId="1" fillId="0" borderId="0"/>
    <xf numFmtId="0" fontId="40" fillId="0" borderId="0"/>
    <xf numFmtId="0" fontId="4" fillId="0" borderId="0"/>
    <xf numFmtId="0" fontId="4" fillId="0" borderId="0"/>
    <xf numFmtId="0" fontId="3" fillId="0" borderId="0"/>
    <xf numFmtId="0" fontId="40" fillId="0" borderId="0"/>
    <xf numFmtId="9" fontId="1" fillId="0" borderId="0" applyFont="0" applyFill="0" applyBorder="0" applyAlignment="0" applyProtection="0"/>
    <xf numFmtId="0" fontId="42" fillId="0" borderId="0" applyNumberForma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43" fillId="0" borderId="0"/>
    <xf numFmtId="166" fontId="1" fillId="0" borderId="0" applyFont="0" applyFill="0" applyBorder="0" applyAlignment="0" applyProtection="0"/>
    <xf numFmtId="166" fontId="1" fillId="0" borderId="0" applyFont="0" applyFill="0" applyBorder="0" applyAlignment="0" applyProtection="0"/>
    <xf numFmtId="0" fontId="37" fillId="0" borderId="0"/>
    <xf numFmtId="0" fontId="1" fillId="0" borderId="0"/>
    <xf numFmtId="0" fontId="3" fillId="0" borderId="0"/>
    <xf numFmtId="0" fontId="1" fillId="0" borderId="0"/>
    <xf numFmtId="0" fontId="3" fillId="0" borderId="0"/>
    <xf numFmtId="0" fontId="3" fillId="0" borderId="0">
      <alignment vertical="top"/>
    </xf>
    <xf numFmtId="0" fontId="3" fillId="0" borderId="0">
      <alignment vertical="top"/>
    </xf>
    <xf numFmtId="9" fontId="1" fillId="0" borderId="0" applyFont="0" applyFill="0" applyBorder="0" applyAlignment="0" applyProtection="0"/>
    <xf numFmtId="0" fontId="8" fillId="0" borderId="0">
      <alignment vertical="top"/>
    </xf>
    <xf numFmtId="0" fontId="1" fillId="0" borderId="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40" fillId="0" borderId="0"/>
    <xf numFmtId="0" fontId="39" fillId="0" borderId="0"/>
    <xf numFmtId="9" fontId="1" fillId="0" borderId="0" applyFont="0" applyFill="0" applyBorder="0" applyAlignment="0" applyProtection="0"/>
    <xf numFmtId="0" fontId="40" fillId="0" borderId="0"/>
    <xf numFmtId="0" fontId="4" fillId="0" borderId="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43" fillId="0" borderId="0"/>
    <xf numFmtId="0" fontId="43" fillId="0" borderId="0"/>
    <xf numFmtId="0" fontId="1" fillId="0" borderId="0"/>
    <xf numFmtId="0" fontId="36" fillId="16" borderId="0" applyNumberFormat="0" applyBorder="0" applyAlignment="0" applyProtection="0"/>
    <xf numFmtId="166" fontId="3" fillId="0" borderId="0" applyFont="0" applyFill="0" applyBorder="0" applyAlignment="0" applyProtection="0"/>
    <xf numFmtId="0" fontId="3" fillId="0" borderId="0">
      <alignment wrapText="1"/>
    </xf>
    <xf numFmtId="0" fontId="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3"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44" fillId="0" borderId="0"/>
    <xf numFmtId="9" fontId="44" fillId="0" borderId="0" applyFont="0" applyFill="0" applyBorder="0" applyAlignment="0" applyProtection="0"/>
    <xf numFmtId="9" fontId="37"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8" fontId="3" fillId="0" borderId="0"/>
    <xf numFmtId="9" fontId="3"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38"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44" fillId="0" borderId="0"/>
    <xf numFmtId="0" fontId="1" fillId="0" borderId="0"/>
    <xf numFmtId="0" fontId="1" fillId="0" borderId="0"/>
    <xf numFmtId="0" fontId="1" fillId="0" borderId="0"/>
    <xf numFmtId="0" fontId="38"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38" fillId="0" borderId="0">
      <alignment wrapText="1"/>
    </xf>
    <xf numFmtId="0" fontId="44"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8" fillId="0" borderId="0"/>
    <xf numFmtId="0" fontId="1" fillId="0" borderId="0"/>
    <xf numFmtId="0" fontId="8" fillId="0" borderId="0"/>
    <xf numFmtId="0" fontId="1" fillId="0" borderId="0"/>
    <xf numFmtId="0" fontId="1" fillId="0" borderId="0"/>
    <xf numFmtId="0" fontId="1" fillId="0" borderId="0"/>
    <xf numFmtId="0" fontId="3" fillId="0" borderId="0"/>
    <xf numFmtId="0" fontId="3" fillId="0" borderId="0"/>
    <xf numFmtId="0" fontId="1" fillId="0" borderId="0"/>
    <xf numFmtId="0" fontId="37" fillId="0" borderId="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46" fillId="0" borderId="0"/>
    <xf numFmtId="0" fontId="1" fillId="0" borderId="0"/>
    <xf numFmtId="9" fontId="1" fillId="0" borderId="0" applyFont="0" applyFill="0" applyBorder="0" applyAlignment="0" applyProtection="0"/>
    <xf numFmtId="0" fontId="46" fillId="0" borderId="0"/>
    <xf numFmtId="9" fontId="44" fillId="0" borderId="0" applyFont="0" applyFill="0" applyBorder="0" applyAlignment="0" applyProtection="0"/>
    <xf numFmtId="0" fontId="3" fillId="0" borderId="0">
      <alignment wrapText="1"/>
    </xf>
    <xf numFmtId="0" fontId="38" fillId="0" borderId="0"/>
    <xf numFmtId="0" fontId="44" fillId="0" borderId="0"/>
    <xf numFmtId="9" fontId="47" fillId="0" borderId="0" applyFont="0" applyFill="0" applyBorder="0" applyAlignment="0" applyProtection="0"/>
    <xf numFmtId="0" fontId="1" fillId="0" borderId="0"/>
    <xf numFmtId="0" fontId="1" fillId="0" borderId="0"/>
    <xf numFmtId="9" fontId="38" fillId="0" borderId="0" applyFont="0" applyFill="0" applyBorder="0" applyAlignment="0" applyProtection="0"/>
    <xf numFmtId="0" fontId="44" fillId="0" borderId="0"/>
    <xf numFmtId="169" fontId="44" fillId="0" borderId="0" applyFont="0" applyFill="0" applyBorder="0" applyAlignment="0" applyProtection="0"/>
    <xf numFmtId="170" fontId="38" fillId="0" borderId="0" applyFont="0" applyFill="0" applyBorder="0" applyAlignment="0" applyProtection="0"/>
    <xf numFmtId="9" fontId="48" fillId="0" borderId="0" applyFont="0" applyFill="0" applyBorder="0" applyAlignment="0" applyProtection="0"/>
    <xf numFmtId="0" fontId="1" fillId="0" borderId="0"/>
    <xf numFmtId="9" fontId="1" fillId="0" borderId="0" applyFont="0" applyFill="0" applyBorder="0" applyAlignment="0" applyProtection="0"/>
    <xf numFmtId="166" fontId="46" fillId="0" borderId="0" applyFont="0" applyFill="0" applyBorder="0" applyAlignment="0" applyProtection="0"/>
    <xf numFmtId="0" fontId="1" fillId="0" borderId="0"/>
    <xf numFmtId="0" fontId="1" fillId="0" borderId="0"/>
    <xf numFmtId="170" fontId="38" fillId="0" borderId="0" applyFont="0" applyFill="0" applyBorder="0" applyAlignment="0" applyProtection="0"/>
    <xf numFmtId="170" fontId="48" fillId="0" borderId="0" applyFont="0" applyFill="0" applyBorder="0" applyAlignment="0" applyProtection="0"/>
    <xf numFmtId="0" fontId="1" fillId="0" borderId="0"/>
    <xf numFmtId="9" fontId="1" fillId="0" borderId="0" applyFont="0" applyFill="0" applyBorder="0" applyAlignment="0" applyProtection="0"/>
    <xf numFmtId="166" fontId="4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6" fontId="46" fillId="0" borderId="0" applyFont="0" applyFill="0" applyBorder="0" applyAlignment="0" applyProtection="0"/>
    <xf numFmtId="0" fontId="1" fillId="0" borderId="0"/>
    <xf numFmtId="0" fontId="1" fillId="0" borderId="0"/>
    <xf numFmtId="0" fontId="38" fillId="0" borderId="0"/>
    <xf numFmtId="170" fontId="48" fillId="0" borderId="0" applyFont="0" applyFill="0" applyBorder="0" applyAlignment="0" applyProtection="0"/>
    <xf numFmtId="9" fontId="46" fillId="0" borderId="0" applyFont="0" applyFill="0" applyBorder="0" applyAlignment="0" applyProtection="0"/>
    <xf numFmtId="170" fontId="48" fillId="0" borderId="0" applyFont="0" applyFill="0" applyBorder="0" applyAlignment="0" applyProtection="0"/>
    <xf numFmtId="0" fontId="44" fillId="0" borderId="0"/>
    <xf numFmtId="0" fontId="1" fillId="0" borderId="0"/>
    <xf numFmtId="0" fontId="37" fillId="0" borderId="0"/>
    <xf numFmtId="0" fontId="1" fillId="0" borderId="0"/>
    <xf numFmtId="0" fontId="38"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4"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alignment wrapText="1"/>
    </xf>
    <xf numFmtId="0" fontId="3" fillId="0" borderId="0"/>
    <xf numFmtId="0" fontId="1" fillId="0" borderId="0"/>
    <xf numFmtId="0" fontId="1" fillId="0" borderId="0"/>
    <xf numFmtId="0" fontId="50" fillId="19" borderId="0" applyNumberFormat="0" applyBorder="0" applyAlignment="0" applyProtection="0"/>
    <xf numFmtId="0" fontId="51" fillId="0" borderId="37">
      <protection hidden="1"/>
    </xf>
    <xf numFmtId="0" fontId="52" fillId="20" borderId="37" applyNumberFormat="0" applyFont="0" applyBorder="0" applyAlignment="0" applyProtection="0">
      <protection hidden="1"/>
    </xf>
    <xf numFmtId="0" fontId="53" fillId="18" borderId="39" applyNumberFormat="0" applyAlignment="0" applyProtection="0"/>
    <xf numFmtId="173" fontId="54" fillId="21" borderId="0">
      <alignment horizontal="center" vertical="top" wrapText="1"/>
    </xf>
    <xf numFmtId="3" fontId="55" fillId="0" borderId="0"/>
    <xf numFmtId="3" fontId="55" fillId="0" borderId="0" applyFont="0" applyFill="0" applyBorder="0" applyAlignment="0" applyProtection="0"/>
    <xf numFmtId="0" fontId="56" fillId="0" borderId="40">
      <alignment horizontal="center"/>
    </xf>
    <xf numFmtId="171" fontId="3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0" fontId="57" fillId="4" borderId="0">
      <alignment vertical="center" wrapText="1"/>
    </xf>
    <xf numFmtId="44" fontId="3" fillId="0" borderId="0" applyFont="0" applyFill="0" applyBorder="0" applyAlignment="0" applyProtection="0"/>
    <xf numFmtId="174" fontId="3" fillId="0" borderId="0" applyFont="0" applyFill="0" applyBorder="0" applyAlignment="0" applyProtection="0"/>
    <xf numFmtId="15" fontId="49" fillId="0" borderId="0">
      <alignment horizontal="right" vertical="center"/>
    </xf>
    <xf numFmtId="15" fontId="49" fillId="0" borderId="0">
      <alignment horizontal="right" vertical="center"/>
    </xf>
    <xf numFmtId="0" fontId="58" fillId="0" borderId="0" applyFont="0" applyFill="0" applyBorder="0" applyAlignment="0" applyProtection="0"/>
    <xf numFmtId="175" fontId="59" fillId="0" borderId="0" applyFont="0" applyFill="0" applyBorder="0" applyAlignment="0" applyProtection="0"/>
    <xf numFmtId="4" fontId="58" fillId="0" borderId="0" applyFont="0" applyFill="0" applyBorder="0" applyAlignment="0" applyProtection="0"/>
    <xf numFmtId="37" fontId="40" fillId="0" borderId="42">
      <alignment horizontal="right" vertical="top" wrapText="1"/>
      <protection locked="0"/>
    </xf>
    <xf numFmtId="2" fontId="58" fillId="0" borderId="0" applyFont="0" applyFill="0" applyBorder="0" applyAlignment="0" applyProtection="0"/>
    <xf numFmtId="0" fontId="58" fillId="0" borderId="43" applyNumberFormat="0" applyFont="0" applyFill="0" applyAlignment="0" applyProtection="0"/>
    <xf numFmtId="14" fontId="49" fillId="0" borderId="41" applyFill="0">
      <alignment horizontal="center" vertical="center" wrapText="1"/>
    </xf>
    <xf numFmtId="0" fontId="60" fillId="17" borderId="39" applyNumberFormat="0" applyAlignment="0" applyProtection="0"/>
    <xf numFmtId="0" fontId="61" fillId="4" borderId="33">
      <alignment vertical="top" wrapText="1"/>
    </xf>
    <xf numFmtId="0" fontId="62" fillId="0" borderId="0"/>
    <xf numFmtId="4" fontId="55" fillId="0" borderId="0" applyFont="0" applyFill="0" applyBorder="0" applyAlignment="0" applyProtection="0"/>
    <xf numFmtId="3" fontId="58" fillId="0" borderId="0" applyFont="0" applyFill="0" applyBorder="0" applyAlignment="0" applyProtection="0"/>
    <xf numFmtId="0" fontId="63" fillId="0" borderId="37">
      <alignment horizontal="left"/>
      <protection locked="0"/>
    </xf>
    <xf numFmtId="0" fontId="1" fillId="0" borderId="0"/>
    <xf numFmtId="0" fontId="1" fillId="0" borderId="0"/>
    <xf numFmtId="0" fontId="43" fillId="0" borderId="0"/>
    <xf numFmtId="0" fontId="44" fillId="0" borderId="0"/>
    <xf numFmtId="0" fontId="37" fillId="0" borderId="0"/>
    <xf numFmtId="0" fontId="64" fillId="0" borderId="0"/>
    <xf numFmtId="0" fontId="64" fillId="0" borderId="0"/>
    <xf numFmtId="0" fontId="44" fillId="0" borderId="0"/>
    <xf numFmtId="0" fontId="1" fillId="0" borderId="0"/>
    <xf numFmtId="172" fontId="38" fillId="0" borderId="0"/>
    <xf numFmtId="172" fontId="38" fillId="0" borderId="0"/>
    <xf numFmtId="176" fontId="38" fillId="0" borderId="0" applyFont="0"/>
    <xf numFmtId="176" fontId="38" fillId="0" borderId="0" applyFont="0"/>
    <xf numFmtId="37" fontId="49" fillId="0" borderId="0">
      <alignment horizontal="right" vertical="center"/>
    </xf>
    <xf numFmtId="37" fontId="49" fillId="0" borderId="0">
      <alignment horizontal="right" vertical="center"/>
    </xf>
    <xf numFmtId="177" fontId="38" fillId="0" borderId="0" applyFont="0" applyFill="0" applyBorder="0" applyAlignment="0" applyProtection="0"/>
    <xf numFmtId="177"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10" fontId="58" fillId="0" borderId="0" applyFont="0" applyFill="0" applyBorder="0" applyAlignment="0" applyProtection="0"/>
    <xf numFmtId="0" fontId="65" fillId="0" borderId="37" applyNumberFormat="0" applyFill="0" applyBorder="0" applyAlignment="0" applyProtection="0">
      <protection hidden="1"/>
    </xf>
    <xf numFmtId="0" fontId="58" fillId="0" borderId="0"/>
    <xf numFmtId="49" fontId="66" fillId="0" borderId="0" applyBorder="0"/>
    <xf numFmtId="0" fontId="67" fillId="0" borderId="0" applyFill="0" applyBorder="0" applyProtection="0">
      <alignment horizontal="left" vertical="top"/>
    </xf>
    <xf numFmtId="0" fontId="68" fillId="20" borderId="37"/>
    <xf numFmtId="178" fontId="59"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7"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45" fillId="0" borderId="0"/>
    <xf numFmtId="0" fontId="1" fillId="0" borderId="0"/>
    <xf numFmtId="0" fontId="44" fillId="0" borderId="0"/>
    <xf numFmtId="0" fontId="39" fillId="0" borderId="0"/>
    <xf numFmtId="181" fontId="44" fillId="0" borderId="0" applyFont="0" applyFill="0" applyBorder="0" applyAlignment="0" applyProtection="0"/>
    <xf numFmtId="9" fontId="44" fillId="0" borderId="0" applyFont="0" applyFill="0" applyBorder="0" applyAlignment="0" applyProtection="0"/>
    <xf numFmtId="0" fontId="72" fillId="0" borderId="0"/>
    <xf numFmtId="0" fontId="46" fillId="0" borderId="0"/>
    <xf numFmtId="0" fontId="44" fillId="0" borderId="0"/>
    <xf numFmtId="9" fontId="44" fillId="0" borderId="0" applyFont="0" applyFill="0" applyBorder="0" applyAlignment="0" applyProtection="0"/>
    <xf numFmtId="9" fontId="1" fillId="0" borderId="0" applyFont="0" applyFill="0" applyBorder="0" applyAlignment="0" applyProtection="0"/>
    <xf numFmtId="0" fontId="38" fillId="0" borderId="0"/>
    <xf numFmtId="0" fontId="1" fillId="0" borderId="0"/>
    <xf numFmtId="0" fontId="44" fillId="0" borderId="0"/>
    <xf numFmtId="0" fontId="39" fillId="0" borderId="0"/>
    <xf numFmtId="9" fontId="1" fillId="0" borderId="0" applyFont="0" applyFill="0" applyBorder="0" applyAlignment="0" applyProtection="0"/>
    <xf numFmtId="0" fontId="46" fillId="0" borderId="0"/>
    <xf numFmtId="9" fontId="46" fillId="0" borderId="0" applyFont="0" applyFill="0" applyBorder="0" applyAlignment="0" applyProtection="0"/>
    <xf numFmtId="0" fontId="1" fillId="0" borderId="0"/>
    <xf numFmtId="0" fontId="1" fillId="0" borderId="0"/>
    <xf numFmtId="0" fontId="39" fillId="0" borderId="0"/>
    <xf numFmtId="0" fontId="3" fillId="0" borderId="0">
      <alignment wrapText="1"/>
    </xf>
    <xf numFmtId="0" fontId="71" fillId="0" borderId="0"/>
    <xf numFmtId="0" fontId="39" fillId="0" borderId="0"/>
    <xf numFmtId="0" fontId="39" fillId="0" borderId="0"/>
    <xf numFmtId="0" fontId="39" fillId="0" borderId="0"/>
    <xf numFmtId="0" fontId="73" fillId="0" borderId="0"/>
    <xf numFmtId="0" fontId="72" fillId="0" borderId="0"/>
    <xf numFmtId="9" fontId="44" fillId="0" borderId="0" applyFont="0" applyFill="0" applyBorder="0" applyAlignment="0" applyProtection="0"/>
    <xf numFmtId="9" fontId="72" fillId="0" borderId="0" applyFont="0" applyFill="0" applyBorder="0" applyAlignment="0" applyProtection="0"/>
    <xf numFmtId="0" fontId="1" fillId="0" borderId="0"/>
    <xf numFmtId="0" fontId="46" fillId="0" borderId="0"/>
    <xf numFmtId="0" fontId="72" fillId="0" borderId="0"/>
    <xf numFmtId="0" fontId="39" fillId="0" borderId="0"/>
    <xf numFmtId="0" fontId="44" fillId="0" borderId="0"/>
    <xf numFmtId="0" fontId="39" fillId="0" borderId="0"/>
    <xf numFmtId="0" fontId="39" fillId="0" borderId="0"/>
    <xf numFmtId="0" fontId="74" fillId="0" borderId="0"/>
    <xf numFmtId="0" fontId="39" fillId="0" borderId="0"/>
    <xf numFmtId="0" fontId="44" fillId="0" borderId="0"/>
    <xf numFmtId="0" fontId="74"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74" fillId="0" borderId="0"/>
    <xf numFmtId="0" fontId="39" fillId="0" borderId="0"/>
    <xf numFmtId="9" fontId="3" fillId="0" borderId="0" quotePrefix="1" applyFont="0" applyFill="0" applyBorder="0" applyAlignment="0">
      <protection locked="0"/>
    </xf>
    <xf numFmtId="0" fontId="39" fillId="0" borderId="0"/>
    <xf numFmtId="0" fontId="39" fillId="0" borderId="0"/>
    <xf numFmtId="0" fontId="44" fillId="0" borderId="0"/>
    <xf numFmtId="0" fontId="44" fillId="0" borderId="0"/>
    <xf numFmtId="0" fontId="39" fillId="0" borderId="0"/>
    <xf numFmtId="0" fontId="39" fillId="0" borderId="0"/>
    <xf numFmtId="0" fontId="1" fillId="0" borderId="0"/>
    <xf numFmtId="9" fontId="1" fillId="0" borderId="0" applyFont="0" applyFill="0" applyBorder="0" applyAlignment="0" applyProtection="0"/>
    <xf numFmtId="9" fontId="39" fillId="0" borderId="0" applyFont="0" applyFill="0" applyBorder="0" applyAlignment="0" applyProtection="0"/>
    <xf numFmtId="0" fontId="39" fillId="0" borderId="0"/>
    <xf numFmtId="0" fontId="39" fillId="0" borderId="0"/>
    <xf numFmtId="0" fontId="1" fillId="0" borderId="0"/>
    <xf numFmtId="0" fontId="39" fillId="0" borderId="0"/>
    <xf numFmtId="0" fontId="39" fillId="0" borderId="0"/>
    <xf numFmtId="182" fontId="39" fillId="0" borderId="0" applyFont="0" applyFill="0" applyBorder="0" applyAlignment="0" applyProtection="0"/>
    <xf numFmtId="183" fontId="1" fillId="0" borderId="0" applyFont="0" applyFill="0" applyBorder="0" applyAlignment="0" applyProtection="0"/>
    <xf numFmtId="0" fontId="40" fillId="0" borderId="0"/>
    <xf numFmtId="0" fontId="39" fillId="0" borderId="0"/>
    <xf numFmtId="0" fontId="39"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4" fillId="0" borderId="0"/>
    <xf numFmtId="0" fontId="39" fillId="0" borderId="0"/>
    <xf numFmtId="0" fontId="39" fillId="0" borderId="0"/>
    <xf numFmtId="0" fontId="39" fillId="0" borderId="0"/>
    <xf numFmtId="182"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9" fillId="0" borderId="0"/>
    <xf numFmtId="0" fontId="39" fillId="0" borderId="0"/>
    <xf numFmtId="0" fontId="39" fillId="0" borderId="0"/>
    <xf numFmtId="0" fontId="76" fillId="0" borderId="0"/>
    <xf numFmtId="0" fontId="38" fillId="0" borderId="0"/>
    <xf numFmtId="0" fontId="3" fillId="0" borderId="0"/>
    <xf numFmtId="0" fontId="39" fillId="0" borderId="0"/>
    <xf numFmtId="0" fontId="39" fillId="0" borderId="0"/>
    <xf numFmtId="0" fontId="39" fillId="0" borderId="0"/>
    <xf numFmtId="0" fontId="77" fillId="0" borderId="0"/>
    <xf numFmtId="0" fontId="40" fillId="0" borderId="0"/>
    <xf numFmtId="9" fontId="1"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182" fontId="39" fillId="0" borderId="0" applyFont="0" applyFill="0" applyBorder="0" applyAlignment="0" applyProtection="0"/>
    <xf numFmtId="0" fontId="40" fillId="0" borderId="0"/>
    <xf numFmtId="0" fontId="39" fillId="0" borderId="0"/>
    <xf numFmtId="9" fontId="39" fillId="0" borderId="0" applyFont="0" applyFill="0" applyBorder="0" applyAlignment="0" applyProtection="0"/>
    <xf numFmtId="0" fontId="75" fillId="0" borderId="0"/>
    <xf numFmtId="9" fontId="75" fillId="0" borderId="0" applyFont="0" applyFill="0" applyBorder="0" applyAlignment="0" applyProtection="0"/>
    <xf numFmtId="0" fontId="75" fillId="0" borderId="0"/>
    <xf numFmtId="0" fontId="75" fillId="0" borderId="0"/>
    <xf numFmtId="183" fontId="75" fillId="0" borderId="0" applyFont="0" applyFill="0" applyBorder="0" applyAlignment="0" applyProtection="0"/>
    <xf numFmtId="0" fontId="75" fillId="0" borderId="0"/>
    <xf numFmtId="0" fontId="75" fillId="0" borderId="0"/>
    <xf numFmtId="0" fontId="75" fillId="0" borderId="0"/>
    <xf numFmtId="0" fontId="39" fillId="0" borderId="0"/>
    <xf numFmtId="0" fontId="75" fillId="0" borderId="0"/>
    <xf numFmtId="0" fontId="75" fillId="0" borderId="0"/>
    <xf numFmtId="0" fontId="75" fillId="0" borderId="0"/>
    <xf numFmtId="0" fontId="75" fillId="0" borderId="0"/>
    <xf numFmtId="0" fontId="75" fillId="0" borderId="0"/>
    <xf numFmtId="0" fontId="39" fillId="0" borderId="0"/>
    <xf numFmtId="0" fontId="43" fillId="0" borderId="0"/>
    <xf numFmtId="0" fontId="4" fillId="0" borderId="0"/>
    <xf numFmtId="0" fontId="3" fillId="0" borderId="0"/>
    <xf numFmtId="0" fontId="4" fillId="0" borderId="0"/>
    <xf numFmtId="0" fontId="44" fillId="0" borderId="0"/>
    <xf numFmtId="0" fontId="39" fillId="0" borderId="0"/>
    <xf numFmtId="181" fontId="44"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182"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82"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182"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8" fillId="0" borderId="0"/>
    <xf numFmtId="166" fontId="1"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 fillId="0" borderId="0"/>
    <xf numFmtId="0" fontId="39" fillId="0" borderId="0"/>
    <xf numFmtId="0" fontId="39" fillId="0" borderId="0"/>
    <xf numFmtId="0" fontId="39" fillId="0" borderId="0"/>
    <xf numFmtId="9" fontId="37" fillId="0" borderId="0" applyFont="0" applyFill="0" applyBorder="0" applyAlignment="0" applyProtection="0"/>
    <xf numFmtId="0" fontId="61" fillId="4" borderId="44">
      <alignment vertical="top" wrapText="1"/>
    </xf>
  </cellStyleXfs>
  <cellXfs count="30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33" xfId="0" applyNumberFormat="1" applyFont="1" applyBorder="1" applyAlignment="1" applyProtection="1">
      <alignment horizontal="right" vertical="center"/>
      <protection locked="0"/>
    </xf>
    <xf numFmtId="3" fontId="4" fillId="0" borderId="33" xfId="0" applyNumberFormat="1" applyFont="1" applyBorder="1" applyAlignment="1" applyProtection="1">
      <alignmen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cellXfs>
  <cellStyles count="889">
    <cellStyle name="20% - Accent3 2" xfId="570" xr:uid="{B0C395C5-9EFC-48CF-92AE-860EF04C4AC1}"/>
    <cellStyle name="Array" xfId="571" xr:uid="{6F91E91F-15B9-4DDF-AD28-BE3B16AEEF8D}"/>
    <cellStyle name="Array Enter" xfId="572" xr:uid="{550FE136-FAAD-494B-82AE-340082FC723B}"/>
    <cellStyle name="Calculation 2" xfId="573" xr:uid="{32AEEBCC-AF27-4E6B-9609-F17F0E346471}"/>
    <cellStyle name="Checks" xfId="574" xr:uid="{98E5A4DA-AA19-40AD-AA90-1E8EDA1E4D0C}"/>
    <cellStyle name="cijeli" xfId="575" xr:uid="{B382FC70-ED24-419D-93C6-B7AC90EEDF1F}"/>
    <cellStyle name="cj" xfId="576" xr:uid="{6D54F60B-7DC1-4E53-9DEC-E7F2BBFDF814}"/>
    <cellStyle name="Column_Title" xfId="577" xr:uid="{A9F3426E-F889-43F9-BB6D-ED8D360B0257}"/>
    <cellStyle name="Comma [0] 2" xfId="578" xr:uid="{799BE378-0F34-49E2-A9E9-40D40A8A1F26}"/>
    <cellStyle name="Comma 10" xfId="375" xr:uid="{425785A7-91A6-4AEB-BA48-8DA2F27C7323}"/>
    <cellStyle name="Comma 11" xfId="387" xr:uid="{6BC53799-9167-42AD-970D-2FE957EA2666}"/>
    <cellStyle name="Comma 2" xfId="21" xr:uid="{4CC371DC-10FD-4157-99E6-89C1AD78C432}"/>
    <cellStyle name="Comma 2 10" xfId="225" xr:uid="{D048E943-8F6D-4F33-848C-54F923D83B48}"/>
    <cellStyle name="Comma 2 10 2" xfId="347" xr:uid="{4E445816-C115-4C6D-94B3-EC0EBE6E606F}"/>
    <cellStyle name="Comma 2 11" xfId="260" xr:uid="{0C1EE674-02B8-4CCE-838F-E4E17D8A0B77}"/>
    <cellStyle name="Comma 2 12" xfId="137" xr:uid="{DA7E6017-F38B-473B-A968-B3411445DA2E}"/>
    <cellStyle name="Comma 2 13" xfId="380" xr:uid="{E837E995-8240-4BE2-8603-59DD47CA133D}"/>
    <cellStyle name="Comma 2 14" xfId="392" xr:uid="{E4FC05D3-CFCD-4D77-9C2F-803845171EB6}"/>
    <cellStyle name="Comma 2 15" xfId="409" xr:uid="{2E4DECBB-59B6-49F4-B446-032E3F33C020}"/>
    <cellStyle name="Comma 2 16" xfId="485" xr:uid="{952EAB3D-E7E2-41BE-A595-98314F5F96B9}"/>
    <cellStyle name="Comma 2 17" xfId="519" xr:uid="{9D3D2949-826F-4CC6-9839-DEF040B39053}"/>
    <cellStyle name="Comma 2 2" xfId="41" xr:uid="{132A929B-8BED-483A-9802-D3838B4EDD78}"/>
    <cellStyle name="Comma 2 2 2" xfId="62" xr:uid="{E449A93A-9670-4875-8C65-B7A3886BE6B1}"/>
    <cellStyle name="Comma 2 2 2 2" xfId="248" xr:uid="{194E56A0-6F45-46B1-AFD9-225B71F1B866}"/>
    <cellStyle name="Comma 2 2 2 2 2" xfId="369" xr:uid="{E6B2093F-3D67-4E64-BF35-810FC30F98C8}"/>
    <cellStyle name="Comma 2 2 2 2 3" xfId="634" xr:uid="{9A22DCED-2D92-45A1-8467-07151B27F76A}"/>
    <cellStyle name="Comma 2 2 2 3" xfId="282" xr:uid="{D1CA857D-9D59-45EF-872C-D845A61C6D18}"/>
    <cellStyle name="Comma 2 2 2 3 2" xfId="874" xr:uid="{C71F927F-ADA1-40EF-BF82-7DF8188FB51B}"/>
    <cellStyle name="Comma 2 2 2 4" xfId="160" xr:uid="{1B775537-F3B2-49C1-8368-AE1D79494AEC}"/>
    <cellStyle name="Comma 2 2 2 5" xfId="422" xr:uid="{1E4827F8-1D3A-4769-B91B-6EF829221F7B}"/>
    <cellStyle name="Comma 2 2 2 6" xfId="544" xr:uid="{B9D0E07B-F819-4A9D-A0DC-4A9F565217B1}"/>
    <cellStyle name="Comma 2 2 3" xfId="84" xr:uid="{433E8E96-C1DB-4649-8FBC-47CBF0E01E9A}"/>
    <cellStyle name="Comma 2 2 3 2" xfId="297" xr:uid="{5B0BDF79-2D5D-477A-BB78-47353257FE15}"/>
    <cellStyle name="Comma 2 2 3 3" xfId="175" xr:uid="{90F1FE50-A2D5-460F-9D9A-F0793C03FB04}"/>
    <cellStyle name="Comma 2 2 3 4" xfId="423" xr:uid="{DEB38F23-2671-4F57-9257-42A5560FFF0B}"/>
    <cellStyle name="Comma 2 2 3 5" xfId="493" xr:uid="{4C779A0B-0F79-4E7C-81D2-4E1CAE35FA4A}"/>
    <cellStyle name="Comma 2 2 3 6" xfId="580" xr:uid="{6E1EBCB5-D7C6-4051-89FB-C88D76691FA9}"/>
    <cellStyle name="Comma 2 2 4" xfId="205" xr:uid="{29E4C369-44EC-4CF3-8BD7-5A6D342CDF56}"/>
    <cellStyle name="Comma 2 2 4 2" xfId="327" xr:uid="{4FBA0DD3-2CAB-4E10-B939-5A2C72F66388}"/>
    <cellStyle name="Comma 2 2 4 3" xfId="650" xr:uid="{79346736-1D89-4F23-9C2D-8DA3C204A539}"/>
    <cellStyle name="Comma 2 2 5" xfId="233" xr:uid="{829D18B1-C2E6-4656-8245-1738D3554842}"/>
    <cellStyle name="Comma 2 2 5 2" xfId="355" xr:uid="{88EDCFB6-FDFF-494A-B16E-3B85613C49FA}"/>
    <cellStyle name="Comma 2 2 6" xfId="268" xr:uid="{0B24AF3D-2D64-4F6E-8E0A-845DE60398EE}"/>
    <cellStyle name="Comma 2 2 7" xfId="145" xr:uid="{5B0BF03A-E793-4354-9570-BF65B85F3405}"/>
    <cellStyle name="Comma 2 2 8" xfId="410" xr:uid="{64F0567C-386B-42DC-9D53-49F64BB229FE}"/>
    <cellStyle name="Comma 2 2 9" xfId="532" xr:uid="{06F91507-F0BD-4E5F-95ED-8E95EBF421FF}"/>
    <cellStyle name="Comma 2 3" xfId="38" xr:uid="{4ED01CE9-85A4-4249-9597-01EF1A536939}"/>
    <cellStyle name="Comma 2 3 2" xfId="231" xr:uid="{E7701F41-62EC-40FD-AF33-AD330C6A54B3}"/>
    <cellStyle name="Comma 2 3 2 2" xfId="353" xr:uid="{4427BA8E-59FB-4D9F-AC6C-FEBFA84D85D3}"/>
    <cellStyle name="Comma 2 3 2 3" xfId="635" xr:uid="{067D7438-E1F6-4892-AD3B-D9BBDFFD225A}"/>
    <cellStyle name="Comma 2 3 3" xfId="266" xr:uid="{2AE7BFBF-C0A2-48D3-81BA-EED17811C691}"/>
    <cellStyle name="Comma 2 3 3 2" xfId="796" xr:uid="{281D075F-31EE-40CC-8CA4-BF7E91D15D0C}"/>
    <cellStyle name="Comma 2 3 4" xfId="143" xr:uid="{F8A22DB4-8B75-4A8F-B40D-9A03FC4FC219}"/>
    <cellStyle name="Comma 2 3 5" xfId="424" xr:uid="{FC9EFCBC-291C-4EED-A9B6-7E3ED63B339A}"/>
    <cellStyle name="Comma 2 3 6" xfId="530" xr:uid="{E68927DF-0679-4F24-8395-E808DD4B401E}"/>
    <cellStyle name="Comma 2 4" xfId="59" xr:uid="{2E1B6103-A080-4600-9281-19B33F15CE64}"/>
    <cellStyle name="Comma 2 4 2" xfId="245" xr:uid="{E9628EB5-6C77-44A9-B520-8144693FE04B}"/>
    <cellStyle name="Comma 2 4 2 2" xfId="366" xr:uid="{C4840BA7-19C4-4EDC-9E63-93563FF6764B}"/>
    <cellStyle name="Comma 2 4 2 3" xfId="636" xr:uid="{36B90D1E-75C3-4666-9B20-6F4C5D6FE92B}"/>
    <cellStyle name="Comma 2 4 3" xfId="279" xr:uid="{997414EE-0B47-4081-BED5-A5B900FF3EDA}"/>
    <cellStyle name="Comma 2 4 3 2" xfId="656" xr:uid="{FA6DC4A1-1995-41DE-8338-E9BC8038974B}"/>
    <cellStyle name="Comma 2 4 4" xfId="157" xr:uid="{AAC93411-BEE9-4E60-822D-1FF5E651D9BA}"/>
    <cellStyle name="Comma 2 4 5" xfId="425" xr:uid="{BB05A8E7-179B-4E6E-8C38-FF51E478404D}"/>
    <cellStyle name="Comma 2 4 6" xfId="542" xr:uid="{DCE40ED8-2F34-4BFA-8C1B-FCBC7E85FE33}"/>
    <cellStyle name="Comma 2 5" xfId="76" xr:uid="{E5440CA9-CD79-4A85-A417-D70E6CC7B373}"/>
    <cellStyle name="Comma 2 5 2" xfId="292" xr:uid="{F8722DF3-8C99-4214-AB9F-C5CFA4E3FA05}"/>
    <cellStyle name="Comma 2 5 2 2" xfId="579" xr:uid="{4028DC59-04EF-4B76-9C18-5C0C2163A546}"/>
    <cellStyle name="Comma 2 5 3" xfId="170" xr:uid="{FFF901F3-E9AE-4C5B-B62E-D6310C1D9CD7}"/>
    <cellStyle name="Comma 2 5 4" xfId="426" xr:uid="{565EBD98-D23E-403F-A147-94D17A9964A0}"/>
    <cellStyle name="Comma 2 5 5" xfId="554" xr:uid="{6758DD03-EC8C-4786-8FBA-3CC3C0009C62}"/>
    <cellStyle name="Comma 2 6" xfId="101" xr:uid="{0128DB41-5D0E-4388-8B2D-C1BCD0706ED9}"/>
    <cellStyle name="Comma 2 6 2" xfId="311" xr:uid="{A52A4E5D-C351-4401-97A3-2B86735A55CF}"/>
    <cellStyle name="Comma 2 6 3" xfId="189" xr:uid="{C3D57A8F-D3F6-4B6F-B2E1-CC1B245221DF}"/>
    <cellStyle name="Comma 2 6 4" xfId="523" xr:uid="{FABEE046-6F86-4105-9A88-097B08CBAC5E}"/>
    <cellStyle name="Comma 2 7" xfId="110" xr:uid="{7B7A8E4C-776C-4BE9-94D8-42F1E496C5FE}"/>
    <cellStyle name="Comma 2 7 2" xfId="320" xr:uid="{F361BD53-6D2A-44F9-A010-C34A30118AC6}"/>
    <cellStyle name="Comma 2 7 3" xfId="198" xr:uid="{A1CA7E15-EA85-46BC-855B-A7843A71E207}"/>
    <cellStyle name="Comma 2 7 4" xfId="563" xr:uid="{47B5DA0A-6D64-44E3-8017-EF409988C911}"/>
    <cellStyle name="Comma 2 8" xfId="123" xr:uid="{30BF1485-7E7A-4E5D-B9AC-50EB5FEC32F4}"/>
    <cellStyle name="Comma 2 8 2" xfId="326" xr:uid="{DB6510B8-C3A3-4AEA-9B89-4A3BAD4F6BAF}"/>
    <cellStyle name="Comma 2 8 3" xfId="204" xr:uid="{CF378B86-F31C-4D01-A67D-CEA2C9648AAE}"/>
    <cellStyle name="Comma 2 9" xfId="217" xr:uid="{C41F8B84-ED31-4A90-8A5A-BE724E3FAAC4}"/>
    <cellStyle name="Comma 2 9 2" xfId="339" xr:uid="{E6FC59F1-CAA0-47E5-99E0-965E2248655D}"/>
    <cellStyle name="Comma 3" xfId="12" xr:uid="{628C323E-5579-4270-B856-2EB03DD7AA45}"/>
    <cellStyle name="Comma 3 10" xfId="411" xr:uid="{EDF4CC60-FF87-4C5E-82A2-BE72627ACDCA}"/>
    <cellStyle name="Comma 3 11" xfId="486" xr:uid="{8162296E-88D3-4B25-B1F1-C9A6570FEB4C}"/>
    <cellStyle name="Comma 3 12" xfId="514" xr:uid="{ECB58C60-334E-4536-8390-5FF97D98AB54}"/>
    <cellStyle name="Comma 3 2" xfId="40" xr:uid="{E7EFDDDD-3F56-46CE-AEAC-25D690D16006}"/>
    <cellStyle name="Comma 3 2 2" xfId="232" xr:uid="{0F315FBC-91EE-4B0B-A742-2E88A8A5BE09}"/>
    <cellStyle name="Comma 3 2 2 2" xfId="354" xr:uid="{DA6614A9-08EA-4EDD-A605-0F6CE4628C1E}"/>
    <cellStyle name="Comma 3 2 2 3" xfId="582" xr:uid="{085DF63C-BD51-4C1E-A68E-94CE0BB8B798}"/>
    <cellStyle name="Comma 3 2 3" xfId="267" xr:uid="{ACDD901D-8631-4E4D-9EFA-4F998C8F9362}"/>
    <cellStyle name="Comma 3 2 4" xfId="144" xr:uid="{2AD18EC6-D7E0-4290-8A0C-44E0CC6468CD}"/>
    <cellStyle name="Comma 3 2 5" xfId="427" xr:uid="{5E654B7F-8DF8-45F0-8C80-13B8A9276634}"/>
    <cellStyle name="Comma 3 2 6" xfId="506" xr:uid="{EAB04DE4-1B87-4A62-B4EB-2BD21F28DE00}"/>
    <cellStyle name="Comma 3 2 7" xfId="531" xr:uid="{42FCABC9-C1EC-4FEE-BF95-7E31612B38B1}"/>
    <cellStyle name="Comma 3 3" xfId="61" xr:uid="{AA9AAAED-E715-4D4E-A461-B6BBD99F84EE}"/>
    <cellStyle name="Comma 3 3 2" xfId="247" xr:uid="{EE57EE13-165F-451C-8366-A406459CC7E3}"/>
    <cellStyle name="Comma 3 3 2 2" xfId="368" xr:uid="{1976EE34-F4F2-4F97-8F87-A2A109A3C1C0}"/>
    <cellStyle name="Comma 3 3 2 3" xfId="637" xr:uid="{4B838A54-5661-4D97-A1BA-2893E19D3519}"/>
    <cellStyle name="Comma 3 3 3" xfId="281" xr:uid="{8203316F-0484-4886-9ADA-4FEB21D2B45B}"/>
    <cellStyle name="Comma 3 3 4" xfId="159" xr:uid="{836AF543-EA40-43B4-B010-A05D63654FFA}"/>
    <cellStyle name="Comma 3 3 5" xfId="428" xr:uid="{A756E411-DC6D-4247-9D15-619CBDFAD877}"/>
    <cellStyle name="Comma 3 3 6" xfId="543" xr:uid="{EC984027-0DCE-4C5E-A243-6D8F500487A9}"/>
    <cellStyle name="Comma 3 4" xfId="79" xr:uid="{EA5A31CB-334E-434A-ACEA-02D169E65DF8}"/>
    <cellStyle name="Comma 3 4 2" xfId="295" xr:uid="{43FFF606-D9CA-458B-B979-30BABFEA62BE}"/>
    <cellStyle name="Comma 3 4 3" xfId="173" xr:uid="{4339D012-363E-4790-896A-573486EA2624}"/>
    <cellStyle name="Comma 3 4 4" xfId="429" xr:uid="{01310414-9C01-40DF-8D48-D4FB4BF2FBDF}"/>
    <cellStyle name="Comma 3 4 5" xfId="522" xr:uid="{AE8D549F-86A4-4D81-95E6-67DEB0D24CFF}"/>
    <cellStyle name="Comma 3 5" xfId="112" xr:uid="{6EA841D8-0176-4D71-B8F3-FF9F03BC06E0}"/>
    <cellStyle name="Comma 3 5 2" xfId="322" xr:uid="{F3811527-54B5-43E8-B985-C7D6E2639C64}"/>
    <cellStyle name="Comma 3 5 3" xfId="200" xr:uid="{362CECC0-6F60-4BD2-B344-ECBE4B01486B}"/>
    <cellStyle name="Comma 3 5 4" xfId="581" xr:uid="{8146ECDB-B5A5-4202-8ABB-BDFA10B4D608}"/>
    <cellStyle name="Comma 3 6" xfId="125" xr:uid="{1AC43445-69A0-4D29-9115-39960B33797D}"/>
    <cellStyle name="Comma 3 6 2" xfId="328" xr:uid="{0C6CC905-E76D-4C96-8794-68F9C9A73159}"/>
    <cellStyle name="Comma 3 6 3" xfId="206" xr:uid="{8F7C4813-F72A-46EE-B02F-A03FCC57802D}"/>
    <cellStyle name="Comma 3 6 4" xfId="649" xr:uid="{B0900C3D-5520-4E2E-B94C-6C88CEEC93D1}"/>
    <cellStyle name="Comma 3 7" xfId="220" xr:uid="{B4EA6A5B-82E3-4BF5-B6DA-9F6ED9D034CF}"/>
    <cellStyle name="Comma 3 7 2" xfId="342" xr:uid="{6DC526EE-4F90-4233-AB55-320BC0C98073}"/>
    <cellStyle name="Comma 3 8" xfId="255" xr:uid="{585DFADF-5E61-494B-9A7F-B07465D42D6F}"/>
    <cellStyle name="Comma 3 9" xfId="132" xr:uid="{76F05616-932B-43D4-8C1F-A99C53EEA864}"/>
    <cellStyle name="Comma 4" xfId="36" xr:uid="{86BDDA56-06F9-49A7-90FE-7A27A09C6E62}"/>
    <cellStyle name="Comma 4 2" xfId="67" xr:uid="{E258EE16-3450-49A8-8735-B6610FC52BD6}"/>
    <cellStyle name="Comma 4 2 2" xfId="502" xr:uid="{AA6308A8-4D83-4745-B78C-05579FF5A426}"/>
    <cellStyle name="Comma 4 3" xfId="229" xr:uid="{0A716DE6-9B8D-4D30-9770-E1943547D250}"/>
    <cellStyle name="Comma 4 3 2" xfId="351" xr:uid="{86CB612E-3870-4A6A-86AE-9964589DAF17}"/>
    <cellStyle name="Comma 4 3 3" xfId="583" xr:uid="{848F5296-1698-4001-9D1E-5E75F957E6B4}"/>
    <cellStyle name="Comma 4 4" xfId="264" xr:uid="{00063EAC-84D2-41D6-BCED-0691886C3C27}"/>
    <cellStyle name="Comma 4 5" xfId="141" xr:uid="{37E7F195-BDEC-4852-AFCA-D080730154D1}"/>
    <cellStyle name="Comma 4 6" xfId="430" xr:uid="{9742C4B2-C58B-4521-A6A4-46FEA1195433}"/>
    <cellStyle name="Comma 4 7" xfId="490" xr:uid="{B46FE9E1-2E35-4A72-99E1-A5E304DF6866}"/>
    <cellStyle name="Comma 4 8" xfId="528" xr:uid="{35B7233B-C3CF-46C2-9364-0CE128DE56A7}"/>
    <cellStyle name="Comma 5" xfId="54" xr:uid="{B48E6E09-AB7A-40C9-B201-AC7D7EE6A176}"/>
    <cellStyle name="Comma 5 2" xfId="240" xr:uid="{C38996A4-9027-4755-A0DF-171808EAEA8E}"/>
    <cellStyle name="Comma 5 2 2" xfId="361" xr:uid="{AAA8E9D8-E586-4AB1-85AC-FDE815715C72}"/>
    <cellStyle name="Comma 5 2 3" xfId="638" xr:uid="{923AFE27-2457-4A8A-93AF-9543F63719C3}"/>
    <cellStyle name="Comma 5 3" xfId="274" xr:uid="{DD6A95DC-0B70-4D71-9A8B-967D819F780E}"/>
    <cellStyle name="Comma 5 4" xfId="152" xr:uid="{8F713B0C-DFE1-4E7C-8572-7E2F0E5396E4}"/>
    <cellStyle name="Comma 5 5" xfId="432" xr:uid="{B216B031-D8CC-4BB7-A759-FC88953FAA45}"/>
    <cellStyle name="Comma 5 6" xfId="494" xr:uid="{D44982EA-3C78-4488-B0E5-1DAB4AA92F4C}"/>
    <cellStyle name="Comma 5 7" xfId="537" xr:uid="{AC945130-F586-4637-8F0E-6D59C9083A9F}"/>
    <cellStyle name="Comma 6" xfId="71" xr:uid="{258593D3-DAAB-4F5A-A9EF-7C8F55B27E6B}"/>
    <cellStyle name="Comma 6 2" xfId="287" xr:uid="{57C51F5F-14EB-4151-8EEA-6ED3400A2957}"/>
    <cellStyle name="Comma 6 3" xfId="165" xr:uid="{B4BA9533-0466-47B0-B3E9-877DD2CB1052}"/>
    <cellStyle name="Comma 6 4" xfId="433" xr:uid="{E4D49EF1-984F-42E8-9DCE-94907A34B008}"/>
    <cellStyle name="Comma 6 5" xfId="497" xr:uid="{D6D1F448-30DE-40BC-861F-1B06D5282022}"/>
    <cellStyle name="Comma 6 6" xfId="549" xr:uid="{7A3B80D3-0878-417D-9F3D-0360FC2E9CCB}"/>
    <cellStyle name="Comma 7" xfId="96" xr:uid="{6DD4CEFF-EEE6-463D-9C52-DDC31C909B9B}"/>
    <cellStyle name="Comma 7 2" xfId="306" xr:uid="{06DD4B73-D9C8-4D71-947B-F5E491A1D493}"/>
    <cellStyle name="Comma 7 3" xfId="184" xr:uid="{6632AF9E-192C-4920-B1DF-F0C703C6D7C9}"/>
    <cellStyle name="Comma 7 4" xfId="558" xr:uid="{6CBE778D-4B6F-4593-ADEE-B112638350A5}"/>
    <cellStyle name="Comma 76" xfId="508" xr:uid="{FFAAA109-0D62-412E-AEE1-70D8F6EBC540}"/>
    <cellStyle name="Comma 8" xfId="105" xr:uid="{8132C0B7-E300-43D2-932B-C751223C9D42}"/>
    <cellStyle name="Comma 8 2" xfId="315" xr:uid="{F8F729FD-718B-40DB-932C-925CE4B65C60}"/>
    <cellStyle name="Comma 8 3" xfId="193" xr:uid="{83D02907-C2E1-4F4B-A256-3071EE4A988F}"/>
    <cellStyle name="Comma 9" xfId="118" xr:uid="{AF2B8336-BC18-473B-9075-62C18EB7C16A}"/>
    <cellStyle name="Comma 9 2" xfId="334" xr:uid="{70C2CF17-1942-486E-B191-23EF6F40DDD4}"/>
    <cellStyle name="Comma 9 3" xfId="212" xr:uid="{69C7FF8C-0A42-4E89-8EB3-2B68E6A677AB}"/>
    <cellStyle name="Croattext" xfId="584" xr:uid="{A262D912-1EE8-46B1-B18B-3634C92C4173}"/>
    <cellStyle name="Currency 2" xfId="585" xr:uid="{A9206602-BDFE-4B5C-963A-56265837BBA8}"/>
    <cellStyle name="Currency 2 2" xfId="586" xr:uid="{0963B027-1405-4010-81EB-6A58A19C633C}"/>
    <cellStyle name="Date" xfId="587" xr:uid="{F78AA0ED-DDDE-48F0-9B6A-16B0371A5B52}"/>
    <cellStyle name="Date 2" xfId="588" xr:uid="{2B750106-B278-4CC6-A839-6417C824C843}"/>
    <cellStyle name="Datum" xfId="589" xr:uid="{32EAD5BB-EA3E-4759-904B-419570C81596}"/>
    <cellStyle name="Dezimal [0]_ChartsSPORT" xfId="590" xr:uid="{4EE289BD-D0A5-4051-B01C-EB1949CA4FAB}"/>
    <cellStyle name="Dezimal_ChartsSPORT" xfId="591" xr:uid="{E53657C2-0B66-4AC4-9FD9-D547C38FA8D6}"/>
    <cellStyle name="Entry" xfId="592" xr:uid="{8F5850F5-BDDA-4CEC-BA56-84489E614AB6}"/>
    <cellStyle name="Fest" xfId="593" xr:uid="{8D065812-1DB2-47BB-98F2-9F32393D5E84}"/>
    <cellStyle name="Gesamt" xfId="594" xr:uid="{0EC94185-CA0A-4578-B522-25722D2D808B}"/>
    <cellStyle name="Good 2" xfId="83" xr:uid="{D6830454-EABA-4B05-B00D-8628BB5D378E}"/>
    <cellStyle name="Heading" xfId="595" xr:uid="{0ED36C43-EFE7-4E0C-98C0-6C27BB829007}"/>
    <cellStyle name="Hyperlink 2" xfId="2" xr:uid="{00000000-0005-0000-0000-000000000000}"/>
    <cellStyle name="Hyperlink 3" xfId="23" xr:uid="{377D4A18-5096-463E-84ED-FE41465718F9}"/>
    <cellStyle name="Hyperlink 4" xfId="35" xr:uid="{26ED82BB-512B-4919-9FF4-98069AA02BBF}"/>
    <cellStyle name="Input 2" xfId="596" xr:uid="{04A6BDCE-35DE-4875-87B0-3EA1516288CE}"/>
    <cellStyle name="IntCoTitles" xfId="597" xr:uid="{F3416272-F271-4A21-9383-7FA1E44D49D8}"/>
    <cellStyle name="IntCoTitles 2" xfId="888" xr:uid="{1AA4A0E1-F4C3-4F11-BE61-3550734E7823}"/>
    <cellStyle name="InterCoT" xfId="598" xr:uid="{1243C03B-BBA3-4213-9552-E5F32A89DA76}"/>
    <cellStyle name="kn" xfId="599" xr:uid="{A9733D9E-D7E0-4924-A2BA-1241DDE355D9}"/>
    <cellStyle name="Komma0" xfId="600" xr:uid="{736F26BB-3F1F-488A-879E-FBFEE47A0411}"/>
    <cellStyle name="MacroCode" xfId="601" xr:uid="{D541A4F3-258E-48A1-B86B-246C09BF255A}"/>
    <cellStyle name="Normal" xfId="0" builtinId="0"/>
    <cellStyle name="Normal 10" xfId="53" xr:uid="{BE01C19E-0F3B-487F-9E11-E3512EC48DBB}"/>
    <cellStyle name="Normal 10 2" xfId="239" xr:uid="{D24C8D75-6FDD-4EC3-B388-23AB82F8128F}"/>
    <cellStyle name="Normal 10 2 2" xfId="360" xr:uid="{D48B2043-91B7-4B4A-B8E9-C71C052EE308}"/>
    <cellStyle name="Normal 10 2 2 2 7" xfId="712" xr:uid="{D8E3A471-B527-46A3-A550-1245E5D133E3}"/>
    <cellStyle name="Normal 10 2 3" xfId="639" xr:uid="{E1B0CE26-2BC7-44EC-A1A8-320B50E898FD}"/>
    <cellStyle name="Normal 10 3" xfId="273" xr:uid="{C00F025C-EB73-4154-BCED-8946D82CFF75}"/>
    <cellStyle name="Normal 10 4" xfId="151" xr:uid="{4F6DF04A-3F8B-489B-9E58-67FF370BAEF7}"/>
    <cellStyle name="Normal 10 4 6 2 2" xfId="707" xr:uid="{5ECC8565-603A-436D-AE9E-4FC22662933A}"/>
    <cellStyle name="Normal 10 4 7 3 2" xfId="671" xr:uid="{2E939161-E124-4229-859C-D76EFC549C42}"/>
    <cellStyle name="Normal 10 4 7 3 3" xfId="682" xr:uid="{02481079-64DE-4268-8A56-6CFAD94ADF77}"/>
    <cellStyle name="Normal 10 4 7 4" xfId="670" xr:uid="{F0816BF5-4BC3-461D-AC12-F1CC3D09E6F6}"/>
    <cellStyle name="Normal 10 4 7 5 2" xfId="113" xr:uid="{BD0B38FC-BADF-4041-8CEB-6323ECF2EADF}"/>
    <cellStyle name="Normal 10 4 7 5 2 2" xfId="323" xr:uid="{CA9B3946-B9EC-4CD7-BD81-617E920438EB}"/>
    <cellStyle name="Normal 10 4 7 5 2 2 2" xfId="492" xr:uid="{7D97F01D-4E60-430F-985E-3C752770C63C}"/>
    <cellStyle name="Normal 10 4 7 5 2 2 2 2" xfId="504" xr:uid="{2E51A24A-7471-4244-A353-0CC3E2802BBE}"/>
    <cellStyle name="Normal 10 4 7 5 2 2 3" xfId="499" xr:uid="{DC631EE4-92EE-4E7A-A10B-3B4135C10541}"/>
    <cellStyle name="Normal 10 4 7 5 2 2 4" xfId="482" xr:uid="{3AA85D45-94C3-4743-8314-75EC059A73B0}"/>
    <cellStyle name="Normal 10 4 7 5 2 3" xfId="201" xr:uid="{C7D2059E-9D56-48DD-ADA0-8989F0232250}"/>
    <cellStyle name="Normal 10 4 7 5 2 3 2" xfId="500" xr:uid="{BC893A1E-A545-4474-B350-E92511704529}"/>
    <cellStyle name="Normal 10 4 7 5 2 3 3" xfId="488" xr:uid="{583E1532-4A34-483D-97F4-A3B86055CD99}"/>
    <cellStyle name="Normal 10 4 7 5 2 4" xfId="384" xr:uid="{D4027544-51B2-4F83-BD4D-9C5976EBDFC7}"/>
    <cellStyle name="Normal 10 4 7 5 2 4 2" xfId="495" xr:uid="{F3A99711-76C5-474B-A72A-6538ADC1B468}"/>
    <cellStyle name="Normal 10 4 7 5 2 5" xfId="395" xr:uid="{F436A911-2405-4081-8E5E-0ECECA9858F9}"/>
    <cellStyle name="Normal 10 4 7 5 2 6" xfId="473" xr:uid="{28A8CD4B-EFA4-42F2-8BC4-06D28F958B79}"/>
    <cellStyle name="Normal 10 4 7 5 2 7" xfId="602" xr:uid="{060A7A40-F08A-428B-A49F-3B5DF0E5D751}"/>
    <cellStyle name="Normal 10 5" xfId="434" xr:uid="{1189A8D4-8E09-43FC-8CEF-E6E47F7FDA73}"/>
    <cellStyle name="Normal 10 6" xfId="536" xr:uid="{F95C38CE-DE52-43B8-90DB-B784A77AD3B2}"/>
    <cellStyle name="Normal 107 3" xfId="757" xr:uid="{D4B428A8-CEC2-47C0-B11D-A3E0FF1EC368}"/>
    <cellStyle name="Normal 11" xfId="10" xr:uid="{C4399A1C-8570-4693-809C-1175E04D425F}"/>
    <cellStyle name="Normal 11 2" xfId="663" xr:uid="{283807A1-D87B-4ED7-9D49-7D24351A47A5}"/>
    <cellStyle name="Normal 11 2 2 2" xfId="703" xr:uid="{5A8F879B-3EEC-484D-B5D8-40196C241250}"/>
    <cellStyle name="Normal 11 3" xfId="794" xr:uid="{24E2DA5D-5596-4C08-924C-1628C1454651}"/>
    <cellStyle name="Normal 11 4" xfId="654" xr:uid="{E229D401-1CE3-4FAB-8524-28E7B4C1318F}"/>
    <cellStyle name="Normal 12" xfId="70" xr:uid="{453F0BFA-0092-4C3F-A3BB-4A0FFB5D706F}"/>
    <cellStyle name="Normal 12 2" xfId="286" xr:uid="{D45C9FF8-72FF-4E15-8271-A23B05E23F39}"/>
    <cellStyle name="Normal 12 3" xfId="164" xr:uid="{FB881062-A44B-47CF-A12C-BAF359EA8738}"/>
    <cellStyle name="Normal 12 4" xfId="435" xr:uid="{4D282872-4EDE-4DCC-935E-35601504B4D7}"/>
    <cellStyle name="Normal 12 5" xfId="548" xr:uid="{C4297B19-76B3-4070-9033-60AA16ACFBD6}"/>
    <cellStyle name="Normal 126" xfId="477" xr:uid="{4E616B41-C86A-42BE-9557-683BDBD6E865}"/>
    <cellStyle name="Normal 13" xfId="95" xr:uid="{E76D0973-F6F1-44FD-929D-AFB041CF1DA5}"/>
    <cellStyle name="Normal 13 2" xfId="305" xr:uid="{9868D82C-B374-411F-8BAB-AB178AF0C0EF}"/>
    <cellStyle name="Normal 13 3" xfId="183" xr:uid="{BF9F09A5-6868-44B4-958E-03B1E03A786D}"/>
    <cellStyle name="Normal 13 4" xfId="408" xr:uid="{EDE5CF52-0CBB-43B6-A826-A29720AB15BC}"/>
    <cellStyle name="Normal 13 5" xfId="557" xr:uid="{72770D86-CD74-43AE-A264-BA3537309D0B}"/>
    <cellStyle name="Normal 13 7" xfId="678" xr:uid="{7E6AF531-FA33-4FAA-8AD0-93B11D53A8EC}"/>
    <cellStyle name="Normal 131 2 2" xfId="658" xr:uid="{DCAA5B00-FF61-44DA-A41D-0F10668A4D59}"/>
    <cellStyle name="Normal 131 4" xfId="679" xr:uid="{A29F458F-6FC2-4640-B1C5-8E5D5F5E1795}"/>
    <cellStyle name="Normal 131 4 8" xfId="684" xr:uid="{A5081B64-59AF-4434-8FD7-1E3EB5D325A1}"/>
    <cellStyle name="Normal 135 2" xfId="674" xr:uid="{DF41D73D-8952-47A0-8B0F-08EC38FD05C2}"/>
    <cellStyle name="Normal 139 2" xfId="668" xr:uid="{1D815AC4-0BEF-4CF8-9086-DEDF05996D6E}"/>
    <cellStyle name="Normal 14" xfId="104" xr:uid="{5256C9E1-C9CD-4AFD-9219-C4669E47D675}"/>
    <cellStyle name="Normal 14 2" xfId="314" xr:uid="{CF1E4E95-E4A7-443F-B25E-FFB99BCDB891}"/>
    <cellStyle name="Normal 14 3" xfId="192" xr:uid="{32A443C3-3262-440B-A35E-266F6B1FE36F}"/>
    <cellStyle name="Normal 14 4" xfId="511" xr:uid="{4384110E-302A-448A-B9B3-3A570E8989A4}"/>
    <cellStyle name="Normal 147 2" xfId="252" xr:uid="{D88E5A95-7A09-4B7E-82D6-FDC228A33C77}"/>
    <cellStyle name="Normal 15" xfId="114" xr:uid="{1AA86B15-B0A5-4D3C-9BE4-6529A62CFC7E}"/>
    <cellStyle name="Normal 15 2" xfId="324" xr:uid="{9A52F4F9-2C02-481C-B4D0-6ABECF6558B0}"/>
    <cellStyle name="Normal 15 3" xfId="202" xr:uid="{EEDF424E-DDDC-44E0-8827-A0127DA437E6}"/>
    <cellStyle name="Normal 16" xfId="117" xr:uid="{35ED46A2-3E4E-4E9D-B0C6-0DEA7DED103F}"/>
    <cellStyle name="Normal 16 2" xfId="333" xr:uid="{DAF9A978-1894-4666-A3A2-7C800AA009BD}"/>
    <cellStyle name="Normal 16 3" xfId="211" xr:uid="{A3A49ACC-4F5B-45A7-B7BB-5CADC0171C63}"/>
    <cellStyle name="Normal 17" xfId="17" xr:uid="{304A2A14-F7F9-44B6-8154-AF5EB05F94A2}"/>
    <cellStyle name="Normal 18" xfId="128" xr:uid="{DC800355-BC3C-4C80-B939-D7D86AA07F7B}"/>
    <cellStyle name="Normal 19" xfId="373" xr:uid="{AFB12A7F-2E5D-4135-BB8B-CC05B47CEDC0}"/>
    <cellStyle name="Normal 19 2" xfId="673" xr:uid="{2431B639-ED63-4FAE-832A-3548C780F681}"/>
    <cellStyle name="Normal 2" xfId="3" xr:uid="{00000000-0005-0000-0000-000002000000}"/>
    <cellStyle name="Normál 2" xfId="126" xr:uid="{45BF861B-F2F4-495F-BC3C-85F4A0D4ABA1}"/>
    <cellStyle name="Normal 2 10" xfId="131" xr:uid="{BEABC478-3A83-4F96-AAE9-AA279B31BFB6}"/>
    <cellStyle name="Normal 2 10 2 2" xfId="653" xr:uid="{4F277862-AACE-4851-AF02-34CDBB06A5FC}"/>
    <cellStyle name="Normal 2 11" xfId="374" xr:uid="{8ACA5EB5-64B8-41A4-BE22-E0A4B8EF4915}"/>
    <cellStyle name="Normal 2 12" xfId="386" xr:uid="{AB92AABD-C7BF-4BBE-80CB-C9F84D0F8FB7}"/>
    <cellStyle name="Normal 2 13" xfId="400" xr:uid="{E755A50A-C392-4812-A40D-5FB34287C938}"/>
    <cellStyle name="Normal 2 13 4" xfId="883" xr:uid="{9B735E58-022C-4E73-8323-3CC8299F4828}"/>
    <cellStyle name="Normal 2 14" xfId="456" xr:uid="{0EC8EC55-2622-4835-B32A-A50F1107DA10}"/>
    <cellStyle name="Normal 2 15" xfId="452" xr:uid="{844053C3-4DEE-4210-9F4C-DF508C6A14B6}"/>
    <cellStyle name="Normal 2 16" xfId="463" xr:uid="{7993F10D-BF00-47DA-82C2-F752BC937146}"/>
    <cellStyle name="Normal 2 17" xfId="431" xr:uid="{9DBC6942-0D88-44A5-BE0E-56EB5836A00E}"/>
    <cellStyle name="Normal 2 18" xfId="462" xr:uid="{FEA9EB8E-8612-4EC4-BE1D-E603146C8877}"/>
    <cellStyle name="Normal 2 19" xfId="468" xr:uid="{A6AFBE6D-0605-4BAE-B7CD-965FAF41EC21}"/>
    <cellStyle name="Normal 2 2" xfId="5" xr:uid="{00000000-0005-0000-0000-000003000000}"/>
    <cellStyle name="Normal 2 2 10" xfId="222" xr:uid="{CF967600-2E61-4D61-8123-E1E7BE0094C6}"/>
    <cellStyle name="Normal 2 2 10 2" xfId="344" xr:uid="{B89E32A6-C160-4445-8A20-1462B0BD50BA}"/>
    <cellStyle name="Normal 2 2 11" xfId="257" xr:uid="{253E0081-D5EE-4A0A-B27A-EBC7C8E9024B}"/>
    <cellStyle name="Normal 2 2 12" xfId="134" xr:uid="{51875F7B-78B2-4BA1-8538-C98895566D15}"/>
    <cellStyle name="Normal 2 2 13" xfId="377" xr:uid="{7B780AD2-894D-448D-AEA3-2C4419A74327}"/>
    <cellStyle name="Normal 2 2 14" xfId="389" xr:uid="{C8109628-5978-47D1-B6CF-3AD4B1C021AD}"/>
    <cellStyle name="Normal 2 2 15" xfId="398" xr:uid="{18793FE9-3CF3-4827-A6E6-3FB805BA32CD}"/>
    <cellStyle name="Normal 2 2 15 2" xfId="470" xr:uid="{4A47E5C3-0F3F-4EC6-A12D-75AB33C69428}"/>
    <cellStyle name="Normal 2 2 16" xfId="403" xr:uid="{67244A7F-F8DD-458D-AA07-C17D97EF224F}"/>
    <cellStyle name="Normal 2 2 17" xfId="471" xr:uid="{F3FE51C6-6CAE-4906-9E47-61291F341599}"/>
    <cellStyle name="Normal 2 2 18" xfId="516" xr:uid="{790DAFF9-BEDE-44C9-BDA8-7701B1F956F3}"/>
    <cellStyle name="Normal 2 2 19" xfId="16" xr:uid="{6780B3C8-6996-48A2-A6F4-60DD82D15135}"/>
    <cellStyle name="Normal 2 2 2" xfId="25" xr:uid="{979B0B39-A951-427A-926E-02D0CA496781}"/>
    <cellStyle name="Normal 2 2 2 2" xfId="226" xr:uid="{2AADF7EB-F1CE-407A-92AE-6CF1BFB154C2}"/>
    <cellStyle name="Normal 2 2 2 2 2" xfId="348" xr:uid="{8C430C8E-FA94-473C-AA04-590BCB29F593}"/>
    <cellStyle name="Normal 2 2 2 2 3" xfId="603" xr:uid="{E9A1C9EC-4DF2-42E6-9A0E-E1965CE744A8}"/>
    <cellStyle name="Normal 2 2 2 3" xfId="261" xr:uid="{5FE6993E-A0CC-4A11-B1DB-A955D572F340}"/>
    <cellStyle name="Normal 2 2 2 4" xfId="138" xr:uid="{15B5D921-A985-425A-AF51-6231344D81AD}"/>
    <cellStyle name="Normal 2 2 2 5" xfId="436" xr:uid="{9738AE59-CC62-4036-8066-400864713C02}"/>
    <cellStyle name="Normal 2 2 2 6" xfId="524" xr:uid="{EA1D5F4A-FDBC-4171-A5BD-35E8FFE10B31}"/>
    <cellStyle name="Normal 2 2 3" xfId="56" xr:uid="{4D192346-AE0C-4308-9642-589B8DA7EE24}"/>
    <cellStyle name="Normal 2 2 3 2" xfId="242" xr:uid="{9CCE01BA-A8F4-40E6-8E4F-51D781A34A22}"/>
    <cellStyle name="Normal 2 2 3 2 2" xfId="363" xr:uid="{54169676-C570-41E7-9B89-CC543996AF7D}"/>
    <cellStyle name="Normal 2 2 3 2 3" xfId="604" xr:uid="{CA1E7B57-7270-4FA6-B33C-A20F7A2878AB}"/>
    <cellStyle name="Normal 2 2 3 3" xfId="276" xr:uid="{96606306-478F-4188-8BBA-BBA62975D9C7}"/>
    <cellStyle name="Normal 2 2 3 4" xfId="154" xr:uid="{84F203DE-57CA-44DD-A064-7987C47EA289}"/>
    <cellStyle name="Normal 2 2 3 5" xfId="437" xr:uid="{3523A6EE-3AA0-4592-8AA6-EED3E9EE4B77}"/>
    <cellStyle name="Normal 2 2 3 6" xfId="539" xr:uid="{44447128-A919-448C-BD43-879EFD71B34A}"/>
    <cellStyle name="Normal 2 2 4" xfId="73" xr:uid="{A07577C9-2664-4853-834F-2032183846C3}"/>
    <cellStyle name="Normal 2 2 4 2" xfId="289" xr:uid="{808C1F57-9DA0-4968-940F-6DFF423E720C}"/>
    <cellStyle name="Normal 2 2 4 3" xfId="167" xr:uid="{13D6CBDD-99D1-43C5-9B56-F95803B947DD}"/>
    <cellStyle name="Normal 2 2 4 4" xfId="438" xr:uid="{AD925559-E9EB-4DB3-A250-1BE3D52BF133}"/>
    <cellStyle name="Normal 2 2 4 5" xfId="551" xr:uid="{BC96D8C9-8C1C-41D4-B35E-E725CA977516}"/>
    <cellStyle name="Normal 2 2 5" xfId="80" xr:uid="{21BD395C-A954-408B-85B9-39E110C241E6}"/>
    <cellStyle name="Normal 2 2 5 2" xfId="560" xr:uid="{16E1C878-88E8-48C6-BDD1-723484AB6E07}"/>
    <cellStyle name="Normal 2 2 6" xfId="93" xr:uid="{B021E351-E1BF-437A-8140-B52835D1E689}"/>
    <cellStyle name="Normal 2 2 6 2" xfId="304" xr:uid="{D0420B9A-A991-45E2-8646-09571F531C28}"/>
    <cellStyle name="Normal 2 2 6 3" xfId="182" xr:uid="{9B399ED1-8A20-497C-BF73-B4B059361102}"/>
    <cellStyle name="Normal 2 2 6 4" xfId="413" xr:uid="{167A7AF6-5245-487F-8254-32F958D3677D}"/>
    <cellStyle name="Normal 2 2 7" xfId="98" xr:uid="{C7AB2FC9-3787-4AC3-82C0-B7CE980E744E}"/>
    <cellStyle name="Normal 2 2 7 2" xfId="308" xr:uid="{6ED9E91E-0EA1-4721-99F7-B6EFC54CE000}"/>
    <cellStyle name="Normal 2 2 7 3" xfId="186" xr:uid="{C4AE4556-DD72-442B-A4B0-CC295538183C}"/>
    <cellStyle name="Normal 2 2 8" xfId="107" xr:uid="{218FF281-7139-4E62-9E2D-61BFA2D33959}"/>
    <cellStyle name="Normal 2 2 8 2" xfId="317" xr:uid="{0738C862-0F61-4F6C-9951-708CEF6AC8A0}"/>
    <cellStyle name="Normal 2 2 8 3" xfId="195" xr:uid="{CA9B86D0-E26F-4D5E-9D33-075C66654597}"/>
    <cellStyle name="Normal 2 2 9" xfId="120" xr:uid="{F5B7D0DA-8358-4094-903B-4EDE81D4A723}"/>
    <cellStyle name="Normal 2 2 9 2" xfId="336" xr:uid="{2FF0A005-A466-4C0A-BCEA-F2621392568D}"/>
    <cellStyle name="Normal 2 2 9 3" xfId="214" xr:uid="{30E55CCC-618D-4FAD-AADC-1A738D4FAC23}"/>
    <cellStyle name="Normal 2 20" xfId="484" xr:uid="{B6B50185-21C5-4CAD-A380-A5F2D6623EFE}"/>
    <cellStyle name="Normal 2 21" xfId="509" xr:uid="{24B0CE9C-5FE5-4755-97A0-4B243B19A44C}"/>
    <cellStyle name="Normal 2 22" xfId="513" xr:uid="{27FB8A08-2B9E-4FFE-B63D-40DE889E629B}"/>
    <cellStyle name="Normal 2 23" xfId="7" xr:uid="{E209BFE5-67ED-4B23-BE29-2A9283DFF888}"/>
    <cellStyle name="Normal 2 24" xfId="15" xr:uid="{508DB94A-74FA-41CD-A0F1-0510089B1CCF}"/>
    <cellStyle name="Normal 2 27 2" xfId="683" xr:uid="{277DB640-24A9-4E6D-98B4-171D002BD155}"/>
    <cellStyle name="Normal 2 3" xfId="8" xr:uid="{210C3B4B-9305-42FD-A3A2-235771E50BE3}"/>
    <cellStyle name="Normal 2 3 2" xfId="404" xr:uid="{370820D8-8AD4-4AB4-BCB3-2D64CB106317}"/>
    <cellStyle name="Normal 2 3 3" xfId="505" xr:uid="{D99E7F00-3B18-46BA-8A95-914AAE6ED043}"/>
    <cellStyle name="Normal 2 4" xfId="18" xr:uid="{74075F74-2DFC-45D4-B783-32CD8136A4B7}"/>
    <cellStyle name="Normal 2 4 2" xfId="207" xr:uid="{6246DDAD-EAF7-40DB-A691-33D6F8EAC07A}"/>
    <cellStyle name="Normal 2 4 2 2" xfId="329" xr:uid="{8B268EDE-D321-4BAA-9B9D-22FBC9C6A8AD}"/>
    <cellStyle name="Normal 2 4 2 3" xfId="414" xr:uid="{72AEAF27-C5B1-4454-946B-2DB3460B1931}"/>
    <cellStyle name="Normal 2 4 3" xfId="407" xr:uid="{7EC23B88-D5A5-41DB-93B3-43BB9DE70507}"/>
    <cellStyle name="Normal 2 4 3 2" xfId="862" xr:uid="{FB687482-03FE-4C9B-88FD-54B5881D4EB4}"/>
    <cellStyle name="Normal 2 5" xfId="11" xr:uid="{62A913EC-CE22-4037-B2C4-54F448FF84F5}"/>
    <cellStyle name="Normal 2 5 2" xfId="64" xr:uid="{568166F5-EA3A-4FD0-971B-580D4ECD0291}"/>
    <cellStyle name="Normal 2 5 3" xfId="396" xr:uid="{D06DCE1D-FA78-4129-970D-B7E89EE4E96B}"/>
    <cellStyle name="Normal 2 6" xfId="24" xr:uid="{DA4EA78B-418F-42C5-A68D-B0326894118F}"/>
    <cellStyle name="Normal 2 6 2" xfId="790" xr:uid="{8DB38306-1BD1-418C-95ED-E1454D6A1F77}"/>
    <cellStyle name="Normal 2 7" xfId="87" xr:uid="{C633A032-5635-43C5-AB92-90F3DA343A17}"/>
    <cellStyle name="Normal 2 7 2" xfId="298" xr:uid="{3309E9B1-4068-4BA4-A260-87C9B1B7D519}"/>
    <cellStyle name="Normal 2 7 3" xfId="176" xr:uid="{07355F94-97E8-4D0D-A793-052D1618D87B}"/>
    <cellStyle name="Normal 2 7 4" xfId="412" xr:uid="{DCD4F246-D20C-41B2-ADEB-188C1F0205A3}"/>
    <cellStyle name="Normal 2 7 5" xfId="764" xr:uid="{3672DE90-350F-4F0F-84B8-9BDED05BE578}"/>
    <cellStyle name="Normal 2 8" xfId="219" xr:uid="{3BC73786-9698-401B-80AF-2AE00ABC1071}"/>
    <cellStyle name="Normal 2 8 2" xfId="341" xr:uid="{536D4CE6-B5A4-4850-B7DA-824812BDE518}"/>
    <cellStyle name="Normal 2 9" xfId="254" xr:uid="{8432639A-CDEA-4C47-ABFF-A2C746458488}"/>
    <cellStyle name="Normal 20" xfId="385" xr:uid="{0B8AF45A-CC10-4740-B804-6FA5111E3833}"/>
    <cellStyle name="Normal 21" xfId="399" xr:uid="{6A974454-3F85-4493-8482-C30F57289DDA}"/>
    <cellStyle name="Normal 22" xfId="401" xr:uid="{5C556DD9-FCCC-40DA-980C-05A300959DE3}"/>
    <cellStyle name="Normal 23" xfId="464" xr:uid="{4D92CDDA-D072-40E3-94C2-719870BE970D}"/>
    <cellStyle name="Normal 24" xfId="465" xr:uid="{362CC994-3F66-409F-9656-45A2168CB867}"/>
    <cellStyle name="Normal 25" xfId="466" xr:uid="{60AA4D7C-2D53-45F6-80E5-D3D3DA6071FE}"/>
    <cellStyle name="Normal 26" xfId="419" xr:uid="{FEC5ED3F-5D03-4057-8E56-EB4D21B5E905}"/>
    <cellStyle name="Normal 261 2" xfId="479" xr:uid="{7E3AD720-3828-4ED0-8C1B-4F4A0718CE5C}"/>
    <cellStyle name="Normal 265" xfId="652" xr:uid="{8A71D37F-9C8F-4782-A1DE-3EE8921805F2}"/>
    <cellStyle name="Normal 27" xfId="467" xr:uid="{E18C35C5-6041-4474-B2F1-AF5A477AFCDC}"/>
    <cellStyle name="Normal 28" xfId="472" xr:uid="{1154BF15-E9C7-4769-960F-B4F664578D6C}"/>
    <cellStyle name="Normal 29" xfId="475" xr:uid="{F50473EA-4887-46F7-B120-DA90B673DE5F}"/>
    <cellStyle name="Normal 3" xfId="4" xr:uid="{00000000-0005-0000-0000-000004000000}"/>
    <cellStyle name="Normal 3 10" xfId="97" xr:uid="{A976E446-FA26-490A-BFEB-D33F94458A54}"/>
    <cellStyle name="Normal 3 10 2" xfId="307" xr:uid="{500DAFB2-274E-4D3D-8A0E-B172B1331253}"/>
    <cellStyle name="Normal 3 10 2 2" xfId="759" xr:uid="{E817BDFC-1DEC-4C00-B953-7C413C512CDC}"/>
    <cellStyle name="Normal 3 10 3" xfId="185" xr:uid="{E6BDE6EA-F838-4EFA-AFC2-D0666D2487E5}"/>
    <cellStyle name="Normal 3 11" xfId="106" xr:uid="{6F3511B6-333A-4DD2-8890-F341FF62A0C7}"/>
    <cellStyle name="Normal 3 11 2" xfId="316" xr:uid="{2221BB76-15E3-427C-91E7-F8C05F1CDE6F}"/>
    <cellStyle name="Normal 3 11 3" xfId="194" xr:uid="{504E3604-ADBE-40CE-A14A-58C346B19AEB}"/>
    <cellStyle name="Normal 3 12" xfId="119" xr:uid="{65C5212E-D507-414E-92AD-5AD418EC357B}"/>
    <cellStyle name="Normal 3 12 2" xfId="63" xr:uid="{0A237B21-DD1F-423E-BF80-24BA25D420D3}"/>
    <cellStyle name="Normal 3 12 2 2" xfId="249" xr:uid="{29BD573F-F6B2-4D9C-A51F-44857E05F3E7}"/>
    <cellStyle name="Normal 3 12 2 2 2" xfId="370" xr:uid="{DBA1810A-6B08-4EB4-862E-874DA0709692}"/>
    <cellStyle name="Normal 3 12 2 2 3" xfId="640" xr:uid="{6E23B75A-1ED5-4435-B964-6B6D3FD9B0A8}"/>
    <cellStyle name="Normal 3 12 2 3" xfId="283" xr:uid="{18A49544-44CA-47CB-9E6F-B7931F4FAD74}"/>
    <cellStyle name="Normal 3 12 2 4" xfId="161" xr:uid="{C876BEB5-76B5-4AB7-8135-525F0C09D0EB}"/>
    <cellStyle name="Normal 3 12 2 5" xfId="439" xr:uid="{237E9CE8-5530-411F-AB9A-C3380102768D}"/>
    <cellStyle name="Normal 3 12 2 6" xfId="545" xr:uid="{7C939F4A-68AC-42BE-9B29-9D48DFE65790}"/>
    <cellStyle name="Normal 3 12 3" xfId="335" xr:uid="{8F285421-E35F-4437-BADC-BD73B946D79C}"/>
    <cellStyle name="Normal 3 12 4" xfId="213" xr:uid="{081A65D8-4EE3-4B5C-9E85-2AAE18C928C0}"/>
    <cellStyle name="Normal 3 13" xfId="221" xr:uid="{5EC4B954-61F1-4CEA-9582-251CDE75545D}"/>
    <cellStyle name="Normal 3 13 2" xfId="343" xr:uid="{CED64836-8F67-4504-82B2-F25C17A8BB23}"/>
    <cellStyle name="Normal 3 14" xfId="256" xr:uid="{C901756D-D0F4-489B-96F3-FB440F3FD9E8}"/>
    <cellStyle name="Normal 3 15" xfId="133" xr:uid="{4B060DA6-AD3D-4B84-A8AD-4D075E89E364}"/>
    <cellStyle name="Normal 3 16" xfId="27" xr:uid="{86676F4F-2843-42C3-95DF-0950CE403676}"/>
    <cellStyle name="Normal 3 17" xfId="376" xr:uid="{1EEA50CE-5564-4131-AFA6-4140F2C33661}"/>
    <cellStyle name="Normal 3 18" xfId="388" xr:uid="{A569F4CF-50B8-4B88-95D6-39D6C10B6B25}"/>
    <cellStyle name="Normal 3 19" xfId="469" xr:uid="{B30BC116-89A6-4A45-BFC4-D5DA446E613F}"/>
    <cellStyle name="Normal 3 2" xfId="19" xr:uid="{900F5284-46BE-4AD6-AAB6-6A68688B446B}"/>
    <cellStyle name="Normal 3 2 10" xfId="258" xr:uid="{E8972BAC-4FEF-4159-AE9D-B090B6B0266C}"/>
    <cellStyle name="Normal 3 2 11" xfId="135" xr:uid="{E1F346B9-4A35-42E6-A538-B97F2B6C2AC5}"/>
    <cellStyle name="Normal 3 2 12" xfId="378" xr:uid="{BD98B5CC-CA2A-49ED-B388-AC86AE7F775F}"/>
    <cellStyle name="Normal 3 2 13" xfId="390" xr:uid="{7BBC4311-44FA-4E62-9203-DFB562B2CE69}"/>
    <cellStyle name="Normal 3 2 14" xfId="416" xr:uid="{A30B0CA9-1477-4A73-B23E-AAACEC478565}"/>
    <cellStyle name="Normal 3 2 15" xfId="517" xr:uid="{443DE762-93E5-40C0-909C-8DE39F142EA9}"/>
    <cellStyle name="Normal 3 2 2" xfId="28" xr:uid="{9F40DFE4-C96F-47B1-B340-134E6F9C288C}"/>
    <cellStyle name="Normal 3 2 2 2" xfId="227" xr:uid="{28C10633-0EB6-4B22-8E13-6DF7C506918E}"/>
    <cellStyle name="Normal 3 2 2 2 2" xfId="349" xr:uid="{31014413-C782-4896-9F42-42B386931B4A}"/>
    <cellStyle name="Normal 3 2 2 2 3" xfId="641" xr:uid="{DA66925E-FA14-4F9E-B1E4-6DEF3DEA78EB}"/>
    <cellStyle name="Normal 3 2 2 3" xfId="262" xr:uid="{27A0F3DC-F36F-4049-BBC0-574585493DD5}"/>
    <cellStyle name="Normal 3 2 2 4" xfId="139" xr:uid="{C7427CE5-E51E-4CF3-BFBE-37ECADBD6C9E}"/>
    <cellStyle name="Normal 3 2 2 5" xfId="440" xr:uid="{45273915-5B7B-488B-9657-125344136F82}"/>
    <cellStyle name="Normal 3 2 2 6" xfId="525" xr:uid="{93D03701-003E-470B-AEF3-CE54D419EBD8}"/>
    <cellStyle name="Normal 3 2 3" xfId="57" xr:uid="{09FEAB83-FED0-4B44-B6AE-120AE67926A0}"/>
    <cellStyle name="Normal 3 2 3 2" xfId="243" xr:uid="{45D82E69-2A8A-4CFA-9444-02917F1D4B8A}"/>
    <cellStyle name="Normal 3 2 3 2 2" xfId="364" xr:uid="{7F87AC00-C464-422C-A8BB-CC159FB58A0B}"/>
    <cellStyle name="Normal 3 2 3 2 3" xfId="642" xr:uid="{B5FBEAA7-01D6-42D6-A0BD-23E5D48CF325}"/>
    <cellStyle name="Normal 3 2 3 3" xfId="277" xr:uid="{275A1770-906C-4845-AB63-BCE1C100301A}"/>
    <cellStyle name="Normal 3 2 3 4" xfId="155" xr:uid="{9E20229D-354E-401E-8B40-B6A694718520}"/>
    <cellStyle name="Normal 3 2 3 5" xfId="441" xr:uid="{D1A56576-CDD8-4DDC-A4FF-0AF54CB88CF2}"/>
    <cellStyle name="Normal 3 2 3 6" xfId="540" xr:uid="{5FD80157-57A8-4466-9730-C134D8049547}"/>
    <cellStyle name="Normal 3 2 4" xfId="74" xr:uid="{2BE29E1B-7973-4B96-B832-80145323BAB0}"/>
    <cellStyle name="Normal 3 2 4 2" xfId="290" xr:uid="{0F364029-0138-4CC9-879E-7651A59F0031}"/>
    <cellStyle name="Normal 3 2 4 3" xfId="168" xr:uid="{6133E3CA-C5F7-4219-8F22-7AEC636253F3}"/>
    <cellStyle name="Normal 3 2 4 4" xfId="442" xr:uid="{CCEF6280-D643-4021-B4D9-4C2B00F4709B}"/>
    <cellStyle name="Normal 3 2 4 5" xfId="552" xr:uid="{BC08F092-C1CF-4FF4-AA60-CF4D292FD99F}"/>
    <cellStyle name="Normal 3 2 5" xfId="86" xr:uid="{E736F5C5-17E2-4EC5-99C3-CEDFB3CC4001}"/>
    <cellStyle name="Normal 3 2 5 2" xfId="561" xr:uid="{66115A01-5500-4FC7-867E-0242AE4A3B14}"/>
    <cellStyle name="Normal 3 2 6" xfId="99" xr:uid="{9C14CB96-D487-40FE-851B-9A4527E782CA}"/>
    <cellStyle name="Normal 3 2 6 2" xfId="309" xr:uid="{A2315C98-D0CC-4DB5-9CF8-55FDC09578EC}"/>
    <cellStyle name="Normal 3 2 6 3" xfId="187" xr:uid="{5284EEEF-914E-4175-BEE8-38AD2D1A8B96}"/>
    <cellStyle name="Normal 3 2 7" xfId="108" xr:uid="{8704BA89-1118-4F31-B252-27A51C8EE5C8}"/>
    <cellStyle name="Normal 3 2 7 2" xfId="318" xr:uid="{B70768AB-B67F-4AFB-8F24-C524396BFF5A}"/>
    <cellStyle name="Normal 3 2 7 3" xfId="196" xr:uid="{6CBCE48F-659B-4492-A37C-AAC4F551DD39}"/>
    <cellStyle name="Normal 3 2 8" xfId="121" xr:uid="{F6BFCCC2-89DF-4DB0-8610-DC5E133DB39A}"/>
    <cellStyle name="Normal 3 2 8 2" xfId="337" xr:uid="{25C4E43E-0919-4291-8301-BBD82E9EAD05}"/>
    <cellStyle name="Normal 3 2 8 3" xfId="215" xr:uid="{448DEDD5-994B-4903-99EF-6CB0FB6BFC28}"/>
    <cellStyle name="Normal 3 2 9" xfId="223" xr:uid="{6046FFE7-F432-42C6-AA3D-D8E549C427B1}"/>
    <cellStyle name="Normal 3 2 9 2" xfId="345" xr:uid="{4D5A5AD3-7BCC-4B8D-966B-1A0176327F4B}"/>
    <cellStyle name="Normal 3 20" xfId="515" xr:uid="{CB794361-0E5B-4C8A-A259-CA2DC4935F5B}"/>
    <cellStyle name="Normal 3 21" xfId="13" xr:uid="{5FFB100E-CA77-4F95-8509-ACC15EBB2456}"/>
    <cellStyle name="Normal 3 3" xfId="20" xr:uid="{C0635A3C-05D5-48A1-85E2-78605AE9B082}"/>
    <cellStyle name="Normal 3 3 10" xfId="259" xr:uid="{3A768822-E47F-4445-9230-F5966C36A124}"/>
    <cellStyle name="Normal 3 3 11" xfId="136" xr:uid="{FABDC13E-FF72-460C-8472-DEB52DC32E7F}"/>
    <cellStyle name="Normal 3 3 12" xfId="379" xr:uid="{84DA50B5-CCC3-4DF2-A9CC-CC5CD9E80204}"/>
    <cellStyle name="Normal 3 3 13" xfId="391" xr:uid="{3F8EE29D-7649-4C3B-BC65-9C0D88A17BF0}"/>
    <cellStyle name="Normal 3 3 14" xfId="417" xr:uid="{A300D40D-A1EC-4D2E-BFDD-7B3DDA092868}"/>
    <cellStyle name="Normal 3 3 15" xfId="518" xr:uid="{FE3FB321-1789-4FF5-8122-2E1240C0E0A9}"/>
    <cellStyle name="Normal 3 3 2" xfId="29" xr:uid="{FE2DC875-3DE6-40A6-9448-73F6E5815DCE}"/>
    <cellStyle name="Normal 3 3 3" xfId="37" xr:uid="{E0389C5D-B923-4473-852D-94A84EEDA6CE}"/>
    <cellStyle name="Normal 3 3 3 2" xfId="230" xr:uid="{1E2FEE90-FB51-4395-9000-5E54C30E7C75}"/>
    <cellStyle name="Normal 3 3 3 2 2" xfId="352" xr:uid="{4D0E7A65-3D5C-4308-B3B1-FC1015F77FCF}"/>
    <cellStyle name="Normal 3 3 3 2 3" xfId="643" xr:uid="{0653D1BC-5228-4B2C-A6F5-F6C22254AE4F}"/>
    <cellStyle name="Normal 3 3 3 3" xfId="265" xr:uid="{0A1B1680-08FE-4171-BB68-9942D7EACE05}"/>
    <cellStyle name="Normal 3 3 3 4" xfId="142" xr:uid="{AEA31A34-549E-4274-91C8-A42A963DA5AF}"/>
    <cellStyle name="Normal 3 3 3 5" xfId="443" xr:uid="{173AA8DD-9A73-4D36-9430-8B15828C8E57}"/>
    <cellStyle name="Normal 3 3 3 6" xfId="529" xr:uid="{6318E0B3-132D-4D48-A842-B6EBE2AB75A5}"/>
    <cellStyle name="Normal 3 3 4" xfId="58" xr:uid="{868741F6-9492-43A8-ABCF-89A715865458}"/>
    <cellStyle name="Normal 3 3 4 2" xfId="244" xr:uid="{6952D6EF-CAC3-42DE-B970-8F011A77AB3C}"/>
    <cellStyle name="Normal 3 3 4 2 2" xfId="365" xr:uid="{C0A4268A-EF3C-4D9B-94E2-74539321C79D}"/>
    <cellStyle name="Normal 3 3 4 2 3" xfId="644" xr:uid="{CA50D6B3-B735-4628-81BE-B3B939FB8690}"/>
    <cellStyle name="Normal 3 3 4 3" xfId="278" xr:uid="{3E53037C-77B7-44BA-AAAD-2A45594AA0CA}"/>
    <cellStyle name="Normal 3 3 4 4" xfId="156" xr:uid="{98BA53FE-F27F-4FBB-A5B6-BFE94E5DC867}"/>
    <cellStyle name="Normal 3 3 4 5" xfId="444" xr:uid="{BA006AC5-5743-47B8-B17F-339B3AE26DB6}"/>
    <cellStyle name="Normal 3 3 4 6" xfId="541" xr:uid="{36FE4A0B-455E-4DC6-89B7-350E4912EDBB}"/>
    <cellStyle name="Normal 3 3 5" xfId="75" xr:uid="{38E71C86-697A-4D6E-9580-C7C174CF21DE}"/>
    <cellStyle name="Normal 3 3 5 2" xfId="291" xr:uid="{42C0270E-5339-4D69-9A96-6CC2A2585648}"/>
    <cellStyle name="Normal 3 3 5 3" xfId="169" xr:uid="{EBA488AB-E826-4CF7-90AC-55EF1556DB54}"/>
    <cellStyle name="Normal 3 3 5 4" xfId="445" xr:uid="{37AFF5C2-05B3-440D-9FDD-2793F87758D2}"/>
    <cellStyle name="Normal 3 3 5 5" xfId="553" xr:uid="{58C9BD0C-42E4-4730-8DBB-BF04EC1FA248}"/>
    <cellStyle name="Normal 3 3 6" xfId="100" xr:uid="{4A88E894-031D-49B1-BFD3-523BAE0712E7}"/>
    <cellStyle name="Normal 3 3 6 2" xfId="310" xr:uid="{8960694D-7561-429B-BABA-B318ED67AE96}"/>
    <cellStyle name="Normal 3 3 6 3" xfId="188" xr:uid="{AD68C22C-0143-4121-8202-815FE6D2A48F}"/>
    <cellStyle name="Normal 3 3 6 4" xfId="562" xr:uid="{9FF1012B-41F2-4686-A76C-ABBB00EA5B74}"/>
    <cellStyle name="Normal 3 3 7" xfId="109" xr:uid="{4FA94103-CA91-4BE7-835E-9B8FB1D0B9B0}"/>
    <cellStyle name="Normal 3 3 7 2" xfId="319" xr:uid="{91461691-6F01-4BD9-BF54-F1C62605CBA6}"/>
    <cellStyle name="Normal 3 3 7 3" xfId="197" xr:uid="{6CCE4E10-A0B1-4792-83B0-3295A182E60B}"/>
    <cellStyle name="Normal 3 3 8" xfId="122" xr:uid="{71419225-9B92-4038-8590-79629637274A}"/>
    <cellStyle name="Normal 3 3 8 2" xfId="338" xr:uid="{B76EB9BB-0DF4-44C8-A9F4-C710C12136BA}"/>
    <cellStyle name="Normal 3 3 8 3" xfId="216" xr:uid="{71F742F4-BE07-4B0F-8B43-61D2B88AE2A3}"/>
    <cellStyle name="Normal 3 3 9" xfId="224" xr:uid="{90D224F6-E298-4CA2-AB6D-9C6DC1764168}"/>
    <cellStyle name="Normal 3 3 9 2" xfId="346" xr:uid="{AE04AE4E-118A-4E83-B588-EE462E823CBE}"/>
    <cellStyle name="Normal 3 4" xfId="26" xr:uid="{C84C05C0-1643-4A61-B03B-D47F1E324528}"/>
    <cellStyle name="Normal 3 4 2" xfId="65" xr:uid="{E81AC212-5DB3-47CA-959C-584FBDA8FDC5}"/>
    <cellStyle name="Normal 3 4 3" xfId="446" xr:uid="{1CF5F385-499C-4F20-B293-AC6BDF13ACB1}"/>
    <cellStyle name="Normal 3 5" xfId="68" xr:uid="{4E2C7318-4D5E-49C0-AE9C-B0C7B142E2CD}"/>
    <cellStyle name="Normal 3 6" xfId="55" xr:uid="{D623A5E2-4E62-4BA2-B922-FF35768ED86A}"/>
    <cellStyle name="Normal 3 6 2" xfId="241" xr:uid="{ADF874D5-1307-4B17-A04D-025D07D72AB2}"/>
    <cellStyle name="Normal 3 6 2 2" xfId="362" xr:uid="{228F2363-2A69-4D40-A420-70BFBF345ED2}"/>
    <cellStyle name="Normal 3 6 2 3" xfId="645" xr:uid="{83C5B627-D63E-4F6B-9B79-D87C9BB78C7B}"/>
    <cellStyle name="Normal 3 6 3" xfId="275" xr:uid="{5EAD76CA-6B0C-49F9-BEFB-15642FB6A2B9}"/>
    <cellStyle name="Normal 3 6 3 2" xfId="567" xr:uid="{B5CFFAA8-5A1A-42CC-A563-BD61416CD586}"/>
    <cellStyle name="Normal 3 6 4" xfId="153" xr:uid="{32B1E9C4-DBA8-4C45-93D8-F0C6912FDB84}"/>
    <cellStyle name="Normal 3 6 5" xfId="397" xr:uid="{5850D2BD-E10F-4A3E-B2A8-B8A31C4AAB1B}"/>
    <cellStyle name="Normal 3 6 6" xfId="447" xr:uid="{82B36196-63F4-4DA1-9BE5-60E9647C0FAF}"/>
    <cellStyle name="Normal 3 6 7" xfId="538" xr:uid="{CB129B46-90AB-4B54-B403-01CCB65E5776}"/>
    <cellStyle name="Normal 3 7" xfId="72" xr:uid="{E23C9174-9A9F-4668-B93B-E67D1EAF90FB}"/>
    <cellStyle name="Normal 3 7 2" xfId="288" xr:uid="{DAC1C10B-115E-46DB-884C-98B036445220}"/>
    <cellStyle name="Normal 3 7 3" xfId="166" xr:uid="{DD56E721-2D10-4ED1-8B91-A09255C069E0}"/>
    <cellStyle name="Normal 3 7 4" xfId="448" xr:uid="{D2EE54B4-01A6-4E7D-A0D1-51CFB242D459}"/>
    <cellStyle name="Normal 3 7 5" xfId="550" xr:uid="{5C6849BB-553E-48CE-B082-2B034DC9ADD0}"/>
    <cellStyle name="Normal 3 8" xfId="81" xr:uid="{8581C89A-B84E-4855-B096-2BC1FC906048}"/>
    <cellStyle name="Normal 3 8 2" xfId="559" xr:uid="{74F74EE6-4C5A-4F97-8042-C5510310A06A}"/>
    <cellStyle name="Normal 3 9" xfId="91" xr:uid="{1641BE46-BD0F-407C-8883-5D81EF362B54}"/>
    <cellStyle name="Normal 3 9 2" xfId="302" xr:uid="{D32ADC07-E28E-401F-B609-1CAA24162420}"/>
    <cellStyle name="Normal 3 9 3" xfId="180" xr:uid="{8D035A2C-0116-4082-A15F-312A223EB1A1}"/>
    <cellStyle name="Normal 3 9 4" xfId="415" xr:uid="{FFF0A41D-6360-4B91-B9F9-65EDEED7D611}"/>
    <cellStyle name="Normal 30" xfId="510" xr:uid="{AD488E33-040A-4B99-95C4-F11F7E5FEE6D}"/>
    <cellStyle name="Normal 31" xfId="6" xr:uid="{84575623-076A-434D-9FD4-748B1678E0A3}"/>
    <cellStyle name="Normal 4" xfId="9" xr:uid="{42D35BC3-38D8-4BEA-B6A6-9096DADC231E}"/>
    <cellStyle name="Normal 4 2" xfId="30" xr:uid="{E0BFC069-5E3C-4651-B86A-0C476ECB3659}"/>
    <cellStyle name="Normal 4 2 2" xfId="116" xr:uid="{7DFBF1B3-FE3E-473D-B170-41245B8A3A7D}"/>
    <cellStyle name="Normal 4 2 3" xfId="855" xr:uid="{6811CA3D-11F5-4B6F-9C24-4EAED4D02862}"/>
    <cellStyle name="Normal 4 3" xfId="418" xr:uid="{663C803B-0E40-4046-8FE7-6A039214F346}"/>
    <cellStyle name="Normal 4 4" xfId="405" xr:uid="{C6F6CE1A-CE26-440D-B5A9-96A31A3C93C4}"/>
    <cellStyle name="Normal 4 4 2" xfId="791" xr:uid="{6EFF356B-61B5-4912-A1D0-A98C36F0CC42}"/>
    <cellStyle name="Normal 4 5" xfId="753" xr:uid="{D5CA2345-0F28-4AB2-BCE3-38477E109135}"/>
    <cellStyle name="Normal 45 2" xfId="665" xr:uid="{74ED2D32-A4FB-48F1-ABF3-A635888C0D32}"/>
    <cellStyle name="Normal 5" xfId="31" xr:uid="{5EFD0D8E-BB0E-4432-99F4-DFEB9AE417B0}"/>
    <cellStyle name="Normal 5 2" xfId="39" xr:uid="{581ADBB8-CDE7-4D38-9699-26DC85376380}"/>
    <cellStyle name="Normal 5 2 2" xfId="51" xr:uid="{F2F755F7-51CC-4A8B-9163-0B89BBB9304E}"/>
    <cellStyle name="Normal 5 2 2 2" xfId="89" xr:uid="{D7D3D2F1-6CD2-48F1-BEE8-E7D4AB061F2D}"/>
    <cellStyle name="Normal 5 2 2 2 2" xfId="300" xr:uid="{C5631FB4-0D56-4D41-83F3-776524718429}"/>
    <cellStyle name="Normal 5 2 2 2 3" xfId="178" xr:uid="{63D8C3B1-D85A-4743-8D63-9DFA36392CCF}"/>
    <cellStyle name="Normal 5 2 2 2 4" xfId="569" xr:uid="{0518F106-EB9B-4DD7-8AF4-D5661ABA6B2B}"/>
    <cellStyle name="Normal 5 2 2 3" xfId="127" xr:uid="{01CE3456-40A2-4B36-BFC0-EA62111F704E}"/>
    <cellStyle name="Normal 5 2 2 3 2" xfId="359" xr:uid="{A0F18589-A221-4A21-ADEF-8FA6D48ABFE1}"/>
    <cellStyle name="Normal 5 2 2 3 3" xfId="237" xr:uid="{4A1A288B-1EF8-4503-972B-23D3B5BDC0EA}"/>
    <cellStyle name="Normal 5 2 2 4" xfId="272" xr:uid="{B5483182-0FFD-4409-95CE-BD78A68989B7}"/>
    <cellStyle name="Normal 5 2 2 5" xfId="149" xr:uid="{B6EE4101-57C5-42D1-A41E-E971383E0D4B}"/>
    <cellStyle name="Normal 5 2 2 6" xfId="383" xr:uid="{5BF6D0CF-4485-4231-9342-C32C990D983D}"/>
    <cellStyle name="Normal 5 2 2 7" xfId="394" xr:uid="{6E270F4F-EC58-43F7-82D0-F85EFD13E189}"/>
    <cellStyle name="Normal 5 2 2 8" xfId="449" xr:uid="{BD0A727C-1BD5-4C35-81EC-067310B33251}"/>
    <cellStyle name="Normal 5 2 2 9" xfId="535" xr:uid="{C14C0650-E052-4912-B42B-A8D8BA1AC8C1}"/>
    <cellStyle name="Normal 5 2 3" xfId="605" xr:uid="{01DD64FB-C932-42FD-9B8C-C01240B9D00C}"/>
    <cellStyle name="Normal 5 3" xfId="43" xr:uid="{3B30CA32-B03D-404C-978F-5408209F6B22}"/>
    <cellStyle name="Normal 5 3 2" xfId="234" xr:uid="{8A94AD3E-CCBB-42D6-86AC-60736538604B}"/>
    <cellStyle name="Normal 5 3 2 2" xfId="356" xr:uid="{6B15AA59-47D5-4C23-8B76-4008E0B987B4}"/>
    <cellStyle name="Normal 5 3 2 3" xfId="420" xr:uid="{09CC1FDC-6015-4A47-8281-3199C36EFFB5}"/>
    <cellStyle name="Normal 5 3 2 4" xfId="568" xr:uid="{D9FC486B-470A-477D-9343-17535B6F2314}"/>
    <cellStyle name="Normal 5 3 3" xfId="103" xr:uid="{F01E2A63-21BA-4440-911C-995938827411}"/>
    <cellStyle name="Normal 5 3 3 2" xfId="313" xr:uid="{A6F8ACA3-7D43-4C4A-987A-DD04BF3E3204}"/>
    <cellStyle name="Normal 5 3 3 3" xfId="191" xr:uid="{39BF0312-FCBE-47AB-A1DF-A438451E893F}"/>
    <cellStyle name="Normal 5 3 3 4" xfId="461" xr:uid="{6C8D46B5-A2F3-4450-A182-E2675531E8C0}"/>
    <cellStyle name="Normal 5 3 4" xfId="269" xr:uid="{DEF2FB78-48F2-4F4F-8AEF-AE2B13E5CB09}"/>
    <cellStyle name="Normal 5 3 5" xfId="146" xr:uid="{9112FCE3-25C0-44E5-B9D8-FE3E9DF301F9}"/>
    <cellStyle name="Normal 5 3 6" xfId="406" xr:uid="{EEF5CFCA-7782-40C8-99AC-1D3606AA5C58}"/>
    <cellStyle name="Normal 5 3 7" xfId="521" xr:uid="{208C55F9-77BA-42A8-B5D5-2BB20E2D8827}"/>
    <cellStyle name="Normal 5 4" xfId="85" xr:uid="{BBAB2CD5-3F4A-4078-968A-B96EDB6B8AB4}"/>
    <cellStyle name="Normal 5 4 2" xfId="526" xr:uid="{32547D32-46F3-44F4-ABB1-83BD1CBDFAA1}"/>
    <cellStyle name="Normal 5 5" xfId="88" xr:uid="{102B0254-C4A5-41DA-B472-4D712F8A10BC}"/>
    <cellStyle name="Normal 5 5 2" xfId="299" xr:uid="{239484EE-F44F-4F03-AABF-72A229BA53C6}"/>
    <cellStyle name="Normal 5 5 3" xfId="177" xr:uid="{791F9E32-AAD2-4248-A589-E29DDA42ED1C}"/>
    <cellStyle name="Normal 5 5 4" xfId="421" xr:uid="{B2CA06AE-0CD7-44E7-BC87-517E8927A6D1}"/>
    <cellStyle name="Normal 5 5 5" xfId="792" xr:uid="{70D25B97-0931-4A97-B3B9-9BC59FCA782B}"/>
    <cellStyle name="Normal 5 6" xfId="210" xr:uid="{D071C591-6F29-4C78-ACEC-2074342B4767}"/>
    <cellStyle name="Normal 5 6 2" xfId="332" xr:uid="{78C580E6-6FF1-418F-8AD7-861725043823}"/>
    <cellStyle name="Normal 5 7" xfId="382" xr:uid="{930BE0D8-0964-4A2F-B15F-DFA61F2D38DE}"/>
    <cellStyle name="Normal 5 8" xfId="402" xr:uid="{B811E846-6579-4405-9D41-48043155CB42}"/>
    <cellStyle name="Normal 5 9" xfId="512" xr:uid="{35B1CB45-77D3-477E-989B-3337EB1D8FAC}"/>
    <cellStyle name="Normal 6" xfId="14" xr:uid="{45FC7E4C-CE7E-4D22-9142-DB60F15A460A}"/>
    <cellStyle name="Normal 6 2" xfId="208" xr:uid="{6119126B-F5B1-4C89-AD7E-3710D3D35D55}"/>
    <cellStyle name="Normal 6 2 2" xfId="330" xr:uid="{15BBB81D-96D1-4595-90C0-8B2A7C32D36B}"/>
    <cellStyle name="Normal 6 2 3" xfId="873" xr:uid="{B115FDC0-BBD0-4429-86ED-4CC975EB382E}"/>
    <cellStyle name="Normal 6 3" xfId="793" xr:uid="{255D871D-37CD-4892-9256-CECB4E5BE46C}"/>
    <cellStyle name="Normal 7" xfId="22" xr:uid="{11F31646-ADBA-450F-B175-096725DD645C}"/>
    <cellStyle name="Normal 7 2" xfId="42" xr:uid="{53F53F4A-6954-4394-BA21-8790334C51F4}"/>
    <cellStyle name="Normal 7 2 2" xfId="503" xr:uid="{F87D37E7-1413-4C63-9AC8-74E75480C58B}"/>
    <cellStyle name="Normal 7 2 3" xfId="491" xr:uid="{05689B74-2EC2-42B7-8BE5-B80FC7F8FF81}"/>
    <cellStyle name="Normal 7 2 3 2" xfId="758" xr:uid="{1005278D-DE46-4267-A382-7ABE5FC9A7DC}"/>
    <cellStyle name="Normal 7 3" xfId="498" xr:uid="{DB0B8787-4AB2-4B0E-9A7D-77F5B200AB66}"/>
    <cellStyle name="Normal 7 3 2" xfId="606" xr:uid="{D5D77F41-834A-4059-B327-0613CE0E738C}"/>
    <cellStyle name="Normal 7 4" xfId="481" xr:uid="{4CD64CCE-ABD6-4F23-8035-EB1CA79AEDBB}"/>
    <cellStyle name="Normal 7 4 2" xfId="566" xr:uid="{92F799A2-D3F8-4DDA-8DEA-5FC13FE0669E}"/>
    <cellStyle name="Normal 8" xfId="52" xr:uid="{B639B76F-44F7-4692-B0E5-897FB4BFE0B7}"/>
    <cellStyle name="Normal 8 2" xfId="238" xr:uid="{CCF37884-97F1-4590-909F-E3D9B2F0D015}"/>
    <cellStyle name="Normal 8 2 2" xfId="633" xr:uid="{70459369-BD73-44B7-9F0C-701DD8513818}"/>
    <cellStyle name="Normal 8 3" xfId="150" xr:uid="{84BCE6D2-B819-4C49-B35A-2CCCD7BF4513}"/>
    <cellStyle name="Normal 8 4" xfId="478" xr:uid="{88BF5F8D-02C9-44C9-8426-1920E699D714}"/>
    <cellStyle name="Normal 9" xfId="44" xr:uid="{21B8F1E7-5ECA-410A-9DDF-3B401599CF78}"/>
    <cellStyle name="normálne_Hárok1" xfId="607" xr:uid="{4AEA545B-8B91-430C-AC26-22F79C3E8299}"/>
    <cellStyle name="normální_Hárok1" xfId="608" xr:uid="{B45E7352-61AF-44B4-9467-0CA9B1947F67}"/>
    <cellStyle name="Normalno 2" xfId="609" xr:uid="{0A949336-9B39-474D-B686-91E98948F358}"/>
    <cellStyle name="Normalno 3" xfId="45" xr:uid="{1B57147A-627B-44B5-8B2F-540316F1BA69}"/>
    <cellStyle name="Normalno 3 2" xfId="82" xr:uid="{B049E22F-B9A3-4519-873A-BD03A4E4F8FD}"/>
    <cellStyle name="Normalno 3 2 2" xfId="296" xr:uid="{22CBE7FB-BC49-4C70-870E-D3ACA1CF3EE8}"/>
    <cellStyle name="Normalno 3 2 3" xfId="174" xr:uid="{174168C9-EBED-40A6-B6D2-29E2D4B7026E}"/>
    <cellStyle name="Normalno 3 2 4" xfId="451" xr:uid="{BB3F6E7D-DCA5-4DCA-B345-4ACA0EB1169D}"/>
    <cellStyle name="Normalno 3 2 5" xfId="610" xr:uid="{5F2706DB-FF3B-4159-AE67-1A00098E28AC}"/>
    <cellStyle name="Normalno 3 3" xfId="209" xr:uid="{35D72D12-3333-4D87-8C42-A515A88E0372}"/>
    <cellStyle name="Normalno 3 3 2" xfId="331" xr:uid="{9EBDFD47-AC30-462C-A2D5-30B87F42A670}"/>
    <cellStyle name="Normalno 3 4" xfId="235" xr:uid="{46E04CB0-05D9-4237-876B-7C2564E0F996}"/>
    <cellStyle name="Normalno 3 4 2" xfId="357" xr:uid="{FD837EAD-7CB3-4F23-8E0A-A1D2DF2A7606}"/>
    <cellStyle name="Normalno 3 5" xfId="270" xr:uid="{2AD6FC1C-0878-4E8E-820E-3518BF54CEE0}"/>
    <cellStyle name="Normalno 3 6" xfId="147" xr:uid="{B4AC2F92-F97A-4C67-9525-6A5FC2610E95}"/>
    <cellStyle name="Normalno 3 7" xfId="450" xr:uid="{502DDC6E-72D9-4458-BE1B-98B405DE0447}"/>
    <cellStyle name="Normalno 3 8" xfId="533" xr:uid="{222257F8-328B-442D-9FD0-8826C6FFD9DC}"/>
    <cellStyle name="Number (0)" xfId="611" xr:uid="{1FBBB1BB-61FD-40AA-B384-0356C50EE556}"/>
    <cellStyle name="Number (0) 2" xfId="612" xr:uid="{D9157565-29D6-423F-A7B4-1C95B5A44079}"/>
    <cellStyle name="Number (0.00)" xfId="613" xr:uid="{61F2426B-5E6E-4544-9BE8-1AB9A7ED4B88}"/>
    <cellStyle name="Number (0.00) 2" xfId="614" xr:uid="{CC1A374D-3372-4D99-B707-E13B9D49044A}"/>
    <cellStyle name="NumberEng" xfId="615" xr:uid="{863DB34D-1E82-4942-A31E-BBFBA47C94AC}"/>
    <cellStyle name="NumberEng 2" xfId="616" xr:uid="{B3489EEE-C6AB-47BD-A8D2-0AF927C19BD3}"/>
    <cellStyle name="Obično 2" xfId="46" xr:uid="{14AE3BA9-3AE8-49A6-BF17-9A5413800287}"/>
    <cellStyle name="Obično 4" xfId="47" xr:uid="{A72F0B9D-DD7D-4071-967D-794F93A1E47B}"/>
    <cellStyle name="Obično 5" xfId="48" xr:uid="{37577517-17D3-4B03-B841-F12277652562}"/>
    <cellStyle name="Obično_External sector_spf 2" xfId="32" xr:uid="{C3AEF88A-2FDE-41E3-91E1-3985EB2CC94B}"/>
    <cellStyle name="Percent (0)" xfId="617" xr:uid="{C1BE95B7-DEE9-468C-9CF6-79C59ED56559}"/>
    <cellStyle name="Percent (0) 2" xfId="618" xr:uid="{FDD63C19-A3C2-4FAB-B2CD-001C81AA6F9F}"/>
    <cellStyle name="Percent 10" xfId="253" xr:uid="{FDF7B0F1-F418-4806-899D-03EF9A7DE36C}"/>
    <cellStyle name="Percent 11" xfId="887" xr:uid="{F2971977-6476-4D51-95CE-56ACBCACD2F9}"/>
    <cellStyle name="Percent 12 7 2 2" xfId="708" xr:uid="{CAD2CE6B-CF16-4084-85CF-12E2CEE93A9A}"/>
    <cellStyle name="Percent 12 8" xfId="474" xr:uid="{E66B6649-6413-447C-98A5-9A9A846A9573}"/>
    <cellStyle name="Percent 12 8 2" xfId="115" xr:uid="{E420EB23-759E-499D-AD4B-0561CA5145E1}"/>
    <cellStyle name="Percent 12 8 2 2" xfId="325" xr:uid="{37D480F6-A84A-4C65-9E3B-27C3296D8EA0}"/>
    <cellStyle name="Percent 12 8 2 2 2" xfId="501" xr:uid="{6F951889-7F64-4BAE-B2FB-287A89634736}"/>
    <cellStyle name="Percent 12 8 2 3" xfId="203" xr:uid="{CE6FA680-3936-4150-B7F7-FC19E31D56F8}"/>
    <cellStyle name="Percent 12 8 2 4" xfId="489" xr:uid="{1167BE61-8DCF-4051-8755-F06C9652C82F}"/>
    <cellStyle name="Percent 12 8 3" xfId="496" xr:uid="{216A3ACF-3BAA-41C2-BA77-87712C954C09}"/>
    <cellStyle name="Percent 12 8 4" xfId="662" xr:uid="{71C864D8-6055-49E2-B3ED-638516F7F42F}"/>
    <cellStyle name="Percent 15 3 3" xfId="765" xr:uid="{359C3733-2E7B-46CA-B731-78C305E153EA}"/>
    <cellStyle name="Percent 2" xfId="34" xr:uid="{5FE4654B-56C5-4346-916C-74A5CCF65ADC}"/>
    <cellStyle name="Percent 2 10" xfId="476" xr:uid="{65517D18-A67A-4CB2-87EB-C3B5D65491E6}"/>
    <cellStyle name="Percent 2 11" xfId="527" xr:uid="{9C38FE60-FF16-43E3-9875-6B2E3E1B139A}"/>
    <cellStyle name="Percent 2 13" xfId="480" xr:uid="{EFBB6454-86DD-47F9-8D42-649198D09300}"/>
    <cellStyle name="Percent 2 13 2" xfId="483" xr:uid="{D643176F-4AEC-49B3-B34D-93B6ACE9F9F3}"/>
    <cellStyle name="Percent 2 13 2 2" xfId="700" xr:uid="{77483DCE-FD95-4232-A7DC-208280C996C6}"/>
    <cellStyle name="Percent 2 2" xfId="49" xr:uid="{BFDB8880-7F8A-4AC0-B1BE-4749A9C771EC}"/>
    <cellStyle name="Percent 2 2 2" xfId="90" xr:uid="{47912122-9A61-4F2D-9DEC-9A7F093099AB}"/>
    <cellStyle name="Percent 2 2 2 2" xfId="301" xr:uid="{F5DAD393-356B-43B6-B394-DB10606F56BB}"/>
    <cellStyle name="Percent 2 2 2 3" xfId="179" xr:uid="{2467ED30-0540-4286-B192-E5D847C8CA3E}"/>
    <cellStyle name="Percent 2 2 2 4" xfId="646" xr:uid="{FBBEC379-78A6-4F0D-99C7-077F1D3D4763}"/>
    <cellStyle name="Percent 2 2 3" xfId="236" xr:uid="{6C8D9B66-6D59-4D85-9248-0FA031C4ECBB}"/>
    <cellStyle name="Percent 2 2 3 2" xfId="358" xr:uid="{39932552-6748-4F03-B474-9E4564D48449}"/>
    <cellStyle name="Percent 2 2 4" xfId="271" xr:uid="{6D39E4C8-77DA-43EC-B32B-8AE6FC1160FE}"/>
    <cellStyle name="Percent 2 2 5" xfId="148" xr:uid="{AB9F4F7C-B57F-4781-AD7A-3ED112C120AC}"/>
    <cellStyle name="Percent 2 2 6" xfId="454" xr:uid="{D1A4BB51-D6B8-4811-AFBA-EA9E65F86948}"/>
    <cellStyle name="Percent 2 2 7" xfId="534" xr:uid="{202616EE-5634-468C-A30B-6DEDA427896D}"/>
    <cellStyle name="Percent 2 3" xfId="69" xr:uid="{3D9C0ED6-6BB6-48B2-9DD0-5F3C8EDB5D98}"/>
    <cellStyle name="Percent 2 3 2" xfId="251" xr:uid="{7C40144B-80D4-4265-BB1E-46EDF62B80B7}"/>
    <cellStyle name="Percent 2 3 2 2" xfId="372" xr:uid="{2F90D1BB-A10D-4605-BA84-6AF449456548}"/>
    <cellStyle name="Percent 2 3 2 3" xfId="647" xr:uid="{CBCC6757-79EC-4220-A024-7CA939937DA9}"/>
    <cellStyle name="Percent 2 3 3" xfId="285" xr:uid="{B3E6A1B6-A1F0-4441-978C-B412A3DAAEB0}"/>
    <cellStyle name="Percent 2 3 4" xfId="163" xr:uid="{CF0AEACC-7BEA-4207-9EBF-448232EA4756}"/>
    <cellStyle name="Percent 2 3 5" xfId="455" xr:uid="{B52BC603-58D4-4F20-AF89-83BC20F14F72}"/>
    <cellStyle name="Percent 2 3 6" xfId="547" xr:uid="{3D0152B5-9828-4410-B99A-8F1E836D384F}"/>
    <cellStyle name="Percent 2 4" xfId="94" xr:uid="{F1C788BF-AC8A-4D61-A162-A7E6728BEF56}"/>
    <cellStyle name="Percent 2 4 2" xfId="619" xr:uid="{4C5E068E-ECA3-4A73-8C8E-6772C0839DB5}"/>
    <cellStyle name="Percent 2 5" xfId="228" xr:uid="{B30B96DA-6AC2-4BB5-9828-2BE8CB052FE9}"/>
    <cellStyle name="Percent 2 5 2" xfId="350" xr:uid="{FD308558-C4FC-45A0-8884-7F8FE4D9FA38}"/>
    <cellStyle name="Percent 2 5 3" xfId="657" xr:uid="{BEE6BC08-DA82-415B-B609-198C085290B9}"/>
    <cellStyle name="Percent 2 6" xfId="263" xr:uid="{4DCB53D5-647A-4F07-B9B9-856B1B68A308}"/>
    <cellStyle name="Percent 2 7" xfId="140" xr:uid="{A58F29F4-A1B0-4F90-8DA0-A43100B73455}"/>
    <cellStyle name="Percent 2 8" xfId="453" xr:uid="{63FD35FF-06EE-4696-953D-EA1F3E22AB2F}"/>
    <cellStyle name="Percent 2 9" xfId="487" xr:uid="{B62B4EBD-EE89-4A28-9176-28F3AAB27A38}"/>
    <cellStyle name="Percent 3" xfId="33" xr:uid="{ACD588D4-581A-4751-AC0A-B6960D430BEE}"/>
    <cellStyle name="Percent 3 2" xfId="621" xr:uid="{E951E416-5EDD-40B2-A734-1841EA0696A9}"/>
    <cellStyle name="Percent 3 3" xfId="620" xr:uid="{A2D45291-A0EF-4077-8BCE-63279871C9EF}"/>
    <cellStyle name="Percent 4" xfId="66" xr:uid="{7FD7A723-2EEF-4BE2-907F-9D01275F9586}"/>
    <cellStyle name="Percent 4 2" xfId="250" xr:uid="{E2CAB54C-9CD7-4274-8CA5-819A6B95B97D}"/>
    <cellStyle name="Percent 4 2 2" xfId="371" xr:uid="{FE3ED2BC-1A06-4E43-ACA6-DAD8EF760949}"/>
    <cellStyle name="Percent 4 2 3" xfId="648" xr:uid="{CD4D4B35-F90B-4DCA-84A9-152EAFD205A1}"/>
    <cellStyle name="Percent 4 3" xfId="284" xr:uid="{CD618453-0698-4981-B0CE-033936637532}"/>
    <cellStyle name="Percent 4 4" xfId="162" xr:uid="{30B4EB9B-AB24-45E9-A33B-103F055F0E15}"/>
    <cellStyle name="Percent 4 5" xfId="457" xr:uid="{4AEDCE73-1103-4110-A676-47098706C811}"/>
    <cellStyle name="Percent 4 6" xfId="546" xr:uid="{4878B286-54F3-4826-8FEB-7F1DBC6621C5}"/>
    <cellStyle name="Percent 44 2" xfId="681" xr:uid="{293B6FA3-7CF5-4BC8-94BE-6D9DF8B76E1C}"/>
    <cellStyle name="Percent 5" xfId="77" xr:uid="{D8B9F31D-5100-42E1-94C3-445DCEF10E91}"/>
    <cellStyle name="Percent 5 2" xfId="293" xr:uid="{ACAA81D2-7EB8-4632-BBCF-6780498B5D80}"/>
    <cellStyle name="Percent 5 3" xfId="171" xr:uid="{D7B884FB-2422-4D96-8D9A-20DB63DC8341}"/>
    <cellStyle name="Percent 5 4" xfId="458" xr:uid="{8B1C446C-6DB2-44A8-BC33-E1FA295447E7}"/>
    <cellStyle name="Percent 5 5" xfId="555" xr:uid="{8252B035-D4C8-4B50-ADD4-BA91F30A3EE5}"/>
    <cellStyle name="Percent 6" xfId="92" xr:uid="{8ACE3E95-5EAA-4EC4-A52E-DCE4D93E7940}"/>
    <cellStyle name="Percent 6 2" xfId="303" xr:uid="{CAA7708E-8DBC-45F8-95CF-95F142E452EA}"/>
    <cellStyle name="Percent 6 3" xfId="181" xr:uid="{BD567FFC-5C6C-48F9-9E33-52B4F439E637}"/>
    <cellStyle name="Percent 6 4" xfId="565" xr:uid="{F9CB5C9E-9D28-450B-9379-DDCBBB09F823}"/>
    <cellStyle name="Percent 63" xfId="669" xr:uid="{9A100133-A3B3-4090-88F9-762A1665A68D}"/>
    <cellStyle name="Percent 7" xfId="507" xr:uid="{AA9A9510-695A-497F-BFC7-5EF80471D2BF}"/>
    <cellStyle name="Percent 8" xfId="129" xr:uid="{EA46B076-7F11-4F42-8ACA-F773C3FF72D0}"/>
    <cellStyle name="Percent 9" xfId="130" xr:uid="{1A1BDD96-D840-46C9-95C7-51C3B4C89F9B}"/>
    <cellStyle name="Prozent_ChartsSPORT" xfId="622" xr:uid="{056291B5-57E2-46DD-ADFF-1DE5CDCE0366}"/>
    <cellStyle name="Red Text" xfId="623" xr:uid="{B4202843-72CF-47A8-9F1F-4F7862784BAD}"/>
    <cellStyle name="Standard_ChartsSPORT" xfId="624" xr:uid="{B0E04C03-638D-4C6F-BA3E-65B186F9D02E}"/>
    <cellStyle name="Stil 1" xfId="50" xr:uid="{8D81BE9F-2DF8-49C9-A702-BACE99D4F2FD}"/>
    <cellStyle name="Style 1" xfId="1" xr:uid="{00000000-0005-0000-0000-000005000000}"/>
    <cellStyle name="text" xfId="625" xr:uid="{9A37C00A-AD4B-4E34-804C-4D5714325E00}"/>
    <cellStyle name="Tickmark" xfId="626" xr:uid="{11DE64EA-B68C-4152-9928-0D407C4D19BF}"/>
    <cellStyle name="TopGrey" xfId="627" xr:uid="{ECC98E55-7C52-4E2E-96A4-4A99C0ADFFF4}"/>
    <cellStyle name="Währung [0]_ChartsSPORT" xfId="628" xr:uid="{993CC7DB-3869-45A0-91BB-D8FBD9448625}"/>
    <cellStyle name="Währung_ChartsSPORT" xfId="629" xr:uid="{B5845638-967B-499E-87C1-50F88A1C3223}"/>
    <cellStyle name="Währung0" xfId="630" xr:uid="{AF6A1EE5-7670-443A-A522-D9C3024CA1D2}"/>
    <cellStyle name="Zeile 1" xfId="631" xr:uid="{08CE8452-0845-42D3-B5EE-9701A0C7A3D7}"/>
    <cellStyle name="Zeile 2" xfId="632" xr:uid="{9A4A6878-763A-463C-AED9-6814A8B22182}"/>
    <cellStyle name="Денежный 2" xfId="715" xr:uid="{4A8FDF74-7214-4931-B644-5702F11A6AD5}"/>
    <cellStyle name="Денежный 2 2" xfId="734" xr:uid="{55F40462-40A9-4665-BC24-2AD1044DDDAE}"/>
    <cellStyle name="Денежный 2 2 2" xfId="836" xr:uid="{97F4BEDC-8696-42E6-A4C7-2F1852B6FA05}"/>
    <cellStyle name="Денежный 2 3" xfId="771" xr:uid="{ED9DEFC0-CAC0-491F-A310-F1463B9E6360}"/>
    <cellStyle name="Денежный 2 3 2" xfId="868" xr:uid="{936E8B55-154C-41E5-8CBD-7E2D8D9EE9BA}"/>
    <cellStyle name="Денежный 2 4" xfId="821" xr:uid="{4D44AF45-5366-4C27-A525-0D6887D5D280}"/>
    <cellStyle name="Обычный 10 3" xfId="698" xr:uid="{42A6B3E6-2920-4455-A33C-51C4846774C4}"/>
    <cellStyle name="Обычный 11" xfId="711" xr:uid="{1C1F8B79-05AF-406A-BD9A-CAC57B6D6076}"/>
    <cellStyle name="Обычный 11 2" xfId="783" xr:uid="{95944FA1-5707-48B9-8559-603B3C46CC31}"/>
    <cellStyle name="Обычный 11 2 2" xfId="871" xr:uid="{C2B8738C-B406-4454-A075-E21BACD4A419}"/>
    <cellStyle name="Обычный 11 3" xfId="818" xr:uid="{C4B28A1F-C78E-4537-836B-A558D4826230}"/>
    <cellStyle name="Обычный 11 8" xfId="723" xr:uid="{1F5358F9-57E9-440A-9BB6-075F6298EC2F}"/>
    <cellStyle name="Обычный 11 8 2" xfId="826" xr:uid="{6BCA299D-B8A2-40DF-96EE-627C131C18DE}"/>
    <cellStyle name="Обычный 12" xfId="775" xr:uid="{4D69B26F-CD62-4111-85D0-14A42585F3CA}"/>
    <cellStyle name="Обычный 12 2" xfId="782" xr:uid="{8240A09F-36CF-4F4D-A4A3-504A3604EE92}"/>
    <cellStyle name="Обычный 12 3" xfId="60" xr:uid="{2836C715-55BA-4D1B-B944-0677466FCD00}"/>
    <cellStyle name="Обычный 12 3 10" xfId="393" xr:uid="{662EB056-9193-4001-AC64-C62B149F6706}"/>
    <cellStyle name="Обычный 12 3 11" xfId="459" xr:uid="{21504F9D-D6A3-4531-9DE8-8F1261D07E28}"/>
    <cellStyle name="Обычный 12 3 12" xfId="520" xr:uid="{D6B29113-0889-4DC7-8787-4C88AEAAFC67}"/>
    <cellStyle name="Обычный 12 3 2" xfId="78" xr:uid="{8B6DC5A9-4CAC-45C1-928A-F533810005FE}"/>
    <cellStyle name="Обычный 12 3 2 2" xfId="294" xr:uid="{1FF27F9D-26D0-4F09-AB81-FFFBA020C7AF}"/>
    <cellStyle name="Обычный 12 3 2 3" xfId="172" xr:uid="{D9F4D102-4D93-47DF-A59E-0DCC8689E7F6}"/>
    <cellStyle name="Обычный 12 3 2 4" xfId="460" xr:uid="{72F3848D-420C-43C2-8A07-A7647C9981A0}"/>
    <cellStyle name="Обычный 12 3 2 5" xfId="556" xr:uid="{8E6A9FAC-BD8C-40AD-9EA3-327F8CC5B851}"/>
    <cellStyle name="Обычный 12 3 3" xfId="102" xr:uid="{D90DCBDC-BECE-4EA9-AB4F-9BC63C0734A0}"/>
    <cellStyle name="Обычный 12 3 3 2" xfId="312" xr:uid="{85C04BFB-49A3-4C8B-96BB-686B461250DF}"/>
    <cellStyle name="Обычный 12 3 3 3" xfId="190" xr:uid="{B631D0CF-8E5C-4BC9-952C-28AD47DC4B1F}"/>
    <cellStyle name="Обычный 12 3 3 4" xfId="564" xr:uid="{2E5C37D8-9B4D-4530-8DB9-528381CA7048}"/>
    <cellStyle name="Обычный 12 3 4" xfId="111" xr:uid="{3526FCE0-5786-4171-8AD5-800A9906C476}"/>
    <cellStyle name="Обычный 12 3 4 2" xfId="321" xr:uid="{52E82858-1BF5-4282-93E0-860DE2B3589F}"/>
    <cellStyle name="Обычный 12 3 4 3" xfId="199" xr:uid="{8DBAE3C8-9A57-4C80-BBC3-7F07983C1831}"/>
    <cellStyle name="Обычный 12 3 5" xfId="124" xr:uid="{172D2F56-B867-4158-9908-48ABBE03221E}"/>
    <cellStyle name="Обычный 12 3 5 2" xfId="340" xr:uid="{97AB62AD-479D-412A-9D81-CAE67E390D13}"/>
    <cellStyle name="Обычный 12 3 5 3" xfId="218" xr:uid="{ADD9DDAE-4926-4317-8013-652A1A9372EF}"/>
    <cellStyle name="Обычный 12 3 6" xfId="246" xr:uid="{32734201-F89A-423D-AA37-50500F5A9308}"/>
    <cellStyle name="Обычный 12 3 6 2" xfId="367" xr:uid="{23AA343B-2B11-4339-A355-849057E968A8}"/>
    <cellStyle name="Обычный 12 3 7" xfId="280" xr:uid="{DD315A7E-A9E5-44B4-B542-3E8BA9A08196}"/>
    <cellStyle name="Обычный 12 3 8" xfId="158" xr:uid="{3A2F71A8-95BC-4134-AE77-F670032267E4}"/>
    <cellStyle name="Обычный 12 3 9" xfId="381" xr:uid="{FA0557F9-C059-4ED0-BC5B-09763F7B3211}"/>
    <cellStyle name="Обычный 14 2" xfId="659" xr:uid="{F424B7AC-BBEC-4B77-86A8-AEF4398ED40F}"/>
    <cellStyle name="Обычный 19 2" xfId="666" xr:uid="{485193E2-A61A-49B9-9354-5A5ABEA69B25}"/>
    <cellStyle name="Обычный 19 2 2" xfId="752" xr:uid="{B14CAA2F-DBDA-463E-A405-3359046D8D27}"/>
    <cellStyle name="Обычный 19 2 2 2" xfId="854" xr:uid="{B3E44856-6687-4F8B-8703-ED8DE95DF8D0}"/>
    <cellStyle name="Обычный 19 2 3" xfId="797" xr:uid="{B80DF9D9-1077-4E21-8002-101A32EA07F0}"/>
    <cellStyle name="Обычный 19 2 4" xfId="885" xr:uid="{914DCA0F-9982-4063-826C-DB96FFACF166}"/>
    <cellStyle name="Обычный 19 4" xfId="655" xr:uid="{C78DA14C-B6D2-453F-AF3F-54310A64E036}"/>
    <cellStyle name="Обычный 19 4 2" xfId="710" xr:uid="{76195417-48E8-4091-A331-C06F830325F7}"/>
    <cellStyle name="Обычный 19 4 2 2" xfId="817" xr:uid="{0D0BAEEE-9FA0-439B-B75B-1E3615DC4618}"/>
    <cellStyle name="Обычный 19 4 3" xfId="731" xr:uid="{E2CB04A0-B09E-4BF5-88D6-274D2CC07C6F}"/>
    <cellStyle name="Обычный 19 4 3 2" xfId="833" xr:uid="{4927E9C6-FF51-4187-8BEF-0BA28F4CE091}"/>
    <cellStyle name="Обычный 19 4 4" xfId="795" xr:uid="{04064B0A-C0F2-4067-B7E3-516A2FF4CB66}"/>
    <cellStyle name="Обычный 2" xfId="660" xr:uid="{2FA11017-C40C-4876-877D-924B27E5BF60}"/>
    <cellStyle name="Обычный 2 2" xfId="780" xr:uid="{7BFF91EB-F275-47F4-94B7-4AF9B8D59CBF}"/>
    <cellStyle name="Обычный 2 2 2" xfId="763" xr:uid="{81AA20DD-72B6-49E0-B382-17A979D596B5}"/>
    <cellStyle name="Обычный 2 2 2 2" xfId="686" xr:uid="{71CD80BD-D381-4483-BC4C-34F83D1B52E8}"/>
    <cellStyle name="Обычный 2 2 2 2 2" xfId="664" xr:uid="{999022D6-FCAC-4864-8328-253413898D31}"/>
    <cellStyle name="Обычный 2 2 4" xfId="781" xr:uid="{4EFEF54F-66B3-4005-B9B9-47BEDF632C0C}"/>
    <cellStyle name="Обычный 2 3" xfId="689" xr:uid="{62A35A87-6CF7-4659-8DF3-EA56879619E8}"/>
    <cellStyle name="Обычный 2 3 3" xfId="692" xr:uid="{3D9F521B-A498-479B-96DF-45332A26DCC1}"/>
    <cellStyle name="Обычный 2 4" xfId="787" xr:uid="{F57CD639-077E-48CB-9D26-D3EEB1461F38}"/>
    <cellStyle name="Обычный 2 4 2" xfId="720" xr:uid="{B0659259-1AE7-4F14-91EF-210B8D86D611}"/>
    <cellStyle name="Обычный 28 2 6 2 2 2 2 2 2 2" xfId="706" xr:uid="{8CA561C3-0C8F-44B8-838C-F1C872354E1E}"/>
    <cellStyle name="Обычный 28 2 6 2 2 2 2 2 2 2 2" xfId="725" xr:uid="{BF162959-3BE9-4852-8BBA-9322E8E4C797}"/>
    <cellStyle name="Обычный 28 2 6 2 2 2 2 2 2 2 2 2" xfId="736" xr:uid="{A2F32F3F-0FB6-434D-B188-D646C50EEC00}"/>
    <cellStyle name="Обычный 28 2 6 2 2 2 2 2 2 2 2 2 2" xfId="838" xr:uid="{FFAB1AD9-1C9D-4960-94CC-6E10F7CF6B79}"/>
    <cellStyle name="Обычный 28 2 6 2 2 2 2 2 2 2 2 3" xfId="744" xr:uid="{2D59B236-BD72-4BE0-8CFA-BAF0DF343566}"/>
    <cellStyle name="Обычный 28 2 6 2 2 2 2 2 2 2 2 3 2" xfId="846" xr:uid="{2DF1A873-DFB5-4744-A26B-AB11E340B206}"/>
    <cellStyle name="Обычный 28 2 6 2 2 2 2 2 2 2 2 4" xfId="828" xr:uid="{6DD6898C-6CF0-46EA-BB51-DF4E3BF55B8A}"/>
    <cellStyle name="Обычный 28 2 6 2 2 2 2 2 2 2 2 5" xfId="875" xr:uid="{171E6587-6AFA-4E37-877E-B00AC50F5481}"/>
    <cellStyle name="Обычный 28 2 6 2 2 2 2 2 2 2 3" xfId="755" xr:uid="{6B5201B3-7D77-4228-8FDE-6412C3592995}"/>
    <cellStyle name="Обычный 28 2 6 2 2 2 2 2 2 2 3 2" xfId="857" xr:uid="{9F03EAC9-422B-4959-A2F2-89D32A6ACF24}"/>
    <cellStyle name="Обычный 28 2 6 2 2 2 2 2 2 2 4" xfId="815" xr:uid="{DE78B161-73D0-4661-8002-8B7ED9BDE078}"/>
    <cellStyle name="Обычный 28 2 6 2 2 6 2 2 2" xfId="701" xr:uid="{A84FCE1B-D7C0-40E0-AD7C-E3F8F2172972}"/>
    <cellStyle name="Обычный 28 2 6 2 2 6 2 2 2 2" xfId="812" xr:uid="{AD79DA1D-EA10-49C5-91D7-A9B65B85BC4E}"/>
    <cellStyle name="Обычный 28 2 6 2 3" xfId="687" xr:uid="{8F3F9E0B-619E-4BAB-929D-52277C1B7DC6}"/>
    <cellStyle name="Обычный 28 2 6 2 3 2" xfId="803" xr:uid="{694C7ED9-4191-4E02-AD09-07F35479162D}"/>
    <cellStyle name="Обычный 28 2 6 3" xfId="677" xr:uid="{83819667-D6B0-42F4-B5CD-886A60AA8A31}"/>
    <cellStyle name="Обычный 28 2 6 3 2" xfId="727" xr:uid="{DB10B0F6-F707-4102-BCCA-ACFF9B453F68}"/>
    <cellStyle name="Обычный 28 2 6 3 2 2" xfId="740" xr:uid="{87DB9769-95BA-4D54-BA02-C1C78338D186}"/>
    <cellStyle name="Обычный 28 2 6 3 2 2 2" xfId="842" xr:uid="{E3C3D8CD-34B9-495E-8CCB-363EAA131DE4}"/>
    <cellStyle name="Обычный 28 2 6 3 2 3" xfId="748" xr:uid="{75A77041-525A-4D33-B59B-25E1913FE023}"/>
    <cellStyle name="Обычный 28 2 6 3 2 3 2" xfId="850" xr:uid="{A365921D-AE3A-41C6-95AE-D921D749FFF4}"/>
    <cellStyle name="Обычный 28 2 6 3 2 4" xfId="830" xr:uid="{A948FBAC-4166-4B4D-B5ED-C58D69304003}"/>
    <cellStyle name="Обычный 28 2 6 3 2 5" xfId="879" xr:uid="{0537ACA8-8E2E-4CDD-B257-50C90AC67F11}"/>
    <cellStyle name="Обычный 28 2 6 3 3" xfId="762" xr:uid="{EF7D4813-A79B-4D3B-AA33-3A8ECE87449A}"/>
    <cellStyle name="Обычный 28 2 6 3 3 2" xfId="861" xr:uid="{CC9C1863-C497-418A-966F-9D5000DFEF9C}"/>
    <cellStyle name="Обычный 28 2 6 3 4" xfId="801" xr:uid="{8094F607-5C08-49CD-9D0F-773CE4BAFC14}"/>
    <cellStyle name="Обычный 28 2 7 2" xfId="675" xr:uid="{E67FDC81-AAE8-4DF1-A29B-A5F94BC04EFA}"/>
    <cellStyle name="Обычный 28 2 7 2 2" xfId="737" xr:uid="{1637D959-A19A-4477-B53D-60E407A1E313}"/>
    <cellStyle name="Обычный 28 2 7 2 2 2" xfId="745" xr:uid="{368E0A8A-B71D-49DC-840C-9D544757238E}"/>
    <cellStyle name="Обычный 28 2 7 2 2 2 2" xfId="847" xr:uid="{0DFE2C53-F26E-4B43-83D9-E76952EE7ADE}"/>
    <cellStyle name="Обычный 28 2 7 2 2 2 2 2 2" xfId="676" xr:uid="{9BF33CB4-51EC-4340-8F17-1512A91C769A}"/>
    <cellStyle name="Обычный 28 2 7 2 2 2 2 2 2 2" xfId="724" xr:uid="{D13DD9BF-E2FC-4D8F-9BE4-1297B3326B47}"/>
    <cellStyle name="Обычный 28 2 7 2 2 2 2 2 2 2 2" xfId="739" xr:uid="{FCD7F645-C179-4A45-B972-7325773524BC}"/>
    <cellStyle name="Обычный 28 2 7 2 2 2 2 2 2 2 2 2" xfId="841" xr:uid="{9C4BB922-BE8B-4B6E-AB2D-AB4E8A84FD9D}"/>
    <cellStyle name="Обычный 28 2 7 2 2 2 2 2 2 2 3" xfId="747" xr:uid="{5939DFA0-5B30-4860-8892-6BA1D4DE78B7}"/>
    <cellStyle name="Обычный 28 2 7 2 2 2 2 2 2 2 3 2" xfId="849" xr:uid="{CCD113F5-10FC-4525-B3B7-0B16FAF6CAB9}"/>
    <cellStyle name="Обычный 28 2 7 2 2 2 2 2 2 2 4" xfId="827" xr:uid="{95557640-469E-46D0-BFE5-13D013138A7F}"/>
    <cellStyle name="Обычный 28 2 7 2 2 2 2 2 2 2 5" xfId="878" xr:uid="{E5FAD542-4D99-4A09-94CA-785E877E7820}"/>
    <cellStyle name="Обычный 28 2 7 2 2 2 2 2 2 3" xfId="738" xr:uid="{BDF06279-BF2C-4B55-A1EE-EB75898B34CA}"/>
    <cellStyle name="Обычный 28 2 7 2 2 2 2 2 2 3 2" xfId="840" xr:uid="{98128833-0119-4DEC-A879-943180C139B2}"/>
    <cellStyle name="Обычный 28 2 7 2 2 2 2 2 2 4" xfId="746" xr:uid="{3A267973-1651-4707-AE81-79FAF42E8C94}"/>
    <cellStyle name="Обычный 28 2 7 2 2 2 2 2 2 4 2" xfId="848" xr:uid="{D233AC0E-B206-4AFA-9411-222035CE3C9E}"/>
    <cellStyle name="Обычный 28 2 7 2 2 2 2 2 2 5" xfId="761" xr:uid="{A3D56852-C965-4302-9C40-3D0F02B4A82A}"/>
    <cellStyle name="Обычный 28 2 7 2 2 2 2 2 2 5 2" xfId="860" xr:uid="{5615FB9F-EB60-4ED1-8CE1-053C2C724DB4}"/>
    <cellStyle name="Обычный 28 2 7 2 2 2 2 2 2 6" xfId="800" xr:uid="{4F9F14BB-ECA6-4989-B7CA-47382F7402A1}"/>
    <cellStyle name="Обычный 28 2 7 2 2 2 2 2 2 7" xfId="877" xr:uid="{F35646E4-6D45-4F4A-BEBE-049379AE700F}"/>
    <cellStyle name="Обычный 28 2 7 2 2 3" xfId="766" xr:uid="{1E1B479F-CC0B-4D83-8396-B2E49A37D160}"/>
    <cellStyle name="Обычный 28 2 7 2 2 3 2" xfId="863" xr:uid="{58A7BC49-71B9-4B40-9471-53E7747EF782}"/>
    <cellStyle name="Обычный 28 2 7 2 2 4" xfId="839" xr:uid="{AB63F098-C5EA-4ABA-82C1-E8CA373A8E2C}"/>
    <cellStyle name="Обычный 28 2 7 2 2 5" xfId="876" xr:uid="{8FE3FB5E-F552-47E8-BE26-DBED8D18C5ED}"/>
    <cellStyle name="Обычный 28 2 7 2 3" xfId="760" xr:uid="{173F3F3D-2FCC-4C3D-8DF8-FD0D9D63A862}"/>
    <cellStyle name="Обычный 28 2 7 2 3 2" xfId="859" xr:uid="{5AFAB5CE-5A44-48F3-8709-DDD0FB8374F3}"/>
    <cellStyle name="Обычный 28 2 7 2 4" xfId="799" xr:uid="{02B2100B-C6AA-4A54-8674-D2AF2DF757EC}"/>
    <cellStyle name="Обычный 28 2 7 2 6" xfId="695" xr:uid="{111FC412-E189-49C1-93A0-1661AF175039}"/>
    <cellStyle name="Обычный 28 2 7 2 6 2" xfId="726" xr:uid="{78E193EB-64CF-4AE8-B097-489266DA9AE5}"/>
    <cellStyle name="Обычный 28 2 7 2 6 2 2" xfId="829" xr:uid="{8B3FC126-8DBC-4D49-B079-7D2AC6AE7554}"/>
    <cellStyle name="Обычный 28 2 7 2 6 3" xfId="741" xr:uid="{2863182F-4EB9-4716-9660-9668D9C6E81E}"/>
    <cellStyle name="Обычный 28 2 7 2 6 3 2" xfId="843" xr:uid="{4C6B7168-9A51-4206-829D-D4D545665B0D}"/>
    <cellStyle name="Обычный 28 2 7 2 6 4" xfId="749" xr:uid="{F2977C55-D884-44F6-90F2-F44311D00C4C}"/>
    <cellStyle name="Обычный 28 2 7 2 6 4 2" xfId="851" xr:uid="{A1BE191F-E7E3-4D63-A1BA-CC4B719A97BC}"/>
    <cellStyle name="Обычный 28 2 7 2 6 5" xfId="808" xr:uid="{F942B67F-5ECA-4F0F-A677-AEA2FB37ED7A}"/>
    <cellStyle name="Обычный 28 2 7 2 6 6" xfId="880" xr:uid="{F579DAF8-F5F6-4D97-BA86-D75012C0FFB3}"/>
    <cellStyle name="Обычный 28 2 7 5 2 2 2" xfId="694" xr:uid="{2681BB0E-D0C8-4C4C-BF7C-E1F4E4C35DBF}"/>
    <cellStyle name="Обычный 28 2 7 5 2 2 2 2" xfId="807" xr:uid="{65532EC5-B765-4941-849F-E3E564EBBCB9}"/>
    <cellStyle name="Обычный 3" xfId="691" xr:uid="{6AC77B48-1836-473C-ADAE-9BA1D585B283}"/>
    <cellStyle name="Обычный 3 2" xfId="704" xr:uid="{3B3144B9-E702-4200-A79B-2B214C3EA69B}"/>
    <cellStyle name="Обычный 3 2 2 2" xfId="672" xr:uid="{9E31C920-5732-4D27-AFCE-D5855F09836C}"/>
    <cellStyle name="Обычный 3 2 2 2 2" xfId="798" xr:uid="{DFD0C71E-4FB1-4AA9-BB05-08B820562C27}"/>
    <cellStyle name="Обычный 3 3" xfId="788" xr:uid="{2EDCF1A0-0C5C-46C0-8D63-93E19730E6A2}"/>
    <cellStyle name="Обычный 35 2" xfId="705" xr:uid="{6738C911-9011-4AB5-84BF-E7DEFAA5F2E2}"/>
    <cellStyle name="Обычный 35 2 2" xfId="814" xr:uid="{77FEA7E9-C308-4D1B-9F9F-D1DFF3953505}"/>
    <cellStyle name="Обычный 4" xfId="767" xr:uid="{1EB3CBC8-4306-4A4A-85E4-3FB95B8E55AE}"/>
    <cellStyle name="Обычный 4 2" xfId="864" xr:uid="{BF06CA74-06EA-40CA-A4AE-976100E296D9}"/>
    <cellStyle name="Обычный 4 3" xfId="717" xr:uid="{596487C8-2B2A-46C8-A6E7-98FE0B8C929B}"/>
    <cellStyle name="Обычный 45" xfId="722" xr:uid="{A868823A-FA9F-41EC-8A2A-8672291474B5}"/>
    <cellStyle name="Обычный 45 2" xfId="785" xr:uid="{0ABA0967-3CEB-4603-911D-6A64A6DE3DB0}"/>
    <cellStyle name="Обычный 45 3" xfId="825" xr:uid="{DCAAE0B3-A17B-430E-A329-7F81F33B4DE7}"/>
    <cellStyle name="Обычный 46" xfId="718" xr:uid="{AB5361A4-637A-4329-B5FD-77BC220D660D}"/>
    <cellStyle name="Обычный 46 2" xfId="732" xr:uid="{6C3AB4EC-F1D9-412C-A174-19E26FEBFBA2}"/>
    <cellStyle name="Обычный 46 2 2" xfId="834" xr:uid="{3825F24F-BF70-4F8B-82DF-E779CCF2E4F7}"/>
    <cellStyle name="Обычный 46 3" xfId="822" xr:uid="{036350B3-8AD7-4204-BA59-7006DE9B879B}"/>
    <cellStyle name="Обычный 47 3" xfId="685" xr:uid="{8530ACAB-2926-45CB-A405-06E4E0518D58}"/>
    <cellStyle name="Обычный 47 3 2" xfId="802" xr:uid="{88C6A0B2-CFAA-4414-A6E5-82FB403C414E}"/>
    <cellStyle name="Обычный 5" xfId="773" xr:uid="{C909D478-6C7F-4E91-81AE-5757CB15B10A}"/>
    <cellStyle name="Обычный 5 2" xfId="869" xr:uid="{63CF9492-0897-4F18-8096-1D42278CC13A}"/>
    <cellStyle name="Обычный 53 4 2 2 2" xfId="699" xr:uid="{C3ACDA7A-ACDB-450D-A3D1-1FA93A9B9176}"/>
    <cellStyle name="Обычный 53 4 2 2 2 2" xfId="811" xr:uid="{715E83C2-0D20-4EFC-A8F4-810FE472E344}"/>
    <cellStyle name="Обычный 56 2 2 2 2 2 2" xfId="728" xr:uid="{587914FC-0C19-458E-B8FC-9F0DD2D6B8B6}"/>
    <cellStyle name="Обычный 56 2 2 2 2 2 2 2" xfId="729" xr:uid="{D35195E0-136C-4F26-8E43-3C1B1B29DC6B}"/>
    <cellStyle name="Обычный 56 2 2 2 2 2 2 2 2" xfId="743" xr:uid="{DE299933-C2B3-4418-8915-9440751C3260}"/>
    <cellStyle name="Обычный 56 2 2 2 2 2 2 2 2 2" xfId="845" xr:uid="{7A103742-ADBB-4F19-B52A-11651530AF60}"/>
    <cellStyle name="Обычный 56 2 2 2 2 2 2 2 3" xfId="751" xr:uid="{18F9DD67-5DAB-4A91-BE0E-790EF6BD7912}"/>
    <cellStyle name="Обычный 56 2 2 2 2 2 2 2 3 2" xfId="853" xr:uid="{F9F8AB2A-AFBA-474D-AD70-D36024E24261}"/>
    <cellStyle name="Обычный 56 2 2 2 2 2 2 2 4" xfId="756" xr:uid="{0CBB9AC1-9088-408A-82D2-BB43C125158A}"/>
    <cellStyle name="Обычный 56 2 2 2 2 2 2 2 4 2" xfId="858" xr:uid="{792D6FB2-5403-4D44-AA15-3D63DB27A46F}"/>
    <cellStyle name="Обычный 56 2 2 2 2 2 2 2 5" xfId="832" xr:uid="{5B81BC43-561D-464A-9C14-547886D981E9}"/>
    <cellStyle name="Обычный 56 2 2 2 2 2 2 2 6" xfId="882" xr:uid="{5D8050B8-F64D-4796-8ADF-5067C3FD6067}"/>
    <cellStyle name="Обычный 56 2 2 2 2 2 2 3" xfId="742" xr:uid="{0BE7313C-228F-4920-B7B6-2EB11B847083}"/>
    <cellStyle name="Обычный 56 2 2 2 2 2 2 3 2" xfId="844" xr:uid="{AFE915AE-FCC6-4796-8BE2-2D437BD21973}"/>
    <cellStyle name="Обычный 56 2 2 2 2 2 2 4" xfId="750" xr:uid="{52C59866-1528-4D2A-84C6-D2FA53684E83}"/>
    <cellStyle name="Обычный 56 2 2 2 2 2 2 4 2" xfId="852" xr:uid="{F2149984-CADE-420F-94C2-425CDCD11995}"/>
    <cellStyle name="Обычный 56 2 2 2 2 2 2 5" xfId="754" xr:uid="{7A2D44C4-AC4B-4144-BE74-51295A6C4C98}"/>
    <cellStyle name="Обычный 56 2 2 2 2 2 2 5 2" xfId="856" xr:uid="{E47127BC-B671-4CEE-B9A2-FA71091E1CDA}"/>
    <cellStyle name="Обычный 56 2 2 2 2 2 2 6" xfId="831" xr:uid="{14CBF907-A3B4-47D6-B04B-190F5BCEE881}"/>
    <cellStyle name="Обычный 56 2 2 2 2 2 2 7" xfId="881" xr:uid="{CB2E015E-18FD-4A95-8F99-C7A7A40CF333}"/>
    <cellStyle name="Обычный 56 2 6 2 2 2" xfId="702" xr:uid="{CB74BA1E-1C9F-485F-A928-A9AE0F71F0EA}"/>
    <cellStyle name="Обычный 56 2 6 2 2 2 2" xfId="813" xr:uid="{F56D9AA4-FC29-4099-9908-2049D08E371B}"/>
    <cellStyle name="Обычный 56 3" xfId="688" xr:uid="{401B8DF3-8F89-4A6A-8861-CCCBBC097E45}"/>
    <cellStyle name="Обычный 56 3 2" xfId="804" xr:uid="{DC66729F-3106-4551-8B7E-140AECF329D1}"/>
    <cellStyle name="Обычный 57" xfId="721" xr:uid="{2214E11C-590F-4F7B-B469-1D52D4980D7D}"/>
    <cellStyle name="Обычный 57 2" xfId="824" xr:uid="{6FB359F7-A601-4630-840F-3B672522FA3C}"/>
    <cellStyle name="Обычный 59 2" xfId="789" xr:uid="{83C5E133-9D02-4671-88AA-128A4DA3B08A}"/>
    <cellStyle name="Обычный 59 2 2" xfId="872" xr:uid="{90B52EF4-A3B1-4992-885A-460247400EA9}"/>
    <cellStyle name="Обычный 6" xfId="884" xr:uid="{D232F85F-A173-4C30-817E-E1E02E2B2B1F}"/>
    <cellStyle name="Обычный 62 2 2 2" xfId="690" xr:uid="{99022A7E-ED8F-457E-B529-055FD6CD9570}"/>
    <cellStyle name="Обычный 62 2 2 2 2" xfId="696" xr:uid="{4473CDA1-9A95-4E09-9622-E767C223C2B9}"/>
    <cellStyle name="Обычный 62 2 2 2 2 2" xfId="809" xr:uid="{F0A00F26-6E07-4C88-9059-642BE8EE50B8}"/>
    <cellStyle name="Обычный 62 2 2 2 3" xfId="805" xr:uid="{C2217EB9-72FE-499B-817B-90E2245739EC}"/>
    <cellStyle name="Обычный 63 2" xfId="719" xr:uid="{4BAE38A9-B527-4FF4-93AE-1DD5046CEEDD}"/>
    <cellStyle name="Обычный 63 2 2" xfId="823" xr:uid="{B8CE10B5-822E-4463-AC7E-D823FD32A452}"/>
    <cellStyle name="Обычный 65 2" xfId="777" xr:uid="{D3912BAD-72E3-401B-B77D-458E0F1253A9}"/>
    <cellStyle name="Обычный 67" xfId="713" xr:uid="{2BA160EC-733A-4AD1-9618-3C2525C9AEFC}"/>
    <cellStyle name="Обычный 67 2" xfId="714" xr:uid="{7B68F560-BE70-4A6A-8549-2B0C41133E13}"/>
    <cellStyle name="Обычный 67 2 2" xfId="735" xr:uid="{488EE6EF-1367-4A18-A8F1-66AF1895214B}"/>
    <cellStyle name="Обычный 67 2 2 2" xfId="837" xr:uid="{CDDD571E-9E69-40A5-A979-3A1D31941785}"/>
    <cellStyle name="Обычный 67 2 3" xfId="770" xr:uid="{AE348CD3-247C-4C9B-A3D1-AAD6D42E911A}"/>
    <cellStyle name="Обычный 67 2 3 2" xfId="867" xr:uid="{042C335C-39BF-48D0-AE33-22A221BB382E}"/>
    <cellStyle name="Обычный 67 2 4" xfId="778" xr:uid="{F683F1B3-08A4-41FD-9355-851CB9A42886}"/>
    <cellStyle name="Обычный 67 2 5" xfId="820" xr:uid="{BFEF2FA1-F6C3-421C-9C3B-0BB9CEF8CA0A}"/>
    <cellStyle name="Обычный 67 3" xfId="733" xr:uid="{0963E0E1-C670-42E3-8845-D3FA0B55F924}"/>
    <cellStyle name="Обычный 67 3 2" xfId="835" xr:uid="{D094FBA5-18CF-4006-BA9F-6FFBEAE74E08}"/>
    <cellStyle name="Обычный 67 4" xfId="769" xr:uid="{9626C07B-277C-461A-B3B9-F3FFFF63E0C6}"/>
    <cellStyle name="Обычный 67 4 2" xfId="866" xr:uid="{8BE77BCB-8502-4CFD-9662-06BBD39B4210}"/>
    <cellStyle name="Обычный 67 5" xfId="819" xr:uid="{FD04893A-37F8-4D13-9D13-1010D59217E6}"/>
    <cellStyle name="Обычный 68" xfId="784" xr:uid="{27B3959D-CDF8-45FC-A86E-1F2065E74D3D}"/>
    <cellStyle name="Обычный 68 2" xfId="786" xr:uid="{398A0A29-2CF8-4893-893C-4C05D6A758B6}"/>
    <cellStyle name="Обычный 69" xfId="730" xr:uid="{3214418D-994A-43A6-9A1E-143D0096B0F2}"/>
    <cellStyle name="Обычный 7" xfId="651" xr:uid="{23E61C16-087B-4EE2-A0ED-AD6630594B3C}"/>
    <cellStyle name="Обычный 7 2" xfId="697" xr:uid="{E25F03F3-7E85-4A13-9B3B-0E28F927ED90}"/>
    <cellStyle name="Обычный 7 2 2" xfId="810" xr:uid="{61C16ED5-ACCD-4064-BEC6-D6999E914740}"/>
    <cellStyle name="Обычный 8" xfId="886" xr:uid="{A12E8E00-CE78-4671-8F90-95378C088C91}"/>
    <cellStyle name="Обычный_A03 IP1806 1S" xfId="772" xr:uid="{DA2CED17-A212-4EDC-AC3B-43772308E528}"/>
    <cellStyle name="Процентный 12" xfId="709" xr:uid="{E64144AA-6951-4BD8-A4DD-4D85684C3F00}"/>
    <cellStyle name="Процентный 12 2" xfId="816" xr:uid="{7692AA61-5E1C-4002-A49C-EACD7934AC69}"/>
    <cellStyle name="Процентный 16 2 2 2" xfId="693" xr:uid="{66BD81A0-64CE-40E5-B08F-F08340979967}"/>
    <cellStyle name="Процентный 16 2 2 2 2" xfId="806" xr:uid="{92B4F1A1-2799-4639-AD04-E8EC1C4FC4A9}"/>
    <cellStyle name="Процентный 19" xfId="776" xr:uid="{4BE598A1-CB22-41AC-BE36-BBF9824CD417}"/>
    <cellStyle name="Процентный 2" xfId="661" xr:uid="{0DF29E71-84C3-422D-BEA1-29B4FB47AF03}"/>
    <cellStyle name="Процентный 2 4" xfId="680" xr:uid="{0890CE5C-C234-4FB2-9881-2A88CF73B0F4}"/>
    <cellStyle name="Процентный 3" xfId="768" xr:uid="{1146175A-53DF-45DE-AFD5-E1E6F2DEA025}"/>
    <cellStyle name="Процентный 3 2" xfId="865" xr:uid="{264B437B-2BED-4197-AC2A-32B890ED1588}"/>
    <cellStyle name="Процентный 4" xfId="774" xr:uid="{24A4B4C9-712D-4DFF-A33E-F5BB92BDC3A5}"/>
    <cellStyle name="Процентный 4 2" xfId="870" xr:uid="{7A92FA31-D731-422F-81FF-A3B9B3C72286}"/>
    <cellStyle name="Процентный 9" xfId="667" xr:uid="{ABD82FC4-A926-4C35-BE16-A775026A94E9}"/>
    <cellStyle name="Финансовый 2" xfId="716" xr:uid="{60E2C3A6-BC60-4A0B-92E7-A714C67D2E4C}"/>
    <cellStyle name="Финансовый 3" xfId="779" xr:uid="{AFD6910E-80DB-4CEB-9B8E-E11B05D6B446}"/>
  </cellStyles>
  <dxfs count="2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A24" sqref="A24"/>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8" t="s">
        <v>308</v>
      </c>
      <c r="B1" s="179"/>
      <c r="C1" s="179"/>
      <c r="D1" s="47"/>
      <c r="E1" s="47"/>
      <c r="F1" s="47"/>
      <c r="G1" s="47"/>
      <c r="H1" s="47"/>
      <c r="I1" s="47"/>
      <c r="J1" s="48"/>
    </row>
    <row r="2" spans="1:20" ht="14.45" customHeight="1">
      <c r="A2" s="180" t="s">
        <v>324</v>
      </c>
      <c r="B2" s="181"/>
      <c r="C2" s="181"/>
      <c r="D2" s="181"/>
      <c r="E2" s="181"/>
      <c r="F2" s="181"/>
      <c r="G2" s="181"/>
      <c r="H2" s="181"/>
      <c r="I2" s="181"/>
      <c r="J2" s="182"/>
      <c r="N2" s="97">
        <v>1</v>
      </c>
    </row>
    <row r="3" spans="1:20">
      <c r="A3" s="50"/>
      <c r="B3" s="51"/>
      <c r="C3" s="51"/>
      <c r="D3" s="51"/>
      <c r="E3" s="51"/>
      <c r="F3" s="51"/>
      <c r="G3" s="51"/>
      <c r="H3" s="51"/>
      <c r="I3" s="51"/>
      <c r="J3" s="52"/>
      <c r="N3" s="97">
        <v>2</v>
      </c>
    </row>
    <row r="4" spans="1:20" ht="33.6" customHeight="1">
      <c r="A4" s="183" t="s">
        <v>309</v>
      </c>
      <c r="B4" s="184"/>
      <c r="C4" s="184"/>
      <c r="D4" s="184"/>
      <c r="E4" s="185">
        <v>44197</v>
      </c>
      <c r="F4" s="186"/>
      <c r="G4" s="53" t="s">
        <v>0</v>
      </c>
      <c r="H4" s="185">
        <v>44377</v>
      </c>
      <c r="I4" s="186"/>
      <c r="J4" s="54"/>
      <c r="N4" s="97">
        <v>3</v>
      </c>
    </row>
    <row r="5" spans="1:20" s="55" customFormat="1" ht="10.15" customHeight="1">
      <c r="A5" s="187"/>
      <c r="B5" s="188"/>
      <c r="C5" s="188"/>
      <c r="D5" s="188"/>
      <c r="E5" s="188"/>
      <c r="F5" s="188"/>
      <c r="G5" s="188"/>
      <c r="H5" s="188"/>
      <c r="I5" s="188"/>
      <c r="J5" s="189"/>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4" t="s">
        <v>333</v>
      </c>
      <c r="B10" s="175"/>
      <c r="C10" s="175"/>
      <c r="D10" s="175"/>
      <c r="E10" s="175"/>
      <c r="F10" s="175"/>
      <c r="G10" s="175"/>
      <c r="H10" s="175"/>
      <c r="I10" s="175"/>
      <c r="J10" s="66"/>
    </row>
    <row r="11" spans="1:20" ht="24.6" customHeight="1">
      <c r="A11" s="162" t="s">
        <v>310</v>
      </c>
      <c r="B11" s="176"/>
      <c r="C11" s="168" t="s">
        <v>449</v>
      </c>
      <c r="D11" s="169"/>
      <c r="E11" s="67"/>
      <c r="F11" s="134" t="s">
        <v>334</v>
      </c>
      <c r="G11" s="172"/>
      <c r="H11" s="150" t="s">
        <v>450</v>
      </c>
      <c r="I11" s="151"/>
      <c r="J11" s="68"/>
    </row>
    <row r="12" spans="1:20" ht="14.45" customHeight="1">
      <c r="A12" s="69"/>
      <c r="B12" s="70"/>
      <c r="C12" s="70"/>
      <c r="D12" s="70"/>
      <c r="E12" s="177"/>
      <c r="F12" s="177"/>
      <c r="G12" s="177"/>
      <c r="H12" s="177"/>
      <c r="I12" s="71"/>
      <c r="J12" s="68"/>
    </row>
    <row r="13" spans="1:20" ht="21" customHeight="1">
      <c r="A13" s="133" t="s">
        <v>325</v>
      </c>
      <c r="B13" s="172"/>
      <c r="C13" s="168" t="s">
        <v>451</v>
      </c>
      <c r="D13" s="169"/>
      <c r="E13" s="190"/>
      <c r="F13" s="177"/>
      <c r="G13" s="177"/>
      <c r="H13" s="177"/>
      <c r="I13" s="71"/>
      <c r="J13" s="68"/>
    </row>
    <row r="14" spans="1:20" ht="10.9" customHeight="1">
      <c r="A14" s="67"/>
      <c r="B14" s="71"/>
      <c r="C14" s="70"/>
      <c r="D14" s="70"/>
      <c r="E14" s="140"/>
      <c r="F14" s="140"/>
      <c r="G14" s="140"/>
      <c r="H14" s="140"/>
      <c r="I14" s="70"/>
      <c r="J14" s="72"/>
    </row>
    <row r="15" spans="1:20" ht="22.9" customHeight="1">
      <c r="A15" s="133" t="s">
        <v>311</v>
      </c>
      <c r="B15" s="172"/>
      <c r="C15" s="168" t="s">
        <v>452</v>
      </c>
      <c r="D15" s="169"/>
      <c r="E15" s="173"/>
      <c r="F15" s="164"/>
      <c r="G15" s="73" t="s">
        <v>335</v>
      </c>
      <c r="H15" s="150" t="s">
        <v>454</v>
      </c>
      <c r="I15" s="151"/>
      <c r="J15" s="74"/>
    </row>
    <row r="16" spans="1:20" ht="10.9" customHeight="1">
      <c r="A16" s="67"/>
      <c r="B16" s="71"/>
      <c r="C16" s="70"/>
      <c r="D16" s="70"/>
      <c r="E16" s="140"/>
      <c r="F16" s="140"/>
      <c r="G16" s="140"/>
      <c r="H16" s="140"/>
      <c r="I16" s="70"/>
      <c r="J16" s="72"/>
    </row>
    <row r="17" spans="1:10" ht="22.9" customHeight="1">
      <c r="A17" s="75"/>
      <c r="B17" s="73" t="s">
        <v>336</v>
      </c>
      <c r="C17" s="168" t="s">
        <v>453</v>
      </c>
      <c r="D17" s="169"/>
      <c r="E17" s="76"/>
      <c r="F17" s="76"/>
      <c r="G17" s="76"/>
      <c r="H17" s="76"/>
      <c r="I17" s="76"/>
      <c r="J17" s="74"/>
    </row>
    <row r="18" spans="1:10">
      <c r="A18" s="170"/>
      <c r="B18" s="171"/>
      <c r="C18" s="140"/>
      <c r="D18" s="140"/>
      <c r="E18" s="140"/>
      <c r="F18" s="140"/>
      <c r="G18" s="140"/>
      <c r="H18" s="140"/>
      <c r="I18" s="70"/>
      <c r="J18" s="72"/>
    </row>
    <row r="19" spans="1:10">
      <c r="A19" s="162" t="s">
        <v>312</v>
      </c>
      <c r="B19" s="163"/>
      <c r="C19" s="141" t="s">
        <v>455</v>
      </c>
      <c r="D19" s="142"/>
      <c r="E19" s="142"/>
      <c r="F19" s="142"/>
      <c r="G19" s="142"/>
      <c r="H19" s="142"/>
      <c r="I19" s="142"/>
      <c r="J19" s="143"/>
    </row>
    <row r="20" spans="1:10">
      <c r="A20" s="69"/>
      <c r="B20" s="70"/>
      <c r="C20" s="77"/>
      <c r="D20" s="70"/>
      <c r="E20" s="140"/>
      <c r="F20" s="140"/>
      <c r="G20" s="140"/>
      <c r="H20" s="140"/>
      <c r="I20" s="70"/>
      <c r="J20" s="72"/>
    </row>
    <row r="21" spans="1:10">
      <c r="A21" s="162" t="s">
        <v>313</v>
      </c>
      <c r="B21" s="163"/>
      <c r="C21" s="150">
        <v>21210</v>
      </c>
      <c r="D21" s="151"/>
      <c r="E21" s="140"/>
      <c r="F21" s="140"/>
      <c r="G21" s="141" t="s">
        <v>456</v>
      </c>
      <c r="H21" s="142"/>
      <c r="I21" s="142"/>
      <c r="J21" s="143"/>
    </row>
    <row r="22" spans="1:10">
      <c r="A22" s="69"/>
      <c r="B22" s="70"/>
      <c r="C22" s="70"/>
      <c r="D22" s="70"/>
      <c r="E22" s="140"/>
      <c r="F22" s="140"/>
      <c r="G22" s="140"/>
      <c r="H22" s="140"/>
      <c r="I22" s="70"/>
      <c r="J22" s="72"/>
    </row>
    <row r="23" spans="1:10">
      <c r="A23" s="162" t="s">
        <v>314</v>
      </c>
      <c r="B23" s="163"/>
      <c r="C23" s="141" t="s">
        <v>457</v>
      </c>
      <c r="D23" s="142"/>
      <c r="E23" s="142"/>
      <c r="F23" s="142"/>
      <c r="G23" s="142"/>
      <c r="H23" s="142"/>
      <c r="I23" s="142"/>
      <c r="J23" s="143"/>
    </row>
    <row r="24" spans="1:10">
      <c r="A24" s="69"/>
      <c r="B24" s="70"/>
      <c r="C24" s="70"/>
      <c r="D24" s="70"/>
      <c r="E24" s="140"/>
      <c r="F24" s="140"/>
      <c r="G24" s="140"/>
      <c r="H24" s="140"/>
      <c r="I24" s="70"/>
      <c r="J24" s="72"/>
    </row>
    <row r="25" spans="1:10">
      <c r="A25" s="162" t="s">
        <v>315</v>
      </c>
      <c r="B25" s="163"/>
      <c r="C25" s="165" t="s">
        <v>458</v>
      </c>
      <c r="D25" s="166"/>
      <c r="E25" s="166"/>
      <c r="F25" s="166"/>
      <c r="G25" s="166"/>
      <c r="H25" s="166"/>
      <c r="I25" s="166"/>
      <c r="J25" s="167"/>
    </row>
    <row r="26" spans="1:10">
      <c r="A26" s="69"/>
      <c r="B26" s="70"/>
      <c r="C26" s="77"/>
      <c r="D26" s="70"/>
      <c r="E26" s="140"/>
      <c r="F26" s="140"/>
      <c r="G26" s="140"/>
      <c r="H26" s="140"/>
      <c r="I26" s="70"/>
      <c r="J26" s="72"/>
    </row>
    <row r="27" spans="1:10">
      <c r="A27" s="162" t="s">
        <v>316</v>
      </c>
      <c r="B27" s="163"/>
      <c r="C27" s="165" t="s">
        <v>459</v>
      </c>
      <c r="D27" s="166"/>
      <c r="E27" s="166"/>
      <c r="F27" s="166"/>
      <c r="G27" s="166"/>
      <c r="H27" s="166"/>
      <c r="I27" s="166"/>
      <c r="J27" s="167"/>
    </row>
    <row r="28" spans="1:10" ht="13.9" customHeight="1">
      <c r="A28" s="69"/>
      <c r="B28" s="70"/>
      <c r="C28" s="77"/>
      <c r="D28" s="70"/>
      <c r="E28" s="140"/>
      <c r="F28" s="140"/>
      <c r="G28" s="140"/>
      <c r="H28" s="140"/>
      <c r="I28" s="70"/>
      <c r="J28" s="72"/>
    </row>
    <row r="29" spans="1:10" ht="22.9" customHeight="1">
      <c r="A29" s="133" t="s">
        <v>326</v>
      </c>
      <c r="B29" s="163"/>
      <c r="C29" s="78">
        <v>1410</v>
      </c>
      <c r="D29" s="79"/>
      <c r="E29" s="144"/>
      <c r="F29" s="144"/>
      <c r="G29" s="144"/>
      <c r="H29" s="144"/>
      <c r="I29" s="80"/>
      <c r="J29" s="81"/>
    </row>
    <row r="30" spans="1:10">
      <c r="A30" s="69"/>
      <c r="B30" s="70"/>
      <c r="C30" s="70"/>
      <c r="D30" s="70"/>
      <c r="E30" s="140"/>
      <c r="F30" s="140"/>
      <c r="G30" s="140"/>
      <c r="H30" s="140"/>
      <c r="I30" s="80"/>
      <c r="J30" s="81"/>
    </row>
    <row r="31" spans="1:10">
      <c r="A31" s="162" t="s">
        <v>317</v>
      </c>
      <c r="B31" s="163"/>
      <c r="C31" s="94" t="s">
        <v>338</v>
      </c>
      <c r="D31" s="161" t="s">
        <v>337</v>
      </c>
      <c r="E31" s="148"/>
      <c r="F31" s="148"/>
      <c r="G31" s="148"/>
      <c r="H31" s="82"/>
      <c r="I31" s="83" t="s">
        <v>338</v>
      </c>
      <c r="J31" s="84" t="s">
        <v>339</v>
      </c>
    </row>
    <row r="32" spans="1:10">
      <c r="A32" s="162"/>
      <c r="B32" s="163"/>
      <c r="C32" s="85"/>
      <c r="D32" s="53"/>
      <c r="E32" s="164"/>
      <c r="F32" s="164"/>
      <c r="G32" s="164"/>
      <c r="H32" s="164"/>
      <c r="I32" s="80"/>
      <c r="J32" s="81"/>
    </row>
    <row r="33" spans="1:10">
      <c r="A33" s="162" t="s">
        <v>327</v>
      </c>
      <c r="B33" s="163"/>
      <c r="C33" s="78" t="s">
        <v>341</v>
      </c>
      <c r="D33" s="161" t="s">
        <v>340</v>
      </c>
      <c r="E33" s="148"/>
      <c r="F33" s="148"/>
      <c r="G33" s="148"/>
      <c r="H33" s="76"/>
      <c r="I33" s="83" t="s">
        <v>341</v>
      </c>
      <c r="J33" s="84" t="s">
        <v>342</v>
      </c>
    </row>
    <row r="34" spans="1:10">
      <c r="A34" s="69"/>
      <c r="B34" s="70"/>
      <c r="C34" s="70"/>
      <c r="D34" s="70"/>
      <c r="E34" s="140"/>
      <c r="F34" s="140"/>
      <c r="G34" s="140"/>
      <c r="H34" s="140"/>
      <c r="I34" s="70"/>
      <c r="J34" s="72"/>
    </row>
    <row r="35" spans="1:10">
      <c r="A35" s="161" t="s">
        <v>328</v>
      </c>
      <c r="B35" s="148"/>
      <c r="C35" s="148"/>
      <c r="D35" s="148"/>
      <c r="E35" s="148" t="s">
        <v>318</v>
      </c>
      <c r="F35" s="148"/>
      <c r="G35" s="148"/>
      <c r="H35" s="148"/>
      <c r="I35" s="148"/>
      <c r="J35" s="86" t="s">
        <v>319</v>
      </c>
    </row>
    <row r="36" spans="1:10">
      <c r="A36" s="69"/>
      <c r="B36" s="70"/>
      <c r="C36" s="70"/>
      <c r="D36" s="70"/>
      <c r="E36" s="140"/>
      <c r="F36" s="140"/>
      <c r="G36" s="140"/>
      <c r="H36" s="140"/>
      <c r="I36" s="70"/>
      <c r="J36" s="81"/>
    </row>
    <row r="37" spans="1:10">
      <c r="A37" s="156"/>
      <c r="B37" s="157"/>
      <c r="C37" s="157"/>
      <c r="D37" s="157"/>
      <c r="E37" s="156"/>
      <c r="F37" s="157"/>
      <c r="G37" s="157"/>
      <c r="H37" s="157"/>
      <c r="I37" s="158"/>
      <c r="J37" s="87"/>
    </row>
    <row r="38" spans="1:10">
      <c r="A38" s="69"/>
      <c r="B38" s="70"/>
      <c r="C38" s="77"/>
      <c r="D38" s="160"/>
      <c r="E38" s="160"/>
      <c r="F38" s="160"/>
      <c r="G38" s="160"/>
      <c r="H38" s="160"/>
      <c r="I38" s="160"/>
      <c r="J38" s="72"/>
    </row>
    <row r="39" spans="1:10">
      <c r="A39" s="156"/>
      <c r="B39" s="157"/>
      <c r="C39" s="157"/>
      <c r="D39" s="158"/>
      <c r="E39" s="156"/>
      <c r="F39" s="157"/>
      <c r="G39" s="157"/>
      <c r="H39" s="157"/>
      <c r="I39" s="158"/>
      <c r="J39" s="78"/>
    </row>
    <row r="40" spans="1:10">
      <c r="A40" s="69"/>
      <c r="B40" s="70"/>
      <c r="C40" s="77"/>
      <c r="D40" s="88"/>
      <c r="E40" s="160"/>
      <c r="F40" s="160"/>
      <c r="G40" s="160"/>
      <c r="H40" s="160"/>
      <c r="I40" s="71"/>
      <c r="J40" s="72"/>
    </row>
    <row r="41" spans="1:10">
      <c r="A41" s="156"/>
      <c r="B41" s="157"/>
      <c r="C41" s="157"/>
      <c r="D41" s="158"/>
      <c r="E41" s="156"/>
      <c r="F41" s="157"/>
      <c r="G41" s="157"/>
      <c r="H41" s="157"/>
      <c r="I41" s="158"/>
      <c r="J41" s="78"/>
    </row>
    <row r="42" spans="1:10">
      <c r="A42" s="69"/>
      <c r="B42" s="70"/>
      <c r="C42" s="77"/>
      <c r="D42" s="88"/>
      <c r="E42" s="160"/>
      <c r="F42" s="160"/>
      <c r="G42" s="160"/>
      <c r="H42" s="160"/>
      <c r="I42" s="71"/>
      <c r="J42" s="72"/>
    </row>
    <row r="43" spans="1:10">
      <c r="A43" s="156"/>
      <c r="B43" s="157"/>
      <c r="C43" s="157"/>
      <c r="D43" s="158"/>
      <c r="E43" s="156"/>
      <c r="F43" s="157"/>
      <c r="G43" s="157"/>
      <c r="H43" s="157"/>
      <c r="I43" s="158"/>
      <c r="J43" s="78"/>
    </row>
    <row r="44" spans="1:10">
      <c r="A44" s="89"/>
      <c r="B44" s="77"/>
      <c r="C44" s="154"/>
      <c r="D44" s="154"/>
      <c r="E44" s="140"/>
      <c r="F44" s="140"/>
      <c r="G44" s="154"/>
      <c r="H44" s="154"/>
      <c r="I44" s="154"/>
      <c r="J44" s="72"/>
    </row>
    <row r="45" spans="1:10">
      <c r="A45" s="156"/>
      <c r="B45" s="157"/>
      <c r="C45" s="157"/>
      <c r="D45" s="158"/>
      <c r="E45" s="156"/>
      <c r="F45" s="157"/>
      <c r="G45" s="157"/>
      <c r="H45" s="157"/>
      <c r="I45" s="158"/>
      <c r="J45" s="78"/>
    </row>
    <row r="46" spans="1:10">
      <c r="A46" s="89"/>
      <c r="B46" s="77"/>
      <c r="C46" s="77"/>
      <c r="D46" s="70"/>
      <c r="E46" s="159"/>
      <c r="F46" s="159"/>
      <c r="G46" s="154"/>
      <c r="H46" s="154"/>
      <c r="I46" s="70"/>
      <c r="J46" s="72"/>
    </row>
    <row r="47" spans="1:10">
      <c r="A47" s="156"/>
      <c r="B47" s="157"/>
      <c r="C47" s="157"/>
      <c r="D47" s="158"/>
      <c r="E47" s="156"/>
      <c r="F47" s="157"/>
      <c r="G47" s="157"/>
      <c r="H47" s="157"/>
      <c r="I47" s="158"/>
      <c r="J47" s="78"/>
    </row>
    <row r="48" spans="1:10">
      <c r="A48" s="89"/>
      <c r="B48" s="77"/>
      <c r="C48" s="77"/>
      <c r="D48" s="70"/>
      <c r="E48" s="140"/>
      <c r="F48" s="140"/>
      <c r="G48" s="154"/>
      <c r="H48" s="154"/>
      <c r="I48" s="70"/>
      <c r="J48" s="90" t="s">
        <v>343</v>
      </c>
    </row>
    <row r="49" spans="1:10">
      <c r="A49" s="89"/>
      <c r="B49" s="77"/>
      <c r="C49" s="77"/>
      <c r="D49" s="70"/>
      <c r="E49" s="140"/>
      <c r="F49" s="140"/>
      <c r="G49" s="154"/>
      <c r="H49" s="154"/>
      <c r="I49" s="70"/>
      <c r="J49" s="90" t="s">
        <v>344</v>
      </c>
    </row>
    <row r="50" spans="1:10" ht="14.45" customHeight="1">
      <c r="A50" s="133" t="s">
        <v>320</v>
      </c>
      <c r="B50" s="134"/>
      <c r="C50" s="150" t="s">
        <v>344</v>
      </c>
      <c r="D50" s="151"/>
      <c r="E50" s="152" t="s">
        <v>345</v>
      </c>
      <c r="F50" s="153"/>
      <c r="G50" s="141"/>
      <c r="H50" s="142"/>
      <c r="I50" s="142"/>
      <c r="J50" s="143"/>
    </row>
    <row r="51" spans="1:10">
      <c r="A51" s="89"/>
      <c r="B51" s="77"/>
      <c r="C51" s="154"/>
      <c r="D51" s="154"/>
      <c r="E51" s="140"/>
      <c r="F51" s="140"/>
      <c r="G51" s="155" t="s">
        <v>346</v>
      </c>
      <c r="H51" s="155"/>
      <c r="I51" s="155"/>
      <c r="J51" s="61"/>
    </row>
    <row r="52" spans="1:10" ht="13.9" customHeight="1">
      <c r="A52" s="133" t="s">
        <v>321</v>
      </c>
      <c r="B52" s="134"/>
      <c r="C52" s="141" t="s">
        <v>460</v>
      </c>
      <c r="D52" s="142"/>
      <c r="E52" s="142"/>
      <c r="F52" s="142"/>
      <c r="G52" s="142"/>
      <c r="H52" s="142"/>
      <c r="I52" s="142"/>
      <c r="J52" s="143"/>
    </row>
    <row r="53" spans="1:10">
      <c r="A53" s="69"/>
      <c r="B53" s="70"/>
      <c r="C53" s="144" t="s">
        <v>322</v>
      </c>
      <c r="D53" s="144"/>
      <c r="E53" s="144"/>
      <c r="F53" s="144"/>
      <c r="G53" s="144"/>
      <c r="H53" s="144"/>
      <c r="I53" s="144"/>
      <c r="J53" s="72"/>
    </row>
    <row r="54" spans="1:10">
      <c r="A54" s="133" t="s">
        <v>323</v>
      </c>
      <c r="B54" s="134"/>
      <c r="C54" s="145" t="s">
        <v>461</v>
      </c>
      <c r="D54" s="146"/>
      <c r="E54" s="147"/>
      <c r="F54" s="140"/>
      <c r="G54" s="140"/>
      <c r="H54" s="148"/>
      <c r="I54" s="148"/>
      <c r="J54" s="149"/>
    </row>
    <row r="55" spans="1:10">
      <c r="A55" s="69"/>
      <c r="B55" s="70"/>
      <c r="C55" s="77"/>
      <c r="D55" s="70"/>
      <c r="E55" s="140"/>
      <c r="F55" s="140"/>
      <c r="G55" s="140"/>
      <c r="H55" s="140"/>
      <c r="I55" s="70"/>
      <c r="J55" s="72"/>
    </row>
    <row r="56" spans="1:10" ht="14.45" customHeight="1">
      <c r="A56" s="133" t="s">
        <v>315</v>
      </c>
      <c r="B56" s="134"/>
      <c r="C56" s="135" t="s">
        <v>462</v>
      </c>
      <c r="D56" s="136"/>
      <c r="E56" s="136"/>
      <c r="F56" s="136"/>
      <c r="G56" s="136"/>
      <c r="H56" s="136"/>
      <c r="I56" s="136"/>
      <c r="J56" s="137"/>
    </row>
    <row r="57" spans="1:10">
      <c r="A57" s="69"/>
      <c r="B57" s="70"/>
      <c r="C57" s="70"/>
      <c r="D57" s="70"/>
      <c r="E57" s="140"/>
      <c r="F57" s="140"/>
      <c r="G57" s="140"/>
      <c r="H57" s="140"/>
      <c r="I57" s="70"/>
      <c r="J57" s="72"/>
    </row>
    <row r="58" spans="1:10">
      <c r="A58" s="133" t="s">
        <v>347</v>
      </c>
      <c r="B58" s="134"/>
      <c r="C58" s="135"/>
      <c r="D58" s="136"/>
      <c r="E58" s="136"/>
      <c r="F58" s="136"/>
      <c r="G58" s="136"/>
      <c r="H58" s="136"/>
      <c r="I58" s="136"/>
      <c r="J58" s="137"/>
    </row>
    <row r="59" spans="1:10" ht="14.45" customHeight="1">
      <c r="A59" s="69"/>
      <c r="B59" s="70"/>
      <c r="C59" s="138" t="s">
        <v>348</v>
      </c>
      <c r="D59" s="138"/>
      <c r="E59" s="138"/>
      <c r="F59" s="138"/>
      <c r="G59" s="70"/>
      <c r="H59" s="70"/>
      <c r="I59" s="70"/>
      <c r="J59" s="72"/>
    </row>
    <row r="60" spans="1:10">
      <c r="A60" s="133" t="s">
        <v>349</v>
      </c>
      <c r="B60" s="134"/>
      <c r="C60" s="135"/>
      <c r="D60" s="136"/>
      <c r="E60" s="136"/>
      <c r="F60" s="136"/>
      <c r="G60" s="136"/>
      <c r="H60" s="136"/>
      <c r="I60" s="136"/>
      <c r="J60" s="137"/>
    </row>
    <row r="61" spans="1:10" ht="14.45" customHeight="1">
      <c r="A61" s="91"/>
      <c r="B61" s="92"/>
      <c r="C61" s="139" t="s">
        <v>350</v>
      </c>
      <c r="D61" s="139"/>
      <c r="E61" s="139"/>
      <c r="F61" s="139"/>
      <c r="G61" s="139"/>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8" t="s">
        <v>1</v>
      </c>
      <c r="B1" s="199"/>
      <c r="C1" s="199"/>
      <c r="D1" s="199"/>
      <c r="E1" s="199"/>
      <c r="F1" s="199"/>
      <c r="G1" s="199"/>
      <c r="H1" s="199"/>
      <c r="I1" s="199"/>
    </row>
    <row r="2" spans="1:9" ht="12.75" customHeight="1">
      <c r="A2" s="200" t="s">
        <v>464</v>
      </c>
      <c r="B2" s="201"/>
      <c r="C2" s="201"/>
      <c r="D2" s="201"/>
      <c r="E2" s="201"/>
      <c r="F2" s="201"/>
      <c r="G2" s="201"/>
      <c r="H2" s="201"/>
      <c r="I2" s="201"/>
    </row>
    <row r="3" spans="1:9">
      <c r="A3" s="202" t="s">
        <v>282</v>
      </c>
      <c r="B3" s="203"/>
      <c r="C3" s="203"/>
      <c r="D3" s="203"/>
      <c r="E3" s="203"/>
      <c r="F3" s="203"/>
      <c r="G3" s="203"/>
      <c r="H3" s="203"/>
      <c r="I3" s="203"/>
    </row>
    <row r="4" spans="1:9">
      <c r="A4" s="204" t="s">
        <v>463</v>
      </c>
      <c r="B4" s="205"/>
      <c r="C4" s="205"/>
      <c r="D4" s="205"/>
      <c r="E4" s="205"/>
      <c r="F4" s="205"/>
      <c r="G4" s="205"/>
      <c r="H4" s="205"/>
      <c r="I4" s="206"/>
    </row>
    <row r="5" spans="1:9" ht="45">
      <c r="A5" s="209" t="s">
        <v>2</v>
      </c>
      <c r="B5" s="210"/>
      <c r="C5" s="210"/>
      <c r="D5" s="210"/>
      <c r="E5" s="210"/>
      <c r="F5" s="210"/>
      <c r="G5" s="11" t="s">
        <v>101</v>
      </c>
      <c r="H5" s="13" t="s">
        <v>297</v>
      </c>
      <c r="I5" s="13" t="s">
        <v>298</v>
      </c>
    </row>
    <row r="6" spans="1:9">
      <c r="A6" s="207">
        <v>1</v>
      </c>
      <c r="B6" s="208"/>
      <c r="C6" s="208"/>
      <c r="D6" s="208"/>
      <c r="E6" s="208"/>
      <c r="F6" s="208"/>
      <c r="G6" s="12">
        <v>2</v>
      </c>
      <c r="H6" s="13">
        <v>3</v>
      </c>
      <c r="I6" s="13">
        <v>4</v>
      </c>
    </row>
    <row r="7" spans="1:9">
      <c r="A7" s="211"/>
      <c r="B7" s="211"/>
      <c r="C7" s="211"/>
      <c r="D7" s="211"/>
      <c r="E7" s="211"/>
      <c r="F7" s="211"/>
      <c r="G7" s="211"/>
      <c r="H7" s="211"/>
      <c r="I7" s="211"/>
    </row>
    <row r="8" spans="1:9" ht="12.75" customHeight="1">
      <c r="A8" s="192" t="s">
        <v>4</v>
      </c>
      <c r="B8" s="192"/>
      <c r="C8" s="192"/>
      <c r="D8" s="192"/>
      <c r="E8" s="192"/>
      <c r="F8" s="192"/>
      <c r="G8" s="14">
        <v>1</v>
      </c>
      <c r="H8" s="22">
        <v>0</v>
      </c>
      <c r="I8" s="22">
        <v>0</v>
      </c>
    </row>
    <row r="9" spans="1:9" ht="12.75" customHeight="1">
      <c r="A9" s="193" t="s">
        <v>303</v>
      </c>
      <c r="B9" s="193"/>
      <c r="C9" s="193"/>
      <c r="D9" s="193"/>
      <c r="E9" s="193"/>
      <c r="F9" s="193"/>
      <c r="G9" s="15">
        <v>2</v>
      </c>
      <c r="H9" s="23">
        <f>H10+H17+H27+H38+H43</f>
        <v>935859049</v>
      </c>
      <c r="I9" s="23">
        <f>I10+I17+I27+I38+I43</f>
        <v>929275609</v>
      </c>
    </row>
    <row r="10" spans="1:9" ht="12.75" customHeight="1">
      <c r="A10" s="195" t="s">
        <v>5</v>
      </c>
      <c r="B10" s="195"/>
      <c r="C10" s="195"/>
      <c r="D10" s="195"/>
      <c r="E10" s="195"/>
      <c r="F10" s="195"/>
      <c r="G10" s="15">
        <v>3</v>
      </c>
      <c r="H10" s="23">
        <f>H11+H12+H13+H14+H15+H16</f>
        <v>70478753</v>
      </c>
      <c r="I10" s="23">
        <f>I11+I12+I13+I14+I15+I16</f>
        <v>69121505</v>
      </c>
    </row>
    <row r="11" spans="1:9" ht="12.75" customHeight="1">
      <c r="A11" s="191" t="s">
        <v>6</v>
      </c>
      <c r="B11" s="191"/>
      <c r="C11" s="191"/>
      <c r="D11" s="191"/>
      <c r="E11" s="191"/>
      <c r="F11" s="191"/>
      <c r="G11" s="14">
        <v>4</v>
      </c>
      <c r="H11" s="22">
        <v>41698782</v>
      </c>
      <c r="I11" s="22">
        <v>40151424</v>
      </c>
    </row>
    <row r="12" spans="1:9" ht="22.9" customHeight="1">
      <c r="A12" s="191" t="s">
        <v>7</v>
      </c>
      <c r="B12" s="191"/>
      <c r="C12" s="191"/>
      <c r="D12" s="191"/>
      <c r="E12" s="191"/>
      <c r="F12" s="191"/>
      <c r="G12" s="14">
        <v>5</v>
      </c>
      <c r="H12" s="22">
        <v>1887803</v>
      </c>
      <c r="I12" s="22">
        <v>1415226</v>
      </c>
    </row>
    <row r="13" spans="1:9" ht="12.75" customHeight="1">
      <c r="A13" s="191" t="s">
        <v>8</v>
      </c>
      <c r="B13" s="191"/>
      <c r="C13" s="191"/>
      <c r="D13" s="191"/>
      <c r="E13" s="191"/>
      <c r="F13" s="191"/>
      <c r="G13" s="14">
        <v>6</v>
      </c>
      <c r="H13" s="22">
        <v>0</v>
      </c>
      <c r="I13" s="22">
        <v>0</v>
      </c>
    </row>
    <row r="14" spans="1:9" ht="12.75" customHeight="1">
      <c r="A14" s="191" t="s">
        <v>9</v>
      </c>
      <c r="B14" s="191"/>
      <c r="C14" s="191"/>
      <c r="D14" s="191"/>
      <c r="E14" s="191"/>
      <c r="F14" s="191"/>
      <c r="G14" s="14">
        <v>7</v>
      </c>
      <c r="H14" s="22">
        <v>0</v>
      </c>
      <c r="I14" s="22">
        <v>0</v>
      </c>
    </row>
    <row r="15" spans="1:9" ht="12.75" customHeight="1">
      <c r="A15" s="191" t="s">
        <v>10</v>
      </c>
      <c r="B15" s="191"/>
      <c r="C15" s="191"/>
      <c r="D15" s="191"/>
      <c r="E15" s="191"/>
      <c r="F15" s="191"/>
      <c r="G15" s="14">
        <v>8</v>
      </c>
      <c r="H15" s="22">
        <v>23088598</v>
      </c>
      <c r="I15" s="22">
        <v>24312390</v>
      </c>
    </row>
    <row r="16" spans="1:9" ht="12.75" customHeight="1">
      <c r="A16" s="191" t="s">
        <v>11</v>
      </c>
      <c r="B16" s="191"/>
      <c r="C16" s="191"/>
      <c r="D16" s="191"/>
      <c r="E16" s="191"/>
      <c r="F16" s="191"/>
      <c r="G16" s="14">
        <v>9</v>
      </c>
      <c r="H16" s="22">
        <v>3803570</v>
      </c>
      <c r="I16" s="22">
        <v>3242465</v>
      </c>
    </row>
    <row r="17" spans="1:9" ht="12.75" customHeight="1">
      <c r="A17" s="195" t="s">
        <v>12</v>
      </c>
      <c r="B17" s="195"/>
      <c r="C17" s="195"/>
      <c r="D17" s="195"/>
      <c r="E17" s="195"/>
      <c r="F17" s="195"/>
      <c r="G17" s="15">
        <v>10</v>
      </c>
      <c r="H17" s="23">
        <f>H18+H19+H20+H21+H22+H23+H24+H25+H26</f>
        <v>587886592</v>
      </c>
      <c r="I17" s="23">
        <f>I18+I19+I20+I21+I22+I23+I24+I25+I26</f>
        <v>587357881</v>
      </c>
    </row>
    <row r="18" spans="1:9" ht="12.75" customHeight="1">
      <c r="A18" s="191" t="s">
        <v>13</v>
      </c>
      <c r="B18" s="191"/>
      <c r="C18" s="191"/>
      <c r="D18" s="191"/>
      <c r="E18" s="191"/>
      <c r="F18" s="191"/>
      <c r="G18" s="14">
        <v>11</v>
      </c>
      <c r="H18" s="22">
        <v>130739904</v>
      </c>
      <c r="I18" s="129">
        <v>130739904</v>
      </c>
    </row>
    <row r="19" spans="1:9" ht="12.75" customHeight="1">
      <c r="A19" s="191" t="s">
        <v>14</v>
      </c>
      <c r="B19" s="191"/>
      <c r="C19" s="191"/>
      <c r="D19" s="191"/>
      <c r="E19" s="191"/>
      <c r="F19" s="191"/>
      <c r="G19" s="14">
        <v>12</v>
      </c>
      <c r="H19" s="22">
        <v>179678878</v>
      </c>
      <c r="I19" s="129">
        <v>179137574</v>
      </c>
    </row>
    <row r="20" spans="1:9" ht="12.75" customHeight="1">
      <c r="A20" s="191" t="s">
        <v>15</v>
      </c>
      <c r="B20" s="191"/>
      <c r="C20" s="191"/>
      <c r="D20" s="191"/>
      <c r="E20" s="191"/>
      <c r="F20" s="191"/>
      <c r="G20" s="14">
        <v>13</v>
      </c>
      <c r="H20" s="22">
        <v>204329017</v>
      </c>
      <c r="I20" s="129">
        <v>189082907</v>
      </c>
    </row>
    <row r="21" spans="1:9" ht="12.75" customHeight="1">
      <c r="A21" s="191" t="s">
        <v>16</v>
      </c>
      <c r="B21" s="191"/>
      <c r="C21" s="191"/>
      <c r="D21" s="191"/>
      <c r="E21" s="191"/>
      <c r="F21" s="191"/>
      <c r="G21" s="14">
        <v>14</v>
      </c>
      <c r="H21" s="22">
        <v>38910750</v>
      </c>
      <c r="I21" s="129">
        <v>35946417</v>
      </c>
    </row>
    <row r="22" spans="1:9" ht="12.75" customHeight="1">
      <c r="A22" s="191" t="s">
        <v>17</v>
      </c>
      <c r="B22" s="191"/>
      <c r="C22" s="191"/>
      <c r="D22" s="191"/>
      <c r="E22" s="191"/>
      <c r="F22" s="191"/>
      <c r="G22" s="14">
        <v>15</v>
      </c>
      <c r="H22" s="22">
        <v>0</v>
      </c>
      <c r="I22" s="129">
        <v>0</v>
      </c>
    </row>
    <row r="23" spans="1:9" ht="12.75" customHeight="1">
      <c r="A23" s="191" t="s">
        <v>18</v>
      </c>
      <c r="B23" s="191"/>
      <c r="C23" s="191"/>
      <c r="D23" s="191"/>
      <c r="E23" s="191"/>
      <c r="F23" s="191"/>
      <c r="G23" s="14">
        <v>16</v>
      </c>
      <c r="H23" s="22">
        <v>0</v>
      </c>
      <c r="I23" s="129">
        <v>0</v>
      </c>
    </row>
    <row r="24" spans="1:9" ht="12.75" customHeight="1">
      <c r="A24" s="191" t="s">
        <v>19</v>
      </c>
      <c r="B24" s="191"/>
      <c r="C24" s="191"/>
      <c r="D24" s="191"/>
      <c r="E24" s="191"/>
      <c r="F24" s="191"/>
      <c r="G24" s="14">
        <v>17</v>
      </c>
      <c r="H24" s="22">
        <v>4835070</v>
      </c>
      <c r="I24" s="129">
        <v>6228926</v>
      </c>
    </row>
    <row r="25" spans="1:9" ht="12.75" customHeight="1">
      <c r="A25" s="191" t="s">
        <v>20</v>
      </c>
      <c r="B25" s="191"/>
      <c r="C25" s="191"/>
      <c r="D25" s="191"/>
      <c r="E25" s="191"/>
      <c r="F25" s="191"/>
      <c r="G25" s="14">
        <v>18</v>
      </c>
      <c r="H25" s="22">
        <v>6576959</v>
      </c>
      <c r="I25" s="129">
        <v>23646139</v>
      </c>
    </row>
    <row r="26" spans="1:9" ht="12.75" customHeight="1">
      <c r="A26" s="191" t="s">
        <v>21</v>
      </c>
      <c r="B26" s="191"/>
      <c r="C26" s="191"/>
      <c r="D26" s="191"/>
      <c r="E26" s="191"/>
      <c r="F26" s="191"/>
      <c r="G26" s="14">
        <v>19</v>
      </c>
      <c r="H26" s="22">
        <v>22816014</v>
      </c>
      <c r="I26" s="129">
        <v>22576014</v>
      </c>
    </row>
    <row r="27" spans="1:9" ht="12.75" customHeight="1">
      <c r="A27" s="195" t="s">
        <v>22</v>
      </c>
      <c r="B27" s="195"/>
      <c r="C27" s="195"/>
      <c r="D27" s="195"/>
      <c r="E27" s="195"/>
      <c r="F27" s="195"/>
      <c r="G27" s="15">
        <v>20</v>
      </c>
      <c r="H27" s="23">
        <f>SUM(H28:H37)</f>
        <v>247414732</v>
      </c>
      <c r="I27" s="23">
        <f>SUM(I28:I37)</f>
        <v>246732258</v>
      </c>
    </row>
    <row r="28" spans="1:9" ht="12.75" customHeight="1">
      <c r="A28" s="191" t="s">
        <v>23</v>
      </c>
      <c r="B28" s="191"/>
      <c r="C28" s="191"/>
      <c r="D28" s="191"/>
      <c r="E28" s="191"/>
      <c r="F28" s="191"/>
      <c r="G28" s="14">
        <v>21</v>
      </c>
      <c r="H28" s="22">
        <v>127611746</v>
      </c>
      <c r="I28" s="129">
        <v>127611746</v>
      </c>
    </row>
    <row r="29" spans="1:9" ht="12.75" customHeight="1">
      <c r="A29" s="191" t="s">
        <v>24</v>
      </c>
      <c r="B29" s="191"/>
      <c r="C29" s="191"/>
      <c r="D29" s="191"/>
      <c r="E29" s="191"/>
      <c r="F29" s="191"/>
      <c r="G29" s="14">
        <v>22</v>
      </c>
      <c r="H29" s="22">
        <v>0</v>
      </c>
      <c r="I29" s="129">
        <v>0</v>
      </c>
    </row>
    <row r="30" spans="1:9" ht="12.75" customHeight="1">
      <c r="A30" s="191" t="s">
        <v>25</v>
      </c>
      <c r="B30" s="191"/>
      <c r="C30" s="191"/>
      <c r="D30" s="191"/>
      <c r="E30" s="191"/>
      <c r="F30" s="191"/>
      <c r="G30" s="14">
        <v>23</v>
      </c>
      <c r="H30" s="22">
        <v>97986131</v>
      </c>
      <c r="I30" s="129">
        <v>97365357</v>
      </c>
    </row>
    <row r="31" spans="1:9" ht="24" customHeight="1">
      <c r="A31" s="191" t="s">
        <v>26</v>
      </c>
      <c r="B31" s="191"/>
      <c r="C31" s="191"/>
      <c r="D31" s="191"/>
      <c r="E31" s="191"/>
      <c r="F31" s="191"/>
      <c r="G31" s="14">
        <v>24</v>
      </c>
      <c r="H31" s="22">
        <v>21755155</v>
      </c>
      <c r="I31" s="129">
        <v>21755155</v>
      </c>
    </row>
    <row r="32" spans="1:9" ht="23.45" customHeight="1">
      <c r="A32" s="191" t="s">
        <v>27</v>
      </c>
      <c r="B32" s="191"/>
      <c r="C32" s="191"/>
      <c r="D32" s="191"/>
      <c r="E32" s="191"/>
      <c r="F32" s="191"/>
      <c r="G32" s="14">
        <v>25</v>
      </c>
      <c r="H32" s="22">
        <v>0</v>
      </c>
      <c r="I32" s="129">
        <v>0</v>
      </c>
    </row>
    <row r="33" spans="1:9" ht="21.6" customHeight="1">
      <c r="A33" s="191" t="s">
        <v>28</v>
      </c>
      <c r="B33" s="191"/>
      <c r="C33" s="191"/>
      <c r="D33" s="191"/>
      <c r="E33" s="191"/>
      <c r="F33" s="191"/>
      <c r="G33" s="14">
        <v>26</v>
      </c>
      <c r="H33" s="22">
        <v>0</v>
      </c>
      <c r="I33" s="129">
        <v>0</v>
      </c>
    </row>
    <row r="34" spans="1:9" ht="12.75" customHeight="1">
      <c r="A34" s="191" t="s">
        <v>29</v>
      </c>
      <c r="B34" s="191"/>
      <c r="C34" s="191"/>
      <c r="D34" s="191"/>
      <c r="E34" s="191"/>
      <c r="F34" s="191"/>
      <c r="G34" s="14">
        <v>27</v>
      </c>
      <c r="H34" s="22">
        <v>61700</v>
      </c>
      <c r="I34" s="129">
        <v>0</v>
      </c>
    </row>
    <row r="35" spans="1:9" ht="12.75" customHeight="1">
      <c r="A35" s="191" t="s">
        <v>30</v>
      </c>
      <c r="B35" s="191"/>
      <c r="C35" s="191"/>
      <c r="D35" s="191"/>
      <c r="E35" s="191"/>
      <c r="F35" s="191"/>
      <c r="G35" s="14">
        <v>28</v>
      </c>
      <c r="H35" s="22">
        <v>0</v>
      </c>
      <c r="I35" s="129">
        <v>0</v>
      </c>
    </row>
    <row r="36" spans="1:9" ht="12.75" customHeight="1">
      <c r="A36" s="191" t="s">
        <v>31</v>
      </c>
      <c r="B36" s="191"/>
      <c r="C36" s="191"/>
      <c r="D36" s="191"/>
      <c r="E36" s="191"/>
      <c r="F36" s="191"/>
      <c r="G36" s="14">
        <v>29</v>
      </c>
      <c r="H36" s="22">
        <v>0</v>
      </c>
      <c r="I36" s="129">
        <v>0</v>
      </c>
    </row>
    <row r="37" spans="1:9" ht="12.75" customHeight="1">
      <c r="A37" s="191" t="s">
        <v>32</v>
      </c>
      <c r="B37" s="191"/>
      <c r="C37" s="191"/>
      <c r="D37" s="191"/>
      <c r="E37" s="191"/>
      <c r="F37" s="191"/>
      <c r="G37" s="14">
        <v>30</v>
      </c>
      <c r="H37" s="22">
        <v>0</v>
      </c>
      <c r="I37" s="129">
        <v>0</v>
      </c>
    </row>
    <row r="38" spans="1:9" ht="12.75" customHeight="1">
      <c r="A38" s="195" t="s">
        <v>33</v>
      </c>
      <c r="B38" s="195"/>
      <c r="C38" s="195"/>
      <c r="D38" s="195"/>
      <c r="E38" s="195"/>
      <c r="F38" s="195"/>
      <c r="G38" s="15">
        <v>31</v>
      </c>
      <c r="H38" s="23">
        <f>H39+H40+H41+H42</f>
        <v>18573514</v>
      </c>
      <c r="I38" s="23">
        <f>I39+I40+I41+I42</f>
        <v>18461007</v>
      </c>
    </row>
    <row r="39" spans="1:9" ht="12.75" customHeight="1">
      <c r="A39" s="191" t="s">
        <v>34</v>
      </c>
      <c r="B39" s="191"/>
      <c r="C39" s="191"/>
      <c r="D39" s="191"/>
      <c r="E39" s="191"/>
      <c r="F39" s="191"/>
      <c r="G39" s="14">
        <v>32</v>
      </c>
      <c r="H39" s="22">
        <v>18573514</v>
      </c>
      <c r="I39" s="129">
        <v>18461007</v>
      </c>
    </row>
    <row r="40" spans="1:9" ht="12.75" customHeight="1">
      <c r="A40" s="191" t="s">
        <v>35</v>
      </c>
      <c r="B40" s="191"/>
      <c r="C40" s="191"/>
      <c r="D40" s="191"/>
      <c r="E40" s="191"/>
      <c r="F40" s="191"/>
      <c r="G40" s="14">
        <v>33</v>
      </c>
      <c r="H40" s="22">
        <v>0</v>
      </c>
      <c r="I40" s="129">
        <v>0</v>
      </c>
    </row>
    <row r="41" spans="1:9" ht="12.75" customHeight="1">
      <c r="A41" s="191" t="s">
        <v>36</v>
      </c>
      <c r="B41" s="191"/>
      <c r="C41" s="191"/>
      <c r="D41" s="191"/>
      <c r="E41" s="191"/>
      <c r="F41" s="191"/>
      <c r="G41" s="14">
        <v>34</v>
      </c>
      <c r="H41" s="22">
        <v>0</v>
      </c>
      <c r="I41" s="129">
        <v>0</v>
      </c>
    </row>
    <row r="42" spans="1:9" ht="12.75" customHeight="1">
      <c r="A42" s="191" t="s">
        <v>37</v>
      </c>
      <c r="B42" s="191"/>
      <c r="C42" s="191"/>
      <c r="D42" s="191"/>
      <c r="E42" s="191"/>
      <c r="F42" s="191"/>
      <c r="G42" s="14">
        <v>35</v>
      </c>
      <c r="H42" s="22">
        <v>0</v>
      </c>
      <c r="I42" s="129">
        <v>0</v>
      </c>
    </row>
    <row r="43" spans="1:9" ht="12.75" customHeight="1">
      <c r="A43" s="191" t="s">
        <v>38</v>
      </c>
      <c r="B43" s="191"/>
      <c r="C43" s="191"/>
      <c r="D43" s="191"/>
      <c r="E43" s="191"/>
      <c r="F43" s="191"/>
      <c r="G43" s="14">
        <v>36</v>
      </c>
      <c r="H43" s="22">
        <v>11505458</v>
      </c>
      <c r="I43" s="129">
        <v>7602958</v>
      </c>
    </row>
    <row r="44" spans="1:9" ht="12.75" customHeight="1">
      <c r="A44" s="193" t="s">
        <v>304</v>
      </c>
      <c r="B44" s="193"/>
      <c r="C44" s="193"/>
      <c r="D44" s="193"/>
      <c r="E44" s="193"/>
      <c r="F44" s="193"/>
      <c r="G44" s="15">
        <v>37</v>
      </c>
      <c r="H44" s="23">
        <f>H45+H53+H60+H70</f>
        <v>401064627</v>
      </c>
      <c r="I44" s="23">
        <f>I45+I53+I60+I70</f>
        <v>354857045</v>
      </c>
    </row>
    <row r="45" spans="1:9" ht="12.75" customHeight="1">
      <c r="A45" s="195" t="s">
        <v>39</v>
      </c>
      <c r="B45" s="195"/>
      <c r="C45" s="195"/>
      <c r="D45" s="195"/>
      <c r="E45" s="195"/>
      <c r="F45" s="195"/>
      <c r="G45" s="15">
        <v>38</v>
      </c>
      <c r="H45" s="23">
        <f>SUM(H46:H52)</f>
        <v>100389467</v>
      </c>
      <c r="I45" s="23">
        <f>SUM(I46:I52)</f>
        <v>92646007</v>
      </c>
    </row>
    <row r="46" spans="1:9" ht="12.75" customHeight="1">
      <c r="A46" s="191" t="s">
        <v>40</v>
      </c>
      <c r="B46" s="191"/>
      <c r="C46" s="191"/>
      <c r="D46" s="191"/>
      <c r="E46" s="191"/>
      <c r="F46" s="191"/>
      <c r="G46" s="14">
        <v>39</v>
      </c>
      <c r="H46" s="22">
        <v>49070969</v>
      </c>
      <c r="I46" s="129">
        <v>53626307</v>
      </c>
    </row>
    <row r="47" spans="1:9" ht="12.75" customHeight="1">
      <c r="A47" s="191" t="s">
        <v>41</v>
      </c>
      <c r="B47" s="191"/>
      <c r="C47" s="191"/>
      <c r="D47" s="191"/>
      <c r="E47" s="191"/>
      <c r="F47" s="191"/>
      <c r="G47" s="14">
        <v>40</v>
      </c>
      <c r="H47" s="22">
        <v>6474541</v>
      </c>
      <c r="I47" s="129">
        <v>7738741</v>
      </c>
    </row>
    <row r="48" spans="1:9" ht="12.75" customHeight="1">
      <c r="A48" s="191" t="s">
        <v>42</v>
      </c>
      <c r="B48" s="191"/>
      <c r="C48" s="191"/>
      <c r="D48" s="191"/>
      <c r="E48" s="191"/>
      <c r="F48" s="191"/>
      <c r="G48" s="14">
        <v>41</v>
      </c>
      <c r="H48" s="22">
        <v>18460231</v>
      </c>
      <c r="I48" s="129">
        <v>15930285</v>
      </c>
    </row>
    <row r="49" spans="1:9" ht="12.75" customHeight="1">
      <c r="A49" s="191" t="s">
        <v>43</v>
      </c>
      <c r="B49" s="191"/>
      <c r="C49" s="191"/>
      <c r="D49" s="191"/>
      <c r="E49" s="191"/>
      <c r="F49" s="191"/>
      <c r="G49" s="14">
        <v>42</v>
      </c>
      <c r="H49" s="22">
        <v>21367054</v>
      </c>
      <c r="I49" s="129">
        <v>8538781</v>
      </c>
    </row>
    <row r="50" spans="1:9" ht="12.75" customHeight="1">
      <c r="A50" s="191" t="s">
        <v>44</v>
      </c>
      <c r="B50" s="191"/>
      <c r="C50" s="191"/>
      <c r="D50" s="191"/>
      <c r="E50" s="191"/>
      <c r="F50" s="191"/>
      <c r="G50" s="14">
        <v>43</v>
      </c>
      <c r="H50" s="22">
        <v>5016672</v>
      </c>
      <c r="I50" s="129">
        <v>6811893</v>
      </c>
    </row>
    <row r="51" spans="1:9" ht="12.75" customHeight="1">
      <c r="A51" s="191" t="s">
        <v>45</v>
      </c>
      <c r="B51" s="191"/>
      <c r="C51" s="191"/>
      <c r="D51" s="191"/>
      <c r="E51" s="191"/>
      <c r="F51" s="191"/>
      <c r="G51" s="14">
        <v>44</v>
      </c>
      <c r="H51" s="22">
        <v>0</v>
      </c>
      <c r="I51" s="129">
        <v>0</v>
      </c>
    </row>
    <row r="52" spans="1:9" ht="12.75" customHeight="1">
      <c r="A52" s="191" t="s">
        <v>46</v>
      </c>
      <c r="B52" s="191"/>
      <c r="C52" s="191"/>
      <c r="D52" s="191"/>
      <c r="E52" s="191"/>
      <c r="F52" s="191"/>
      <c r="G52" s="14">
        <v>45</v>
      </c>
      <c r="H52" s="22">
        <v>0</v>
      </c>
      <c r="I52" s="129">
        <v>0</v>
      </c>
    </row>
    <row r="53" spans="1:9" ht="12.75" customHeight="1">
      <c r="A53" s="195" t="s">
        <v>47</v>
      </c>
      <c r="B53" s="195"/>
      <c r="C53" s="195"/>
      <c r="D53" s="195"/>
      <c r="E53" s="195"/>
      <c r="F53" s="195"/>
      <c r="G53" s="15">
        <v>46</v>
      </c>
      <c r="H53" s="23">
        <f>SUM(H54:H59)</f>
        <v>240585036</v>
      </c>
      <c r="I53" s="23">
        <f>SUM(I54:I59)</f>
        <v>199798008</v>
      </c>
    </row>
    <row r="54" spans="1:9" ht="12.75" customHeight="1">
      <c r="A54" s="191" t="s">
        <v>48</v>
      </c>
      <c r="B54" s="191"/>
      <c r="C54" s="191"/>
      <c r="D54" s="191"/>
      <c r="E54" s="191"/>
      <c r="F54" s="191"/>
      <c r="G54" s="14">
        <v>47</v>
      </c>
      <c r="H54" s="22">
        <v>25764328</v>
      </c>
      <c r="I54" s="129">
        <v>42823413</v>
      </c>
    </row>
    <row r="55" spans="1:9" ht="12.75" customHeight="1">
      <c r="A55" s="191" t="s">
        <v>49</v>
      </c>
      <c r="B55" s="191"/>
      <c r="C55" s="191"/>
      <c r="D55" s="191"/>
      <c r="E55" s="191"/>
      <c r="F55" s="191"/>
      <c r="G55" s="14">
        <v>48</v>
      </c>
      <c r="H55" s="22">
        <v>4378797</v>
      </c>
      <c r="I55" s="129">
        <v>3323545</v>
      </c>
    </row>
    <row r="56" spans="1:9" ht="12.75" customHeight="1">
      <c r="A56" s="191" t="s">
        <v>50</v>
      </c>
      <c r="B56" s="191"/>
      <c r="C56" s="191"/>
      <c r="D56" s="191"/>
      <c r="E56" s="191"/>
      <c r="F56" s="191"/>
      <c r="G56" s="14">
        <v>49</v>
      </c>
      <c r="H56" s="22">
        <v>195530325</v>
      </c>
      <c r="I56" s="129">
        <v>145659418</v>
      </c>
    </row>
    <row r="57" spans="1:9" ht="12.75" customHeight="1">
      <c r="A57" s="191" t="s">
        <v>51</v>
      </c>
      <c r="B57" s="191"/>
      <c r="C57" s="191"/>
      <c r="D57" s="191"/>
      <c r="E57" s="191"/>
      <c r="F57" s="191"/>
      <c r="G57" s="14">
        <v>50</v>
      </c>
      <c r="H57" s="22">
        <v>2659</v>
      </c>
      <c r="I57" s="129">
        <v>68891</v>
      </c>
    </row>
    <row r="58" spans="1:9" ht="12.75" customHeight="1">
      <c r="A58" s="191" t="s">
        <v>52</v>
      </c>
      <c r="B58" s="191"/>
      <c r="C58" s="191"/>
      <c r="D58" s="191"/>
      <c r="E58" s="191"/>
      <c r="F58" s="191"/>
      <c r="G58" s="14">
        <v>51</v>
      </c>
      <c r="H58" s="22">
        <v>12570132</v>
      </c>
      <c r="I58" s="129">
        <v>5221695</v>
      </c>
    </row>
    <row r="59" spans="1:9" ht="12.75" customHeight="1">
      <c r="A59" s="191" t="s">
        <v>53</v>
      </c>
      <c r="B59" s="191"/>
      <c r="C59" s="191"/>
      <c r="D59" s="191"/>
      <c r="E59" s="191"/>
      <c r="F59" s="191"/>
      <c r="G59" s="14">
        <v>52</v>
      </c>
      <c r="H59" s="22">
        <v>2338795</v>
      </c>
      <c r="I59" s="129">
        <v>2701046</v>
      </c>
    </row>
    <row r="60" spans="1:9" ht="12.75" customHeight="1">
      <c r="A60" s="195" t="s">
        <v>54</v>
      </c>
      <c r="B60" s="195"/>
      <c r="C60" s="195"/>
      <c r="D60" s="195"/>
      <c r="E60" s="195"/>
      <c r="F60" s="195"/>
      <c r="G60" s="15">
        <v>53</v>
      </c>
      <c r="H60" s="23">
        <f>SUM(H61:H69)</f>
        <v>24421060</v>
      </c>
      <c r="I60" s="23">
        <f>SUM(I61:I69)</f>
        <v>24515201</v>
      </c>
    </row>
    <row r="61" spans="1:9" ht="12.75" customHeight="1">
      <c r="A61" s="191" t="s">
        <v>23</v>
      </c>
      <c r="B61" s="191"/>
      <c r="C61" s="191"/>
      <c r="D61" s="191"/>
      <c r="E61" s="191"/>
      <c r="F61" s="191"/>
      <c r="G61" s="14">
        <v>54</v>
      </c>
      <c r="H61" s="22">
        <v>0</v>
      </c>
      <c r="I61" s="129">
        <v>0</v>
      </c>
    </row>
    <row r="62" spans="1:9" ht="27.6" customHeight="1">
      <c r="A62" s="191" t="s">
        <v>24</v>
      </c>
      <c r="B62" s="191"/>
      <c r="C62" s="191"/>
      <c r="D62" s="191"/>
      <c r="E62" s="191"/>
      <c r="F62" s="191"/>
      <c r="G62" s="14">
        <v>55</v>
      </c>
      <c r="H62" s="22">
        <v>0</v>
      </c>
      <c r="I62" s="129">
        <v>0</v>
      </c>
    </row>
    <row r="63" spans="1:9" ht="12.75" customHeight="1">
      <c r="A63" s="191" t="s">
        <v>25</v>
      </c>
      <c r="B63" s="191"/>
      <c r="C63" s="191"/>
      <c r="D63" s="191"/>
      <c r="E63" s="191"/>
      <c r="F63" s="191"/>
      <c r="G63" s="14">
        <v>56</v>
      </c>
      <c r="H63" s="22">
        <v>23523317</v>
      </c>
      <c r="I63" s="129">
        <v>24515201</v>
      </c>
    </row>
    <row r="64" spans="1:9" ht="25.9" customHeight="1">
      <c r="A64" s="191" t="s">
        <v>55</v>
      </c>
      <c r="B64" s="191"/>
      <c r="C64" s="191"/>
      <c r="D64" s="191"/>
      <c r="E64" s="191"/>
      <c r="F64" s="191"/>
      <c r="G64" s="14">
        <v>57</v>
      </c>
      <c r="H64" s="22">
        <v>0</v>
      </c>
      <c r="I64" s="129">
        <v>0</v>
      </c>
    </row>
    <row r="65" spans="1:9" ht="21.6" customHeight="1">
      <c r="A65" s="191" t="s">
        <v>27</v>
      </c>
      <c r="B65" s="191"/>
      <c r="C65" s="191"/>
      <c r="D65" s="191"/>
      <c r="E65" s="191"/>
      <c r="F65" s="191"/>
      <c r="G65" s="14">
        <v>58</v>
      </c>
      <c r="H65" s="22">
        <v>0</v>
      </c>
      <c r="I65" s="129">
        <v>0</v>
      </c>
    </row>
    <row r="66" spans="1:9" ht="21.6" customHeight="1">
      <c r="A66" s="191" t="s">
        <v>28</v>
      </c>
      <c r="B66" s="191"/>
      <c r="C66" s="191"/>
      <c r="D66" s="191"/>
      <c r="E66" s="191"/>
      <c r="F66" s="191"/>
      <c r="G66" s="14">
        <v>59</v>
      </c>
      <c r="H66" s="22">
        <v>0</v>
      </c>
      <c r="I66" s="129">
        <v>0</v>
      </c>
    </row>
    <row r="67" spans="1:9" ht="12.75" customHeight="1">
      <c r="A67" s="191" t="s">
        <v>29</v>
      </c>
      <c r="B67" s="191"/>
      <c r="C67" s="191"/>
      <c r="D67" s="191"/>
      <c r="E67" s="191"/>
      <c r="F67" s="191"/>
      <c r="G67" s="14">
        <v>60</v>
      </c>
      <c r="H67" s="22">
        <v>0</v>
      </c>
      <c r="I67" s="129">
        <v>0</v>
      </c>
    </row>
    <row r="68" spans="1:9" ht="12.75" customHeight="1">
      <c r="A68" s="191" t="s">
        <v>30</v>
      </c>
      <c r="B68" s="191"/>
      <c r="C68" s="191"/>
      <c r="D68" s="191"/>
      <c r="E68" s="191"/>
      <c r="F68" s="191"/>
      <c r="G68" s="14">
        <v>61</v>
      </c>
      <c r="H68" s="22">
        <v>897743</v>
      </c>
      <c r="I68" s="129">
        <v>0</v>
      </c>
    </row>
    <row r="69" spans="1:9" ht="12.75" customHeight="1">
      <c r="A69" s="191" t="s">
        <v>56</v>
      </c>
      <c r="B69" s="191"/>
      <c r="C69" s="191"/>
      <c r="D69" s="191"/>
      <c r="E69" s="191"/>
      <c r="F69" s="191"/>
      <c r="G69" s="14">
        <v>62</v>
      </c>
      <c r="H69" s="22">
        <v>0</v>
      </c>
      <c r="I69" s="129">
        <v>0</v>
      </c>
    </row>
    <row r="70" spans="1:9" ht="12.75" customHeight="1">
      <c r="A70" s="191" t="s">
        <v>57</v>
      </c>
      <c r="B70" s="191"/>
      <c r="C70" s="191"/>
      <c r="D70" s="191"/>
      <c r="E70" s="191"/>
      <c r="F70" s="191"/>
      <c r="G70" s="14">
        <v>63</v>
      </c>
      <c r="H70" s="22">
        <v>35669064</v>
      </c>
      <c r="I70" s="129">
        <v>37897829</v>
      </c>
    </row>
    <row r="71" spans="1:9" ht="12.75" customHeight="1">
      <c r="A71" s="192" t="s">
        <v>58</v>
      </c>
      <c r="B71" s="192"/>
      <c r="C71" s="192"/>
      <c r="D71" s="192"/>
      <c r="E71" s="192"/>
      <c r="F71" s="192"/>
      <c r="G71" s="14">
        <v>64</v>
      </c>
      <c r="H71" s="22">
        <v>20694662</v>
      </c>
      <c r="I71" s="129">
        <v>5567857</v>
      </c>
    </row>
    <row r="72" spans="1:9" ht="12.75" customHeight="1">
      <c r="A72" s="193" t="s">
        <v>305</v>
      </c>
      <c r="B72" s="193"/>
      <c r="C72" s="193"/>
      <c r="D72" s="193"/>
      <c r="E72" s="193"/>
      <c r="F72" s="193"/>
      <c r="G72" s="15">
        <v>65</v>
      </c>
      <c r="H72" s="23">
        <f>H8+H9+H44+H71</f>
        <v>1357618338</v>
      </c>
      <c r="I72" s="23">
        <f>I8+I9+I44+I71</f>
        <v>1289700511</v>
      </c>
    </row>
    <row r="73" spans="1:9" ht="12.75" customHeight="1">
      <c r="A73" s="192" t="s">
        <v>59</v>
      </c>
      <c r="B73" s="192"/>
      <c r="C73" s="192"/>
      <c r="D73" s="192"/>
      <c r="E73" s="192"/>
      <c r="F73" s="192"/>
      <c r="G73" s="14">
        <v>66</v>
      </c>
      <c r="H73" s="22">
        <v>104812940</v>
      </c>
      <c r="I73" s="129">
        <v>109167489</v>
      </c>
    </row>
    <row r="74" spans="1:9">
      <c r="A74" s="196" t="s">
        <v>60</v>
      </c>
      <c r="B74" s="197"/>
      <c r="C74" s="197"/>
      <c r="D74" s="197"/>
      <c r="E74" s="197"/>
      <c r="F74" s="197"/>
      <c r="G74" s="197"/>
      <c r="H74" s="197"/>
      <c r="I74" s="197"/>
    </row>
    <row r="75" spans="1:9" ht="12.75" customHeight="1">
      <c r="A75" s="193" t="s">
        <v>355</v>
      </c>
      <c r="B75" s="193"/>
      <c r="C75" s="193"/>
      <c r="D75" s="193"/>
      <c r="E75" s="193"/>
      <c r="F75" s="193"/>
      <c r="G75" s="15">
        <v>67</v>
      </c>
      <c r="H75" s="102">
        <f>H76+H77+H78+H84+H85+H91+H94+H97</f>
        <v>827684292</v>
      </c>
      <c r="I75" s="102">
        <f>I76+I77+I78+I84+I85+I91+I94+I97</f>
        <v>814800225</v>
      </c>
    </row>
    <row r="76" spans="1:9" ht="12.75" customHeight="1">
      <c r="A76" s="191" t="s">
        <v>61</v>
      </c>
      <c r="B76" s="191"/>
      <c r="C76" s="191"/>
      <c r="D76" s="191"/>
      <c r="E76" s="191"/>
      <c r="F76" s="191"/>
      <c r="G76" s="14">
        <v>68</v>
      </c>
      <c r="H76" s="22">
        <v>419958400</v>
      </c>
      <c r="I76" s="129">
        <v>419958400</v>
      </c>
    </row>
    <row r="77" spans="1:9" ht="12.75" customHeight="1">
      <c r="A77" s="191" t="s">
        <v>62</v>
      </c>
      <c r="B77" s="191"/>
      <c r="C77" s="191"/>
      <c r="D77" s="191"/>
      <c r="E77" s="191"/>
      <c r="F77" s="191"/>
      <c r="G77" s="14">
        <v>69</v>
      </c>
      <c r="H77" s="22">
        <v>191988358</v>
      </c>
      <c r="I77" s="129">
        <v>192280794</v>
      </c>
    </row>
    <row r="78" spans="1:9" ht="12.75" customHeight="1">
      <c r="A78" s="195" t="s">
        <v>63</v>
      </c>
      <c r="B78" s="195"/>
      <c r="C78" s="195"/>
      <c r="D78" s="195"/>
      <c r="E78" s="195"/>
      <c r="F78" s="195"/>
      <c r="G78" s="15">
        <v>70</v>
      </c>
      <c r="H78" s="102">
        <f>SUM(H79:H83)</f>
        <v>91642982</v>
      </c>
      <c r="I78" s="102">
        <f>SUM(I79:I83)</f>
        <v>94769477</v>
      </c>
    </row>
    <row r="79" spans="1:9" ht="12.75" customHeight="1">
      <c r="A79" s="191" t="s">
        <v>64</v>
      </c>
      <c r="B79" s="191"/>
      <c r="C79" s="191"/>
      <c r="D79" s="191"/>
      <c r="E79" s="191"/>
      <c r="F79" s="191"/>
      <c r="G79" s="14">
        <v>71</v>
      </c>
      <c r="H79" s="22">
        <v>6128852</v>
      </c>
      <c r="I79" s="129">
        <v>6128852</v>
      </c>
    </row>
    <row r="80" spans="1:9" ht="12.75" customHeight="1">
      <c r="A80" s="191" t="s">
        <v>65</v>
      </c>
      <c r="B80" s="191"/>
      <c r="C80" s="191"/>
      <c r="D80" s="191"/>
      <c r="E80" s="191"/>
      <c r="F80" s="191"/>
      <c r="G80" s="14">
        <v>72</v>
      </c>
      <c r="H80" s="22">
        <v>20890463</v>
      </c>
      <c r="I80" s="129">
        <v>20890463</v>
      </c>
    </row>
    <row r="81" spans="1:9" ht="12.75" customHeight="1">
      <c r="A81" s="191" t="s">
        <v>66</v>
      </c>
      <c r="B81" s="191"/>
      <c r="C81" s="191"/>
      <c r="D81" s="191"/>
      <c r="E81" s="191"/>
      <c r="F81" s="191"/>
      <c r="G81" s="14">
        <v>73</v>
      </c>
      <c r="H81" s="22">
        <v>-11795123</v>
      </c>
      <c r="I81" s="129">
        <v>-8668628</v>
      </c>
    </row>
    <row r="82" spans="1:9" ht="12.75" customHeight="1">
      <c r="A82" s="191" t="s">
        <v>67</v>
      </c>
      <c r="B82" s="191"/>
      <c r="C82" s="191"/>
      <c r="D82" s="191"/>
      <c r="E82" s="191"/>
      <c r="F82" s="191"/>
      <c r="G82" s="14">
        <v>74</v>
      </c>
      <c r="H82" s="22">
        <v>0</v>
      </c>
      <c r="I82" s="129">
        <v>0</v>
      </c>
    </row>
    <row r="83" spans="1:9" ht="12.75" customHeight="1">
      <c r="A83" s="191" t="s">
        <v>68</v>
      </c>
      <c r="B83" s="191"/>
      <c r="C83" s="191"/>
      <c r="D83" s="191"/>
      <c r="E83" s="191"/>
      <c r="F83" s="191"/>
      <c r="G83" s="14">
        <v>75</v>
      </c>
      <c r="H83" s="22">
        <v>76418790</v>
      </c>
      <c r="I83" s="129">
        <v>76418790</v>
      </c>
    </row>
    <row r="84" spans="1:9" ht="12.75" customHeight="1">
      <c r="A84" s="194" t="s">
        <v>69</v>
      </c>
      <c r="B84" s="194"/>
      <c r="C84" s="194"/>
      <c r="D84" s="194"/>
      <c r="E84" s="194"/>
      <c r="F84" s="194"/>
      <c r="G84" s="95">
        <v>76</v>
      </c>
      <c r="H84" s="96">
        <v>0</v>
      </c>
      <c r="I84" s="129">
        <v>0</v>
      </c>
    </row>
    <row r="85" spans="1:9" ht="12.75" customHeight="1">
      <c r="A85" s="195" t="s">
        <v>447</v>
      </c>
      <c r="B85" s="195"/>
      <c r="C85" s="195"/>
      <c r="D85" s="195"/>
      <c r="E85" s="195"/>
      <c r="F85" s="195"/>
      <c r="G85" s="15">
        <v>77</v>
      </c>
      <c r="H85" s="23">
        <f>H86+H87+H88+H89+H90</f>
        <v>0</v>
      </c>
      <c r="I85" s="23">
        <f>I86+I87+I88+I89+I90</f>
        <v>0</v>
      </c>
    </row>
    <row r="86" spans="1:9" ht="25.5" customHeight="1">
      <c r="A86" s="191" t="s">
        <v>448</v>
      </c>
      <c r="B86" s="191"/>
      <c r="C86" s="191"/>
      <c r="D86" s="191"/>
      <c r="E86" s="191"/>
      <c r="F86" s="191"/>
      <c r="G86" s="14">
        <v>78</v>
      </c>
      <c r="H86" s="22">
        <v>0</v>
      </c>
      <c r="I86" s="129">
        <v>0</v>
      </c>
    </row>
    <row r="87" spans="1:9" ht="12.75" customHeight="1">
      <c r="A87" s="191" t="s">
        <v>70</v>
      </c>
      <c r="B87" s="191"/>
      <c r="C87" s="191"/>
      <c r="D87" s="191"/>
      <c r="E87" s="191"/>
      <c r="F87" s="191"/>
      <c r="G87" s="14">
        <v>79</v>
      </c>
      <c r="H87" s="22">
        <v>0</v>
      </c>
      <c r="I87" s="129">
        <v>0</v>
      </c>
    </row>
    <row r="88" spans="1:9" ht="12.75" customHeight="1">
      <c r="A88" s="191" t="s">
        <v>71</v>
      </c>
      <c r="B88" s="191"/>
      <c r="C88" s="191"/>
      <c r="D88" s="191"/>
      <c r="E88" s="191"/>
      <c r="F88" s="191"/>
      <c r="G88" s="14">
        <v>80</v>
      </c>
      <c r="H88" s="22">
        <v>0</v>
      </c>
      <c r="I88" s="129">
        <v>0</v>
      </c>
    </row>
    <row r="89" spans="1:9" ht="12.75" customHeight="1">
      <c r="A89" s="191" t="s">
        <v>351</v>
      </c>
      <c r="B89" s="191"/>
      <c r="C89" s="191"/>
      <c r="D89" s="191"/>
      <c r="E89" s="191"/>
      <c r="F89" s="191"/>
      <c r="G89" s="14">
        <v>81</v>
      </c>
      <c r="H89" s="22">
        <v>0</v>
      </c>
      <c r="I89" s="129">
        <v>0</v>
      </c>
    </row>
    <row r="90" spans="1:9" ht="12.75" customHeight="1">
      <c r="A90" s="191" t="s">
        <v>352</v>
      </c>
      <c r="B90" s="191"/>
      <c r="C90" s="191"/>
      <c r="D90" s="191"/>
      <c r="E90" s="191"/>
      <c r="F90" s="191"/>
      <c r="G90" s="14">
        <v>82</v>
      </c>
      <c r="H90" s="22">
        <v>0</v>
      </c>
      <c r="I90" s="129">
        <v>0</v>
      </c>
    </row>
    <row r="91" spans="1:9" ht="12.75" customHeight="1">
      <c r="A91" s="195" t="s">
        <v>353</v>
      </c>
      <c r="B91" s="195"/>
      <c r="C91" s="195"/>
      <c r="D91" s="195"/>
      <c r="E91" s="195"/>
      <c r="F91" s="195"/>
      <c r="G91" s="15">
        <v>83</v>
      </c>
      <c r="H91" s="23">
        <f>H92-H93</f>
        <v>55461922</v>
      </c>
      <c r="I91" s="23">
        <f>I92-I93</f>
        <v>90992632</v>
      </c>
    </row>
    <row r="92" spans="1:9" ht="12.75" customHeight="1">
      <c r="A92" s="191" t="s">
        <v>72</v>
      </c>
      <c r="B92" s="191"/>
      <c r="C92" s="191"/>
      <c r="D92" s="191"/>
      <c r="E92" s="191"/>
      <c r="F92" s="191"/>
      <c r="G92" s="14">
        <v>84</v>
      </c>
      <c r="H92" s="22">
        <v>55461922</v>
      </c>
      <c r="I92" s="129">
        <v>90992632</v>
      </c>
    </row>
    <row r="93" spans="1:9" ht="12.75" customHeight="1">
      <c r="A93" s="191" t="s">
        <v>73</v>
      </c>
      <c r="B93" s="191"/>
      <c r="C93" s="191"/>
      <c r="D93" s="191"/>
      <c r="E93" s="191"/>
      <c r="F93" s="191"/>
      <c r="G93" s="14">
        <v>85</v>
      </c>
      <c r="H93" s="22">
        <v>0</v>
      </c>
      <c r="I93" s="129">
        <v>0</v>
      </c>
    </row>
    <row r="94" spans="1:9" ht="12.75" customHeight="1">
      <c r="A94" s="195" t="s">
        <v>354</v>
      </c>
      <c r="B94" s="195"/>
      <c r="C94" s="195"/>
      <c r="D94" s="195"/>
      <c r="E94" s="195"/>
      <c r="F94" s="195"/>
      <c r="G94" s="15">
        <v>86</v>
      </c>
      <c r="H94" s="23">
        <f>H95-H96</f>
        <v>68632630</v>
      </c>
      <c r="I94" s="23">
        <f>I95-I96</f>
        <v>16798922</v>
      </c>
    </row>
    <row r="95" spans="1:9" ht="12.75" customHeight="1">
      <c r="A95" s="191" t="s">
        <v>74</v>
      </c>
      <c r="B95" s="191"/>
      <c r="C95" s="191"/>
      <c r="D95" s="191"/>
      <c r="E95" s="191"/>
      <c r="F95" s="191"/>
      <c r="G95" s="14">
        <v>87</v>
      </c>
      <c r="H95" s="22">
        <v>68632630</v>
      </c>
      <c r="I95" s="129">
        <v>16798922</v>
      </c>
    </row>
    <row r="96" spans="1:9" ht="12.75" customHeight="1">
      <c r="A96" s="191" t="s">
        <v>75</v>
      </c>
      <c r="B96" s="191"/>
      <c r="C96" s="191"/>
      <c r="D96" s="191"/>
      <c r="E96" s="191"/>
      <c r="F96" s="191"/>
      <c r="G96" s="14">
        <v>88</v>
      </c>
      <c r="H96" s="22">
        <v>0</v>
      </c>
      <c r="I96" s="129">
        <v>0</v>
      </c>
    </row>
    <row r="97" spans="1:9" ht="12.75" customHeight="1">
      <c r="A97" s="191" t="s">
        <v>76</v>
      </c>
      <c r="B97" s="191"/>
      <c r="C97" s="191"/>
      <c r="D97" s="191"/>
      <c r="E97" s="191"/>
      <c r="F97" s="191"/>
      <c r="G97" s="14">
        <v>89</v>
      </c>
      <c r="H97" s="22">
        <v>0</v>
      </c>
      <c r="I97" s="129">
        <v>0</v>
      </c>
    </row>
    <row r="98" spans="1:9" ht="12.75" customHeight="1">
      <c r="A98" s="193" t="s">
        <v>356</v>
      </c>
      <c r="B98" s="193"/>
      <c r="C98" s="193"/>
      <c r="D98" s="193"/>
      <c r="E98" s="193"/>
      <c r="F98" s="193"/>
      <c r="G98" s="15">
        <v>90</v>
      </c>
      <c r="H98" s="23">
        <f>SUM(H99:H104)</f>
        <v>3985041</v>
      </c>
      <c r="I98" s="23">
        <f>SUM(I99:I104)</f>
        <v>3985041</v>
      </c>
    </row>
    <row r="99" spans="1:9" ht="12.75" customHeight="1">
      <c r="A99" s="191" t="s">
        <v>77</v>
      </c>
      <c r="B99" s="191"/>
      <c r="C99" s="191"/>
      <c r="D99" s="191"/>
      <c r="E99" s="191"/>
      <c r="F99" s="191"/>
      <c r="G99" s="14">
        <v>91</v>
      </c>
      <c r="H99" s="22">
        <v>2289473</v>
      </c>
      <c r="I99" s="129">
        <v>2289473</v>
      </c>
    </row>
    <row r="100" spans="1:9" ht="12.75" customHeight="1">
      <c r="A100" s="191" t="s">
        <v>78</v>
      </c>
      <c r="B100" s="191"/>
      <c r="C100" s="191"/>
      <c r="D100" s="191"/>
      <c r="E100" s="191"/>
      <c r="F100" s="191"/>
      <c r="G100" s="14">
        <v>92</v>
      </c>
      <c r="H100" s="22">
        <v>0</v>
      </c>
      <c r="I100" s="129">
        <v>0</v>
      </c>
    </row>
    <row r="101" spans="1:9" ht="12.75" customHeight="1">
      <c r="A101" s="191" t="s">
        <v>79</v>
      </c>
      <c r="B101" s="191"/>
      <c r="C101" s="191"/>
      <c r="D101" s="191"/>
      <c r="E101" s="191"/>
      <c r="F101" s="191"/>
      <c r="G101" s="14">
        <v>93</v>
      </c>
      <c r="H101" s="22">
        <v>0</v>
      </c>
      <c r="I101" s="129">
        <v>0</v>
      </c>
    </row>
    <row r="102" spans="1:9" ht="12.75" customHeight="1">
      <c r="A102" s="191" t="s">
        <v>80</v>
      </c>
      <c r="B102" s="191"/>
      <c r="C102" s="191"/>
      <c r="D102" s="191"/>
      <c r="E102" s="191"/>
      <c r="F102" s="191"/>
      <c r="G102" s="14">
        <v>94</v>
      </c>
      <c r="H102" s="22">
        <v>0</v>
      </c>
      <c r="I102" s="129">
        <v>0</v>
      </c>
    </row>
    <row r="103" spans="1:9" ht="12.75" customHeight="1">
      <c r="A103" s="191" t="s">
        <v>81</v>
      </c>
      <c r="B103" s="191"/>
      <c r="C103" s="191"/>
      <c r="D103" s="191"/>
      <c r="E103" s="191"/>
      <c r="F103" s="191"/>
      <c r="G103" s="14">
        <v>95</v>
      </c>
      <c r="H103" s="22">
        <v>0</v>
      </c>
      <c r="I103" s="129">
        <v>0</v>
      </c>
    </row>
    <row r="104" spans="1:9" ht="12.75" customHeight="1">
      <c r="A104" s="191" t="s">
        <v>82</v>
      </c>
      <c r="B104" s="191"/>
      <c r="C104" s="191"/>
      <c r="D104" s="191"/>
      <c r="E104" s="191"/>
      <c r="F104" s="191"/>
      <c r="G104" s="14">
        <v>96</v>
      </c>
      <c r="H104" s="22">
        <v>1695568</v>
      </c>
      <c r="I104" s="129">
        <v>1695568</v>
      </c>
    </row>
    <row r="105" spans="1:9" ht="12.75" customHeight="1">
      <c r="A105" s="193" t="s">
        <v>357</v>
      </c>
      <c r="B105" s="193"/>
      <c r="C105" s="193"/>
      <c r="D105" s="193"/>
      <c r="E105" s="193"/>
      <c r="F105" s="193"/>
      <c r="G105" s="15">
        <v>97</v>
      </c>
      <c r="H105" s="23">
        <f>SUM(H106:H116)</f>
        <v>143171708</v>
      </c>
      <c r="I105" s="23">
        <f>SUM(I106:I116)</f>
        <v>168342413</v>
      </c>
    </row>
    <row r="106" spans="1:9" ht="12.75" customHeight="1">
      <c r="A106" s="191" t="s">
        <v>83</v>
      </c>
      <c r="B106" s="191"/>
      <c r="C106" s="191"/>
      <c r="D106" s="191"/>
      <c r="E106" s="191"/>
      <c r="F106" s="191"/>
      <c r="G106" s="14">
        <v>98</v>
      </c>
      <c r="H106" s="22">
        <v>0</v>
      </c>
      <c r="I106" s="129">
        <v>0</v>
      </c>
    </row>
    <row r="107" spans="1:9" ht="24.6" customHeight="1">
      <c r="A107" s="191" t="s">
        <v>84</v>
      </c>
      <c r="B107" s="191"/>
      <c r="C107" s="191"/>
      <c r="D107" s="191"/>
      <c r="E107" s="191"/>
      <c r="F107" s="191"/>
      <c r="G107" s="14">
        <v>99</v>
      </c>
      <c r="H107" s="22">
        <v>0</v>
      </c>
      <c r="I107" s="129">
        <v>0</v>
      </c>
    </row>
    <row r="108" spans="1:9" ht="12.75" customHeight="1">
      <c r="A108" s="191" t="s">
        <v>85</v>
      </c>
      <c r="B108" s="191"/>
      <c r="C108" s="191"/>
      <c r="D108" s="191"/>
      <c r="E108" s="191"/>
      <c r="F108" s="191"/>
      <c r="G108" s="14">
        <v>100</v>
      </c>
      <c r="H108" s="22">
        <v>0</v>
      </c>
      <c r="I108" s="129">
        <v>0</v>
      </c>
    </row>
    <row r="109" spans="1:9" ht="21.6" customHeight="1">
      <c r="A109" s="191" t="s">
        <v>86</v>
      </c>
      <c r="B109" s="191"/>
      <c r="C109" s="191"/>
      <c r="D109" s="191"/>
      <c r="E109" s="191"/>
      <c r="F109" s="191"/>
      <c r="G109" s="14">
        <v>101</v>
      </c>
      <c r="H109" s="22">
        <v>0</v>
      </c>
      <c r="I109" s="129">
        <v>0</v>
      </c>
    </row>
    <row r="110" spans="1:9" ht="12.75" customHeight="1">
      <c r="A110" s="191" t="s">
        <v>87</v>
      </c>
      <c r="B110" s="191"/>
      <c r="C110" s="191"/>
      <c r="D110" s="191"/>
      <c r="E110" s="191"/>
      <c r="F110" s="191"/>
      <c r="G110" s="14">
        <v>102</v>
      </c>
      <c r="H110" s="22">
        <v>185023</v>
      </c>
      <c r="I110" s="129">
        <v>0</v>
      </c>
    </row>
    <row r="111" spans="1:9" ht="12.75" customHeight="1">
      <c r="A111" s="191" t="s">
        <v>88</v>
      </c>
      <c r="B111" s="191"/>
      <c r="C111" s="191"/>
      <c r="D111" s="191"/>
      <c r="E111" s="191"/>
      <c r="F111" s="191"/>
      <c r="G111" s="14">
        <v>103</v>
      </c>
      <c r="H111" s="22">
        <v>139426105</v>
      </c>
      <c r="I111" s="129">
        <v>151680053</v>
      </c>
    </row>
    <row r="112" spans="1:9" ht="12.75" customHeight="1">
      <c r="A112" s="191" t="s">
        <v>89</v>
      </c>
      <c r="B112" s="191"/>
      <c r="C112" s="191"/>
      <c r="D112" s="191"/>
      <c r="E112" s="191"/>
      <c r="F112" s="191"/>
      <c r="G112" s="14">
        <v>104</v>
      </c>
      <c r="H112" s="22">
        <v>0</v>
      </c>
      <c r="I112" s="129">
        <v>0</v>
      </c>
    </row>
    <row r="113" spans="1:9" ht="12.75" customHeight="1">
      <c r="A113" s="191" t="s">
        <v>90</v>
      </c>
      <c r="B113" s="191"/>
      <c r="C113" s="191"/>
      <c r="D113" s="191"/>
      <c r="E113" s="191"/>
      <c r="F113" s="191"/>
      <c r="G113" s="14">
        <v>105</v>
      </c>
      <c r="H113" s="22">
        <v>0</v>
      </c>
      <c r="I113" s="129">
        <v>0</v>
      </c>
    </row>
    <row r="114" spans="1:9" ht="12.75" customHeight="1">
      <c r="A114" s="191" t="s">
        <v>91</v>
      </c>
      <c r="B114" s="191"/>
      <c r="C114" s="191"/>
      <c r="D114" s="191"/>
      <c r="E114" s="191"/>
      <c r="F114" s="191"/>
      <c r="G114" s="14">
        <v>106</v>
      </c>
      <c r="H114" s="22">
        <v>0</v>
      </c>
      <c r="I114" s="129">
        <v>0</v>
      </c>
    </row>
    <row r="115" spans="1:9" ht="12.75" customHeight="1">
      <c r="A115" s="191" t="s">
        <v>92</v>
      </c>
      <c r="B115" s="191"/>
      <c r="C115" s="191"/>
      <c r="D115" s="191"/>
      <c r="E115" s="191"/>
      <c r="F115" s="191"/>
      <c r="G115" s="14">
        <v>107</v>
      </c>
      <c r="H115" s="22">
        <v>3560580</v>
      </c>
      <c r="I115" s="129">
        <v>16662360</v>
      </c>
    </row>
    <row r="116" spans="1:9" ht="12.75" customHeight="1">
      <c r="A116" s="191" t="s">
        <v>93</v>
      </c>
      <c r="B116" s="191"/>
      <c r="C116" s="191"/>
      <c r="D116" s="191"/>
      <c r="E116" s="191"/>
      <c r="F116" s="191"/>
      <c r="G116" s="14">
        <v>108</v>
      </c>
      <c r="H116" s="22">
        <v>0</v>
      </c>
      <c r="I116" s="129">
        <v>0</v>
      </c>
    </row>
    <row r="117" spans="1:9" ht="12.75" customHeight="1">
      <c r="A117" s="193" t="s">
        <v>358</v>
      </c>
      <c r="B117" s="193"/>
      <c r="C117" s="193"/>
      <c r="D117" s="193"/>
      <c r="E117" s="193"/>
      <c r="F117" s="193"/>
      <c r="G117" s="15">
        <v>109</v>
      </c>
      <c r="H117" s="23">
        <f>SUM(H118:H131)</f>
        <v>366885504</v>
      </c>
      <c r="I117" s="23">
        <f>SUM(I118:I131)</f>
        <v>293824181</v>
      </c>
    </row>
    <row r="118" spans="1:9" ht="12.75" customHeight="1">
      <c r="A118" s="191" t="s">
        <v>83</v>
      </c>
      <c r="B118" s="191"/>
      <c r="C118" s="191"/>
      <c r="D118" s="191"/>
      <c r="E118" s="191"/>
      <c r="F118" s="191"/>
      <c r="G118" s="14">
        <v>110</v>
      </c>
      <c r="H118" s="22">
        <v>11239360</v>
      </c>
      <c r="I118" s="129">
        <v>10474793</v>
      </c>
    </row>
    <row r="119" spans="1:9" ht="22.15" customHeight="1">
      <c r="A119" s="191" t="s">
        <v>84</v>
      </c>
      <c r="B119" s="191"/>
      <c r="C119" s="191"/>
      <c r="D119" s="191"/>
      <c r="E119" s="191"/>
      <c r="F119" s="191"/>
      <c r="G119" s="14">
        <v>111</v>
      </c>
      <c r="H119" s="22">
        <v>0</v>
      </c>
      <c r="I119" s="129">
        <v>0</v>
      </c>
    </row>
    <row r="120" spans="1:9" ht="12.75" customHeight="1">
      <c r="A120" s="191" t="s">
        <v>85</v>
      </c>
      <c r="B120" s="191"/>
      <c r="C120" s="191"/>
      <c r="D120" s="191"/>
      <c r="E120" s="191"/>
      <c r="F120" s="191"/>
      <c r="G120" s="14">
        <v>112</v>
      </c>
      <c r="H120" s="22">
        <v>0</v>
      </c>
      <c r="I120" s="129">
        <v>0</v>
      </c>
    </row>
    <row r="121" spans="1:9" ht="23.45" customHeight="1">
      <c r="A121" s="191" t="s">
        <v>86</v>
      </c>
      <c r="B121" s="191"/>
      <c r="C121" s="191"/>
      <c r="D121" s="191"/>
      <c r="E121" s="191"/>
      <c r="F121" s="191"/>
      <c r="G121" s="14">
        <v>113</v>
      </c>
      <c r="H121" s="22">
        <v>0</v>
      </c>
      <c r="I121" s="129">
        <v>0</v>
      </c>
    </row>
    <row r="122" spans="1:9" ht="12.75" customHeight="1">
      <c r="A122" s="191" t="s">
        <v>87</v>
      </c>
      <c r="B122" s="191"/>
      <c r="C122" s="191"/>
      <c r="D122" s="191"/>
      <c r="E122" s="191"/>
      <c r="F122" s="191"/>
      <c r="G122" s="14">
        <v>114</v>
      </c>
      <c r="H122" s="22">
        <v>37684490</v>
      </c>
      <c r="I122" s="129">
        <v>37456220</v>
      </c>
    </row>
    <row r="123" spans="1:9" ht="12.75" customHeight="1">
      <c r="A123" s="191" t="s">
        <v>88</v>
      </c>
      <c r="B123" s="191"/>
      <c r="C123" s="191"/>
      <c r="D123" s="191"/>
      <c r="E123" s="191"/>
      <c r="F123" s="191"/>
      <c r="G123" s="14">
        <v>115</v>
      </c>
      <c r="H123" s="22">
        <v>153458003</v>
      </c>
      <c r="I123" s="129">
        <v>123184009</v>
      </c>
    </row>
    <row r="124" spans="1:9" ht="12.75" customHeight="1">
      <c r="A124" s="191" t="s">
        <v>89</v>
      </c>
      <c r="B124" s="191"/>
      <c r="C124" s="191"/>
      <c r="D124" s="191"/>
      <c r="E124" s="191"/>
      <c r="F124" s="191"/>
      <c r="G124" s="14">
        <v>116</v>
      </c>
      <c r="H124" s="22">
        <v>6798447</v>
      </c>
      <c r="I124" s="129">
        <v>6435809</v>
      </c>
    </row>
    <row r="125" spans="1:9" ht="12.75" customHeight="1">
      <c r="A125" s="191" t="s">
        <v>90</v>
      </c>
      <c r="B125" s="191"/>
      <c r="C125" s="191"/>
      <c r="D125" s="191"/>
      <c r="E125" s="191"/>
      <c r="F125" s="191"/>
      <c r="G125" s="14">
        <v>117</v>
      </c>
      <c r="H125" s="22">
        <v>121734469</v>
      </c>
      <c r="I125" s="129">
        <v>79529602</v>
      </c>
    </row>
    <row r="126" spans="1:9">
      <c r="A126" s="191" t="s">
        <v>91</v>
      </c>
      <c r="B126" s="191"/>
      <c r="C126" s="191"/>
      <c r="D126" s="191"/>
      <c r="E126" s="191"/>
      <c r="F126" s="191"/>
      <c r="G126" s="14">
        <v>118</v>
      </c>
      <c r="H126" s="22">
        <v>0</v>
      </c>
      <c r="I126" s="129">
        <v>0</v>
      </c>
    </row>
    <row r="127" spans="1:9">
      <c r="A127" s="191" t="s">
        <v>94</v>
      </c>
      <c r="B127" s="191"/>
      <c r="C127" s="191"/>
      <c r="D127" s="191"/>
      <c r="E127" s="191"/>
      <c r="F127" s="191"/>
      <c r="G127" s="14">
        <v>119</v>
      </c>
      <c r="H127" s="22">
        <v>10445251</v>
      </c>
      <c r="I127" s="129">
        <v>9523349</v>
      </c>
    </row>
    <row r="128" spans="1:9">
      <c r="A128" s="191" t="s">
        <v>95</v>
      </c>
      <c r="B128" s="191"/>
      <c r="C128" s="191"/>
      <c r="D128" s="191"/>
      <c r="E128" s="191"/>
      <c r="F128" s="191"/>
      <c r="G128" s="14">
        <v>120</v>
      </c>
      <c r="H128" s="22">
        <v>9142639</v>
      </c>
      <c r="I128" s="129">
        <v>6023308</v>
      </c>
    </row>
    <row r="129" spans="1:9">
      <c r="A129" s="191" t="s">
        <v>96</v>
      </c>
      <c r="B129" s="191"/>
      <c r="C129" s="191"/>
      <c r="D129" s="191"/>
      <c r="E129" s="191"/>
      <c r="F129" s="191"/>
      <c r="G129" s="14">
        <v>121</v>
      </c>
      <c r="H129" s="22">
        <v>91373</v>
      </c>
      <c r="I129" s="129">
        <v>106185</v>
      </c>
    </row>
    <row r="130" spans="1:9">
      <c r="A130" s="191" t="s">
        <v>97</v>
      </c>
      <c r="B130" s="191"/>
      <c r="C130" s="191"/>
      <c r="D130" s="191"/>
      <c r="E130" s="191"/>
      <c r="F130" s="191"/>
      <c r="G130" s="14">
        <v>122</v>
      </c>
      <c r="H130" s="22">
        <v>0</v>
      </c>
      <c r="I130" s="129">
        <v>0</v>
      </c>
    </row>
    <row r="131" spans="1:9">
      <c r="A131" s="191" t="s">
        <v>98</v>
      </c>
      <c r="B131" s="191"/>
      <c r="C131" s="191"/>
      <c r="D131" s="191"/>
      <c r="E131" s="191"/>
      <c r="F131" s="191"/>
      <c r="G131" s="14">
        <v>123</v>
      </c>
      <c r="H131" s="22">
        <v>16291472</v>
      </c>
      <c r="I131" s="129">
        <v>21090906</v>
      </c>
    </row>
    <row r="132" spans="1:9" ht="22.15" customHeight="1">
      <c r="A132" s="192" t="s">
        <v>99</v>
      </c>
      <c r="B132" s="192"/>
      <c r="C132" s="192"/>
      <c r="D132" s="192"/>
      <c r="E132" s="192"/>
      <c r="F132" s="192"/>
      <c r="G132" s="14">
        <v>124</v>
      </c>
      <c r="H132" s="22">
        <v>15891793</v>
      </c>
      <c r="I132" s="129">
        <v>8748651</v>
      </c>
    </row>
    <row r="133" spans="1:9" ht="12.75" customHeight="1">
      <c r="A133" s="193" t="s">
        <v>359</v>
      </c>
      <c r="B133" s="193"/>
      <c r="C133" s="193"/>
      <c r="D133" s="193"/>
      <c r="E133" s="193"/>
      <c r="F133" s="193"/>
      <c r="G133" s="15">
        <v>125</v>
      </c>
      <c r="H133" s="23">
        <f>H75+H98+H105+H117+H132</f>
        <v>1357618338</v>
      </c>
      <c r="I133" s="23">
        <f>I75+I98+I105+I117+I132</f>
        <v>1289700511</v>
      </c>
    </row>
    <row r="134" spans="1:9">
      <c r="A134" s="192" t="s">
        <v>100</v>
      </c>
      <c r="B134" s="192"/>
      <c r="C134" s="192"/>
      <c r="D134" s="192"/>
      <c r="E134" s="192"/>
      <c r="F134" s="192"/>
      <c r="G134" s="14">
        <v>126</v>
      </c>
      <c r="H134" s="22">
        <v>104812940</v>
      </c>
      <c r="I134" s="129">
        <v>109167489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activeCell="H89" sqref="H89:K89"/>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9" t="s">
        <v>102</v>
      </c>
      <c r="B1" s="230"/>
      <c r="C1" s="230"/>
      <c r="D1" s="230"/>
      <c r="E1" s="230"/>
      <c r="F1" s="230"/>
      <c r="G1" s="230"/>
      <c r="H1" s="230"/>
      <c r="I1" s="230"/>
    </row>
    <row r="2" spans="1:11">
      <c r="A2" s="231" t="s">
        <v>465</v>
      </c>
      <c r="B2" s="232"/>
      <c r="C2" s="232"/>
      <c r="D2" s="232"/>
      <c r="E2" s="232"/>
      <c r="F2" s="232"/>
      <c r="G2" s="232"/>
      <c r="H2" s="232"/>
      <c r="I2" s="232"/>
    </row>
    <row r="3" spans="1:11">
      <c r="A3" s="233" t="s">
        <v>282</v>
      </c>
      <c r="B3" s="234"/>
      <c r="C3" s="234"/>
      <c r="D3" s="234"/>
      <c r="E3" s="234"/>
      <c r="F3" s="234"/>
      <c r="G3" s="234"/>
      <c r="H3" s="234"/>
      <c r="I3" s="234"/>
      <c r="J3" s="235"/>
      <c r="K3" s="235"/>
    </row>
    <row r="4" spans="1:11">
      <c r="A4" s="236" t="s">
        <v>463</v>
      </c>
      <c r="B4" s="237"/>
      <c r="C4" s="237"/>
      <c r="D4" s="237"/>
      <c r="E4" s="237"/>
      <c r="F4" s="237"/>
      <c r="G4" s="237"/>
      <c r="H4" s="237"/>
      <c r="I4" s="237"/>
      <c r="J4" s="238"/>
      <c r="K4" s="238"/>
    </row>
    <row r="5" spans="1:11" ht="22.15" customHeight="1">
      <c r="A5" s="239" t="s">
        <v>2</v>
      </c>
      <c r="B5" s="240"/>
      <c r="C5" s="240"/>
      <c r="D5" s="240"/>
      <c r="E5" s="240"/>
      <c r="F5" s="240"/>
      <c r="G5" s="239" t="s">
        <v>103</v>
      </c>
      <c r="H5" s="241" t="s">
        <v>302</v>
      </c>
      <c r="I5" s="242"/>
      <c r="J5" s="241" t="s">
        <v>279</v>
      </c>
      <c r="K5" s="242"/>
    </row>
    <row r="6" spans="1:11">
      <c r="A6" s="240"/>
      <c r="B6" s="240"/>
      <c r="C6" s="240"/>
      <c r="D6" s="240"/>
      <c r="E6" s="240"/>
      <c r="F6" s="240"/>
      <c r="G6" s="240"/>
      <c r="H6" s="105" t="s">
        <v>295</v>
      </c>
      <c r="I6" s="105" t="s">
        <v>296</v>
      </c>
      <c r="J6" s="105" t="s">
        <v>295</v>
      </c>
      <c r="K6" s="105" t="s">
        <v>296</v>
      </c>
    </row>
    <row r="7" spans="1:11">
      <c r="A7" s="227">
        <v>1</v>
      </c>
      <c r="B7" s="228"/>
      <c r="C7" s="228"/>
      <c r="D7" s="228"/>
      <c r="E7" s="228"/>
      <c r="F7" s="228"/>
      <c r="G7" s="106">
        <v>2</v>
      </c>
      <c r="H7" s="105">
        <v>3</v>
      </c>
      <c r="I7" s="105">
        <v>4</v>
      </c>
      <c r="J7" s="105">
        <v>5</v>
      </c>
      <c r="K7" s="105">
        <v>6</v>
      </c>
    </row>
    <row r="8" spans="1:11" ht="12.75" customHeight="1">
      <c r="A8" s="223" t="s">
        <v>360</v>
      </c>
      <c r="B8" s="223"/>
      <c r="C8" s="223"/>
      <c r="D8" s="223"/>
      <c r="E8" s="223"/>
      <c r="F8" s="223"/>
      <c r="G8" s="15">
        <v>1</v>
      </c>
      <c r="H8" s="107">
        <f>SUM(H9:H13)</f>
        <v>392164512</v>
      </c>
      <c r="I8" s="107">
        <f>SUM(I9:I13)</f>
        <v>133286471</v>
      </c>
      <c r="J8" s="107">
        <f>SUM(J9:J13)</f>
        <v>412299155</v>
      </c>
      <c r="K8" s="107">
        <f>SUM(K9:K13)</f>
        <v>194894893</v>
      </c>
    </row>
    <row r="9" spans="1:11" ht="12.75" customHeight="1">
      <c r="A9" s="191" t="s">
        <v>115</v>
      </c>
      <c r="B9" s="191"/>
      <c r="C9" s="191"/>
      <c r="D9" s="191"/>
      <c r="E9" s="191"/>
      <c r="F9" s="191"/>
      <c r="G9" s="14">
        <v>2</v>
      </c>
      <c r="H9" s="129">
        <v>16211564</v>
      </c>
      <c r="I9" s="129">
        <v>5525054</v>
      </c>
      <c r="J9" s="129">
        <v>29098110</v>
      </c>
      <c r="K9" s="108">
        <v>15180856</v>
      </c>
    </row>
    <row r="10" spans="1:11" ht="12.75" customHeight="1">
      <c r="A10" s="191" t="s">
        <v>116</v>
      </c>
      <c r="B10" s="191"/>
      <c r="C10" s="191"/>
      <c r="D10" s="191"/>
      <c r="E10" s="191"/>
      <c r="F10" s="191"/>
      <c r="G10" s="14">
        <v>3</v>
      </c>
      <c r="H10" s="129">
        <v>359303103</v>
      </c>
      <c r="I10" s="129">
        <v>124742138</v>
      </c>
      <c r="J10" s="129">
        <v>371142677</v>
      </c>
      <c r="K10" s="108">
        <v>170362604</v>
      </c>
    </row>
    <row r="11" spans="1:11" ht="12.75" customHeight="1">
      <c r="A11" s="191" t="s">
        <v>117</v>
      </c>
      <c r="B11" s="191"/>
      <c r="C11" s="191"/>
      <c r="D11" s="191"/>
      <c r="E11" s="191"/>
      <c r="F11" s="191"/>
      <c r="G11" s="14">
        <v>4</v>
      </c>
      <c r="H11" s="129">
        <v>1430662</v>
      </c>
      <c r="I11" s="129">
        <v>1299377</v>
      </c>
      <c r="J11" s="129">
        <v>139505</v>
      </c>
      <c r="K11" s="108">
        <v>34997</v>
      </c>
    </row>
    <row r="12" spans="1:11" ht="12.75" customHeight="1">
      <c r="A12" s="191" t="s">
        <v>118</v>
      </c>
      <c r="B12" s="191"/>
      <c r="C12" s="191"/>
      <c r="D12" s="191"/>
      <c r="E12" s="191"/>
      <c r="F12" s="191"/>
      <c r="G12" s="14">
        <v>5</v>
      </c>
      <c r="H12" s="129">
        <v>375710</v>
      </c>
      <c r="I12" s="129">
        <v>359534</v>
      </c>
      <c r="J12" s="129">
        <v>686121</v>
      </c>
      <c r="K12" s="108">
        <v>435519</v>
      </c>
    </row>
    <row r="13" spans="1:11" ht="12.75" customHeight="1">
      <c r="A13" s="191" t="s">
        <v>119</v>
      </c>
      <c r="B13" s="191"/>
      <c r="C13" s="191"/>
      <c r="D13" s="191"/>
      <c r="E13" s="191"/>
      <c r="F13" s="191"/>
      <c r="G13" s="14">
        <v>6</v>
      </c>
      <c r="H13" s="129">
        <v>14843473</v>
      </c>
      <c r="I13" s="129">
        <v>1360368</v>
      </c>
      <c r="J13" s="129">
        <v>11232742</v>
      </c>
      <c r="K13" s="108">
        <v>8880917</v>
      </c>
    </row>
    <row r="14" spans="1:11" ht="12.75" customHeight="1">
      <c r="A14" s="223" t="s">
        <v>361</v>
      </c>
      <c r="B14" s="223"/>
      <c r="C14" s="223"/>
      <c r="D14" s="223"/>
      <c r="E14" s="223"/>
      <c r="F14" s="223"/>
      <c r="G14" s="15">
        <v>7</v>
      </c>
      <c r="H14" s="107">
        <f>H15+H16+H20+H24+H25+H26+H29+H36</f>
        <v>360095230</v>
      </c>
      <c r="I14" s="107">
        <f>I15+I16+I20+I24+I25+I26+I29+I36</f>
        <v>128830846</v>
      </c>
      <c r="J14" s="107">
        <f>J15+J16+J20+J24+J25+J26+J29+J36</f>
        <v>395377740</v>
      </c>
      <c r="K14" s="107">
        <f>K15+K16+K20+K24+K25+K26+K29+K36</f>
        <v>189440666</v>
      </c>
    </row>
    <row r="15" spans="1:11" ht="12.75" customHeight="1">
      <c r="A15" s="191" t="s">
        <v>104</v>
      </c>
      <c r="B15" s="191"/>
      <c r="C15" s="191"/>
      <c r="D15" s="191"/>
      <c r="E15" s="191"/>
      <c r="F15" s="191"/>
      <c r="G15" s="14">
        <v>8</v>
      </c>
      <c r="H15" s="129">
        <v>-62656</v>
      </c>
      <c r="I15" s="129">
        <v>-1066401</v>
      </c>
      <c r="J15" s="129">
        <v>999233</v>
      </c>
      <c r="K15" s="108">
        <v>-758098</v>
      </c>
    </row>
    <row r="16" spans="1:11" ht="12.75" customHeight="1">
      <c r="A16" s="195" t="s">
        <v>441</v>
      </c>
      <c r="B16" s="195"/>
      <c r="C16" s="195"/>
      <c r="D16" s="195"/>
      <c r="E16" s="195"/>
      <c r="F16" s="195"/>
      <c r="G16" s="15">
        <v>9</v>
      </c>
      <c r="H16" s="107">
        <f>SUM(H17:H19)</f>
        <v>247363920</v>
      </c>
      <c r="I16" s="107">
        <f>SUM(I17:I19)</f>
        <v>86117690</v>
      </c>
      <c r="J16" s="107">
        <f>SUM(J17:J19)</f>
        <v>258060916</v>
      </c>
      <c r="K16" s="107">
        <f>SUM(K17:K19)</f>
        <v>122286906</v>
      </c>
    </row>
    <row r="17" spans="1:11" ht="12.75" customHeight="1">
      <c r="A17" s="226" t="s">
        <v>120</v>
      </c>
      <c r="B17" s="226"/>
      <c r="C17" s="226"/>
      <c r="D17" s="226"/>
      <c r="E17" s="226"/>
      <c r="F17" s="226"/>
      <c r="G17" s="14">
        <v>10</v>
      </c>
      <c r="H17" s="129">
        <v>187217463</v>
      </c>
      <c r="I17" s="129">
        <v>66134418</v>
      </c>
      <c r="J17" s="129">
        <v>166774471</v>
      </c>
      <c r="K17" s="108">
        <v>78925544</v>
      </c>
    </row>
    <row r="18" spans="1:11" ht="12.75" customHeight="1">
      <c r="A18" s="226" t="s">
        <v>121</v>
      </c>
      <c r="B18" s="226"/>
      <c r="C18" s="226"/>
      <c r="D18" s="226"/>
      <c r="E18" s="226"/>
      <c r="F18" s="226"/>
      <c r="G18" s="14">
        <v>11</v>
      </c>
      <c r="H18" s="129">
        <v>35886703</v>
      </c>
      <c r="I18" s="129">
        <v>10913525</v>
      </c>
      <c r="J18" s="129">
        <v>63116447</v>
      </c>
      <c r="K18" s="108">
        <v>29090790</v>
      </c>
    </row>
    <row r="19" spans="1:11" ht="12.75" customHeight="1">
      <c r="A19" s="226" t="s">
        <v>122</v>
      </c>
      <c r="B19" s="226"/>
      <c r="C19" s="226"/>
      <c r="D19" s="226"/>
      <c r="E19" s="226"/>
      <c r="F19" s="226"/>
      <c r="G19" s="14">
        <v>12</v>
      </c>
      <c r="H19" s="129">
        <v>24259754</v>
      </c>
      <c r="I19" s="129">
        <v>9069747</v>
      </c>
      <c r="J19" s="129">
        <v>28169998</v>
      </c>
      <c r="K19" s="108">
        <v>14270572</v>
      </c>
    </row>
    <row r="20" spans="1:11" ht="12.75" customHeight="1">
      <c r="A20" s="195" t="s">
        <v>442</v>
      </c>
      <c r="B20" s="195"/>
      <c r="C20" s="195"/>
      <c r="D20" s="195"/>
      <c r="E20" s="195"/>
      <c r="F20" s="195"/>
      <c r="G20" s="15">
        <v>13</v>
      </c>
      <c r="H20" s="107">
        <f>SUM(H21:H23)</f>
        <v>56336162</v>
      </c>
      <c r="I20" s="107">
        <f>SUM(I21:I23)</f>
        <v>17544683</v>
      </c>
      <c r="J20" s="107">
        <f>SUM(J21:J23)</f>
        <v>82169725</v>
      </c>
      <c r="K20" s="107">
        <f>SUM(K21:K23)</f>
        <v>40727432</v>
      </c>
    </row>
    <row r="21" spans="1:11" ht="12.75" customHeight="1">
      <c r="A21" s="226" t="s">
        <v>105</v>
      </c>
      <c r="B21" s="226"/>
      <c r="C21" s="226"/>
      <c r="D21" s="226"/>
      <c r="E21" s="226"/>
      <c r="F21" s="226"/>
      <c r="G21" s="14">
        <v>14</v>
      </c>
      <c r="H21" s="129">
        <v>36333865</v>
      </c>
      <c r="I21" s="129">
        <v>12348923</v>
      </c>
      <c r="J21" s="129">
        <v>53436582</v>
      </c>
      <c r="K21" s="108">
        <v>26561479</v>
      </c>
    </row>
    <row r="22" spans="1:11" ht="12.75" customHeight="1">
      <c r="A22" s="226" t="s">
        <v>106</v>
      </c>
      <c r="B22" s="226"/>
      <c r="C22" s="226"/>
      <c r="D22" s="226"/>
      <c r="E22" s="226"/>
      <c r="F22" s="226"/>
      <c r="G22" s="14">
        <v>15</v>
      </c>
      <c r="H22" s="129">
        <v>13169802</v>
      </c>
      <c r="I22" s="129">
        <v>3419280</v>
      </c>
      <c r="J22" s="129">
        <v>18476832</v>
      </c>
      <c r="K22" s="108">
        <v>9170342</v>
      </c>
    </row>
    <row r="23" spans="1:11" ht="12.75" customHeight="1">
      <c r="A23" s="226" t="s">
        <v>107</v>
      </c>
      <c r="B23" s="226"/>
      <c r="C23" s="226"/>
      <c r="D23" s="226"/>
      <c r="E23" s="226"/>
      <c r="F23" s="226"/>
      <c r="G23" s="14">
        <v>16</v>
      </c>
      <c r="H23" s="129">
        <v>6832495</v>
      </c>
      <c r="I23" s="129">
        <v>1776480</v>
      </c>
      <c r="J23" s="129">
        <v>10256311</v>
      </c>
      <c r="K23" s="108">
        <v>4995611</v>
      </c>
    </row>
    <row r="24" spans="1:11" ht="12.75" customHeight="1">
      <c r="A24" s="191" t="s">
        <v>108</v>
      </c>
      <c r="B24" s="191"/>
      <c r="C24" s="191"/>
      <c r="D24" s="191"/>
      <c r="E24" s="191"/>
      <c r="F24" s="191"/>
      <c r="G24" s="14">
        <v>17</v>
      </c>
      <c r="H24" s="129">
        <v>34694002</v>
      </c>
      <c r="I24" s="129">
        <v>16982721</v>
      </c>
      <c r="J24" s="129">
        <v>34749719</v>
      </c>
      <c r="K24" s="108">
        <v>17210128</v>
      </c>
    </row>
    <row r="25" spans="1:11" ht="12.75" customHeight="1">
      <c r="A25" s="191" t="s">
        <v>109</v>
      </c>
      <c r="B25" s="191"/>
      <c r="C25" s="191"/>
      <c r="D25" s="191"/>
      <c r="E25" s="191"/>
      <c r="F25" s="191"/>
      <c r="G25" s="14">
        <v>18</v>
      </c>
      <c r="H25" s="129">
        <v>20282391</v>
      </c>
      <c r="I25" s="129">
        <v>8163254</v>
      </c>
      <c r="J25" s="129">
        <v>13506658</v>
      </c>
      <c r="K25" s="108">
        <v>4842186</v>
      </c>
    </row>
    <row r="26" spans="1:11" ht="12.75" customHeight="1">
      <c r="A26" s="195" t="s">
        <v>443</v>
      </c>
      <c r="B26" s="195"/>
      <c r="C26" s="195"/>
      <c r="D26" s="195"/>
      <c r="E26" s="195"/>
      <c r="F26" s="195"/>
      <c r="G26" s="15">
        <v>19</v>
      </c>
      <c r="H26" s="107">
        <f>H27+H28</f>
        <v>0</v>
      </c>
      <c r="I26" s="107">
        <f>I27+I28</f>
        <v>0</v>
      </c>
      <c r="J26" s="107">
        <f>J27+J28</f>
        <v>0</v>
      </c>
      <c r="K26" s="107">
        <f>K27+K28</f>
        <v>0</v>
      </c>
    </row>
    <row r="27" spans="1:11" ht="12.75" customHeight="1">
      <c r="A27" s="226" t="s">
        <v>123</v>
      </c>
      <c r="B27" s="226"/>
      <c r="C27" s="226"/>
      <c r="D27" s="226"/>
      <c r="E27" s="226"/>
      <c r="F27" s="226"/>
      <c r="G27" s="14">
        <v>20</v>
      </c>
      <c r="H27" s="129">
        <v>0</v>
      </c>
      <c r="I27" s="129">
        <v>0</v>
      </c>
      <c r="J27" s="129">
        <v>0</v>
      </c>
      <c r="K27" s="108">
        <v>0</v>
      </c>
    </row>
    <row r="28" spans="1:11" ht="12.75" customHeight="1">
      <c r="A28" s="226" t="s">
        <v>124</v>
      </c>
      <c r="B28" s="226"/>
      <c r="C28" s="226"/>
      <c r="D28" s="226"/>
      <c r="E28" s="226"/>
      <c r="F28" s="226"/>
      <c r="G28" s="14">
        <v>21</v>
      </c>
      <c r="H28" s="129">
        <v>0</v>
      </c>
      <c r="I28" s="129">
        <v>0</v>
      </c>
      <c r="J28" s="129">
        <v>0</v>
      </c>
      <c r="K28" s="108">
        <v>0</v>
      </c>
    </row>
    <row r="29" spans="1:11" ht="12.75" customHeight="1">
      <c r="A29" s="195" t="s">
        <v>444</v>
      </c>
      <c r="B29" s="195"/>
      <c r="C29" s="195"/>
      <c r="D29" s="195"/>
      <c r="E29" s="195"/>
      <c r="F29" s="195"/>
      <c r="G29" s="15">
        <v>22</v>
      </c>
      <c r="H29" s="107">
        <f>SUM(H30:H35)</f>
        <v>0</v>
      </c>
      <c r="I29" s="107">
        <f>SUM(I30:I35)</f>
        <v>0</v>
      </c>
      <c r="J29" s="107">
        <f>SUM(J30:J35)</f>
        <v>0</v>
      </c>
      <c r="K29" s="107">
        <f>SUM(K30:K35)</f>
        <v>0</v>
      </c>
    </row>
    <row r="30" spans="1:11" ht="12.75" customHeight="1">
      <c r="A30" s="226" t="s">
        <v>125</v>
      </c>
      <c r="B30" s="226"/>
      <c r="C30" s="226"/>
      <c r="D30" s="226"/>
      <c r="E30" s="226"/>
      <c r="F30" s="226"/>
      <c r="G30" s="14">
        <v>23</v>
      </c>
      <c r="H30" s="129">
        <v>0</v>
      </c>
      <c r="I30" s="129">
        <v>0</v>
      </c>
      <c r="J30" s="129">
        <v>0</v>
      </c>
      <c r="K30" s="108">
        <v>0</v>
      </c>
    </row>
    <row r="31" spans="1:11" ht="12.75" customHeight="1">
      <c r="A31" s="226" t="s">
        <v>126</v>
      </c>
      <c r="B31" s="226"/>
      <c r="C31" s="226"/>
      <c r="D31" s="226"/>
      <c r="E31" s="226"/>
      <c r="F31" s="226"/>
      <c r="G31" s="14">
        <v>24</v>
      </c>
      <c r="H31" s="129">
        <v>0</v>
      </c>
      <c r="I31" s="129">
        <v>0</v>
      </c>
      <c r="J31" s="129">
        <v>0</v>
      </c>
      <c r="K31" s="108">
        <v>0</v>
      </c>
    </row>
    <row r="32" spans="1:11" ht="12.75" customHeight="1">
      <c r="A32" s="226" t="s">
        <v>127</v>
      </c>
      <c r="B32" s="226"/>
      <c r="C32" s="226"/>
      <c r="D32" s="226"/>
      <c r="E32" s="226"/>
      <c r="F32" s="226"/>
      <c r="G32" s="14">
        <v>25</v>
      </c>
      <c r="H32" s="129">
        <v>0</v>
      </c>
      <c r="I32" s="129">
        <v>0</v>
      </c>
      <c r="J32" s="129">
        <v>0</v>
      </c>
      <c r="K32" s="108">
        <v>0</v>
      </c>
    </row>
    <row r="33" spans="1:11" ht="12.75" customHeight="1">
      <c r="A33" s="226" t="s">
        <v>128</v>
      </c>
      <c r="B33" s="226"/>
      <c r="C33" s="226"/>
      <c r="D33" s="226"/>
      <c r="E33" s="226"/>
      <c r="F33" s="226"/>
      <c r="G33" s="14">
        <v>26</v>
      </c>
      <c r="H33" s="129">
        <v>0</v>
      </c>
      <c r="I33" s="129">
        <v>0</v>
      </c>
      <c r="J33" s="129">
        <v>0</v>
      </c>
      <c r="K33" s="108">
        <v>0</v>
      </c>
    </row>
    <row r="34" spans="1:11" ht="12.75" customHeight="1">
      <c r="A34" s="226" t="s">
        <v>129</v>
      </c>
      <c r="B34" s="226"/>
      <c r="C34" s="226"/>
      <c r="D34" s="226"/>
      <c r="E34" s="226"/>
      <c r="F34" s="226"/>
      <c r="G34" s="14">
        <v>27</v>
      </c>
      <c r="H34" s="129">
        <v>0</v>
      </c>
      <c r="I34" s="129">
        <v>0</v>
      </c>
      <c r="J34" s="129">
        <v>0</v>
      </c>
      <c r="K34" s="108">
        <v>0</v>
      </c>
    </row>
    <row r="35" spans="1:11" ht="12.75" customHeight="1">
      <c r="A35" s="226" t="s">
        <v>130</v>
      </c>
      <c r="B35" s="226"/>
      <c r="C35" s="226"/>
      <c r="D35" s="226"/>
      <c r="E35" s="226"/>
      <c r="F35" s="226"/>
      <c r="G35" s="14">
        <v>28</v>
      </c>
      <c r="H35" s="129">
        <v>0</v>
      </c>
      <c r="I35" s="129">
        <v>0</v>
      </c>
      <c r="J35" s="129">
        <v>0</v>
      </c>
      <c r="K35" s="108">
        <v>0</v>
      </c>
    </row>
    <row r="36" spans="1:11" ht="12.75" customHeight="1">
      <c r="A36" s="191" t="s">
        <v>110</v>
      </c>
      <c r="B36" s="191"/>
      <c r="C36" s="191"/>
      <c r="D36" s="191"/>
      <c r="E36" s="191"/>
      <c r="F36" s="191"/>
      <c r="G36" s="14">
        <v>29</v>
      </c>
      <c r="H36" s="129">
        <v>1481411</v>
      </c>
      <c r="I36" s="129">
        <v>1088899</v>
      </c>
      <c r="J36" s="129">
        <v>5891489</v>
      </c>
      <c r="K36" s="108">
        <v>5132112</v>
      </c>
    </row>
    <row r="37" spans="1:11" ht="12.75" customHeight="1">
      <c r="A37" s="223" t="s">
        <v>362</v>
      </c>
      <c r="B37" s="223"/>
      <c r="C37" s="223"/>
      <c r="D37" s="223"/>
      <c r="E37" s="223"/>
      <c r="F37" s="223"/>
      <c r="G37" s="15">
        <v>30</v>
      </c>
      <c r="H37" s="107">
        <f>SUM(H38:H47)</f>
        <v>20575904</v>
      </c>
      <c r="I37" s="107">
        <f>SUM(I38:I47)</f>
        <v>8399407</v>
      </c>
      <c r="J37" s="107">
        <f>SUM(J38:J47)</f>
        <v>7394280</v>
      </c>
      <c r="K37" s="107">
        <f>SUM(K38:K47)</f>
        <v>4298776</v>
      </c>
    </row>
    <row r="38" spans="1:11" ht="12.75" customHeight="1">
      <c r="A38" s="191" t="s">
        <v>131</v>
      </c>
      <c r="B38" s="191"/>
      <c r="C38" s="191"/>
      <c r="D38" s="191"/>
      <c r="E38" s="191"/>
      <c r="F38" s="191"/>
      <c r="G38" s="14">
        <v>31</v>
      </c>
      <c r="H38" s="129">
        <v>0</v>
      </c>
      <c r="I38" s="129">
        <v>0</v>
      </c>
      <c r="J38" s="129">
        <v>0</v>
      </c>
      <c r="K38" s="108">
        <v>0</v>
      </c>
    </row>
    <row r="39" spans="1:11" ht="25.15" customHeight="1">
      <c r="A39" s="191" t="s">
        <v>132</v>
      </c>
      <c r="B39" s="191"/>
      <c r="C39" s="191"/>
      <c r="D39" s="191"/>
      <c r="E39" s="191"/>
      <c r="F39" s="191"/>
      <c r="G39" s="14">
        <v>32</v>
      </c>
      <c r="H39" s="129">
        <v>10190649</v>
      </c>
      <c r="I39" s="129">
        <v>5097253</v>
      </c>
      <c r="J39" s="129">
        <v>4963744</v>
      </c>
      <c r="K39" s="108">
        <v>2465986</v>
      </c>
    </row>
    <row r="40" spans="1:11" ht="25.15" customHeight="1">
      <c r="A40" s="191" t="s">
        <v>133</v>
      </c>
      <c r="B40" s="191"/>
      <c r="C40" s="191"/>
      <c r="D40" s="191"/>
      <c r="E40" s="191"/>
      <c r="F40" s="191"/>
      <c r="G40" s="14">
        <v>33</v>
      </c>
      <c r="H40" s="129">
        <v>0</v>
      </c>
      <c r="I40" s="129">
        <v>0</v>
      </c>
      <c r="J40" s="129">
        <v>0</v>
      </c>
      <c r="K40" s="108">
        <v>0</v>
      </c>
    </row>
    <row r="41" spans="1:11" ht="25.15" customHeight="1">
      <c r="A41" s="191" t="s">
        <v>134</v>
      </c>
      <c r="B41" s="191"/>
      <c r="C41" s="191"/>
      <c r="D41" s="191"/>
      <c r="E41" s="191"/>
      <c r="F41" s="191"/>
      <c r="G41" s="14">
        <v>34</v>
      </c>
      <c r="H41" s="129">
        <v>1751484</v>
      </c>
      <c r="I41" s="129">
        <v>879281</v>
      </c>
      <c r="J41" s="129">
        <v>1716544</v>
      </c>
      <c r="K41" s="108">
        <v>860183</v>
      </c>
    </row>
    <row r="42" spans="1:11" ht="25.15" customHeight="1">
      <c r="A42" s="191" t="s">
        <v>135</v>
      </c>
      <c r="B42" s="191"/>
      <c r="C42" s="191"/>
      <c r="D42" s="191"/>
      <c r="E42" s="191"/>
      <c r="F42" s="191"/>
      <c r="G42" s="14">
        <v>35</v>
      </c>
      <c r="H42" s="129">
        <v>2647991</v>
      </c>
      <c r="I42" s="129">
        <v>-1178282</v>
      </c>
      <c r="J42" s="129">
        <v>0</v>
      </c>
      <c r="K42" s="108">
        <v>0</v>
      </c>
    </row>
    <row r="43" spans="1:11" ht="12.75" customHeight="1">
      <c r="A43" s="191" t="s">
        <v>136</v>
      </c>
      <c r="B43" s="191"/>
      <c r="C43" s="191"/>
      <c r="D43" s="191"/>
      <c r="E43" s="191"/>
      <c r="F43" s="191"/>
      <c r="G43" s="14">
        <v>36</v>
      </c>
      <c r="H43" s="129">
        <v>0</v>
      </c>
      <c r="I43" s="129">
        <v>0</v>
      </c>
      <c r="J43" s="129">
        <v>0</v>
      </c>
      <c r="K43" s="108">
        <v>0</v>
      </c>
    </row>
    <row r="44" spans="1:11" ht="12.75" customHeight="1">
      <c r="A44" s="191" t="s">
        <v>137</v>
      </c>
      <c r="B44" s="191"/>
      <c r="C44" s="191"/>
      <c r="D44" s="191"/>
      <c r="E44" s="191"/>
      <c r="F44" s="191"/>
      <c r="G44" s="14">
        <v>37</v>
      </c>
      <c r="H44" s="129">
        <v>228</v>
      </c>
      <c r="I44" s="129">
        <v>18</v>
      </c>
      <c r="J44" s="129">
        <v>1039</v>
      </c>
      <c r="K44" s="108">
        <v>67</v>
      </c>
    </row>
    <row r="45" spans="1:11" ht="12.75" customHeight="1">
      <c r="A45" s="191" t="s">
        <v>138</v>
      </c>
      <c r="B45" s="191"/>
      <c r="C45" s="191"/>
      <c r="D45" s="191"/>
      <c r="E45" s="191"/>
      <c r="F45" s="191"/>
      <c r="G45" s="14">
        <v>38</v>
      </c>
      <c r="H45" s="129">
        <v>5985552</v>
      </c>
      <c r="I45" s="129">
        <v>3601137</v>
      </c>
      <c r="J45" s="129">
        <v>641350</v>
      </c>
      <c r="K45" s="108">
        <v>972540</v>
      </c>
    </row>
    <row r="46" spans="1:11" ht="12.75" customHeight="1">
      <c r="A46" s="191" t="s">
        <v>139</v>
      </c>
      <c r="B46" s="191"/>
      <c r="C46" s="191"/>
      <c r="D46" s="191"/>
      <c r="E46" s="191"/>
      <c r="F46" s="191"/>
      <c r="G46" s="14">
        <v>39</v>
      </c>
      <c r="H46" s="129">
        <v>0</v>
      </c>
      <c r="I46" s="129">
        <v>0</v>
      </c>
      <c r="J46" s="129">
        <v>0</v>
      </c>
      <c r="K46" s="108">
        <v>0</v>
      </c>
    </row>
    <row r="47" spans="1:11" ht="12.75" customHeight="1">
      <c r="A47" s="191" t="s">
        <v>140</v>
      </c>
      <c r="B47" s="191"/>
      <c r="C47" s="191"/>
      <c r="D47" s="191"/>
      <c r="E47" s="191"/>
      <c r="F47" s="191"/>
      <c r="G47" s="14">
        <v>40</v>
      </c>
      <c r="H47" s="129">
        <v>0</v>
      </c>
      <c r="I47" s="129">
        <v>0</v>
      </c>
      <c r="J47" s="129">
        <v>71603</v>
      </c>
      <c r="K47" s="108">
        <v>0</v>
      </c>
    </row>
    <row r="48" spans="1:11" ht="12.75" customHeight="1">
      <c r="A48" s="223" t="s">
        <v>363</v>
      </c>
      <c r="B48" s="223"/>
      <c r="C48" s="223"/>
      <c r="D48" s="223"/>
      <c r="E48" s="223"/>
      <c r="F48" s="223"/>
      <c r="G48" s="15">
        <v>41</v>
      </c>
      <c r="H48" s="107">
        <f>SUM(H49:H55)</f>
        <v>13963938</v>
      </c>
      <c r="I48" s="107">
        <f>SUM(I49:I55)</f>
        <v>5710245</v>
      </c>
      <c r="J48" s="107">
        <f>SUM(J49:J55)</f>
        <v>3614273</v>
      </c>
      <c r="K48" s="107">
        <f>SUM(K49:K55)</f>
        <v>3022554</v>
      </c>
    </row>
    <row r="49" spans="1:11" ht="25.15" customHeight="1">
      <c r="A49" s="191" t="s">
        <v>141</v>
      </c>
      <c r="B49" s="191"/>
      <c r="C49" s="191"/>
      <c r="D49" s="191"/>
      <c r="E49" s="191"/>
      <c r="F49" s="191"/>
      <c r="G49" s="14">
        <v>42</v>
      </c>
      <c r="H49" s="129">
        <v>0</v>
      </c>
      <c r="I49" s="129">
        <v>0</v>
      </c>
      <c r="J49" s="129">
        <v>0</v>
      </c>
      <c r="K49" s="108">
        <v>0</v>
      </c>
    </row>
    <row r="50" spans="1:11" ht="12.75" customHeight="1">
      <c r="A50" s="216" t="s">
        <v>142</v>
      </c>
      <c r="B50" s="216"/>
      <c r="C50" s="216"/>
      <c r="D50" s="216"/>
      <c r="E50" s="216"/>
      <c r="F50" s="216"/>
      <c r="G50" s="14">
        <v>43</v>
      </c>
      <c r="H50" s="129">
        <v>404160</v>
      </c>
      <c r="I50" s="129">
        <v>-167952</v>
      </c>
      <c r="J50" s="129">
        <v>1084170</v>
      </c>
      <c r="K50" s="108">
        <v>1778947</v>
      </c>
    </row>
    <row r="51" spans="1:11" ht="12.75" customHeight="1">
      <c r="A51" s="216" t="s">
        <v>143</v>
      </c>
      <c r="B51" s="216"/>
      <c r="C51" s="216"/>
      <c r="D51" s="216"/>
      <c r="E51" s="216"/>
      <c r="F51" s="216"/>
      <c r="G51" s="14">
        <v>44</v>
      </c>
      <c r="H51" s="129">
        <v>3888355</v>
      </c>
      <c r="I51" s="129">
        <v>1898193</v>
      </c>
      <c r="J51" s="129">
        <v>2530103</v>
      </c>
      <c r="K51" s="108">
        <v>1243607</v>
      </c>
    </row>
    <row r="52" spans="1:11" ht="12.75" customHeight="1">
      <c r="A52" s="216" t="s">
        <v>144</v>
      </c>
      <c r="B52" s="216"/>
      <c r="C52" s="216"/>
      <c r="D52" s="216"/>
      <c r="E52" s="216"/>
      <c r="F52" s="216"/>
      <c r="G52" s="14">
        <v>45</v>
      </c>
      <c r="H52" s="129">
        <v>9671423</v>
      </c>
      <c r="I52" s="129">
        <v>3980004</v>
      </c>
      <c r="J52" s="129">
        <v>0</v>
      </c>
      <c r="K52" s="108">
        <v>0</v>
      </c>
    </row>
    <row r="53" spans="1:11" ht="12.75" customHeight="1">
      <c r="A53" s="216" t="s">
        <v>145</v>
      </c>
      <c r="B53" s="216"/>
      <c r="C53" s="216"/>
      <c r="D53" s="216"/>
      <c r="E53" s="216"/>
      <c r="F53" s="216"/>
      <c r="G53" s="14">
        <v>46</v>
      </c>
      <c r="H53" s="129">
        <v>0</v>
      </c>
      <c r="I53" s="129">
        <v>0</v>
      </c>
      <c r="J53" s="129">
        <v>0</v>
      </c>
      <c r="K53" s="108">
        <v>0</v>
      </c>
    </row>
    <row r="54" spans="1:11" ht="12.75" customHeight="1">
      <c r="A54" s="216" t="s">
        <v>146</v>
      </c>
      <c r="B54" s="216"/>
      <c r="C54" s="216"/>
      <c r="D54" s="216"/>
      <c r="E54" s="216"/>
      <c r="F54" s="216"/>
      <c r="G54" s="14">
        <v>47</v>
      </c>
      <c r="H54" s="129">
        <v>0</v>
      </c>
      <c r="I54" s="129">
        <v>0</v>
      </c>
      <c r="J54" s="129">
        <v>0</v>
      </c>
      <c r="K54" s="108">
        <v>0</v>
      </c>
    </row>
    <row r="55" spans="1:11" ht="12.75" customHeight="1">
      <c r="A55" s="216" t="s">
        <v>147</v>
      </c>
      <c r="B55" s="216"/>
      <c r="C55" s="216"/>
      <c r="D55" s="216"/>
      <c r="E55" s="216"/>
      <c r="F55" s="216"/>
      <c r="G55" s="14">
        <v>48</v>
      </c>
      <c r="H55" s="129">
        <v>0</v>
      </c>
      <c r="I55" s="129">
        <v>0</v>
      </c>
      <c r="J55" s="129">
        <v>0</v>
      </c>
      <c r="K55" s="108">
        <v>0</v>
      </c>
    </row>
    <row r="56" spans="1:11" ht="22.15" customHeight="1">
      <c r="A56" s="225" t="s">
        <v>148</v>
      </c>
      <c r="B56" s="225"/>
      <c r="C56" s="225"/>
      <c r="D56" s="225"/>
      <c r="E56" s="225"/>
      <c r="F56" s="225"/>
      <c r="G56" s="14">
        <v>49</v>
      </c>
      <c r="H56" s="129">
        <v>0</v>
      </c>
      <c r="I56" s="129">
        <v>0</v>
      </c>
      <c r="J56" s="129">
        <v>0</v>
      </c>
      <c r="K56" s="108">
        <v>0</v>
      </c>
    </row>
    <row r="57" spans="1:11" ht="12.75" customHeight="1">
      <c r="A57" s="225" t="s">
        <v>149</v>
      </c>
      <c r="B57" s="225"/>
      <c r="C57" s="225"/>
      <c r="D57" s="225"/>
      <c r="E57" s="225"/>
      <c r="F57" s="225"/>
      <c r="G57" s="14">
        <v>50</v>
      </c>
      <c r="H57" s="129">
        <v>0</v>
      </c>
      <c r="I57" s="129">
        <v>0</v>
      </c>
      <c r="J57" s="129">
        <v>0</v>
      </c>
      <c r="K57" s="108">
        <v>0</v>
      </c>
    </row>
    <row r="58" spans="1:11" ht="24.6" customHeight="1">
      <c r="A58" s="225" t="s">
        <v>150</v>
      </c>
      <c r="B58" s="225"/>
      <c r="C58" s="225"/>
      <c r="D58" s="225"/>
      <c r="E58" s="225"/>
      <c r="F58" s="225"/>
      <c r="G58" s="14">
        <v>51</v>
      </c>
      <c r="H58" s="129">
        <v>0</v>
      </c>
      <c r="I58" s="129">
        <v>0</v>
      </c>
      <c r="J58" s="129">
        <v>0</v>
      </c>
      <c r="K58" s="108">
        <v>0</v>
      </c>
    </row>
    <row r="59" spans="1:11" ht="12.75" customHeight="1">
      <c r="A59" s="225" t="s">
        <v>151</v>
      </c>
      <c r="B59" s="225"/>
      <c r="C59" s="225"/>
      <c r="D59" s="225"/>
      <c r="E59" s="225"/>
      <c r="F59" s="225"/>
      <c r="G59" s="14">
        <v>52</v>
      </c>
      <c r="H59" s="129">
        <v>0</v>
      </c>
      <c r="I59" s="129">
        <v>0</v>
      </c>
      <c r="J59" s="129">
        <v>0</v>
      </c>
      <c r="K59" s="108">
        <v>0</v>
      </c>
    </row>
    <row r="60" spans="1:11" ht="12.75" customHeight="1">
      <c r="A60" s="223" t="s">
        <v>364</v>
      </c>
      <c r="B60" s="223"/>
      <c r="C60" s="223"/>
      <c r="D60" s="223"/>
      <c r="E60" s="223"/>
      <c r="F60" s="223"/>
      <c r="G60" s="15">
        <v>53</v>
      </c>
      <c r="H60" s="107">
        <f>H8+H37+H56+H57</f>
        <v>412740416</v>
      </c>
      <c r="I60" s="107">
        <f t="shared" ref="I60:K60" si="0">I8+I37+I56+I57</f>
        <v>141685878</v>
      </c>
      <c r="J60" s="107">
        <f t="shared" si="0"/>
        <v>419693435</v>
      </c>
      <c r="K60" s="107">
        <f t="shared" si="0"/>
        <v>199193669</v>
      </c>
    </row>
    <row r="61" spans="1:11" ht="12.75" customHeight="1">
      <c r="A61" s="223" t="s">
        <v>365</v>
      </c>
      <c r="B61" s="223"/>
      <c r="C61" s="223"/>
      <c r="D61" s="223"/>
      <c r="E61" s="223"/>
      <c r="F61" s="223"/>
      <c r="G61" s="15">
        <v>54</v>
      </c>
      <c r="H61" s="107">
        <f>H14+H48+H58+H59</f>
        <v>374059168</v>
      </c>
      <c r="I61" s="107">
        <f t="shared" ref="I61:K61" si="1">I14+I48+I58+I59</f>
        <v>134541091</v>
      </c>
      <c r="J61" s="107">
        <f t="shared" si="1"/>
        <v>398992013</v>
      </c>
      <c r="K61" s="107">
        <f t="shared" si="1"/>
        <v>192463220</v>
      </c>
    </row>
    <row r="62" spans="1:11" ht="12.75" customHeight="1">
      <c r="A62" s="223" t="s">
        <v>366</v>
      </c>
      <c r="B62" s="223"/>
      <c r="C62" s="223"/>
      <c r="D62" s="223"/>
      <c r="E62" s="223"/>
      <c r="F62" s="223"/>
      <c r="G62" s="15">
        <v>55</v>
      </c>
      <c r="H62" s="107">
        <f>H60-H61</f>
        <v>38681248</v>
      </c>
      <c r="I62" s="107">
        <f t="shared" ref="I62:K62" si="2">I60-I61</f>
        <v>7144787</v>
      </c>
      <c r="J62" s="107">
        <f t="shared" si="2"/>
        <v>20701422</v>
      </c>
      <c r="K62" s="107">
        <f t="shared" si="2"/>
        <v>6730449</v>
      </c>
    </row>
    <row r="63" spans="1:11" ht="12.75" customHeight="1">
      <c r="A63" s="224" t="s">
        <v>367</v>
      </c>
      <c r="B63" s="224"/>
      <c r="C63" s="224"/>
      <c r="D63" s="224"/>
      <c r="E63" s="224"/>
      <c r="F63" s="224"/>
      <c r="G63" s="15">
        <v>56</v>
      </c>
      <c r="H63" s="107">
        <f>+IF((H60-H61)&gt;0,(H60-H61),0)</f>
        <v>38681248</v>
      </c>
      <c r="I63" s="107">
        <f t="shared" ref="I63:K63" si="3">+IF((I60-I61)&gt;0,(I60-I61),0)</f>
        <v>7144787</v>
      </c>
      <c r="J63" s="107">
        <f t="shared" si="3"/>
        <v>20701422</v>
      </c>
      <c r="K63" s="107">
        <f t="shared" si="3"/>
        <v>6730449</v>
      </c>
    </row>
    <row r="64" spans="1:11" ht="12.75" customHeight="1">
      <c r="A64" s="224" t="s">
        <v>368</v>
      </c>
      <c r="B64" s="224"/>
      <c r="C64" s="224"/>
      <c r="D64" s="224"/>
      <c r="E64" s="224"/>
      <c r="F64" s="224"/>
      <c r="G64" s="15">
        <v>57</v>
      </c>
      <c r="H64" s="107">
        <f>+IF((H60-H61)&lt;0,(H60-H61),0)</f>
        <v>0</v>
      </c>
      <c r="I64" s="107">
        <f t="shared" ref="I64:K64" si="4">+IF((I60-I61)&lt;0,(I60-I61),0)</f>
        <v>0</v>
      </c>
      <c r="J64" s="107">
        <f t="shared" si="4"/>
        <v>0</v>
      </c>
      <c r="K64" s="107">
        <f t="shared" si="4"/>
        <v>0</v>
      </c>
    </row>
    <row r="65" spans="1:11" ht="12.75" customHeight="1">
      <c r="A65" s="225" t="s">
        <v>111</v>
      </c>
      <c r="B65" s="225"/>
      <c r="C65" s="225"/>
      <c r="D65" s="225"/>
      <c r="E65" s="225"/>
      <c r="F65" s="225"/>
      <c r="G65" s="14">
        <v>58</v>
      </c>
      <c r="H65" s="129">
        <v>0</v>
      </c>
      <c r="I65" s="129">
        <v>0</v>
      </c>
      <c r="J65" s="129">
        <v>3902500</v>
      </c>
      <c r="K65" s="108">
        <v>1951250</v>
      </c>
    </row>
    <row r="66" spans="1:11" ht="12.75" customHeight="1">
      <c r="A66" s="223" t="s">
        <v>369</v>
      </c>
      <c r="B66" s="223"/>
      <c r="C66" s="223"/>
      <c r="D66" s="223"/>
      <c r="E66" s="223"/>
      <c r="F66" s="223"/>
      <c r="G66" s="15">
        <v>59</v>
      </c>
      <c r="H66" s="107">
        <f>H62-H65</f>
        <v>38681248</v>
      </c>
      <c r="I66" s="107">
        <f t="shared" ref="I66:K66" si="5">I62-I65</f>
        <v>7144787</v>
      </c>
      <c r="J66" s="107">
        <f t="shared" si="5"/>
        <v>16798922</v>
      </c>
      <c r="K66" s="107">
        <f t="shared" si="5"/>
        <v>4779199</v>
      </c>
    </row>
    <row r="67" spans="1:11" ht="12.75" customHeight="1">
      <c r="A67" s="224" t="s">
        <v>370</v>
      </c>
      <c r="B67" s="224"/>
      <c r="C67" s="224"/>
      <c r="D67" s="224"/>
      <c r="E67" s="224"/>
      <c r="F67" s="224"/>
      <c r="G67" s="15">
        <v>60</v>
      </c>
      <c r="H67" s="107">
        <f>+IF((H62-H65)&gt;0,(H62-H65),0)</f>
        <v>38681248</v>
      </c>
      <c r="I67" s="107">
        <f t="shared" ref="I67:K67" si="6">+IF((I62-I65)&gt;0,(I62-I65),0)</f>
        <v>7144787</v>
      </c>
      <c r="J67" s="107">
        <f t="shared" si="6"/>
        <v>16798922</v>
      </c>
      <c r="K67" s="107">
        <f t="shared" si="6"/>
        <v>4779199</v>
      </c>
    </row>
    <row r="68" spans="1:11" ht="12.75" customHeight="1">
      <c r="A68" s="224" t="s">
        <v>371</v>
      </c>
      <c r="B68" s="224"/>
      <c r="C68" s="224"/>
      <c r="D68" s="224"/>
      <c r="E68" s="224"/>
      <c r="F68" s="224"/>
      <c r="G68" s="15">
        <v>61</v>
      </c>
      <c r="H68" s="107">
        <f>+IF((H62-H65)&lt;0,(H62-H65),0)</f>
        <v>0</v>
      </c>
      <c r="I68" s="107">
        <f t="shared" ref="I68:K68" si="7">+IF((I62-I65)&lt;0,(I62-I65),0)</f>
        <v>0</v>
      </c>
      <c r="J68" s="107">
        <f t="shared" si="7"/>
        <v>0</v>
      </c>
      <c r="K68" s="107">
        <f t="shared" si="7"/>
        <v>0</v>
      </c>
    </row>
    <row r="69" spans="1:11">
      <c r="A69" s="217" t="s">
        <v>152</v>
      </c>
      <c r="B69" s="217"/>
      <c r="C69" s="217"/>
      <c r="D69" s="217"/>
      <c r="E69" s="217"/>
      <c r="F69" s="217"/>
      <c r="G69" s="218"/>
      <c r="H69" s="218"/>
      <c r="I69" s="218"/>
      <c r="J69" s="219"/>
      <c r="K69" s="219"/>
    </row>
    <row r="70" spans="1:11" ht="22.15" customHeight="1">
      <c r="A70" s="223" t="s">
        <v>372</v>
      </c>
      <c r="B70" s="223"/>
      <c r="C70" s="223"/>
      <c r="D70" s="223"/>
      <c r="E70" s="223"/>
      <c r="F70" s="223"/>
      <c r="G70" s="15">
        <v>62</v>
      </c>
      <c r="H70" s="107">
        <f>H71-H72</f>
        <v>0</v>
      </c>
      <c r="I70" s="107">
        <f>I71-I72</f>
        <v>0</v>
      </c>
      <c r="J70" s="107">
        <f>J71-J72</f>
        <v>0</v>
      </c>
      <c r="K70" s="107">
        <f>K71-K72</f>
        <v>0</v>
      </c>
    </row>
    <row r="71" spans="1:11" ht="12.75" customHeight="1">
      <c r="A71" s="216" t="s">
        <v>153</v>
      </c>
      <c r="B71" s="216"/>
      <c r="C71" s="216"/>
      <c r="D71" s="216"/>
      <c r="E71" s="216"/>
      <c r="F71" s="216"/>
      <c r="G71" s="14">
        <v>63</v>
      </c>
      <c r="H71" s="129">
        <v>0</v>
      </c>
      <c r="I71" s="129">
        <v>0</v>
      </c>
      <c r="J71" s="129">
        <v>0</v>
      </c>
      <c r="K71" s="108">
        <v>0</v>
      </c>
    </row>
    <row r="72" spans="1:11" ht="12.75" customHeight="1">
      <c r="A72" s="216" t="s">
        <v>154</v>
      </c>
      <c r="B72" s="216"/>
      <c r="C72" s="216"/>
      <c r="D72" s="216"/>
      <c r="E72" s="216"/>
      <c r="F72" s="216"/>
      <c r="G72" s="14">
        <v>64</v>
      </c>
      <c r="H72" s="129">
        <v>0</v>
      </c>
      <c r="I72" s="129">
        <v>0</v>
      </c>
      <c r="J72" s="129">
        <v>0</v>
      </c>
      <c r="K72" s="108">
        <v>0</v>
      </c>
    </row>
    <row r="73" spans="1:11" ht="12.75" customHeight="1">
      <c r="A73" s="225" t="s">
        <v>155</v>
      </c>
      <c r="B73" s="225"/>
      <c r="C73" s="225"/>
      <c r="D73" s="225"/>
      <c r="E73" s="225"/>
      <c r="F73" s="225"/>
      <c r="G73" s="14">
        <v>65</v>
      </c>
      <c r="H73" s="129">
        <v>0</v>
      </c>
      <c r="I73" s="129">
        <v>0</v>
      </c>
      <c r="J73" s="129">
        <v>0</v>
      </c>
      <c r="K73" s="108">
        <v>0</v>
      </c>
    </row>
    <row r="74" spans="1:11" ht="12.75" customHeight="1">
      <c r="A74" s="224" t="s">
        <v>373</v>
      </c>
      <c r="B74" s="224"/>
      <c r="C74" s="224"/>
      <c r="D74" s="224"/>
      <c r="E74" s="224"/>
      <c r="F74" s="224"/>
      <c r="G74" s="15">
        <v>66</v>
      </c>
      <c r="H74" s="128">
        <v>0</v>
      </c>
      <c r="I74" s="128">
        <v>0</v>
      </c>
      <c r="J74" s="128">
        <v>0</v>
      </c>
      <c r="K74" s="128">
        <v>0</v>
      </c>
    </row>
    <row r="75" spans="1:11" ht="12.75" customHeight="1">
      <c r="A75" s="224" t="s">
        <v>374</v>
      </c>
      <c r="B75" s="224"/>
      <c r="C75" s="224"/>
      <c r="D75" s="224"/>
      <c r="E75" s="224"/>
      <c r="F75" s="224"/>
      <c r="G75" s="15">
        <v>67</v>
      </c>
      <c r="H75" s="128">
        <v>0</v>
      </c>
      <c r="I75" s="128">
        <v>0</v>
      </c>
      <c r="J75" s="128">
        <v>0</v>
      </c>
      <c r="K75" s="128">
        <v>0</v>
      </c>
    </row>
    <row r="76" spans="1:11">
      <c r="A76" s="217" t="s">
        <v>156</v>
      </c>
      <c r="B76" s="217"/>
      <c r="C76" s="217"/>
      <c r="D76" s="217"/>
      <c r="E76" s="217"/>
      <c r="F76" s="217"/>
      <c r="G76" s="218"/>
      <c r="H76" s="218"/>
      <c r="I76" s="218"/>
      <c r="J76" s="219"/>
      <c r="K76" s="219"/>
    </row>
    <row r="77" spans="1:11" ht="12.75" customHeight="1">
      <c r="A77" s="223" t="s">
        <v>375</v>
      </c>
      <c r="B77" s="223"/>
      <c r="C77" s="223"/>
      <c r="D77" s="223"/>
      <c r="E77" s="223"/>
      <c r="F77" s="223"/>
      <c r="G77" s="15">
        <v>68</v>
      </c>
      <c r="H77" s="128">
        <v>0</v>
      </c>
      <c r="I77" s="128">
        <v>0</v>
      </c>
      <c r="J77" s="128">
        <v>0</v>
      </c>
      <c r="K77" s="128">
        <v>0</v>
      </c>
    </row>
    <row r="78" spans="1:11" ht="12.75" customHeight="1">
      <c r="A78" s="222" t="s">
        <v>376</v>
      </c>
      <c r="B78" s="222"/>
      <c r="C78" s="222"/>
      <c r="D78" s="222"/>
      <c r="E78" s="222"/>
      <c r="F78" s="222"/>
      <c r="G78" s="95">
        <v>69</v>
      </c>
      <c r="H78" s="109">
        <v>0</v>
      </c>
      <c r="I78" s="109">
        <v>0</v>
      </c>
      <c r="J78" s="109">
        <v>0</v>
      </c>
      <c r="K78" s="109">
        <v>0</v>
      </c>
    </row>
    <row r="79" spans="1:11" ht="12.75" customHeight="1">
      <c r="A79" s="222" t="s">
        <v>377</v>
      </c>
      <c r="B79" s="222"/>
      <c r="C79" s="222"/>
      <c r="D79" s="222"/>
      <c r="E79" s="222"/>
      <c r="F79" s="222"/>
      <c r="G79" s="95">
        <v>70</v>
      </c>
      <c r="H79" s="109">
        <v>0</v>
      </c>
      <c r="I79" s="109">
        <v>0</v>
      </c>
      <c r="J79" s="109">
        <v>0</v>
      </c>
      <c r="K79" s="109">
        <v>0</v>
      </c>
    </row>
    <row r="80" spans="1:11" ht="12.75" customHeight="1">
      <c r="A80" s="223" t="s">
        <v>378</v>
      </c>
      <c r="B80" s="223"/>
      <c r="C80" s="223"/>
      <c r="D80" s="223"/>
      <c r="E80" s="223"/>
      <c r="F80" s="223"/>
      <c r="G80" s="15">
        <v>71</v>
      </c>
      <c r="H80" s="128">
        <v>0</v>
      </c>
      <c r="I80" s="128">
        <v>0</v>
      </c>
      <c r="J80" s="128">
        <v>0</v>
      </c>
      <c r="K80" s="128">
        <v>0</v>
      </c>
    </row>
    <row r="81" spans="1:11" ht="12.75" customHeight="1">
      <c r="A81" s="223" t="s">
        <v>379</v>
      </c>
      <c r="B81" s="223"/>
      <c r="C81" s="223"/>
      <c r="D81" s="223"/>
      <c r="E81" s="223"/>
      <c r="F81" s="223"/>
      <c r="G81" s="15">
        <v>72</v>
      </c>
      <c r="H81" s="128">
        <v>0</v>
      </c>
      <c r="I81" s="128">
        <v>0</v>
      </c>
      <c r="J81" s="128">
        <v>0</v>
      </c>
      <c r="K81" s="128">
        <v>0</v>
      </c>
    </row>
    <row r="82" spans="1:11" ht="12.75" customHeight="1">
      <c r="A82" s="224" t="s">
        <v>380</v>
      </c>
      <c r="B82" s="224"/>
      <c r="C82" s="224"/>
      <c r="D82" s="224"/>
      <c r="E82" s="224"/>
      <c r="F82" s="224"/>
      <c r="G82" s="15">
        <v>73</v>
      </c>
      <c r="H82" s="128">
        <v>0</v>
      </c>
      <c r="I82" s="128">
        <v>0</v>
      </c>
      <c r="J82" s="128">
        <v>0</v>
      </c>
      <c r="K82" s="128">
        <v>0</v>
      </c>
    </row>
    <row r="83" spans="1:11" ht="12.75" customHeight="1">
      <c r="A83" s="224" t="s">
        <v>381</v>
      </c>
      <c r="B83" s="224"/>
      <c r="C83" s="224"/>
      <c r="D83" s="224"/>
      <c r="E83" s="224"/>
      <c r="F83" s="224"/>
      <c r="G83" s="15">
        <v>74</v>
      </c>
      <c r="H83" s="128">
        <v>0</v>
      </c>
      <c r="I83" s="128">
        <v>0</v>
      </c>
      <c r="J83" s="128">
        <v>0</v>
      </c>
      <c r="K83" s="128">
        <v>0</v>
      </c>
    </row>
    <row r="84" spans="1:11">
      <c r="A84" s="217" t="s">
        <v>112</v>
      </c>
      <c r="B84" s="217"/>
      <c r="C84" s="217"/>
      <c r="D84" s="217"/>
      <c r="E84" s="217"/>
      <c r="F84" s="217"/>
      <c r="G84" s="218"/>
      <c r="H84" s="218"/>
      <c r="I84" s="218"/>
      <c r="J84" s="219"/>
      <c r="K84" s="219"/>
    </row>
    <row r="85" spans="1:11" ht="12.75" customHeight="1">
      <c r="A85" s="212" t="s">
        <v>382</v>
      </c>
      <c r="B85" s="212"/>
      <c r="C85" s="212"/>
      <c r="D85" s="212"/>
      <c r="E85" s="212"/>
      <c r="F85" s="212"/>
      <c r="G85" s="15">
        <v>75</v>
      </c>
      <c r="H85" s="110">
        <f>H86+H87</f>
        <v>0</v>
      </c>
      <c r="I85" s="110">
        <f>I86+I87</f>
        <v>0</v>
      </c>
      <c r="J85" s="110">
        <f>J86+J87</f>
        <v>0</v>
      </c>
      <c r="K85" s="110">
        <f>K86+K87</f>
        <v>0</v>
      </c>
    </row>
    <row r="86" spans="1:11" ht="12.75" customHeight="1">
      <c r="A86" s="213" t="s">
        <v>157</v>
      </c>
      <c r="B86" s="213"/>
      <c r="C86" s="213"/>
      <c r="D86" s="213"/>
      <c r="E86" s="213"/>
      <c r="F86" s="213"/>
      <c r="G86" s="14">
        <v>76</v>
      </c>
      <c r="H86" s="111">
        <v>0</v>
      </c>
      <c r="I86" s="111">
        <v>0</v>
      </c>
      <c r="J86" s="130">
        <v>0</v>
      </c>
      <c r="K86" s="111">
        <v>0</v>
      </c>
    </row>
    <row r="87" spans="1:11" ht="12.75" customHeight="1">
      <c r="A87" s="213" t="s">
        <v>158</v>
      </c>
      <c r="B87" s="213"/>
      <c r="C87" s="213"/>
      <c r="D87" s="213"/>
      <c r="E87" s="213"/>
      <c r="F87" s="213"/>
      <c r="G87" s="14">
        <v>77</v>
      </c>
      <c r="H87" s="111">
        <v>0</v>
      </c>
      <c r="I87" s="111">
        <v>0</v>
      </c>
      <c r="J87" s="130">
        <v>0</v>
      </c>
      <c r="K87" s="111">
        <v>0</v>
      </c>
    </row>
    <row r="88" spans="1:11">
      <c r="A88" s="220" t="s">
        <v>114</v>
      </c>
      <c r="B88" s="220"/>
      <c r="C88" s="220"/>
      <c r="D88" s="220"/>
      <c r="E88" s="220"/>
      <c r="F88" s="220"/>
      <c r="G88" s="221"/>
      <c r="H88" s="221"/>
      <c r="I88" s="221"/>
      <c r="J88" s="219"/>
      <c r="K88" s="219"/>
    </row>
    <row r="89" spans="1:11" ht="12.75" customHeight="1">
      <c r="A89" s="192" t="s">
        <v>159</v>
      </c>
      <c r="B89" s="192"/>
      <c r="C89" s="192"/>
      <c r="D89" s="192"/>
      <c r="E89" s="192"/>
      <c r="F89" s="192"/>
      <c r="G89" s="14">
        <v>78</v>
      </c>
      <c r="H89" s="130">
        <v>38681248</v>
      </c>
      <c r="I89" s="130">
        <v>7144787</v>
      </c>
      <c r="J89" s="130">
        <v>16798922</v>
      </c>
      <c r="K89" s="111">
        <v>4779199</v>
      </c>
    </row>
    <row r="90" spans="1:11" ht="24" customHeight="1">
      <c r="A90" s="193" t="s">
        <v>438</v>
      </c>
      <c r="B90" s="193"/>
      <c r="C90" s="193"/>
      <c r="D90" s="193"/>
      <c r="E90" s="193"/>
      <c r="F90" s="193"/>
      <c r="G90" s="15">
        <v>79</v>
      </c>
      <c r="H90" s="126">
        <f>H91+H98</f>
        <v>0</v>
      </c>
      <c r="I90" s="126">
        <f>I91+I98</f>
        <v>0</v>
      </c>
      <c r="J90" s="126">
        <f t="shared" ref="J90:K90" si="8">J91+J98</f>
        <v>0</v>
      </c>
      <c r="K90" s="126">
        <f t="shared" si="8"/>
        <v>0</v>
      </c>
    </row>
    <row r="91" spans="1:11" ht="24" customHeight="1">
      <c r="A91" s="214" t="s">
        <v>445</v>
      </c>
      <c r="B91" s="214"/>
      <c r="C91" s="214"/>
      <c r="D91" s="214"/>
      <c r="E91" s="214"/>
      <c r="F91" s="214"/>
      <c r="G91" s="15">
        <v>80</v>
      </c>
      <c r="H91" s="126">
        <f>SUM(H92:H96)</f>
        <v>0</v>
      </c>
      <c r="I91" s="126">
        <f>SUM(I92:I96)</f>
        <v>0</v>
      </c>
      <c r="J91" s="126">
        <f t="shared" ref="J91:K91" si="9">SUM(J92:J96)</f>
        <v>0</v>
      </c>
      <c r="K91" s="126">
        <f t="shared" si="9"/>
        <v>0</v>
      </c>
    </row>
    <row r="92" spans="1:11" ht="25.5" customHeight="1">
      <c r="A92" s="216" t="s">
        <v>383</v>
      </c>
      <c r="B92" s="216"/>
      <c r="C92" s="216"/>
      <c r="D92" s="216"/>
      <c r="E92" s="216"/>
      <c r="F92" s="216"/>
      <c r="G92" s="15">
        <v>81</v>
      </c>
      <c r="H92" s="111">
        <v>0</v>
      </c>
      <c r="I92" s="111">
        <v>0</v>
      </c>
      <c r="J92" s="130">
        <v>0</v>
      </c>
      <c r="K92" s="111">
        <v>0</v>
      </c>
    </row>
    <row r="93" spans="1:11" ht="38.25" customHeight="1">
      <c r="A93" s="216" t="s">
        <v>384</v>
      </c>
      <c r="B93" s="216"/>
      <c r="C93" s="216"/>
      <c r="D93" s="216"/>
      <c r="E93" s="216"/>
      <c r="F93" s="216"/>
      <c r="G93" s="15">
        <v>82</v>
      </c>
      <c r="H93" s="111">
        <v>0</v>
      </c>
      <c r="I93" s="111">
        <v>0</v>
      </c>
      <c r="J93" s="130">
        <v>0</v>
      </c>
      <c r="K93" s="111">
        <v>0</v>
      </c>
    </row>
    <row r="94" spans="1:11" ht="38.25" customHeight="1">
      <c r="A94" s="216" t="s">
        <v>385</v>
      </c>
      <c r="B94" s="216"/>
      <c r="C94" s="216"/>
      <c r="D94" s="216"/>
      <c r="E94" s="216"/>
      <c r="F94" s="216"/>
      <c r="G94" s="15">
        <v>83</v>
      </c>
      <c r="H94" s="111">
        <v>0</v>
      </c>
      <c r="I94" s="111">
        <v>0</v>
      </c>
      <c r="J94" s="130">
        <v>0</v>
      </c>
      <c r="K94" s="111">
        <v>0</v>
      </c>
    </row>
    <row r="95" spans="1:11">
      <c r="A95" s="216" t="s">
        <v>386</v>
      </c>
      <c r="B95" s="216"/>
      <c r="C95" s="216"/>
      <c r="D95" s="216"/>
      <c r="E95" s="216"/>
      <c r="F95" s="216"/>
      <c r="G95" s="15">
        <v>84</v>
      </c>
      <c r="H95" s="111">
        <v>0</v>
      </c>
      <c r="I95" s="111">
        <v>0</v>
      </c>
      <c r="J95" s="130">
        <v>0</v>
      </c>
      <c r="K95" s="111">
        <v>0</v>
      </c>
    </row>
    <row r="96" spans="1:11">
      <c r="A96" s="216" t="s">
        <v>387</v>
      </c>
      <c r="B96" s="216"/>
      <c r="C96" s="216"/>
      <c r="D96" s="216"/>
      <c r="E96" s="216"/>
      <c r="F96" s="216"/>
      <c r="G96" s="15">
        <v>85</v>
      </c>
      <c r="H96" s="111">
        <v>0</v>
      </c>
      <c r="I96" s="111">
        <v>0</v>
      </c>
      <c r="J96" s="130">
        <v>0</v>
      </c>
      <c r="K96" s="111">
        <v>0</v>
      </c>
    </row>
    <row r="97" spans="1:11" ht="26.25" customHeight="1">
      <c r="A97" s="216" t="s">
        <v>388</v>
      </c>
      <c r="B97" s="216"/>
      <c r="C97" s="216"/>
      <c r="D97" s="216"/>
      <c r="E97" s="216"/>
      <c r="F97" s="216"/>
      <c r="G97" s="15">
        <v>86</v>
      </c>
      <c r="H97" s="111">
        <v>0</v>
      </c>
      <c r="I97" s="111">
        <v>0</v>
      </c>
      <c r="J97" s="130">
        <v>0</v>
      </c>
      <c r="K97" s="111">
        <v>0</v>
      </c>
    </row>
    <row r="98" spans="1:11" ht="25.5" customHeight="1">
      <c r="A98" s="214" t="s">
        <v>439</v>
      </c>
      <c r="B98" s="214"/>
      <c r="C98" s="214"/>
      <c r="D98" s="214"/>
      <c r="E98" s="214"/>
      <c r="F98" s="214"/>
      <c r="G98" s="15">
        <v>87</v>
      </c>
      <c r="H98" s="126">
        <f>SUM(H99:H106)</f>
        <v>0</v>
      </c>
      <c r="I98" s="126">
        <f>SUM(I99:I106)</f>
        <v>0</v>
      </c>
      <c r="J98" s="126">
        <f t="shared" ref="J98:K98" si="10">SUM(J99:J106)</f>
        <v>0</v>
      </c>
      <c r="K98" s="126">
        <f t="shared" si="10"/>
        <v>0</v>
      </c>
    </row>
    <row r="99" spans="1:11">
      <c r="A99" s="215" t="s">
        <v>160</v>
      </c>
      <c r="B99" s="215"/>
      <c r="C99" s="215"/>
      <c r="D99" s="215"/>
      <c r="E99" s="215"/>
      <c r="F99" s="215"/>
      <c r="G99" s="14">
        <v>88</v>
      </c>
      <c r="H99" s="111">
        <v>0</v>
      </c>
      <c r="I99" s="111">
        <v>0</v>
      </c>
      <c r="J99" s="130">
        <v>0</v>
      </c>
      <c r="K99" s="111">
        <v>0</v>
      </c>
    </row>
    <row r="100" spans="1:11" ht="36" customHeight="1">
      <c r="A100" s="216" t="s">
        <v>389</v>
      </c>
      <c r="B100" s="216"/>
      <c r="C100" s="216"/>
      <c r="D100" s="216"/>
      <c r="E100" s="216"/>
      <c r="F100" s="216"/>
      <c r="G100" s="14">
        <v>89</v>
      </c>
      <c r="H100" s="111">
        <v>0</v>
      </c>
      <c r="I100" s="111">
        <v>0</v>
      </c>
      <c r="J100" s="130">
        <v>0</v>
      </c>
      <c r="K100" s="111">
        <v>0</v>
      </c>
    </row>
    <row r="101" spans="1:11" ht="22.15" customHeight="1">
      <c r="A101" s="215" t="s">
        <v>161</v>
      </c>
      <c r="B101" s="215"/>
      <c r="C101" s="215"/>
      <c r="D101" s="215"/>
      <c r="E101" s="215"/>
      <c r="F101" s="215"/>
      <c r="G101" s="14">
        <v>90</v>
      </c>
      <c r="H101" s="111">
        <v>0</v>
      </c>
      <c r="I101" s="111">
        <v>0</v>
      </c>
      <c r="J101" s="130">
        <v>0</v>
      </c>
      <c r="K101" s="111">
        <v>0</v>
      </c>
    </row>
    <row r="102" spans="1:11" ht="22.15" customHeight="1">
      <c r="A102" s="215" t="s">
        <v>162</v>
      </c>
      <c r="B102" s="215"/>
      <c r="C102" s="215"/>
      <c r="D102" s="215"/>
      <c r="E102" s="215"/>
      <c r="F102" s="215"/>
      <c r="G102" s="14">
        <v>91</v>
      </c>
      <c r="H102" s="111">
        <v>0</v>
      </c>
      <c r="I102" s="111">
        <v>0</v>
      </c>
      <c r="J102" s="130">
        <v>0</v>
      </c>
      <c r="K102" s="111">
        <v>0</v>
      </c>
    </row>
    <row r="103" spans="1:11" ht="22.15" customHeight="1">
      <c r="A103" s="215" t="s">
        <v>163</v>
      </c>
      <c r="B103" s="215"/>
      <c r="C103" s="215"/>
      <c r="D103" s="215"/>
      <c r="E103" s="215"/>
      <c r="F103" s="215"/>
      <c r="G103" s="14">
        <v>92</v>
      </c>
      <c r="H103" s="111">
        <v>0</v>
      </c>
      <c r="I103" s="111">
        <v>0</v>
      </c>
      <c r="J103" s="130">
        <v>0</v>
      </c>
      <c r="K103" s="111">
        <v>0</v>
      </c>
    </row>
    <row r="104" spans="1:11" ht="12.75" customHeight="1">
      <c r="A104" s="216" t="s">
        <v>390</v>
      </c>
      <c r="B104" s="216"/>
      <c r="C104" s="216"/>
      <c r="D104" s="216"/>
      <c r="E104" s="216"/>
      <c r="F104" s="216"/>
      <c r="G104" s="14">
        <v>93</v>
      </c>
      <c r="H104" s="111">
        <v>0</v>
      </c>
      <c r="I104" s="111">
        <v>0</v>
      </c>
      <c r="J104" s="130">
        <v>0</v>
      </c>
      <c r="K104" s="111">
        <v>0</v>
      </c>
    </row>
    <row r="105" spans="1:11" ht="26.25" customHeight="1">
      <c r="A105" s="216" t="s">
        <v>391</v>
      </c>
      <c r="B105" s="216"/>
      <c r="C105" s="216"/>
      <c r="D105" s="216"/>
      <c r="E105" s="216"/>
      <c r="F105" s="216"/>
      <c r="G105" s="14">
        <v>94</v>
      </c>
      <c r="H105" s="111">
        <v>0</v>
      </c>
      <c r="I105" s="111">
        <v>0</v>
      </c>
      <c r="J105" s="130">
        <v>0</v>
      </c>
      <c r="K105" s="111">
        <v>0</v>
      </c>
    </row>
    <row r="106" spans="1:11">
      <c r="A106" s="216" t="s">
        <v>392</v>
      </c>
      <c r="B106" s="216"/>
      <c r="C106" s="216"/>
      <c r="D106" s="216"/>
      <c r="E106" s="216"/>
      <c r="F106" s="216"/>
      <c r="G106" s="14">
        <v>95</v>
      </c>
      <c r="H106" s="111">
        <v>0</v>
      </c>
      <c r="I106" s="111">
        <v>0</v>
      </c>
      <c r="J106" s="130">
        <v>0</v>
      </c>
      <c r="K106" s="111">
        <v>0</v>
      </c>
    </row>
    <row r="107" spans="1:11" ht="24.75" customHeight="1">
      <c r="A107" s="216" t="s">
        <v>393</v>
      </c>
      <c r="B107" s="216"/>
      <c r="C107" s="216"/>
      <c r="D107" s="216"/>
      <c r="E107" s="216"/>
      <c r="F107" s="216"/>
      <c r="G107" s="14">
        <v>96</v>
      </c>
      <c r="H107" s="111">
        <v>0</v>
      </c>
      <c r="I107" s="111">
        <v>0</v>
      </c>
      <c r="J107" s="130">
        <v>0</v>
      </c>
      <c r="K107" s="111">
        <v>0</v>
      </c>
    </row>
    <row r="108" spans="1:11" ht="22.9" customHeight="1">
      <c r="A108" s="193" t="s">
        <v>440</v>
      </c>
      <c r="B108" s="193"/>
      <c r="C108" s="193"/>
      <c r="D108" s="193"/>
      <c r="E108" s="193"/>
      <c r="F108" s="193"/>
      <c r="G108" s="15">
        <v>97</v>
      </c>
      <c r="H108" s="126">
        <f>H91+H98-H107-H97</f>
        <v>0</v>
      </c>
      <c r="I108" s="126">
        <f>I91+I98-I107-I97</f>
        <v>0</v>
      </c>
      <c r="J108" s="126">
        <f t="shared" ref="J108:K108" si="11">J91+J98-J107-J97</f>
        <v>0</v>
      </c>
      <c r="K108" s="126">
        <f t="shared" si="11"/>
        <v>0</v>
      </c>
    </row>
    <row r="109" spans="1:11" ht="12.75" customHeight="1">
      <c r="A109" s="193" t="s">
        <v>394</v>
      </c>
      <c r="B109" s="193"/>
      <c r="C109" s="193"/>
      <c r="D109" s="193"/>
      <c r="E109" s="193"/>
      <c r="F109" s="193"/>
      <c r="G109" s="15">
        <v>98</v>
      </c>
      <c r="H109" s="110">
        <f>H89+H108</f>
        <v>38681248</v>
      </c>
      <c r="I109" s="110">
        <f>I89+I108</f>
        <v>7144787</v>
      </c>
      <c r="J109" s="110">
        <f t="shared" ref="J109:K109" si="12">J89+J108</f>
        <v>16798922</v>
      </c>
      <c r="K109" s="110">
        <f t="shared" si="12"/>
        <v>4779199</v>
      </c>
    </row>
    <row r="110" spans="1:11">
      <c r="A110" s="217" t="s">
        <v>164</v>
      </c>
      <c r="B110" s="217"/>
      <c r="C110" s="217"/>
      <c r="D110" s="217"/>
      <c r="E110" s="217"/>
      <c r="F110" s="217"/>
      <c r="G110" s="218"/>
      <c r="H110" s="218"/>
      <c r="I110" s="218"/>
      <c r="J110" s="219"/>
      <c r="K110" s="219"/>
    </row>
    <row r="111" spans="1:11" ht="12.75" customHeight="1">
      <c r="A111" s="212" t="s">
        <v>395</v>
      </c>
      <c r="B111" s="212"/>
      <c r="C111" s="212"/>
      <c r="D111" s="212"/>
      <c r="E111" s="212"/>
      <c r="F111" s="212"/>
      <c r="G111" s="15">
        <v>99</v>
      </c>
      <c r="H111" s="110">
        <f>H112+H113</f>
        <v>0</v>
      </c>
      <c r="I111" s="110">
        <f>I112+I113</f>
        <v>0</v>
      </c>
      <c r="J111" s="110">
        <f>J112+J113</f>
        <v>0</v>
      </c>
      <c r="K111" s="110">
        <f>K112+K113</f>
        <v>0</v>
      </c>
    </row>
    <row r="112" spans="1:11" ht="12.75" customHeight="1">
      <c r="A112" s="213" t="s">
        <v>113</v>
      </c>
      <c r="B112" s="213"/>
      <c r="C112" s="213"/>
      <c r="D112" s="213"/>
      <c r="E112" s="213"/>
      <c r="F112" s="213"/>
      <c r="G112" s="14">
        <v>100</v>
      </c>
      <c r="H112" s="111">
        <v>0</v>
      </c>
      <c r="I112" s="111">
        <v>0</v>
      </c>
      <c r="J112" s="130">
        <v>0</v>
      </c>
      <c r="K112" s="111">
        <v>0</v>
      </c>
    </row>
    <row r="113" spans="1:11" ht="12.75" customHeight="1">
      <c r="A113" s="213" t="s">
        <v>165</v>
      </c>
      <c r="B113" s="213"/>
      <c r="C113" s="213"/>
      <c r="D113" s="213"/>
      <c r="E113" s="213"/>
      <c r="F113" s="213"/>
      <c r="G113" s="14">
        <v>101</v>
      </c>
      <c r="H113" s="111">
        <v>0</v>
      </c>
      <c r="I113" s="111">
        <v>0</v>
      </c>
      <c r="J113" s="130">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sqref="A1:I1"/>
    </sheetView>
  </sheetViews>
  <sheetFormatPr defaultColWidth="9.140625" defaultRowHeight="12.75"/>
  <cols>
    <col min="1" max="7" width="9.140625" style="17"/>
    <col min="8" max="9" width="30.28515625" style="28" customWidth="1"/>
    <col min="10" max="16384" width="9.140625" style="17"/>
  </cols>
  <sheetData>
    <row r="1" spans="1:9">
      <c r="A1" s="248" t="s">
        <v>166</v>
      </c>
      <c r="B1" s="249"/>
      <c r="C1" s="249"/>
      <c r="D1" s="249"/>
      <c r="E1" s="249"/>
      <c r="F1" s="249"/>
      <c r="G1" s="249"/>
      <c r="H1" s="249"/>
      <c r="I1" s="249"/>
    </row>
    <row r="2" spans="1:9">
      <c r="A2" s="250" t="s">
        <v>466</v>
      </c>
      <c r="B2" s="201"/>
      <c r="C2" s="201"/>
      <c r="D2" s="201"/>
      <c r="E2" s="201"/>
      <c r="F2" s="201"/>
      <c r="G2" s="201"/>
      <c r="H2" s="201"/>
      <c r="I2" s="201"/>
    </row>
    <row r="3" spans="1:9">
      <c r="A3" s="252" t="s">
        <v>282</v>
      </c>
      <c r="B3" s="253"/>
      <c r="C3" s="253"/>
      <c r="D3" s="253"/>
      <c r="E3" s="253"/>
      <c r="F3" s="253"/>
      <c r="G3" s="253"/>
      <c r="H3" s="253"/>
      <c r="I3" s="253"/>
    </row>
    <row r="4" spans="1:9">
      <c r="A4" s="251" t="s">
        <v>463</v>
      </c>
      <c r="B4" s="205"/>
      <c r="C4" s="205"/>
      <c r="D4" s="205"/>
      <c r="E4" s="205"/>
      <c r="F4" s="205"/>
      <c r="G4" s="205"/>
      <c r="H4" s="205"/>
      <c r="I4" s="206"/>
    </row>
    <row r="5" spans="1:9" ht="23.25">
      <c r="A5" s="254" t="s">
        <v>2</v>
      </c>
      <c r="B5" s="210"/>
      <c r="C5" s="210"/>
      <c r="D5" s="210"/>
      <c r="E5" s="210"/>
      <c r="F5" s="210"/>
      <c r="G5" s="119" t="s">
        <v>103</v>
      </c>
      <c r="H5" s="120" t="s">
        <v>302</v>
      </c>
      <c r="I5" s="120" t="s">
        <v>279</v>
      </c>
    </row>
    <row r="6" spans="1:9">
      <c r="A6" s="255">
        <v>1</v>
      </c>
      <c r="B6" s="210"/>
      <c r="C6" s="210"/>
      <c r="D6" s="210"/>
      <c r="E6" s="210"/>
      <c r="F6" s="210"/>
      <c r="G6" s="121">
        <v>2</v>
      </c>
      <c r="H6" s="120" t="s">
        <v>167</v>
      </c>
      <c r="I6" s="120" t="s">
        <v>168</v>
      </c>
    </row>
    <row r="7" spans="1:9">
      <c r="A7" s="245" t="s">
        <v>169</v>
      </c>
      <c r="B7" s="245"/>
      <c r="C7" s="245"/>
      <c r="D7" s="245"/>
      <c r="E7" s="245"/>
      <c r="F7" s="245"/>
      <c r="G7" s="245"/>
      <c r="H7" s="245"/>
      <c r="I7" s="245"/>
    </row>
    <row r="8" spans="1:9" ht="12.75" customHeight="1">
      <c r="A8" s="191" t="s">
        <v>170</v>
      </c>
      <c r="B8" s="191"/>
      <c r="C8" s="191"/>
      <c r="D8" s="191"/>
      <c r="E8" s="191"/>
      <c r="F8" s="191"/>
      <c r="G8" s="122">
        <v>1</v>
      </c>
      <c r="H8" s="131">
        <v>38681248</v>
      </c>
      <c r="I8" s="131">
        <v>20701422</v>
      </c>
    </row>
    <row r="9" spans="1:9" ht="12.75" customHeight="1">
      <c r="A9" s="247" t="s">
        <v>171</v>
      </c>
      <c r="B9" s="247"/>
      <c r="C9" s="247"/>
      <c r="D9" s="247"/>
      <c r="E9" s="247"/>
      <c r="F9" s="247"/>
      <c r="G9" s="123">
        <v>2</v>
      </c>
      <c r="H9" s="124">
        <f>H10+H11+H12+H13+H14+H15+H16+H17</f>
        <v>75374209</v>
      </c>
      <c r="I9" s="124">
        <f>I10+I11+I12+I13+I14+I15+I16+I17</f>
        <v>33332787</v>
      </c>
    </row>
    <row r="10" spans="1:9" ht="12.75" customHeight="1">
      <c r="A10" s="226" t="s">
        <v>172</v>
      </c>
      <c r="B10" s="226"/>
      <c r="C10" s="226"/>
      <c r="D10" s="226"/>
      <c r="E10" s="226"/>
      <c r="F10" s="226"/>
      <c r="G10" s="122">
        <v>3</v>
      </c>
      <c r="H10" s="131">
        <v>34694002</v>
      </c>
      <c r="I10" s="131">
        <v>34749719</v>
      </c>
    </row>
    <row r="11" spans="1:9" ht="22.15" customHeight="1">
      <c r="A11" s="226" t="s">
        <v>173</v>
      </c>
      <c r="B11" s="226"/>
      <c r="C11" s="226"/>
      <c r="D11" s="226"/>
      <c r="E11" s="226"/>
      <c r="F11" s="226"/>
      <c r="G11" s="122">
        <v>4</v>
      </c>
      <c r="H11" s="131">
        <v>-12204391</v>
      </c>
      <c r="I11" s="131">
        <v>0</v>
      </c>
    </row>
    <row r="12" spans="1:9" ht="23.45" customHeight="1">
      <c r="A12" s="226" t="s">
        <v>174</v>
      </c>
      <c r="B12" s="226"/>
      <c r="C12" s="226"/>
      <c r="D12" s="226"/>
      <c r="E12" s="226"/>
      <c r="F12" s="226"/>
      <c r="G12" s="122">
        <v>5</v>
      </c>
      <c r="H12" s="131">
        <v>0</v>
      </c>
      <c r="I12" s="131">
        <v>-71603</v>
      </c>
    </row>
    <row r="13" spans="1:9" ht="12.75" customHeight="1">
      <c r="A13" s="226" t="s">
        <v>175</v>
      </c>
      <c r="B13" s="226"/>
      <c r="C13" s="226"/>
      <c r="D13" s="226"/>
      <c r="E13" s="226"/>
      <c r="F13" s="226"/>
      <c r="G13" s="122">
        <v>6</v>
      </c>
      <c r="H13" s="131">
        <v>-11942361</v>
      </c>
      <c r="I13" s="131">
        <v>-6681327</v>
      </c>
    </row>
    <row r="14" spans="1:9" ht="12.75" customHeight="1">
      <c r="A14" s="226" t="s">
        <v>176</v>
      </c>
      <c r="B14" s="226"/>
      <c r="C14" s="226"/>
      <c r="D14" s="226"/>
      <c r="E14" s="226"/>
      <c r="F14" s="226"/>
      <c r="G14" s="122">
        <v>7</v>
      </c>
      <c r="H14" s="131">
        <v>3888355</v>
      </c>
      <c r="I14" s="131">
        <v>2530103</v>
      </c>
    </row>
    <row r="15" spans="1:9" ht="12.75" customHeight="1">
      <c r="A15" s="226" t="s">
        <v>177</v>
      </c>
      <c r="B15" s="226"/>
      <c r="C15" s="226"/>
      <c r="D15" s="226"/>
      <c r="E15" s="226"/>
      <c r="F15" s="226"/>
      <c r="G15" s="122">
        <v>8</v>
      </c>
      <c r="H15" s="131">
        <v>-33495</v>
      </c>
      <c r="I15" s="131">
        <v>0</v>
      </c>
    </row>
    <row r="16" spans="1:9" ht="12.75" customHeight="1">
      <c r="A16" s="226" t="s">
        <v>178</v>
      </c>
      <c r="B16" s="226"/>
      <c r="C16" s="226"/>
      <c r="D16" s="226"/>
      <c r="E16" s="226"/>
      <c r="F16" s="226"/>
      <c r="G16" s="122">
        <v>9</v>
      </c>
      <c r="H16" s="131">
        <v>1244218</v>
      </c>
      <c r="I16" s="131">
        <v>-403090</v>
      </c>
    </row>
    <row r="17" spans="1:9" ht="25.15" customHeight="1">
      <c r="A17" s="226" t="s">
        <v>179</v>
      </c>
      <c r="B17" s="226"/>
      <c r="C17" s="226"/>
      <c r="D17" s="226"/>
      <c r="E17" s="226"/>
      <c r="F17" s="226"/>
      <c r="G17" s="122">
        <v>10</v>
      </c>
      <c r="H17" s="131">
        <v>59727881</v>
      </c>
      <c r="I17" s="131">
        <v>3208985</v>
      </c>
    </row>
    <row r="18" spans="1:9" ht="28.15" customHeight="1">
      <c r="A18" s="243" t="s">
        <v>307</v>
      </c>
      <c r="B18" s="243"/>
      <c r="C18" s="243"/>
      <c r="D18" s="243"/>
      <c r="E18" s="243"/>
      <c r="F18" s="243"/>
      <c r="G18" s="123">
        <v>11</v>
      </c>
      <c r="H18" s="124">
        <f>H8+H9</f>
        <v>114055457</v>
      </c>
      <c r="I18" s="124">
        <f>I8+I9</f>
        <v>54034209</v>
      </c>
    </row>
    <row r="19" spans="1:9" ht="12.75" customHeight="1">
      <c r="A19" s="247" t="s">
        <v>180</v>
      </c>
      <c r="B19" s="247"/>
      <c r="C19" s="247"/>
      <c r="D19" s="247"/>
      <c r="E19" s="247"/>
      <c r="F19" s="247"/>
      <c r="G19" s="123">
        <v>12</v>
      </c>
      <c r="H19" s="124">
        <f>H20+H21+H22+H23</f>
        <v>-64013091</v>
      </c>
      <c r="I19" s="124">
        <f>I20+I21+I22+I23</f>
        <v>5307958</v>
      </c>
    </row>
    <row r="20" spans="1:9" ht="12.75" customHeight="1">
      <c r="A20" s="226" t="s">
        <v>181</v>
      </c>
      <c r="B20" s="226"/>
      <c r="C20" s="226"/>
      <c r="D20" s="226"/>
      <c r="E20" s="226"/>
      <c r="F20" s="226"/>
      <c r="G20" s="122">
        <v>13</v>
      </c>
      <c r="H20" s="131">
        <v>-78283839</v>
      </c>
      <c r="I20" s="131">
        <v>-43037507</v>
      </c>
    </row>
    <row r="21" spans="1:9" ht="12.75" customHeight="1">
      <c r="A21" s="226" t="s">
        <v>182</v>
      </c>
      <c r="B21" s="226"/>
      <c r="C21" s="226"/>
      <c r="D21" s="226"/>
      <c r="E21" s="226"/>
      <c r="F21" s="226"/>
      <c r="G21" s="122">
        <v>14</v>
      </c>
      <c r="H21" s="131">
        <v>24621239</v>
      </c>
      <c r="I21" s="131">
        <v>40602005</v>
      </c>
    </row>
    <row r="22" spans="1:9" ht="12.75" customHeight="1">
      <c r="A22" s="226" t="s">
        <v>183</v>
      </c>
      <c r="B22" s="226"/>
      <c r="C22" s="226"/>
      <c r="D22" s="226"/>
      <c r="E22" s="226"/>
      <c r="F22" s="226"/>
      <c r="G22" s="122">
        <v>15</v>
      </c>
      <c r="H22" s="131">
        <v>-10350491</v>
      </c>
      <c r="I22" s="131">
        <v>7743460</v>
      </c>
    </row>
    <row r="23" spans="1:9" ht="12.75" customHeight="1">
      <c r="A23" s="226" t="s">
        <v>184</v>
      </c>
      <c r="B23" s="226"/>
      <c r="C23" s="226"/>
      <c r="D23" s="226"/>
      <c r="E23" s="226"/>
      <c r="F23" s="226"/>
      <c r="G23" s="122">
        <v>16</v>
      </c>
      <c r="H23" s="131">
        <v>0</v>
      </c>
      <c r="I23" s="131">
        <v>0</v>
      </c>
    </row>
    <row r="24" spans="1:9" ht="12.75" customHeight="1">
      <c r="A24" s="243" t="s">
        <v>185</v>
      </c>
      <c r="B24" s="243"/>
      <c r="C24" s="243"/>
      <c r="D24" s="243"/>
      <c r="E24" s="243"/>
      <c r="F24" s="243"/>
      <c r="G24" s="123">
        <v>17</v>
      </c>
      <c r="H24" s="124">
        <f>H18+H19</f>
        <v>50042366</v>
      </c>
      <c r="I24" s="124">
        <f>I18+I19</f>
        <v>59342167</v>
      </c>
    </row>
    <row r="25" spans="1:9" ht="12.75" customHeight="1">
      <c r="A25" s="191" t="s">
        <v>186</v>
      </c>
      <c r="B25" s="191"/>
      <c r="C25" s="191"/>
      <c r="D25" s="191"/>
      <c r="E25" s="191"/>
      <c r="F25" s="191"/>
      <c r="G25" s="122">
        <v>18</v>
      </c>
      <c r="H25" s="131">
        <v>-2645571</v>
      </c>
      <c r="I25" s="131">
        <v>-2742282</v>
      </c>
    </row>
    <row r="26" spans="1:9" ht="12.75" customHeight="1">
      <c r="A26" s="191" t="s">
        <v>187</v>
      </c>
      <c r="B26" s="191"/>
      <c r="C26" s="191"/>
      <c r="D26" s="191"/>
      <c r="E26" s="191"/>
      <c r="F26" s="191"/>
      <c r="G26" s="122">
        <v>19</v>
      </c>
      <c r="H26" s="131">
        <v>0</v>
      </c>
      <c r="I26" s="131">
        <v>0</v>
      </c>
    </row>
    <row r="27" spans="1:9" ht="25.9" customHeight="1">
      <c r="A27" s="244" t="s">
        <v>188</v>
      </c>
      <c r="B27" s="244"/>
      <c r="C27" s="244"/>
      <c r="D27" s="244"/>
      <c r="E27" s="244"/>
      <c r="F27" s="244"/>
      <c r="G27" s="123">
        <v>20</v>
      </c>
      <c r="H27" s="124">
        <f>H24+H25+H26</f>
        <v>47396795</v>
      </c>
      <c r="I27" s="124">
        <f>I24+I25+I26</f>
        <v>56599885</v>
      </c>
    </row>
    <row r="28" spans="1:9">
      <c r="A28" s="245" t="s">
        <v>189</v>
      </c>
      <c r="B28" s="245"/>
      <c r="C28" s="245"/>
      <c r="D28" s="245"/>
      <c r="E28" s="245"/>
      <c r="F28" s="245"/>
      <c r="G28" s="245"/>
      <c r="H28" s="245"/>
      <c r="I28" s="245"/>
    </row>
    <row r="29" spans="1:9" ht="30.6" customHeight="1">
      <c r="A29" s="191" t="s">
        <v>190</v>
      </c>
      <c r="B29" s="191"/>
      <c r="C29" s="191"/>
      <c r="D29" s="191"/>
      <c r="E29" s="191"/>
      <c r="F29" s="191"/>
      <c r="G29" s="122">
        <v>21</v>
      </c>
      <c r="H29" s="130">
        <v>26153200</v>
      </c>
      <c r="I29" s="130">
        <v>0</v>
      </c>
    </row>
    <row r="30" spans="1:9" ht="12.75" customHeight="1">
      <c r="A30" s="191" t="s">
        <v>191</v>
      </c>
      <c r="B30" s="191"/>
      <c r="C30" s="191"/>
      <c r="D30" s="191"/>
      <c r="E30" s="191"/>
      <c r="F30" s="191"/>
      <c r="G30" s="122">
        <v>22</v>
      </c>
      <c r="H30" s="130">
        <v>0</v>
      </c>
      <c r="I30" s="130">
        <v>133303</v>
      </c>
    </row>
    <row r="31" spans="1:9" ht="12.75" customHeight="1">
      <c r="A31" s="191" t="s">
        <v>192</v>
      </c>
      <c r="B31" s="191"/>
      <c r="C31" s="191"/>
      <c r="D31" s="191"/>
      <c r="E31" s="191"/>
      <c r="F31" s="191"/>
      <c r="G31" s="122">
        <v>23</v>
      </c>
      <c r="H31" s="130">
        <v>497405</v>
      </c>
      <c r="I31" s="130">
        <v>545258</v>
      </c>
    </row>
    <row r="32" spans="1:9" ht="12.75" customHeight="1">
      <c r="A32" s="191" t="s">
        <v>193</v>
      </c>
      <c r="B32" s="191"/>
      <c r="C32" s="191"/>
      <c r="D32" s="191"/>
      <c r="E32" s="191"/>
      <c r="F32" s="191"/>
      <c r="G32" s="122">
        <v>24</v>
      </c>
      <c r="H32" s="130">
        <v>20340875</v>
      </c>
      <c r="I32" s="130">
        <v>9768633</v>
      </c>
    </row>
    <row r="33" spans="1:9" ht="12.75" customHeight="1">
      <c r="A33" s="191" t="s">
        <v>194</v>
      </c>
      <c r="B33" s="191"/>
      <c r="C33" s="191"/>
      <c r="D33" s="191"/>
      <c r="E33" s="191"/>
      <c r="F33" s="191"/>
      <c r="G33" s="122">
        <v>25</v>
      </c>
      <c r="H33" s="130">
        <v>0</v>
      </c>
      <c r="I33" s="130">
        <v>0</v>
      </c>
    </row>
    <row r="34" spans="1:9" ht="12.75" customHeight="1">
      <c r="A34" s="191" t="s">
        <v>195</v>
      </c>
      <c r="B34" s="191"/>
      <c r="C34" s="191"/>
      <c r="D34" s="191"/>
      <c r="E34" s="191"/>
      <c r="F34" s="191"/>
      <c r="G34" s="122">
        <v>26</v>
      </c>
      <c r="H34" s="130">
        <v>13162795</v>
      </c>
      <c r="I34" s="130">
        <v>0</v>
      </c>
    </row>
    <row r="35" spans="1:9" ht="26.45" customHeight="1">
      <c r="A35" s="243" t="s">
        <v>196</v>
      </c>
      <c r="B35" s="243"/>
      <c r="C35" s="243"/>
      <c r="D35" s="243"/>
      <c r="E35" s="243"/>
      <c r="F35" s="243"/>
      <c r="G35" s="123">
        <v>27</v>
      </c>
      <c r="H35" s="125">
        <f>H29+H30+H31+H32+H33+H34</f>
        <v>60154275</v>
      </c>
      <c r="I35" s="125">
        <f>I29+I30+I31+I32+I33+I34</f>
        <v>10447194</v>
      </c>
    </row>
    <row r="36" spans="1:9" ht="22.9" customHeight="1">
      <c r="A36" s="191" t="s">
        <v>197</v>
      </c>
      <c r="B36" s="191"/>
      <c r="C36" s="191"/>
      <c r="D36" s="191"/>
      <c r="E36" s="191"/>
      <c r="F36" s="191"/>
      <c r="G36" s="122">
        <v>28</v>
      </c>
      <c r="H36" s="130">
        <v>-20236268</v>
      </c>
      <c r="I36" s="130">
        <v>-11898615</v>
      </c>
    </row>
    <row r="37" spans="1:9" ht="12.75" customHeight="1">
      <c r="A37" s="191" t="s">
        <v>198</v>
      </c>
      <c r="B37" s="191"/>
      <c r="C37" s="191"/>
      <c r="D37" s="191"/>
      <c r="E37" s="191"/>
      <c r="F37" s="191"/>
      <c r="G37" s="122">
        <v>29</v>
      </c>
      <c r="H37" s="130">
        <v>0</v>
      </c>
      <c r="I37" s="130">
        <v>0</v>
      </c>
    </row>
    <row r="38" spans="1:9" ht="12.75" customHeight="1">
      <c r="A38" s="191" t="s">
        <v>199</v>
      </c>
      <c r="B38" s="191"/>
      <c r="C38" s="191"/>
      <c r="D38" s="191"/>
      <c r="E38" s="191"/>
      <c r="F38" s="191"/>
      <c r="G38" s="122">
        <v>30</v>
      </c>
      <c r="H38" s="130">
        <v>0</v>
      </c>
      <c r="I38" s="130">
        <v>0</v>
      </c>
    </row>
    <row r="39" spans="1:9" ht="12.75" customHeight="1">
      <c r="A39" s="191" t="s">
        <v>200</v>
      </c>
      <c r="B39" s="191"/>
      <c r="C39" s="191"/>
      <c r="D39" s="191"/>
      <c r="E39" s="191"/>
      <c r="F39" s="191"/>
      <c r="G39" s="122">
        <v>31</v>
      </c>
      <c r="H39" s="130">
        <v>0</v>
      </c>
      <c r="I39" s="130">
        <v>0</v>
      </c>
    </row>
    <row r="40" spans="1:9" ht="12.75" customHeight="1">
      <c r="A40" s="191" t="s">
        <v>201</v>
      </c>
      <c r="B40" s="191"/>
      <c r="C40" s="191"/>
      <c r="D40" s="191"/>
      <c r="E40" s="191"/>
      <c r="F40" s="191"/>
      <c r="G40" s="122">
        <v>32</v>
      </c>
      <c r="H40" s="130">
        <v>0</v>
      </c>
      <c r="I40" s="130">
        <v>0</v>
      </c>
    </row>
    <row r="41" spans="1:9" ht="24" customHeight="1">
      <c r="A41" s="243" t="s">
        <v>202</v>
      </c>
      <c r="B41" s="243"/>
      <c r="C41" s="243"/>
      <c r="D41" s="243"/>
      <c r="E41" s="243"/>
      <c r="F41" s="243"/>
      <c r="G41" s="123">
        <v>33</v>
      </c>
      <c r="H41" s="125">
        <f>H36+H37+H38+H39+H40</f>
        <v>-20236268</v>
      </c>
      <c r="I41" s="125">
        <f>I36+I37+I38+I39+I40</f>
        <v>-11898615</v>
      </c>
    </row>
    <row r="42" spans="1:9" ht="29.45" customHeight="1">
      <c r="A42" s="244" t="s">
        <v>203</v>
      </c>
      <c r="B42" s="244"/>
      <c r="C42" s="244"/>
      <c r="D42" s="244"/>
      <c r="E42" s="244"/>
      <c r="F42" s="244"/>
      <c r="G42" s="123">
        <v>34</v>
      </c>
      <c r="H42" s="125">
        <f>H35+H41</f>
        <v>39918007</v>
      </c>
      <c r="I42" s="125">
        <f>I35+I41</f>
        <v>-1451421</v>
      </c>
    </row>
    <row r="43" spans="1:9">
      <c r="A43" s="245" t="s">
        <v>204</v>
      </c>
      <c r="B43" s="245"/>
      <c r="C43" s="245"/>
      <c r="D43" s="245"/>
      <c r="E43" s="245"/>
      <c r="F43" s="245"/>
      <c r="G43" s="245"/>
      <c r="H43" s="245"/>
      <c r="I43" s="245"/>
    </row>
    <row r="44" spans="1:9" ht="12.75" customHeight="1">
      <c r="A44" s="191" t="s">
        <v>205</v>
      </c>
      <c r="B44" s="191"/>
      <c r="C44" s="191"/>
      <c r="D44" s="191"/>
      <c r="E44" s="191"/>
      <c r="F44" s="191"/>
      <c r="G44" s="122">
        <v>35</v>
      </c>
      <c r="H44" s="130">
        <v>0</v>
      </c>
      <c r="I44" s="130">
        <v>0</v>
      </c>
    </row>
    <row r="45" spans="1:9" ht="25.15" customHeight="1">
      <c r="A45" s="191" t="s">
        <v>206</v>
      </c>
      <c r="B45" s="191"/>
      <c r="C45" s="191"/>
      <c r="D45" s="191"/>
      <c r="E45" s="191"/>
      <c r="F45" s="191"/>
      <c r="G45" s="122">
        <v>36</v>
      </c>
      <c r="H45" s="130">
        <v>0</v>
      </c>
      <c r="I45" s="130">
        <v>0</v>
      </c>
    </row>
    <row r="46" spans="1:9" ht="12.75" customHeight="1">
      <c r="A46" s="191" t="s">
        <v>207</v>
      </c>
      <c r="B46" s="191"/>
      <c r="C46" s="191"/>
      <c r="D46" s="191"/>
      <c r="E46" s="191"/>
      <c r="F46" s="191"/>
      <c r="G46" s="122">
        <v>37</v>
      </c>
      <c r="H46" s="130">
        <v>52504566</v>
      </c>
      <c r="I46" s="130">
        <v>68600652</v>
      </c>
    </row>
    <row r="47" spans="1:9" ht="12.75" customHeight="1">
      <c r="A47" s="191" t="s">
        <v>208</v>
      </c>
      <c r="B47" s="191"/>
      <c r="C47" s="191"/>
      <c r="D47" s="191"/>
      <c r="E47" s="191"/>
      <c r="F47" s="191"/>
      <c r="G47" s="122">
        <v>38</v>
      </c>
      <c r="H47" s="130">
        <v>0</v>
      </c>
      <c r="I47" s="130">
        <v>0</v>
      </c>
    </row>
    <row r="48" spans="1:9" ht="22.15" customHeight="1">
      <c r="A48" s="243" t="s">
        <v>209</v>
      </c>
      <c r="B48" s="243"/>
      <c r="C48" s="243"/>
      <c r="D48" s="243"/>
      <c r="E48" s="243"/>
      <c r="F48" s="243"/>
      <c r="G48" s="123">
        <v>39</v>
      </c>
      <c r="H48" s="125">
        <f>H44+H45+H46+H47</f>
        <v>52504566</v>
      </c>
      <c r="I48" s="125">
        <f>I44+I45+I46+I47</f>
        <v>68600652</v>
      </c>
    </row>
    <row r="49" spans="1:9" ht="24.6" customHeight="1">
      <c r="A49" s="191" t="s">
        <v>306</v>
      </c>
      <c r="B49" s="191"/>
      <c r="C49" s="191"/>
      <c r="D49" s="191"/>
      <c r="E49" s="191"/>
      <c r="F49" s="191"/>
      <c r="G49" s="122">
        <v>40</v>
      </c>
      <c r="H49" s="130">
        <v>-72680801</v>
      </c>
      <c r="I49" s="130">
        <v>-85437621</v>
      </c>
    </row>
    <row r="50" spans="1:9" ht="12.75" customHeight="1">
      <c r="A50" s="191" t="s">
        <v>210</v>
      </c>
      <c r="B50" s="191"/>
      <c r="C50" s="191"/>
      <c r="D50" s="191"/>
      <c r="E50" s="191"/>
      <c r="F50" s="191"/>
      <c r="G50" s="122">
        <v>41</v>
      </c>
      <c r="H50" s="130">
        <v>-16522104</v>
      </c>
      <c r="I50" s="130">
        <v>-33101920</v>
      </c>
    </row>
    <row r="51" spans="1:9" ht="12.75" customHeight="1">
      <c r="A51" s="191" t="s">
        <v>211</v>
      </c>
      <c r="B51" s="191"/>
      <c r="C51" s="191"/>
      <c r="D51" s="191"/>
      <c r="E51" s="191"/>
      <c r="F51" s="191"/>
      <c r="G51" s="122">
        <v>42</v>
      </c>
      <c r="H51" s="130">
        <v>-3686826</v>
      </c>
      <c r="I51" s="130">
        <v>-3063931</v>
      </c>
    </row>
    <row r="52" spans="1:9" ht="22.9" customHeight="1">
      <c r="A52" s="191" t="s">
        <v>212</v>
      </c>
      <c r="B52" s="191"/>
      <c r="C52" s="191"/>
      <c r="D52" s="191"/>
      <c r="E52" s="191"/>
      <c r="F52" s="191"/>
      <c r="G52" s="122">
        <v>43</v>
      </c>
      <c r="H52" s="130">
        <v>0</v>
      </c>
      <c r="I52" s="130">
        <v>0</v>
      </c>
    </row>
    <row r="53" spans="1:9" ht="12.75" customHeight="1">
      <c r="A53" s="191" t="s">
        <v>213</v>
      </c>
      <c r="B53" s="191"/>
      <c r="C53" s="191"/>
      <c r="D53" s="191"/>
      <c r="E53" s="191"/>
      <c r="F53" s="191"/>
      <c r="G53" s="122">
        <v>44</v>
      </c>
      <c r="H53" s="130">
        <v>0</v>
      </c>
      <c r="I53" s="130">
        <v>0</v>
      </c>
    </row>
    <row r="54" spans="1:9" ht="30.6" customHeight="1">
      <c r="A54" s="243" t="s">
        <v>214</v>
      </c>
      <c r="B54" s="243"/>
      <c r="C54" s="243"/>
      <c r="D54" s="243"/>
      <c r="E54" s="243"/>
      <c r="F54" s="243"/>
      <c r="G54" s="123">
        <v>45</v>
      </c>
      <c r="H54" s="125">
        <f>H49+H50+H51+H52+H53</f>
        <v>-92889731</v>
      </c>
      <c r="I54" s="125">
        <f>I49+I50+I51+I52+I53</f>
        <v>-121603472</v>
      </c>
    </row>
    <row r="55" spans="1:9" ht="29.45" customHeight="1">
      <c r="A55" s="244" t="s">
        <v>215</v>
      </c>
      <c r="B55" s="244"/>
      <c r="C55" s="244"/>
      <c r="D55" s="244"/>
      <c r="E55" s="244"/>
      <c r="F55" s="244"/>
      <c r="G55" s="123">
        <v>46</v>
      </c>
      <c r="H55" s="125">
        <f>H48+H54</f>
        <v>-40385165</v>
      </c>
      <c r="I55" s="125">
        <f>I48+I54</f>
        <v>-53002820</v>
      </c>
    </row>
    <row r="56" spans="1:9">
      <c r="A56" s="191" t="s">
        <v>216</v>
      </c>
      <c r="B56" s="191"/>
      <c r="C56" s="191"/>
      <c r="D56" s="191"/>
      <c r="E56" s="191"/>
      <c r="F56" s="191"/>
      <c r="G56" s="122">
        <v>47</v>
      </c>
      <c r="H56" s="130">
        <v>197822</v>
      </c>
      <c r="I56" s="130">
        <v>83121</v>
      </c>
    </row>
    <row r="57" spans="1:9" ht="26.45" customHeight="1">
      <c r="A57" s="244" t="s">
        <v>217</v>
      </c>
      <c r="B57" s="244"/>
      <c r="C57" s="244"/>
      <c r="D57" s="244"/>
      <c r="E57" s="244"/>
      <c r="F57" s="244"/>
      <c r="G57" s="123">
        <v>48</v>
      </c>
      <c r="H57" s="125">
        <f>H27+H42+H55+H56</f>
        <v>47127459</v>
      </c>
      <c r="I57" s="125">
        <f>I27+I42+I55+I56</f>
        <v>2228765</v>
      </c>
    </row>
    <row r="58" spans="1:9">
      <c r="A58" s="246" t="s">
        <v>218</v>
      </c>
      <c r="B58" s="246"/>
      <c r="C58" s="246"/>
      <c r="D58" s="246"/>
      <c r="E58" s="246"/>
      <c r="F58" s="246"/>
      <c r="G58" s="122">
        <v>49</v>
      </c>
      <c r="H58" s="130">
        <v>8298347</v>
      </c>
      <c r="I58" s="130">
        <v>35669064</v>
      </c>
    </row>
    <row r="59" spans="1:9" ht="31.15" customHeight="1">
      <c r="A59" s="244" t="s">
        <v>219</v>
      </c>
      <c r="B59" s="244"/>
      <c r="C59" s="244"/>
      <c r="D59" s="244"/>
      <c r="E59" s="244"/>
      <c r="F59" s="244"/>
      <c r="G59" s="123">
        <v>50</v>
      </c>
      <c r="H59" s="125">
        <f>H57+H58</f>
        <v>55425806</v>
      </c>
      <c r="I59" s="125">
        <f>I57+I58</f>
        <v>37897829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I8">
    <cfRule type="cellIs" dxfId="27" priority="22" stopIfTrue="1" operator="notEqual">
      <formula>ROUND(H8,0)</formula>
    </cfRule>
  </conditionalFormatting>
  <conditionalFormatting sqref="H11:I12 H15:I17">
    <cfRule type="cellIs" dxfId="26" priority="17" stopIfTrue="1" operator="notEqual">
      <formula>ROUND(H11,0)</formula>
    </cfRule>
  </conditionalFormatting>
  <conditionalFormatting sqref="H10:I10 H14:I14">
    <cfRule type="cellIs" dxfId="25" priority="18" stopIfTrue="1" operator="notEqual">
      <formula>ROUND(H10,0)</formula>
    </cfRule>
    <cfRule type="cellIs" dxfId="24" priority="19" stopIfTrue="1" operator="lessThan">
      <formula>0</formula>
    </cfRule>
  </conditionalFormatting>
  <conditionalFormatting sqref="H13:I13">
    <cfRule type="cellIs" dxfId="23" priority="20" stopIfTrue="1" operator="notEqual">
      <formula>ROUND(H13,0)</formula>
    </cfRule>
    <cfRule type="cellIs" dxfId="22" priority="21" stopIfTrue="1" operator="greaterThan">
      <formula>0</formula>
    </cfRule>
  </conditionalFormatting>
  <conditionalFormatting sqref="H20:I23">
    <cfRule type="cellIs" dxfId="21" priority="16" stopIfTrue="1" operator="notEqual">
      <formula>ROUND(H20,0)</formula>
    </cfRule>
  </conditionalFormatting>
  <conditionalFormatting sqref="H26:I26">
    <cfRule type="cellIs" dxfId="20" priority="13" stopIfTrue="1" operator="notEqual">
      <formula>ROUND(H26,0)</formula>
    </cfRule>
  </conditionalFormatting>
  <conditionalFormatting sqref="H25:I25">
    <cfRule type="cellIs" dxfId="19" priority="14" stopIfTrue="1" operator="notEqual">
      <formula>ROUND(H25,0)</formula>
    </cfRule>
    <cfRule type="cellIs" dxfId="18" priority="15" stopIfTrue="1" operator="greaterThan">
      <formula>0</formula>
    </cfRule>
  </conditionalFormatting>
  <conditionalFormatting sqref="H29:I34">
    <cfRule type="cellIs" dxfId="17" priority="11" stopIfTrue="1" operator="notEqual">
      <formula>ROUND(H29,0)</formula>
    </cfRule>
    <cfRule type="cellIs" dxfId="16" priority="12" stopIfTrue="1" operator="lessThan">
      <formula>0</formula>
    </cfRule>
  </conditionalFormatting>
  <conditionalFormatting sqref="H39:I39">
    <cfRule type="cellIs" dxfId="15" priority="8" stopIfTrue="1" operator="notEqual">
      <formula>ROUND(H39,0)</formula>
    </cfRule>
  </conditionalFormatting>
  <conditionalFormatting sqref="H36:I38 H40:I40">
    <cfRule type="cellIs" dxfId="14" priority="9" stopIfTrue="1" operator="notEqual">
      <formula>ROUND(H36,0)</formula>
    </cfRule>
    <cfRule type="cellIs" dxfId="13" priority="10" stopIfTrue="1" operator="greaterThan">
      <formula>0</formula>
    </cfRule>
  </conditionalFormatting>
  <conditionalFormatting sqref="H44:I47">
    <cfRule type="cellIs" dxfId="12" priority="6" stopIfTrue="1" operator="notEqual">
      <formula>ROUND(H44,0)</formula>
    </cfRule>
    <cfRule type="cellIs" dxfId="11" priority="7" stopIfTrue="1" operator="lessThan">
      <formula>0</formula>
    </cfRule>
  </conditionalFormatting>
  <conditionalFormatting sqref="H49:I53">
    <cfRule type="cellIs" dxfId="10" priority="4" stopIfTrue="1" operator="notEqual">
      <formula>ROUND(H49,0)</formula>
    </cfRule>
    <cfRule type="cellIs" dxfId="9" priority="5" stopIfTrue="1" operator="greaterThan">
      <formula>0</formula>
    </cfRule>
  </conditionalFormatting>
  <conditionalFormatting sqref="H56:I56">
    <cfRule type="cellIs" dxfId="8" priority="3" stopIfTrue="1" operator="notEqual">
      <formula>ROUND(H56,0)</formula>
    </cfRule>
  </conditionalFormatting>
  <conditionalFormatting sqref="H58:I58">
    <cfRule type="cellIs" dxfId="7" priority="1" stopIfTrue="1" operator="notEqual">
      <formula>ROUND(H58,0)</formula>
    </cfRule>
    <cfRule type="cellIs" dxfId="6"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8" t="s">
        <v>220</v>
      </c>
      <c r="B1" s="249"/>
      <c r="C1" s="249"/>
      <c r="D1" s="249"/>
      <c r="E1" s="249"/>
      <c r="F1" s="249"/>
      <c r="G1" s="249"/>
      <c r="H1" s="249"/>
      <c r="I1" s="249"/>
    </row>
    <row r="2" spans="1:9" ht="12.75" customHeight="1">
      <c r="A2" s="250" t="s">
        <v>329</v>
      </c>
      <c r="B2" s="201"/>
      <c r="C2" s="201"/>
      <c r="D2" s="201"/>
      <c r="E2" s="201"/>
      <c r="F2" s="201"/>
      <c r="G2" s="201"/>
      <c r="H2" s="201"/>
      <c r="I2" s="201"/>
    </row>
    <row r="3" spans="1:9">
      <c r="A3" s="258" t="s">
        <v>282</v>
      </c>
      <c r="B3" s="259"/>
      <c r="C3" s="259"/>
      <c r="D3" s="259"/>
      <c r="E3" s="259"/>
      <c r="F3" s="259"/>
      <c r="G3" s="259"/>
      <c r="H3" s="259"/>
      <c r="I3" s="259"/>
    </row>
    <row r="4" spans="1:9">
      <c r="A4" s="251" t="s">
        <v>330</v>
      </c>
      <c r="B4" s="205"/>
      <c r="C4" s="205"/>
      <c r="D4" s="205"/>
      <c r="E4" s="205"/>
      <c r="F4" s="205"/>
      <c r="G4" s="205"/>
      <c r="H4" s="205"/>
      <c r="I4" s="206"/>
    </row>
    <row r="5" spans="1:9" ht="24" thickBot="1">
      <c r="A5" s="273" t="s">
        <v>2</v>
      </c>
      <c r="B5" s="274"/>
      <c r="C5" s="274"/>
      <c r="D5" s="274"/>
      <c r="E5" s="274"/>
      <c r="F5" s="275"/>
      <c r="G5" s="18" t="s">
        <v>103</v>
      </c>
      <c r="H5" s="26" t="s">
        <v>302</v>
      </c>
      <c r="I5" s="26" t="s">
        <v>279</v>
      </c>
    </row>
    <row r="6" spans="1:9">
      <c r="A6" s="264">
        <v>1</v>
      </c>
      <c r="B6" s="265"/>
      <c r="C6" s="265"/>
      <c r="D6" s="265"/>
      <c r="E6" s="265"/>
      <c r="F6" s="266"/>
      <c r="G6" s="19">
        <v>2</v>
      </c>
      <c r="H6" s="27" t="s">
        <v>167</v>
      </c>
      <c r="I6" s="27" t="s">
        <v>168</v>
      </c>
    </row>
    <row r="7" spans="1:9">
      <c r="A7" s="269" t="s">
        <v>169</v>
      </c>
      <c r="B7" s="270"/>
      <c r="C7" s="270"/>
      <c r="D7" s="270"/>
      <c r="E7" s="270"/>
      <c r="F7" s="270"/>
      <c r="G7" s="270"/>
      <c r="H7" s="270"/>
      <c r="I7" s="271"/>
    </row>
    <row r="8" spans="1:9">
      <c r="A8" s="272" t="s">
        <v>221</v>
      </c>
      <c r="B8" s="272"/>
      <c r="C8" s="272"/>
      <c r="D8" s="272"/>
      <c r="E8" s="272"/>
      <c r="F8" s="272"/>
      <c r="G8" s="20">
        <v>1</v>
      </c>
      <c r="H8" s="29">
        <v>0</v>
      </c>
      <c r="I8" s="29">
        <v>0</v>
      </c>
    </row>
    <row r="9" spans="1:9">
      <c r="A9" s="256" t="s">
        <v>222</v>
      </c>
      <c r="B9" s="256"/>
      <c r="C9" s="256"/>
      <c r="D9" s="256"/>
      <c r="E9" s="256"/>
      <c r="F9" s="256"/>
      <c r="G9" s="21">
        <v>2</v>
      </c>
      <c r="H9" s="30">
        <v>0</v>
      </c>
      <c r="I9" s="30">
        <v>0</v>
      </c>
    </row>
    <row r="10" spans="1:9">
      <c r="A10" s="256" t="s">
        <v>223</v>
      </c>
      <c r="B10" s="256"/>
      <c r="C10" s="256"/>
      <c r="D10" s="256"/>
      <c r="E10" s="256"/>
      <c r="F10" s="256"/>
      <c r="G10" s="21">
        <v>3</v>
      </c>
      <c r="H10" s="30">
        <v>0</v>
      </c>
      <c r="I10" s="30">
        <v>0</v>
      </c>
    </row>
    <row r="11" spans="1:9">
      <c r="A11" s="256" t="s">
        <v>224</v>
      </c>
      <c r="B11" s="256"/>
      <c r="C11" s="256"/>
      <c r="D11" s="256"/>
      <c r="E11" s="256"/>
      <c r="F11" s="256"/>
      <c r="G11" s="21">
        <v>4</v>
      </c>
      <c r="H11" s="30">
        <v>0</v>
      </c>
      <c r="I11" s="30">
        <v>0</v>
      </c>
    </row>
    <row r="12" spans="1:9">
      <c r="A12" s="256" t="s">
        <v>396</v>
      </c>
      <c r="B12" s="256"/>
      <c r="C12" s="256"/>
      <c r="D12" s="256"/>
      <c r="E12" s="256"/>
      <c r="F12" s="256"/>
      <c r="G12" s="21">
        <v>5</v>
      </c>
      <c r="H12" s="30">
        <v>0</v>
      </c>
      <c r="I12" s="30">
        <v>0</v>
      </c>
    </row>
    <row r="13" spans="1:9">
      <c r="A13" s="257" t="s">
        <v>397</v>
      </c>
      <c r="B13" s="257"/>
      <c r="C13" s="257"/>
      <c r="D13" s="257"/>
      <c r="E13" s="257"/>
      <c r="F13" s="257"/>
      <c r="G13" s="112">
        <v>6</v>
      </c>
      <c r="H13" s="115">
        <f>SUM(H8:H12)</f>
        <v>0</v>
      </c>
      <c r="I13" s="115">
        <f>SUM(I8:I12)</f>
        <v>0</v>
      </c>
    </row>
    <row r="14" spans="1:9" ht="12.75" customHeight="1">
      <c r="A14" s="256" t="s">
        <v>398</v>
      </c>
      <c r="B14" s="256"/>
      <c r="C14" s="256"/>
      <c r="D14" s="256"/>
      <c r="E14" s="256"/>
      <c r="F14" s="256"/>
      <c r="G14" s="21">
        <v>7</v>
      </c>
      <c r="H14" s="30">
        <v>0</v>
      </c>
      <c r="I14" s="30">
        <v>0</v>
      </c>
    </row>
    <row r="15" spans="1:9" ht="12.75" customHeight="1">
      <c r="A15" s="256" t="s">
        <v>399</v>
      </c>
      <c r="B15" s="256"/>
      <c r="C15" s="256"/>
      <c r="D15" s="256"/>
      <c r="E15" s="256"/>
      <c r="F15" s="256"/>
      <c r="G15" s="21">
        <v>8</v>
      </c>
      <c r="H15" s="30">
        <v>0</v>
      </c>
      <c r="I15" s="30">
        <v>0</v>
      </c>
    </row>
    <row r="16" spans="1:9" ht="12.75" customHeight="1">
      <c r="A16" s="256" t="s">
        <v>400</v>
      </c>
      <c r="B16" s="256"/>
      <c r="C16" s="256"/>
      <c r="D16" s="256"/>
      <c r="E16" s="256"/>
      <c r="F16" s="256"/>
      <c r="G16" s="21">
        <v>9</v>
      </c>
      <c r="H16" s="30">
        <v>0</v>
      </c>
      <c r="I16" s="30">
        <v>0</v>
      </c>
    </row>
    <row r="17" spans="1:9" ht="12.75" customHeight="1">
      <c r="A17" s="256" t="s">
        <v>401</v>
      </c>
      <c r="B17" s="256"/>
      <c r="C17" s="256"/>
      <c r="D17" s="256"/>
      <c r="E17" s="256"/>
      <c r="F17" s="256"/>
      <c r="G17" s="21">
        <v>10</v>
      </c>
      <c r="H17" s="30">
        <v>0</v>
      </c>
      <c r="I17" s="30">
        <v>0</v>
      </c>
    </row>
    <row r="18" spans="1:9" ht="12.75" customHeight="1">
      <c r="A18" s="256" t="s">
        <v>402</v>
      </c>
      <c r="B18" s="256"/>
      <c r="C18" s="256"/>
      <c r="D18" s="256"/>
      <c r="E18" s="256"/>
      <c r="F18" s="256"/>
      <c r="G18" s="21">
        <v>11</v>
      </c>
      <c r="H18" s="30">
        <v>0</v>
      </c>
      <c r="I18" s="30">
        <v>0</v>
      </c>
    </row>
    <row r="19" spans="1:9" ht="12.75" customHeight="1">
      <c r="A19" s="256" t="s">
        <v>403</v>
      </c>
      <c r="B19" s="256"/>
      <c r="C19" s="256"/>
      <c r="D19" s="256"/>
      <c r="E19" s="256"/>
      <c r="F19" s="256"/>
      <c r="G19" s="21">
        <v>12</v>
      </c>
      <c r="H19" s="30">
        <v>0</v>
      </c>
      <c r="I19" s="30">
        <v>0</v>
      </c>
    </row>
    <row r="20" spans="1:9" ht="26.25" customHeight="1">
      <c r="A20" s="257" t="s">
        <v>404</v>
      </c>
      <c r="B20" s="257"/>
      <c r="C20" s="257"/>
      <c r="D20" s="257"/>
      <c r="E20" s="257"/>
      <c r="F20" s="257"/>
      <c r="G20" s="112">
        <v>13</v>
      </c>
      <c r="H20" s="115">
        <f>SUM(H14:H19)</f>
        <v>0</v>
      </c>
      <c r="I20" s="115">
        <f>SUM(I14:I19)</f>
        <v>0</v>
      </c>
    </row>
    <row r="21" spans="1:9" ht="27.6" customHeight="1">
      <c r="A21" s="268" t="s">
        <v>405</v>
      </c>
      <c r="B21" s="268"/>
      <c r="C21" s="268"/>
      <c r="D21" s="268"/>
      <c r="E21" s="268"/>
      <c r="F21" s="268"/>
      <c r="G21" s="113">
        <v>14</v>
      </c>
      <c r="H21" s="31">
        <f>H13+H20</f>
        <v>0</v>
      </c>
      <c r="I21" s="31">
        <f>I13+I20</f>
        <v>0</v>
      </c>
    </row>
    <row r="22" spans="1:9">
      <c r="A22" s="269" t="s">
        <v>189</v>
      </c>
      <c r="B22" s="270"/>
      <c r="C22" s="270"/>
      <c r="D22" s="270"/>
      <c r="E22" s="270"/>
      <c r="F22" s="270"/>
      <c r="G22" s="270"/>
      <c r="H22" s="270"/>
      <c r="I22" s="271"/>
    </row>
    <row r="23" spans="1:9" ht="26.45" customHeight="1">
      <c r="A23" s="272" t="s">
        <v>225</v>
      </c>
      <c r="B23" s="272"/>
      <c r="C23" s="272"/>
      <c r="D23" s="272"/>
      <c r="E23" s="272"/>
      <c r="F23" s="272"/>
      <c r="G23" s="20">
        <v>15</v>
      </c>
      <c r="H23" s="29">
        <v>0</v>
      </c>
      <c r="I23" s="29">
        <v>0</v>
      </c>
    </row>
    <row r="24" spans="1:9" ht="12.75" customHeight="1">
      <c r="A24" s="256" t="s">
        <v>226</v>
      </c>
      <c r="B24" s="256"/>
      <c r="C24" s="256"/>
      <c r="D24" s="256"/>
      <c r="E24" s="256"/>
      <c r="F24" s="256"/>
      <c r="G24" s="20">
        <v>16</v>
      </c>
      <c r="H24" s="30">
        <v>0</v>
      </c>
      <c r="I24" s="30">
        <v>0</v>
      </c>
    </row>
    <row r="25" spans="1:9" ht="12.75" customHeight="1">
      <c r="A25" s="256" t="s">
        <v>227</v>
      </c>
      <c r="B25" s="256"/>
      <c r="C25" s="256"/>
      <c r="D25" s="256"/>
      <c r="E25" s="256"/>
      <c r="F25" s="256"/>
      <c r="G25" s="20">
        <v>17</v>
      </c>
      <c r="H25" s="30">
        <v>0</v>
      </c>
      <c r="I25" s="30">
        <v>0</v>
      </c>
    </row>
    <row r="26" spans="1:9" ht="12.75" customHeight="1">
      <c r="A26" s="256" t="s">
        <v>228</v>
      </c>
      <c r="B26" s="256"/>
      <c r="C26" s="256"/>
      <c r="D26" s="256"/>
      <c r="E26" s="256"/>
      <c r="F26" s="256"/>
      <c r="G26" s="20">
        <v>18</v>
      </c>
      <c r="H26" s="30">
        <v>0</v>
      </c>
      <c r="I26" s="30">
        <v>0</v>
      </c>
    </row>
    <row r="27" spans="1:9" ht="12.75" customHeight="1">
      <c r="A27" s="256" t="s">
        <v>229</v>
      </c>
      <c r="B27" s="256"/>
      <c r="C27" s="256"/>
      <c r="D27" s="256"/>
      <c r="E27" s="256"/>
      <c r="F27" s="256"/>
      <c r="G27" s="20">
        <v>19</v>
      </c>
      <c r="H27" s="30">
        <v>0</v>
      </c>
      <c r="I27" s="30">
        <v>0</v>
      </c>
    </row>
    <row r="28" spans="1:9" ht="12.75" customHeight="1">
      <c r="A28" s="256" t="s">
        <v>230</v>
      </c>
      <c r="B28" s="256"/>
      <c r="C28" s="256"/>
      <c r="D28" s="256"/>
      <c r="E28" s="256"/>
      <c r="F28" s="256"/>
      <c r="G28" s="20">
        <v>20</v>
      </c>
      <c r="H28" s="30">
        <v>0</v>
      </c>
      <c r="I28" s="30">
        <v>0</v>
      </c>
    </row>
    <row r="29" spans="1:9" ht="24" customHeight="1">
      <c r="A29" s="262" t="s">
        <v>406</v>
      </c>
      <c r="B29" s="262"/>
      <c r="C29" s="262"/>
      <c r="D29" s="262"/>
      <c r="E29" s="262"/>
      <c r="F29" s="262"/>
      <c r="G29" s="112">
        <v>21</v>
      </c>
      <c r="H29" s="116">
        <f>SUM(H23:H28)</f>
        <v>0</v>
      </c>
      <c r="I29" s="116">
        <f>SUM(I23:I28)</f>
        <v>0</v>
      </c>
    </row>
    <row r="30" spans="1:9" ht="27" customHeight="1">
      <c r="A30" s="256" t="s">
        <v>231</v>
      </c>
      <c r="B30" s="256"/>
      <c r="C30" s="256"/>
      <c r="D30" s="256"/>
      <c r="E30" s="256"/>
      <c r="F30" s="256"/>
      <c r="G30" s="21">
        <v>22</v>
      </c>
      <c r="H30" s="30">
        <v>0</v>
      </c>
      <c r="I30" s="30">
        <v>0</v>
      </c>
    </row>
    <row r="31" spans="1:9" ht="12.75" customHeight="1">
      <c r="A31" s="256" t="s">
        <v>232</v>
      </c>
      <c r="B31" s="256"/>
      <c r="C31" s="256"/>
      <c r="D31" s="256"/>
      <c r="E31" s="256"/>
      <c r="F31" s="256"/>
      <c r="G31" s="21">
        <v>23</v>
      </c>
      <c r="H31" s="30">
        <v>0</v>
      </c>
      <c r="I31" s="30">
        <v>0</v>
      </c>
    </row>
    <row r="32" spans="1:9" ht="12.75" customHeight="1">
      <c r="A32" s="256" t="s">
        <v>407</v>
      </c>
      <c r="B32" s="256"/>
      <c r="C32" s="256"/>
      <c r="D32" s="256"/>
      <c r="E32" s="256"/>
      <c r="F32" s="256"/>
      <c r="G32" s="21">
        <v>24</v>
      </c>
      <c r="H32" s="30">
        <v>0</v>
      </c>
      <c r="I32" s="30">
        <v>0</v>
      </c>
    </row>
    <row r="33" spans="1:9" ht="12.75" customHeight="1">
      <c r="A33" s="256" t="s">
        <v>233</v>
      </c>
      <c r="B33" s="256"/>
      <c r="C33" s="256"/>
      <c r="D33" s="256"/>
      <c r="E33" s="256"/>
      <c r="F33" s="256"/>
      <c r="G33" s="21">
        <v>25</v>
      </c>
      <c r="H33" s="30">
        <v>0</v>
      </c>
      <c r="I33" s="30">
        <v>0</v>
      </c>
    </row>
    <row r="34" spans="1:9" ht="12.75" customHeight="1">
      <c r="A34" s="256" t="s">
        <v>234</v>
      </c>
      <c r="B34" s="256"/>
      <c r="C34" s="256"/>
      <c r="D34" s="256"/>
      <c r="E34" s="256"/>
      <c r="F34" s="256"/>
      <c r="G34" s="21">
        <v>26</v>
      </c>
      <c r="H34" s="30">
        <v>0</v>
      </c>
      <c r="I34" s="30">
        <v>0</v>
      </c>
    </row>
    <row r="35" spans="1:9" ht="25.9" customHeight="1">
      <c r="A35" s="262" t="s">
        <v>408</v>
      </c>
      <c r="B35" s="262"/>
      <c r="C35" s="262"/>
      <c r="D35" s="262"/>
      <c r="E35" s="262"/>
      <c r="F35" s="262"/>
      <c r="G35" s="112">
        <v>27</v>
      </c>
      <c r="H35" s="116">
        <f>SUM(H30:H34)</f>
        <v>0</v>
      </c>
      <c r="I35" s="116">
        <f>SUM(I30:I34)</f>
        <v>0</v>
      </c>
    </row>
    <row r="36" spans="1:9" ht="28.15" customHeight="1">
      <c r="A36" s="268" t="s">
        <v>409</v>
      </c>
      <c r="B36" s="268"/>
      <c r="C36" s="268"/>
      <c r="D36" s="268"/>
      <c r="E36" s="268"/>
      <c r="F36" s="268"/>
      <c r="G36" s="113">
        <v>28</v>
      </c>
      <c r="H36" s="117">
        <f>H29+H35</f>
        <v>0</v>
      </c>
      <c r="I36" s="117">
        <f>I29+I35</f>
        <v>0</v>
      </c>
    </row>
    <row r="37" spans="1:9">
      <c r="A37" s="269" t="s">
        <v>204</v>
      </c>
      <c r="B37" s="270"/>
      <c r="C37" s="270"/>
      <c r="D37" s="270"/>
      <c r="E37" s="270"/>
      <c r="F37" s="270"/>
      <c r="G37" s="270">
        <v>0</v>
      </c>
      <c r="H37" s="270"/>
      <c r="I37" s="271"/>
    </row>
    <row r="38" spans="1:9" ht="12.75" customHeight="1">
      <c r="A38" s="276" t="s">
        <v>235</v>
      </c>
      <c r="B38" s="276"/>
      <c r="C38" s="276"/>
      <c r="D38" s="276"/>
      <c r="E38" s="276"/>
      <c r="F38" s="276"/>
      <c r="G38" s="20">
        <v>29</v>
      </c>
      <c r="H38" s="29">
        <v>0</v>
      </c>
      <c r="I38" s="29">
        <v>0</v>
      </c>
    </row>
    <row r="39" spans="1:9" ht="25.15" customHeight="1">
      <c r="A39" s="261" t="s">
        <v>236</v>
      </c>
      <c r="B39" s="261"/>
      <c r="C39" s="261"/>
      <c r="D39" s="261"/>
      <c r="E39" s="261"/>
      <c r="F39" s="261"/>
      <c r="G39" s="21">
        <v>30</v>
      </c>
      <c r="H39" s="30">
        <v>0</v>
      </c>
      <c r="I39" s="30">
        <v>0</v>
      </c>
    </row>
    <row r="40" spans="1:9" ht="12.75" customHeight="1">
      <c r="A40" s="261" t="s">
        <v>237</v>
      </c>
      <c r="B40" s="261"/>
      <c r="C40" s="261"/>
      <c r="D40" s="261"/>
      <c r="E40" s="261"/>
      <c r="F40" s="261"/>
      <c r="G40" s="21">
        <v>31</v>
      </c>
      <c r="H40" s="30">
        <v>0</v>
      </c>
      <c r="I40" s="30">
        <v>0</v>
      </c>
    </row>
    <row r="41" spans="1:9" ht="12.75" customHeight="1">
      <c r="A41" s="261" t="s">
        <v>238</v>
      </c>
      <c r="B41" s="261"/>
      <c r="C41" s="261"/>
      <c r="D41" s="261"/>
      <c r="E41" s="261"/>
      <c r="F41" s="261"/>
      <c r="G41" s="21">
        <v>32</v>
      </c>
      <c r="H41" s="30">
        <v>0</v>
      </c>
      <c r="I41" s="30">
        <v>0</v>
      </c>
    </row>
    <row r="42" spans="1:9" ht="25.9" customHeight="1">
      <c r="A42" s="262" t="s">
        <v>410</v>
      </c>
      <c r="B42" s="262"/>
      <c r="C42" s="262"/>
      <c r="D42" s="262"/>
      <c r="E42" s="262"/>
      <c r="F42" s="262"/>
      <c r="G42" s="112">
        <v>33</v>
      </c>
      <c r="H42" s="116">
        <f>H41+H40+H39+H38</f>
        <v>0</v>
      </c>
      <c r="I42" s="116">
        <f>I41+I40+I39+I38</f>
        <v>0</v>
      </c>
    </row>
    <row r="43" spans="1:9" ht="24.6" customHeight="1">
      <c r="A43" s="261" t="s">
        <v>239</v>
      </c>
      <c r="B43" s="261"/>
      <c r="C43" s="261"/>
      <c r="D43" s="261"/>
      <c r="E43" s="261"/>
      <c r="F43" s="261"/>
      <c r="G43" s="21">
        <v>34</v>
      </c>
      <c r="H43" s="30">
        <v>0</v>
      </c>
      <c r="I43" s="30">
        <v>0</v>
      </c>
    </row>
    <row r="44" spans="1:9" ht="12.75" customHeight="1">
      <c r="A44" s="261" t="s">
        <v>240</v>
      </c>
      <c r="B44" s="261"/>
      <c r="C44" s="261"/>
      <c r="D44" s="261"/>
      <c r="E44" s="261"/>
      <c r="F44" s="261"/>
      <c r="G44" s="21">
        <v>35</v>
      </c>
      <c r="H44" s="30">
        <v>0</v>
      </c>
      <c r="I44" s="30">
        <v>0</v>
      </c>
    </row>
    <row r="45" spans="1:9" ht="12.75" customHeight="1">
      <c r="A45" s="261" t="s">
        <v>241</v>
      </c>
      <c r="B45" s="261"/>
      <c r="C45" s="261"/>
      <c r="D45" s="261"/>
      <c r="E45" s="261"/>
      <c r="F45" s="261"/>
      <c r="G45" s="21">
        <v>36</v>
      </c>
      <c r="H45" s="30">
        <v>0</v>
      </c>
      <c r="I45" s="30">
        <v>0</v>
      </c>
    </row>
    <row r="46" spans="1:9" ht="21" customHeight="1">
      <c r="A46" s="261" t="s">
        <v>242</v>
      </c>
      <c r="B46" s="261"/>
      <c r="C46" s="261"/>
      <c r="D46" s="261"/>
      <c r="E46" s="261"/>
      <c r="F46" s="261"/>
      <c r="G46" s="21">
        <v>37</v>
      </c>
      <c r="H46" s="30">
        <v>0</v>
      </c>
      <c r="I46" s="30">
        <v>0</v>
      </c>
    </row>
    <row r="47" spans="1:9" ht="12.75" customHeight="1">
      <c r="A47" s="261" t="s">
        <v>243</v>
      </c>
      <c r="B47" s="261"/>
      <c r="C47" s="261"/>
      <c r="D47" s="261"/>
      <c r="E47" s="261"/>
      <c r="F47" s="261"/>
      <c r="G47" s="21">
        <v>38</v>
      </c>
      <c r="H47" s="30">
        <v>0</v>
      </c>
      <c r="I47" s="30">
        <v>0</v>
      </c>
    </row>
    <row r="48" spans="1:9" ht="22.9" customHeight="1">
      <c r="A48" s="262" t="s">
        <v>411</v>
      </c>
      <c r="B48" s="262"/>
      <c r="C48" s="262"/>
      <c r="D48" s="262"/>
      <c r="E48" s="262"/>
      <c r="F48" s="262"/>
      <c r="G48" s="112">
        <v>39</v>
      </c>
      <c r="H48" s="116">
        <f>H47+H46+H45+H44+H43</f>
        <v>0</v>
      </c>
      <c r="I48" s="116">
        <f>I47+I46+I45+I44+I43</f>
        <v>0</v>
      </c>
    </row>
    <row r="49" spans="1:9" ht="25.9" customHeight="1">
      <c r="A49" s="263" t="s">
        <v>446</v>
      </c>
      <c r="B49" s="263"/>
      <c r="C49" s="263"/>
      <c r="D49" s="263"/>
      <c r="E49" s="263"/>
      <c r="F49" s="263"/>
      <c r="G49" s="112">
        <v>40</v>
      </c>
      <c r="H49" s="116">
        <f>H48+H42</f>
        <v>0</v>
      </c>
      <c r="I49" s="116">
        <f>I48+I42</f>
        <v>0</v>
      </c>
    </row>
    <row r="50" spans="1:9" ht="12.75" customHeight="1">
      <c r="A50" s="256" t="s">
        <v>244</v>
      </c>
      <c r="B50" s="256"/>
      <c r="C50" s="256"/>
      <c r="D50" s="256"/>
      <c r="E50" s="256"/>
      <c r="F50" s="256"/>
      <c r="G50" s="21">
        <v>41</v>
      </c>
      <c r="H50" s="30">
        <v>0</v>
      </c>
      <c r="I50" s="30">
        <v>0</v>
      </c>
    </row>
    <row r="51" spans="1:9" ht="25.9" customHeight="1">
      <c r="A51" s="263" t="s">
        <v>412</v>
      </c>
      <c r="B51" s="263"/>
      <c r="C51" s="263"/>
      <c r="D51" s="263"/>
      <c r="E51" s="263"/>
      <c r="F51" s="263"/>
      <c r="G51" s="112">
        <v>42</v>
      </c>
      <c r="H51" s="116">
        <f>H21+H36+H49+H50</f>
        <v>0</v>
      </c>
      <c r="I51" s="116">
        <f>I21+I36+I49+I50</f>
        <v>0</v>
      </c>
    </row>
    <row r="52" spans="1:9" ht="12.75" customHeight="1">
      <c r="A52" s="267" t="s">
        <v>218</v>
      </c>
      <c r="B52" s="267"/>
      <c r="C52" s="267"/>
      <c r="D52" s="267"/>
      <c r="E52" s="267"/>
      <c r="F52" s="267"/>
      <c r="G52" s="21">
        <v>43</v>
      </c>
      <c r="H52" s="30">
        <v>0</v>
      </c>
      <c r="I52" s="30">
        <v>0</v>
      </c>
    </row>
    <row r="53" spans="1:9" ht="31.9" customHeight="1">
      <c r="A53" s="260" t="s">
        <v>413</v>
      </c>
      <c r="B53" s="260"/>
      <c r="C53" s="260"/>
      <c r="D53" s="260"/>
      <c r="E53" s="260"/>
      <c r="F53" s="26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A9" sqref="A9:XFD9"/>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5" t="s">
        <v>245</v>
      </c>
      <c r="B1" s="296"/>
      <c r="C1" s="296"/>
      <c r="D1" s="296"/>
      <c r="E1" s="296"/>
      <c r="F1" s="296"/>
      <c r="G1" s="296"/>
      <c r="H1" s="296"/>
      <c r="I1" s="296"/>
      <c r="J1" s="296"/>
      <c r="K1" s="32"/>
    </row>
    <row r="2" spans="1:25" ht="15.75">
      <c r="A2" s="2"/>
      <c r="B2" s="3"/>
      <c r="C2" s="297" t="s">
        <v>246</v>
      </c>
      <c r="D2" s="297"/>
      <c r="E2" s="9">
        <v>44197</v>
      </c>
      <c r="F2" s="4" t="s">
        <v>0</v>
      </c>
      <c r="G2" s="9">
        <v>44377</v>
      </c>
      <c r="H2" s="34"/>
      <c r="I2" s="34"/>
      <c r="J2" s="34"/>
      <c r="K2" s="35"/>
      <c r="X2" s="36" t="s">
        <v>282</v>
      </c>
    </row>
    <row r="3" spans="1:25" ht="13.5" customHeight="1" thickBot="1">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300"/>
      <c r="B4" s="301"/>
      <c r="C4" s="301"/>
      <c r="D4" s="301"/>
      <c r="E4" s="301"/>
      <c r="F4" s="301"/>
      <c r="G4" s="303"/>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84" t="s">
        <v>299</v>
      </c>
      <c r="B7" s="284"/>
      <c r="C7" s="284"/>
      <c r="D7" s="284"/>
      <c r="E7" s="284"/>
      <c r="F7" s="284"/>
      <c r="G7" s="6">
        <v>1</v>
      </c>
      <c r="H7" s="132">
        <v>419958400</v>
      </c>
      <c r="I7" s="132">
        <v>191988358</v>
      </c>
      <c r="J7" s="132">
        <v>6128852</v>
      </c>
      <c r="K7" s="132">
        <v>20890463</v>
      </c>
      <c r="L7" s="132">
        <v>11795123</v>
      </c>
      <c r="M7" s="132">
        <v>0</v>
      </c>
      <c r="N7" s="132">
        <v>54720113</v>
      </c>
      <c r="O7" s="132">
        <v>0</v>
      </c>
      <c r="P7" s="132">
        <v>0</v>
      </c>
      <c r="Q7" s="132">
        <v>0</v>
      </c>
      <c r="R7" s="132">
        <v>0</v>
      </c>
      <c r="S7" s="132">
        <v>0</v>
      </c>
      <c r="T7" s="132">
        <v>0</v>
      </c>
      <c r="U7" s="132">
        <v>12899472</v>
      </c>
      <c r="V7" s="132">
        <v>80783231</v>
      </c>
      <c r="W7" s="42">
        <f>H7+I7+J7+K7-L7+M7+N7+O7+P7+Q7+R7+U7+V7+S7+T7</f>
        <v>775573766</v>
      </c>
      <c r="X7" s="41">
        <v>0</v>
      </c>
      <c r="Y7" s="42">
        <f>W7+X7</f>
        <v>775573766</v>
      </c>
    </row>
    <row r="8" spans="1:25">
      <c r="A8" s="279" t="s">
        <v>265</v>
      </c>
      <c r="B8" s="279"/>
      <c r="C8" s="279"/>
      <c r="D8" s="279"/>
      <c r="E8" s="279"/>
      <c r="F8" s="279"/>
      <c r="G8" s="6">
        <v>2</v>
      </c>
      <c r="H8" s="132">
        <v>0</v>
      </c>
      <c r="I8" s="132">
        <v>0</v>
      </c>
      <c r="J8" s="132">
        <v>0</v>
      </c>
      <c r="K8" s="132">
        <v>0</v>
      </c>
      <c r="L8" s="132">
        <v>0</v>
      </c>
      <c r="M8" s="132">
        <v>0</v>
      </c>
      <c r="N8" s="132">
        <v>0</v>
      </c>
      <c r="O8" s="132">
        <v>0</v>
      </c>
      <c r="P8" s="132">
        <v>0</v>
      </c>
      <c r="Q8" s="132">
        <v>0</v>
      </c>
      <c r="R8" s="132">
        <v>0</v>
      </c>
      <c r="S8" s="132">
        <v>0</v>
      </c>
      <c r="T8" s="132">
        <v>0</v>
      </c>
      <c r="U8" s="132">
        <v>0</v>
      </c>
      <c r="V8" s="132">
        <v>0</v>
      </c>
      <c r="W8" s="42">
        <f t="shared" ref="W8:W9" si="0">H8+I8+J8+K8-L8+M8+N8+O8+P8+Q8+R8+U8+V8+S8+T8</f>
        <v>0</v>
      </c>
      <c r="X8" s="41">
        <v>0</v>
      </c>
      <c r="Y8" s="42">
        <f t="shared" ref="Y8:Y9" si="1">W8+X8</f>
        <v>0</v>
      </c>
    </row>
    <row r="9" spans="1:25">
      <c r="A9" s="279" t="s">
        <v>266</v>
      </c>
      <c r="B9" s="279"/>
      <c r="C9" s="279"/>
      <c r="D9" s="279"/>
      <c r="E9" s="279"/>
      <c r="F9" s="279"/>
      <c r="G9" s="6">
        <v>3</v>
      </c>
      <c r="H9" s="132">
        <v>0</v>
      </c>
      <c r="I9" s="132">
        <v>0</v>
      </c>
      <c r="J9" s="132">
        <v>0</v>
      </c>
      <c r="K9" s="132">
        <v>0</v>
      </c>
      <c r="L9" s="132">
        <v>0</v>
      </c>
      <c r="M9" s="132">
        <v>0</v>
      </c>
      <c r="N9" s="132">
        <v>0</v>
      </c>
      <c r="O9" s="132">
        <v>0</v>
      </c>
      <c r="P9" s="132">
        <v>0</v>
      </c>
      <c r="Q9" s="132">
        <v>0</v>
      </c>
      <c r="R9" s="132">
        <v>0</v>
      </c>
      <c r="S9" s="132">
        <v>0</v>
      </c>
      <c r="T9" s="132">
        <v>0</v>
      </c>
      <c r="U9" s="132">
        <v>0</v>
      </c>
      <c r="V9" s="132">
        <v>0</v>
      </c>
      <c r="W9" s="42">
        <f t="shared" si="0"/>
        <v>0</v>
      </c>
      <c r="X9" s="41">
        <v>0</v>
      </c>
      <c r="Y9" s="42">
        <f t="shared" si="1"/>
        <v>0</v>
      </c>
    </row>
    <row r="10" spans="1:25" ht="24" customHeight="1">
      <c r="A10" s="285" t="s">
        <v>300</v>
      </c>
      <c r="B10" s="285"/>
      <c r="C10" s="285"/>
      <c r="D10" s="285"/>
      <c r="E10" s="285"/>
      <c r="F10" s="285"/>
      <c r="G10" s="7">
        <v>4</v>
      </c>
      <c r="H10" s="42">
        <f>H7+H8+H9</f>
        <v>419958400</v>
      </c>
      <c r="I10" s="42">
        <f t="shared" ref="I10:Y10" si="2">I7+I8+I9</f>
        <v>191988358</v>
      </c>
      <c r="J10" s="42">
        <f t="shared" si="2"/>
        <v>6128852</v>
      </c>
      <c r="K10" s="42">
        <f>K7+K8+K9</f>
        <v>20890463</v>
      </c>
      <c r="L10" s="42">
        <f t="shared" si="2"/>
        <v>11795123</v>
      </c>
      <c r="M10" s="42">
        <f t="shared" si="2"/>
        <v>0</v>
      </c>
      <c r="N10" s="42">
        <f t="shared" si="2"/>
        <v>54720113</v>
      </c>
      <c r="O10" s="42">
        <f t="shared" si="2"/>
        <v>0</v>
      </c>
      <c r="P10" s="42">
        <f t="shared" si="2"/>
        <v>0</v>
      </c>
      <c r="Q10" s="42">
        <f t="shared" si="2"/>
        <v>0</v>
      </c>
      <c r="R10" s="42">
        <f t="shared" si="2"/>
        <v>0</v>
      </c>
      <c r="S10" s="42">
        <f t="shared" si="2"/>
        <v>0</v>
      </c>
      <c r="T10" s="42">
        <f t="shared" si="2"/>
        <v>0</v>
      </c>
      <c r="U10" s="42">
        <f t="shared" si="2"/>
        <v>12899472</v>
      </c>
      <c r="V10" s="42">
        <f t="shared" si="2"/>
        <v>80783231</v>
      </c>
      <c r="W10" s="42">
        <f t="shared" si="2"/>
        <v>775573766</v>
      </c>
      <c r="X10" s="42">
        <f t="shared" si="2"/>
        <v>0</v>
      </c>
      <c r="Y10" s="42">
        <f t="shared" si="2"/>
        <v>775573766</v>
      </c>
    </row>
    <row r="11" spans="1:25">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132">
        <v>38681248</v>
      </c>
      <c r="W11" s="42">
        <f t="shared" ref="W11:W29" si="3">H11+I11+J11+K11-L11+M11+N11+O11+P11+Q11+R11+U11+V11+S11+T11</f>
        <v>38681248</v>
      </c>
      <c r="X11" s="41">
        <v>0</v>
      </c>
      <c r="Y11" s="42">
        <f t="shared" ref="Y11:Y29" si="4">W11+X11</f>
        <v>38681248</v>
      </c>
    </row>
    <row r="12" spans="1:25">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9" t="s">
        <v>421</v>
      </c>
      <c r="B21" s="279"/>
      <c r="C21" s="279"/>
      <c r="D21" s="279"/>
      <c r="E21" s="279"/>
      <c r="F21" s="279"/>
      <c r="G21" s="6">
        <v>15</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42">
        <f t="shared" si="3"/>
        <v>0</v>
      </c>
      <c r="X21" s="41">
        <v>0</v>
      </c>
      <c r="Y21" s="42">
        <f t="shared" si="4"/>
        <v>0</v>
      </c>
    </row>
    <row r="22" spans="1:25" ht="28.5" customHeight="1">
      <c r="A22" s="279" t="s">
        <v>422</v>
      </c>
      <c r="B22" s="279"/>
      <c r="C22" s="279"/>
      <c r="D22" s="279"/>
      <c r="E22" s="279"/>
      <c r="F22" s="279"/>
      <c r="G22" s="6">
        <v>16</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42">
        <f t="shared" si="3"/>
        <v>0</v>
      </c>
      <c r="X22" s="41">
        <v>0</v>
      </c>
      <c r="Y22" s="42">
        <f t="shared" si="4"/>
        <v>0</v>
      </c>
    </row>
    <row r="23" spans="1:25" ht="26.25" customHeight="1">
      <c r="A23" s="279" t="s">
        <v>423</v>
      </c>
      <c r="B23" s="279"/>
      <c r="C23" s="279"/>
      <c r="D23" s="279"/>
      <c r="E23" s="279"/>
      <c r="F23" s="279"/>
      <c r="G23" s="6">
        <v>17</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42">
        <f t="shared" si="3"/>
        <v>0</v>
      </c>
      <c r="X23" s="41">
        <v>0</v>
      </c>
      <c r="Y23" s="42">
        <f t="shared" si="4"/>
        <v>0</v>
      </c>
    </row>
    <row r="24" spans="1:25">
      <c r="A24" s="279" t="s">
        <v>276</v>
      </c>
      <c r="B24" s="279"/>
      <c r="C24" s="279"/>
      <c r="D24" s="279"/>
      <c r="E24" s="279"/>
      <c r="F24" s="279"/>
      <c r="G24" s="6">
        <v>18</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42">
        <f t="shared" si="3"/>
        <v>0</v>
      </c>
      <c r="X24" s="41">
        <v>0</v>
      </c>
      <c r="Y24" s="42">
        <f t="shared" si="4"/>
        <v>0</v>
      </c>
    </row>
    <row r="25" spans="1:25">
      <c r="A25" s="279" t="s">
        <v>424</v>
      </c>
      <c r="B25" s="279"/>
      <c r="C25" s="279"/>
      <c r="D25" s="279"/>
      <c r="E25" s="279"/>
      <c r="F25" s="279"/>
      <c r="G25" s="6">
        <v>19</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42">
        <f t="shared" si="3"/>
        <v>0</v>
      </c>
      <c r="X25" s="41">
        <v>0</v>
      </c>
      <c r="Y25" s="42">
        <f t="shared" si="4"/>
        <v>0</v>
      </c>
    </row>
    <row r="26" spans="1:25" ht="12.75" customHeight="1">
      <c r="A26" s="279" t="s">
        <v>432</v>
      </c>
      <c r="B26" s="279"/>
      <c r="C26" s="279"/>
      <c r="D26" s="279"/>
      <c r="E26" s="279"/>
      <c r="F26" s="279"/>
      <c r="G26" s="6">
        <v>20</v>
      </c>
      <c r="H26" s="132">
        <v>0</v>
      </c>
      <c r="I26" s="132">
        <v>0</v>
      </c>
      <c r="J26" s="132">
        <v>0</v>
      </c>
      <c r="K26" s="132">
        <v>0</v>
      </c>
      <c r="L26" s="132">
        <v>0</v>
      </c>
      <c r="M26" s="132">
        <v>0</v>
      </c>
      <c r="N26" s="132">
        <v>0</v>
      </c>
      <c r="O26" s="132">
        <v>0</v>
      </c>
      <c r="P26" s="132">
        <v>0</v>
      </c>
      <c r="Q26" s="132">
        <v>0</v>
      </c>
      <c r="R26" s="132">
        <v>0</v>
      </c>
      <c r="S26" s="132">
        <v>0</v>
      </c>
      <c r="T26" s="132">
        <v>0</v>
      </c>
      <c r="U26" s="132">
        <v>-16522104</v>
      </c>
      <c r="V26" s="132">
        <v>0</v>
      </c>
      <c r="W26" s="42">
        <f t="shared" si="3"/>
        <v>-16522104</v>
      </c>
      <c r="X26" s="41">
        <v>0</v>
      </c>
      <c r="Y26" s="42">
        <f t="shared" si="4"/>
        <v>-16522104</v>
      </c>
    </row>
    <row r="27" spans="1:25" ht="12.75" customHeight="1">
      <c r="A27" s="279" t="s">
        <v>425</v>
      </c>
      <c r="B27" s="279"/>
      <c r="C27" s="279"/>
      <c r="D27" s="279"/>
      <c r="E27" s="279"/>
      <c r="F27" s="279"/>
      <c r="G27" s="6">
        <v>21</v>
      </c>
      <c r="H27" s="132">
        <v>0</v>
      </c>
      <c r="I27" s="132">
        <v>0</v>
      </c>
      <c r="J27" s="132">
        <v>0</v>
      </c>
      <c r="K27" s="132">
        <v>0</v>
      </c>
      <c r="L27" s="132">
        <v>0</v>
      </c>
      <c r="M27" s="132">
        <v>0</v>
      </c>
      <c r="N27" s="132">
        <v>0</v>
      </c>
      <c r="O27" s="132">
        <v>0</v>
      </c>
      <c r="P27" s="132">
        <v>0</v>
      </c>
      <c r="Q27" s="132">
        <v>0</v>
      </c>
      <c r="R27" s="132">
        <v>0</v>
      </c>
      <c r="S27" s="132">
        <v>0</v>
      </c>
      <c r="T27" s="132">
        <v>0</v>
      </c>
      <c r="U27" s="132">
        <v>0</v>
      </c>
      <c r="V27" s="132">
        <v>0</v>
      </c>
      <c r="W27" s="42">
        <f t="shared" si="3"/>
        <v>0</v>
      </c>
      <c r="X27" s="41">
        <v>0</v>
      </c>
      <c r="Y27" s="42">
        <f t="shared" si="4"/>
        <v>0</v>
      </c>
    </row>
    <row r="28" spans="1:25" ht="12.75" customHeight="1">
      <c r="A28" s="279" t="s">
        <v>426</v>
      </c>
      <c r="B28" s="279"/>
      <c r="C28" s="279"/>
      <c r="D28" s="279"/>
      <c r="E28" s="279"/>
      <c r="F28" s="279"/>
      <c r="G28" s="6">
        <v>22</v>
      </c>
      <c r="H28" s="132">
        <v>0</v>
      </c>
      <c r="I28" s="132">
        <v>0</v>
      </c>
      <c r="J28" s="132">
        <v>0</v>
      </c>
      <c r="K28" s="132">
        <v>0</v>
      </c>
      <c r="L28" s="132">
        <v>0</v>
      </c>
      <c r="M28" s="132">
        <v>0</v>
      </c>
      <c r="N28" s="132">
        <v>0</v>
      </c>
      <c r="O28" s="132">
        <v>0</v>
      </c>
      <c r="P28" s="132">
        <v>0</v>
      </c>
      <c r="Q28" s="132">
        <v>0</v>
      </c>
      <c r="R28" s="132">
        <v>0</v>
      </c>
      <c r="S28" s="132">
        <v>0</v>
      </c>
      <c r="T28" s="132">
        <v>0</v>
      </c>
      <c r="U28" s="132">
        <v>80783231</v>
      </c>
      <c r="V28" s="132">
        <v>-80783231</v>
      </c>
      <c r="W28" s="42">
        <f t="shared" si="3"/>
        <v>0</v>
      </c>
      <c r="X28" s="41">
        <v>0</v>
      </c>
      <c r="Y28" s="42">
        <f t="shared" si="4"/>
        <v>0</v>
      </c>
    </row>
    <row r="29" spans="1:25" ht="12.75" customHeight="1">
      <c r="A29" s="279" t="s">
        <v>427</v>
      </c>
      <c r="B29" s="279"/>
      <c r="C29" s="279"/>
      <c r="D29" s="279"/>
      <c r="E29" s="279"/>
      <c r="F29" s="279"/>
      <c r="G29" s="6">
        <v>23</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42">
        <f t="shared" si="3"/>
        <v>0</v>
      </c>
      <c r="X29" s="41">
        <v>0</v>
      </c>
      <c r="Y29" s="42">
        <f t="shared" si="4"/>
        <v>0</v>
      </c>
    </row>
    <row r="30" spans="1:25" ht="21.75" customHeight="1">
      <c r="A30" s="280" t="s">
        <v>428</v>
      </c>
      <c r="B30" s="280"/>
      <c r="C30" s="280"/>
      <c r="D30" s="280"/>
      <c r="E30" s="280"/>
      <c r="F30" s="280"/>
      <c r="G30" s="8">
        <v>24</v>
      </c>
      <c r="H30" s="44">
        <f>SUM(H10:H29)</f>
        <v>419958400</v>
      </c>
      <c r="I30" s="44">
        <f t="shared" ref="I30:Y30" si="5">SUM(I10:I29)</f>
        <v>191988358</v>
      </c>
      <c r="J30" s="44">
        <f t="shared" si="5"/>
        <v>6128852</v>
      </c>
      <c r="K30" s="44">
        <f t="shared" si="5"/>
        <v>20890463</v>
      </c>
      <c r="L30" s="44">
        <f t="shared" si="5"/>
        <v>11795123</v>
      </c>
      <c r="M30" s="44">
        <f t="shared" si="5"/>
        <v>0</v>
      </c>
      <c r="N30" s="44">
        <f t="shared" si="5"/>
        <v>54720113</v>
      </c>
      <c r="O30" s="44">
        <f t="shared" si="5"/>
        <v>0</v>
      </c>
      <c r="P30" s="44">
        <f t="shared" si="5"/>
        <v>0</v>
      </c>
      <c r="Q30" s="44">
        <f t="shared" si="5"/>
        <v>0</v>
      </c>
      <c r="R30" s="44">
        <f t="shared" si="5"/>
        <v>0</v>
      </c>
      <c r="S30" s="44">
        <f t="shared" si="5"/>
        <v>0</v>
      </c>
      <c r="T30" s="44">
        <f t="shared" si="5"/>
        <v>0</v>
      </c>
      <c r="U30" s="44">
        <f t="shared" si="5"/>
        <v>77160599</v>
      </c>
      <c r="V30" s="44">
        <f t="shared" si="5"/>
        <v>38681248</v>
      </c>
      <c r="W30" s="44">
        <f t="shared" si="5"/>
        <v>797732910</v>
      </c>
      <c r="X30" s="44">
        <f t="shared" si="5"/>
        <v>0</v>
      </c>
      <c r="Y30" s="44">
        <f t="shared" si="5"/>
        <v>797732910</v>
      </c>
    </row>
    <row r="31" spans="1:25">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c r="A32" s="277" t="s">
        <v>278</v>
      </c>
      <c r="B32" s="277"/>
      <c r="C32" s="277"/>
      <c r="D32" s="277"/>
      <c r="E32" s="277"/>
      <c r="F32" s="27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7" t="s">
        <v>429</v>
      </c>
      <c r="B33" s="277"/>
      <c r="C33" s="277"/>
      <c r="D33" s="277"/>
      <c r="E33" s="277"/>
      <c r="F33" s="277"/>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38681248</v>
      </c>
      <c r="W33" s="42">
        <f t="shared" si="8"/>
        <v>38681248</v>
      </c>
      <c r="X33" s="42">
        <f t="shared" si="8"/>
        <v>0</v>
      </c>
      <c r="Y33" s="42">
        <f t="shared" si="8"/>
        <v>38681248</v>
      </c>
    </row>
    <row r="34" spans="1:25" ht="30.75" customHeight="1">
      <c r="A34" s="278" t="s">
        <v>430</v>
      </c>
      <c r="B34" s="278"/>
      <c r="C34" s="278"/>
      <c r="D34" s="278"/>
      <c r="E34" s="278"/>
      <c r="F34" s="27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64261127</v>
      </c>
      <c r="V34" s="44">
        <f t="shared" si="10"/>
        <v>-80783231</v>
      </c>
      <c r="W34" s="44">
        <f t="shared" si="10"/>
        <v>-16522104</v>
      </c>
      <c r="X34" s="44">
        <f t="shared" si="10"/>
        <v>0</v>
      </c>
      <c r="Y34" s="44">
        <f t="shared" si="10"/>
        <v>-16522104</v>
      </c>
    </row>
    <row r="35" spans="1:25">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c r="A36" s="284" t="s">
        <v>301</v>
      </c>
      <c r="B36" s="284"/>
      <c r="C36" s="284"/>
      <c r="D36" s="284"/>
      <c r="E36" s="284"/>
      <c r="F36" s="284"/>
      <c r="G36" s="6">
        <v>28</v>
      </c>
      <c r="H36" s="132">
        <v>419958400</v>
      </c>
      <c r="I36" s="132">
        <v>191988358</v>
      </c>
      <c r="J36" s="132">
        <v>6128852</v>
      </c>
      <c r="K36" s="132">
        <v>20890463</v>
      </c>
      <c r="L36" s="132">
        <v>11795123</v>
      </c>
      <c r="M36" s="132">
        <v>0</v>
      </c>
      <c r="N36" s="132">
        <v>76418790</v>
      </c>
      <c r="O36" s="132">
        <v>0</v>
      </c>
      <c r="P36" s="132">
        <v>0</v>
      </c>
      <c r="Q36" s="132">
        <v>0</v>
      </c>
      <c r="R36" s="132">
        <v>0</v>
      </c>
      <c r="S36" s="132">
        <v>0</v>
      </c>
      <c r="T36" s="132">
        <v>0</v>
      </c>
      <c r="U36" s="132">
        <v>55461922</v>
      </c>
      <c r="V36" s="132">
        <v>68632630</v>
      </c>
      <c r="W36" s="45">
        <f>H36+I36+J36+K36-L36+M36+N36+O36+P36+Q36+R36+U36+V36+S36+T36</f>
        <v>827684292</v>
      </c>
      <c r="X36" s="41">
        <v>0</v>
      </c>
      <c r="Y36" s="45">
        <f t="shared" ref="Y36:Y38" si="12">W36+X36</f>
        <v>827684292</v>
      </c>
    </row>
    <row r="37" spans="1:25" ht="12.75" customHeight="1">
      <c r="A37" s="279" t="s">
        <v>265</v>
      </c>
      <c r="B37" s="279"/>
      <c r="C37" s="279"/>
      <c r="D37" s="279"/>
      <c r="E37" s="279"/>
      <c r="F37" s="279"/>
      <c r="G37" s="6">
        <v>29</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45">
        <f t="shared" ref="W37:W38" si="13">H37+I37+J37+K37-L37+M37+N37+O37+P37+Q37+R37+U37+V37+S37+T37</f>
        <v>0</v>
      </c>
      <c r="X37" s="41">
        <v>0</v>
      </c>
      <c r="Y37" s="45">
        <f t="shared" si="12"/>
        <v>0</v>
      </c>
    </row>
    <row r="38" spans="1:25" ht="12.75" customHeight="1">
      <c r="A38" s="279" t="s">
        <v>266</v>
      </c>
      <c r="B38" s="279"/>
      <c r="C38" s="279"/>
      <c r="D38" s="279"/>
      <c r="E38" s="279"/>
      <c r="F38" s="279"/>
      <c r="G38" s="6">
        <v>30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45">
        <f t="shared" si="13"/>
        <v>0</v>
      </c>
      <c r="X38" s="41">
        <v>0</v>
      </c>
      <c r="Y38" s="45">
        <f t="shared" si="12"/>
        <v>0</v>
      </c>
    </row>
    <row r="39" spans="1:25" ht="25.5" customHeight="1">
      <c r="A39" s="285" t="s">
        <v>431</v>
      </c>
      <c r="B39" s="285"/>
      <c r="C39" s="285"/>
      <c r="D39" s="285"/>
      <c r="E39" s="285"/>
      <c r="F39" s="285"/>
      <c r="G39" s="7">
        <v>31</v>
      </c>
      <c r="H39" s="42">
        <f>H36+H37+H38</f>
        <v>419958400</v>
      </c>
      <c r="I39" s="42">
        <f t="shared" ref="I39:Y39" si="14">I36+I37+I38</f>
        <v>191988358</v>
      </c>
      <c r="J39" s="42">
        <f t="shared" si="14"/>
        <v>6128852</v>
      </c>
      <c r="K39" s="42">
        <f t="shared" si="14"/>
        <v>20890463</v>
      </c>
      <c r="L39" s="42">
        <f t="shared" si="14"/>
        <v>11795123</v>
      </c>
      <c r="M39" s="42">
        <f t="shared" si="14"/>
        <v>0</v>
      </c>
      <c r="N39" s="42">
        <f t="shared" si="14"/>
        <v>76418790</v>
      </c>
      <c r="O39" s="42">
        <f t="shared" si="14"/>
        <v>0</v>
      </c>
      <c r="P39" s="42">
        <f t="shared" si="14"/>
        <v>0</v>
      </c>
      <c r="Q39" s="42">
        <f t="shared" si="14"/>
        <v>0</v>
      </c>
      <c r="R39" s="42">
        <f t="shared" si="14"/>
        <v>0</v>
      </c>
      <c r="S39" s="42">
        <f t="shared" si="14"/>
        <v>0</v>
      </c>
      <c r="T39" s="42">
        <f t="shared" si="14"/>
        <v>0</v>
      </c>
      <c r="U39" s="42">
        <f t="shared" si="14"/>
        <v>55461922</v>
      </c>
      <c r="V39" s="42">
        <f t="shared" si="14"/>
        <v>68632630</v>
      </c>
      <c r="W39" s="42">
        <f t="shared" si="14"/>
        <v>827684292</v>
      </c>
      <c r="X39" s="42">
        <f t="shared" si="14"/>
        <v>0</v>
      </c>
      <c r="Y39" s="42">
        <f t="shared" si="14"/>
        <v>827684292</v>
      </c>
    </row>
    <row r="40" spans="1:25" ht="12.75" customHeight="1">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132">
        <v>16798922</v>
      </c>
      <c r="W40" s="45">
        <f t="shared" ref="W40:W58" si="15">H40+I40+J40+K40-L40+M40+N40+O40+P40+Q40+R40+U40+V40+S40+T40</f>
        <v>16798922</v>
      </c>
      <c r="X40" s="41">
        <v>0</v>
      </c>
      <c r="Y40" s="45">
        <f t="shared" ref="Y40:Y58" si="16">W40+X40</f>
        <v>16798922</v>
      </c>
    </row>
    <row r="41" spans="1:25" ht="12.75" customHeight="1">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9" t="s">
        <v>421</v>
      </c>
      <c r="B50" s="279"/>
      <c r="C50" s="279"/>
      <c r="D50" s="279"/>
      <c r="E50" s="279"/>
      <c r="F50" s="279"/>
      <c r="G50" s="6">
        <v>42</v>
      </c>
      <c r="H50" s="132">
        <v>0</v>
      </c>
      <c r="I50" s="132">
        <v>0</v>
      </c>
      <c r="J50" s="132">
        <v>0</v>
      </c>
      <c r="K50" s="132">
        <v>0</v>
      </c>
      <c r="L50" s="132">
        <v>0</v>
      </c>
      <c r="M50" s="132">
        <v>0</v>
      </c>
      <c r="N50" s="132">
        <v>0</v>
      </c>
      <c r="O50" s="132">
        <v>0</v>
      </c>
      <c r="P50" s="132">
        <v>0</v>
      </c>
      <c r="Q50" s="132">
        <v>0</v>
      </c>
      <c r="R50" s="132">
        <v>0</v>
      </c>
      <c r="S50" s="132">
        <v>0</v>
      </c>
      <c r="T50" s="132">
        <v>0</v>
      </c>
      <c r="U50" s="132">
        <v>0</v>
      </c>
      <c r="V50" s="132">
        <v>0</v>
      </c>
      <c r="W50" s="45">
        <f t="shared" si="15"/>
        <v>0</v>
      </c>
      <c r="X50" s="41">
        <v>0</v>
      </c>
      <c r="Y50" s="45">
        <f t="shared" si="16"/>
        <v>0</v>
      </c>
    </row>
    <row r="51" spans="1:25" ht="26.25" customHeight="1">
      <c r="A51" s="279" t="s">
        <v>422</v>
      </c>
      <c r="B51" s="279"/>
      <c r="C51" s="279"/>
      <c r="D51" s="279"/>
      <c r="E51" s="279"/>
      <c r="F51" s="279"/>
      <c r="G51" s="6">
        <v>43</v>
      </c>
      <c r="H51" s="132">
        <v>0</v>
      </c>
      <c r="I51" s="132">
        <v>0</v>
      </c>
      <c r="J51" s="132">
        <v>0</v>
      </c>
      <c r="K51" s="132">
        <v>0</v>
      </c>
      <c r="L51" s="132">
        <v>0</v>
      </c>
      <c r="M51" s="132">
        <v>0</v>
      </c>
      <c r="N51" s="132">
        <v>0</v>
      </c>
      <c r="O51" s="132">
        <v>0</v>
      </c>
      <c r="P51" s="132">
        <v>0</v>
      </c>
      <c r="Q51" s="132">
        <v>0</v>
      </c>
      <c r="R51" s="132">
        <v>0</v>
      </c>
      <c r="S51" s="132">
        <v>0</v>
      </c>
      <c r="T51" s="132">
        <v>0</v>
      </c>
      <c r="U51" s="132">
        <v>0</v>
      </c>
      <c r="V51" s="132">
        <v>0</v>
      </c>
      <c r="W51" s="45">
        <f t="shared" si="15"/>
        <v>0</v>
      </c>
      <c r="X51" s="41">
        <v>0</v>
      </c>
      <c r="Y51" s="45">
        <f t="shared" si="16"/>
        <v>0</v>
      </c>
    </row>
    <row r="52" spans="1:25" ht="22.5" customHeight="1">
      <c r="A52" s="279" t="s">
        <v>423</v>
      </c>
      <c r="B52" s="279"/>
      <c r="C52" s="279"/>
      <c r="D52" s="279"/>
      <c r="E52" s="279"/>
      <c r="F52" s="279"/>
      <c r="G52" s="6">
        <v>44</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45">
        <f t="shared" si="15"/>
        <v>0</v>
      </c>
      <c r="X52" s="41">
        <v>0</v>
      </c>
      <c r="Y52" s="45">
        <f t="shared" si="16"/>
        <v>0</v>
      </c>
    </row>
    <row r="53" spans="1:25" ht="12.75" customHeight="1">
      <c r="A53" s="279" t="s">
        <v>276</v>
      </c>
      <c r="B53" s="279"/>
      <c r="C53" s="279"/>
      <c r="D53" s="279"/>
      <c r="E53" s="279"/>
      <c r="F53" s="279"/>
      <c r="G53" s="6">
        <v>45</v>
      </c>
      <c r="H53" s="132">
        <v>0</v>
      </c>
      <c r="I53" s="132">
        <v>0</v>
      </c>
      <c r="J53" s="132">
        <v>0</v>
      </c>
      <c r="K53" s="132">
        <v>0</v>
      </c>
      <c r="L53" s="132">
        <v>0</v>
      </c>
      <c r="M53" s="132">
        <v>0</v>
      </c>
      <c r="N53" s="132">
        <v>0</v>
      </c>
      <c r="O53" s="132">
        <v>0</v>
      </c>
      <c r="P53" s="132">
        <v>0</v>
      </c>
      <c r="Q53" s="132">
        <v>0</v>
      </c>
      <c r="R53" s="132">
        <v>0</v>
      </c>
      <c r="S53" s="132">
        <v>0</v>
      </c>
      <c r="T53" s="132">
        <v>0</v>
      </c>
      <c r="U53" s="132">
        <v>0</v>
      </c>
      <c r="V53" s="132">
        <v>0</v>
      </c>
      <c r="W53" s="45">
        <f t="shared" si="15"/>
        <v>0</v>
      </c>
      <c r="X53" s="41">
        <v>0</v>
      </c>
      <c r="Y53" s="45">
        <f t="shared" si="16"/>
        <v>0</v>
      </c>
    </row>
    <row r="54" spans="1:25" ht="12.75" customHeight="1">
      <c r="A54" s="279" t="s">
        <v>424</v>
      </c>
      <c r="B54" s="279"/>
      <c r="C54" s="279"/>
      <c r="D54" s="279"/>
      <c r="E54" s="279"/>
      <c r="F54" s="279"/>
      <c r="G54" s="6">
        <v>46</v>
      </c>
      <c r="H54" s="132">
        <v>0</v>
      </c>
      <c r="I54" s="132">
        <v>0</v>
      </c>
      <c r="J54" s="132">
        <v>0</v>
      </c>
      <c r="K54" s="132">
        <v>0</v>
      </c>
      <c r="L54" s="132">
        <v>0</v>
      </c>
      <c r="M54" s="132">
        <v>0</v>
      </c>
      <c r="N54" s="132">
        <v>0</v>
      </c>
      <c r="O54" s="132">
        <v>0</v>
      </c>
      <c r="P54" s="132">
        <v>0</v>
      </c>
      <c r="Q54" s="132">
        <v>0</v>
      </c>
      <c r="R54" s="132">
        <v>0</v>
      </c>
      <c r="S54" s="132">
        <v>0</v>
      </c>
      <c r="T54" s="132">
        <v>0</v>
      </c>
      <c r="U54" s="132">
        <v>0</v>
      </c>
      <c r="V54" s="132">
        <v>0</v>
      </c>
      <c r="W54" s="45">
        <f t="shared" si="15"/>
        <v>0</v>
      </c>
      <c r="X54" s="41">
        <v>0</v>
      </c>
      <c r="Y54" s="45">
        <f t="shared" si="16"/>
        <v>0</v>
      </c>
    </row>
    <row r="55" spans="1:25" ht="12.75" customHeight="1">
      <c r="A55" s="279" t="s">
        <v>432</v>
      </c>
      <c r="B55" s="279"/>
      <c r="C55" s="279"/>
      <c r="D55" s="279"/>
      <c r="E55" s="279"/>
      <c r="F55" s="279"/>
      <c r="G55" s="6">
        <v>47</v>
      </c>
      <c r="H55" s="132">
        <v>0</v>
      </c>
      <c r="I55" s="132">
        <v>0</v>
      </c>
      <c r="J55" s="132">
        <v>0</v>
      </c>
      <c r="K55" s="132">
        <v>0</v>
      </c>
      <c r="L55" s="132">
        <v>0</v>
      </c>
      <c r="M55" s="132">
        <v>0</v>
      </c>
      <c r="N55" s="132">
        <v>0</v>
      </c>
      <c r="O55" s="132">
        <v>0</v>
      </c>
      <c r="P55" s="132">
        <v>0</v>
      </c>
      <c r="Q55" s="132">
        <v>0</v>
      </c>
      <c r="R55" s="132">
        <v>0</v>
      </c>
      <c r="S55" s="132">
        <v>0</v>
      </c>
      <c r="T55" s="132">
        <v>0</v>
      </c>
      <c r="U55" s="132">
        <v>-33101920</v>
      </c>
      <c r="V55" s="132">
        <v>0</v>
      </c>
      <c r="W55" s="45">
        <f t="shared" si="15"/>
        <v>-33101920</v>
      </c>
      <c r="X55" s="41">
        <v>0</v>
      </c>
      <c r="Y55" s="45">
        <f t="shared" si="16"/>
        <v>-33101920</v>
      </c>
    </row>
    <row r="56" spans="1:25" ht="12.75" customHeight="1">
      <c r="A56" s="279" t="s">
        <v>425</v>
      </c>
      <c r="B56" s="279"/>
      <c r="C56" s="279"/>
      <c r="D56" s="279"/>
      <c r="E56" s="279"/>
      <c r="F56" s="279"/>
      <c r="G56" s="6">
        <v>48</v>
      </c>
      <c r="H56" s="132">
        <v>0</v>
      </c>
      <c r="I56" s="132">
        <v>292436</v>
      </c>
      <c r="J56" s="132">
        <v>0</v>
      </c>
      <c r="K56" s="132">
        <v>0</v>
      </c>
      <c r="L56" s="132">
        <v>-3126495</v>
      </c>
      <c r="M56" s="132">
        <v>0</v>
      </c>
      <c r="N56" s="132">
        <v>0</v>
      </c>
      <c r="O56" s="132">
        <v>0</v>
      </c>
      <c r="P56" s="132">
        <v>0</v>
      </c>
      <c r="Q56" s="132">
        <v>0</v>
      </c>
      <c r="R56" s="132">
        <v>0</v>
      </c>
      <c r="S56" s="132">
        <v>0</v>
      </c>
      <c r="T56" s="132">
        <v>0</v>
      </c>
      <c r="U56" s="132">
        <v>0</v>
      </c>
      <c r="V56" s="132">
        <v>0</v>
      </c>
      <c r="W56" s="45">
        <f t="shared" si="15"/>
        <v>3418931</v>
      </c>
      <c r="X56" s="41">
        <v>0</v>
      </c>
      <c r="Y56" s="45">
        <f t="shared" si="16"/>
        <v>3418931</v>
      </c>
    </row>
    <row r="57" spans="1:25" ht="12.75" customHeight="1">
      <c r="A57" s="279" t="s">
        <v>433</v>
      </c>
      <c r="B57" s="279"/>
      <c r="C57" s="279"/>
      <c r="D57" s="279"/>
      <c r="E57" s="279"/>
      <c r="F57" s="279"/>
      <c r="G57" s="6">
        <v>49</v>
      </c>
      <c r="H57" s="132">
        <v>0</v>
      </c>
      <c r="I57" s="132">
        <v>0</v>
      </c>
      <c r="J57" s="132">
        <v>0</v>
      </c>
      <c r="K57" s="132">
        <v>0</v>
      </c>
      <c r="L57" s="132">
        <v>0</v>
      </c>
      <c r="M57" s="132">
        <v>0</v>
      </c>
      <c r="N57" s="132">
        <v>0</v>
      </c>
      <c r="O57" s="132">
        <v>0</v>
      </c>
      <c r="P57" s="132">
        <v>0</v>
      </c>
      <c r="Q57" s="132">
        <v>0</v>
      </c>
      <c r="R57" s="132">
        <v>0</v>
      </c>
      <c r="S57" s="132">
        <v>0</v>
      </c>
      <c r="T57" s="132">
        <v>0</v>
      </c>
      <c r="U57" s="132">
        <v>68632630</v>
      </c>
      <c r="V57" s="132">
        <v>-68632630</v>
      </c>
      <c r="W57" s="45">
        <f t="shared" si="15"/>
        <v>0</v>
      </c>
      <c r="X57" s="41">
        <v>0</v>
      </c>
      <c r="Y57" s="45">
        <f t="shared" si="16"/>
        <v>0</v>
      </c>
    </row>
    <row r="58" spans="1:25" ht="12.75" customHeight="1">
      <c r="A58" s="279" t="s">
        <v>427</v>
      </c>
      <c r="B58" s="279"/>
      <c r="C58" s="279"/>
      <c r="D58" s="279"/>
      <c r="E58" s="279"/>
      <c r="F58" s="279"/>
      <c r="G58" s="6">
        <v>50</v>
      </c>
      <c r="H58" s="132">
        <v>0</v>
      </c>
      <c r="I58" s="132">
        <v>0</v>
      </c>
      <c r="J58" s="132">
        <v>0</v>
      </c>
      <c r="K58" s="132">
        <v>0</v>
      </c>
      <c r="L58" s="132">
        <v>0</v>
      </c>
      <c r="M58" s="132">
        <v>0</v>
      </c>
      <c r="N58" s="132">
        <v>0</v>
      </c>
      <c r="O58" s="132">
        <v>0</v>
      </c>
      <c r="P58" s="132">
        <v>0</v>
      </c>
      <c r="Q58" s="132">
        <v>0</v>
      </c>
      <c r="R58" s="132">
        <v>0</v>
      </c>
      <c r="S58" s="132">
        <v>0</v>
      </c>
      <c r="T58" s="132">
        <v>0</v>
      </c>
      <c r="U58" s="132">
        <v>0</v>
      </c>
      <c r="V58" s="132">
        <v>0</v>
      </c>
      <c r="W58" s="45">
        <f t="shared" si="15"/>
        <v>0</v>
      </c>
      <c r="X58" s="41">
        <v>0</v>
      </c>
      <c r="Y58" s="45">
        <f t="shared" si="16"/>
        <v>0</v>
      </c>
    </row>
    <row r="59" spans="1:25" ht="25.5" customHeight="1">
      <c r="A59" s="280" t="s">
        <v>434</v>
      </c>
      <c r="B59" s="280"/>
      <c r="C59" s="280"/>
      <c r="D59" s="280"/>
      <c r="E59" s="280"/>
      <c r="F59" s="280"/>
      <c r="G59" s="8">
        <v>51</v>
      </c>
      <c r="H59" s="44">
        <f>SUM(H39:H58)</f>
        <v>419958400</v>
      </c>
      <c r="I59" s="44">
        <f t="shared" ref="I59:Y59" si="17">SUM(I39:I58)</f>
        <v>192280794</v>
      </c>
      <c r="J59" s="44">
        <f t="shared" si="17"/>
        <v>6128852</v>
      </c>
      <c r="K59" s="44">
        <f t="shared" si="17"/>
        <v>20890463</v>
      </c>
      <c r="L59" s="44">
        <f t="shared" si="17"/>
        <v>8668628</v>
      </c>
      <c r="M59" s="44">
        <f t="shared" si="17"/>
        <v>0</v>
      </c>
      <c r="N59" s="44">
        <f t="shared" si="17"/>
        <v>76418790</v>
      </c>
      <c r="O59" s="44">
        <f t="shared" si="17"/>
        <v>0</v>
      </c>
      <c r="P59" s="44">
        <f t="shared" si="17"/>
        <v>0</v>
      </c>
      <c r="Q59" s="44">
        <f t="shared" si="17"/>
        <v>0</v>
      </c>
      <c r="R59" s="44">
        <f t="shared" si="17"/>
        <v>0</v>
      </c>
      <c r="S59" s="44">
        <f t="shared" si="17"/>
        <v>0</v>
      </c>
      <c r="T59" s="44">
        <f t="shared" si="17"/>
        <v>0</v>
      </c>
      <c r="U59" s="44">
        <f t="shared" si="17"/>
        <v>90992632</v>
      </c>
      <c r="V59" s="44">
        <f t="shared" si="17"/>
        <v>16798922</v>
      </c>
      <c r="W59" s="44">
        <f t="shared" si="17"/>
        <v>814800225</v>
      </c>
      <c r="X59" s="44">
        <f t="shared" si="17"/>
        <v>0</v>
      </c>
      <c r="Y59" s="44">
        <f t="shared" si="17"/>
        <v>814800225</v>
      </c>
    </row>
    <row r="60" spans="1:25">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c r="A61" s="277" t="s">
        <v>435</v>
      </c>
      <c r="B61" s="277"/>
      <c r="C61" s="277"/>
      <c r="D61" s="277"/>
      <c r="E61" s="277"/>
      <c r="F61" s="27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7" t="s">
        <v>436</v>
      </c>
      <c r="B62" s="277"/>
      <c r="C62" s="277"/>
      <c r="D62" s="277"/>
      <c r="E62" s="277"/>
      <c r="F62" s="27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16798922</v>
      </c>
      <c r="W62" s="45">
        <f t="shared" si="20"/>
        <v>16798922</v>
      </c>
      <c r="X62" s="45">
        <f t="shared" si="20"/>
        <v>0</v>
      </c>
      <c r="Y62" s="45">
        <f t="shared" si="20"/>
        <v>16798922</v>
      </c>
    </row>
    <row r="63" spans="1:25" ht="29.25" customHeight="1">
      <c r="A63" s="278" t="s">
        <v>437</v>
      </c>
      <c r="B63" s="278"/>
      <c r="C63" s="278"/>
      <c r="D63" s="278"/>
      <c r="E63" s="278"/>
      <c r="F63" s="278"/>
      <c r="G63" s="8">
        <v>54</v>
      </c>
      <c r="H63" s="46">
        <f>SUM(H50:H58)</f>
        <v>0</v>
      </c>
      <c r="I63" s="46">
        <f t="shared" ref="I63:Y63" si="22">SUM(I50:I58)</f>
        <v>292436</v>
      </c>
      <c r="J63" s="46">
        <f t="shared" si="22"/>
        <v>0</v>
      </c>
      <c r="K63" s="46">
        <f t="shared" si="22"/>
        <v>0</v>
      </c>
      <c r="L63" s="46">
        <f t="shared" si="22"/>
        <v>-3126495</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35530710</v>
      </c>
      <c r="V63" s="46">
        <f t="shared" si="22"/>
        <v>-68632630</v>
      </c>
      <c r="W63" s="46">
        <f t="shared" si="22"/>
        <v>-29682989</v>
      </c>
      <c r="X63" s="46">
        <f t="shared" si="22"/>
        <v>0</v>
      </c>
      <c r="Y63" s="46">
        <f t="shared" si="22"/>
        <v>-29682989</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V9">
    <cfRule type="cellIs" dxfId="5" priority="6" stopIfTrue="1" operator="notEqual">
      <formula>ROUND(H7,0)</formula>
    </cfRule>
  </conditionalFormatting>
  <conditionalFormatting sqref="V11">
    <cfRule type="cellIs" dxfId="4" priority="5" stopIfTrue="1" operator="notEqual">
      <formula>ROUND(V11,0)</formula>
    </cfRule>
  </conditionalFormatting>
  <conditionalFormatting sqref="H21:V29">
    <cfRule type="cellIs" dxfId="3" priority="4" stopIfTrue="1" operator="notEqual">
      <formula>ROUND(H21,0)</formula>
    </cfRule>
  </conditionalFormatting>
  <conditionalFormatting sqref="H36:V38">
    <cfRule type="cellIs" dxfId="2" priority="3" stopIfTrue="1" operator="notEqual">
      <formula>ROUND(H36,0)</formula>
    </cfRule>
  </conditionalFormatting>
  <conditionalFormatting sqref="V40">
    <cfRule type="cellIs" dxfId="1" priority="2" stopIfTrue="1" operator="notEqual">
      <formula>ROUND(V40,0)</formula>
    </cfRule>
  </conditionalFormatting>
  <conditionalFormatting sqref="H50:V58">
    <cfRule type="cellIs" dxfId="0" priority="1" stopIfTrue="1" operator="notEqual">
      <formula>ROUND(H50,0)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view="pageBreakPreview" zoomScale="90" zoomScaleNormal="66" zoomScaleSheetLayoutView="90" workbookViewId="0">
      <selection sqref="A1:I29"/>
    </sheetView>
  </sheetViews>
  <sheetFormatPr defaultRowHeight="12.75"/>
  <cols>
    <col min="9" max="9" width="95" customWidth="1"/>
  </cols>
  <sheetData>
    <row r="1" spans="1:9" ht="12.75" customHeight="1">
      <c r="A1" s="304" t="s">
        <v>467</v>
      </c>
      <c r="B1" s="304"/>
      <c r="C1" s="304"/>
      <c r="D1" s="304"/>
      <c r="E1" s="304"/>
      <c r="F1" s="304"/>
      <c r="G1" s="304"/>
      <c r="H1" s="304"/>
      <c r="I1" s="304"/>
    </row>
    <row r="2" spans="1:9">
      <c r="A2" s="304"/>
      <c r="B2" s="304"/>
      <c r="C2" s="304"/>
      <c r="D2" s="304"/>
      <c r="E2" s="304"/>
      <c r="F2" s="304"/>
      <c r="G2" s="304"/>
      <c r="H2" s="304"/>
      <c r="I2" s="304"/>
    </row>
    <row r="3" spans="1:9">
      <c r="A3" s="304"/>
      <c r="B3" s="304"/>
      <c r="C3" s="304"/>
      <c r="D3" s="304"/>
      <c r="E3" s="304"/>
      <c r="F3" s="304"/>
      <c r="G3" s="304"/>
      <c r="H3" s="304"/>
      <c r="I3" s="304"/>
    </row>
    <row r="4" spans="1:9">
      <c r="A4" s="304"/>
      <c r="B4" s="304"/>
      <c r="C4" s="304"/>
      <c r="D4" s="304"/>
      <c r="E4" s="304"/>
      <c r="F4" s="304"/>
      <c r="G4" s="304"/>
      <c r="H4" s="304"/>
      <c r="I4" s="304"/>
    </row>
    <row r="5" spans="1:9">
      <c r="A5" s="304"/>
      <c r="B5" s="304"/>
      <c r="C5" s="304"/>
      <c r="D5" s="304"/>
      <c r="E5" s="304"/>
      <c r="F5" s="304"/>
      <c r="G5" s="304"/>
      <c r="H5" s="304"/>
      <c r="I5" s="304"/>
    </row>
    <row r="6" spans="1:9">
      <c r="A6" s="304"/>
      <c r="B6" s="304"/>
      <c r="C6" s="304"/>
      <c r="D6" s="304"/>
      <c r="E6" s="304"/>
      <c r="F6" s="304"/>
      <c r="G6" s="304"/>
      <c r="H6" s="304"/>
      <c r="I6" s="304"/>
    </row>
    <row r="7" spans="1:9">
      <c r="A7" s="304"/>
      <c r="B7" s="304"/>
      <c r="C7" s="304"/>
      <c r="D7" s="304"/>
      <c r="E7" s="304"/>
      <c r="F7" s="304"/>
      <c r="G7" s="304"/>
      <c r="H7" s="304"/>
      <c r="I7" s="304"/>
    </row>
    <row r="8" spans="1:9">
      <c r="A8" s="304"/>
      <c r="B8" s="304"/>
      <c r="C8" s="304"/>
      <c r="D8" s="304"/>
      <c r="E8" s="304"/>
      <c r="F8" s="304"/>
      <c r="G8" s="304"/>
      <c r="H8" s="304"/>
      <c r="I8" s="304"/>
    </row>
    <row r="9" spans="1:9">
      <c r="A9" s="304"/>
      <c r="B9" s="304"/>
      <c r="C9" s="304"/>
      <c r="D9" s="304"/>
      <c r="E9" s="304"/>
      <c r="F9" s="304"/>
      <c r="G9" s="304"/>
      <c r="H9" s="304"/>
      <c r="I9" s="304"/>
    </row>
    <row r="10" spans="1:9">
      <c r="A10" s="304"/>
      <c r="B10" s="304"/>
      <c r="C10" s="304"/>
      <c r="D10" s="304"/>
      <c r="E10" s="304"/>
      <c r="F10" s="304"/>
      <c r="G10" s="304"/>
      <c r="H10" s="304"/>
      <c r="I10" s="304"/>
    </row>
    <row r="11" spans="1:9">
      <c r="A11" s="304"/>
      <c r="B11" s="304"/>
      <c r="C11" s="304"/>
      <c r="D11" s="304"/>
      <c r="E11" s="304"/>
      <c r="F11" s="304"/>
      <c r="G11" s="304"/>
      <c r="H11" s="304"/>
      <c r="I11" s="304"/>
    </row>
    <row r="12" spans="1:9">
      <c r="A12" s="304"/>
      <c r="B12" s="304"/>
      <c r="C12" s="304"/>
      <c r="D12" s="304"/>
      <c r="E12" s="304"/>
      <c r="F12" s="304"/>
      <c r="G12" s="304"/>
      <c r="H12" s="304"/>
      <c r="I12" s="304"/>
    </row>
    <row r="13" spans="1:9">
      <c r="A13" s="304"/>
      <c r="B13" s="304"/>
      <c r="C13" s="304"/>
      <c r="D13" s="304"/>
      <c r="E13" s="304"/>
      <c r="F13" s="304"/>
      <c r="G13" s="304"/>
      <c r="H13" s="304"/>
      <c r="I13" s="304"/>
    </row>
    <row r="14" spans="1:9">
      <c r="A14" s="304"/>
      <c r="B14" s="304"/>
      <c r="C14" s="304"/>
      <c r="D14" s="304"/>
      <c r="E14" s="304"/>
      <c r="F14" s="304"/>
      <c r="G14" s="304"/>
      <c r="H14" s="304"/>
      <c r="I14" s="304"/>
    </row>
    <row r="15" spans="1:9">
      <c r="A15" s="304"/>
      <c r="B15" s="304"/>
      <c r="C15" s="304"/>
      <c r="D15" s="304"/>
      <c r="E15" s="304"/>
      <c r="F15" s="304"/>
      <c r="G15" s="304"/>
      <c r="H15" s="304"/>
      <c r="I15" s="304"/>
    </row>
    <row r="16" spans="1:9">
      <c r="A16" s="304"/>
      <c r="B16" s="304"/>
      <c r="C16" s="304"/>
      <c r="D16" s="304"/>
      <c r="E16" s="304"/>
      <c r="F16" s="304"/>
      <c r="G16" s="304"/>
      <c r="H16" s="304"/>
      <c r="I16" s="304"/>
    </row>
    <row r="17" spans="1:9">
      <c r="A17" s="304"/>
      <c r="B17" s="304"/>
      <c r="C17" s="304"/>
      <c r="D17" s="304"/>
      <c r="E17" s="304"/>
      <c r="F17" s="304"/>
      <c r="G17" s="304"/>
      <c r="H17" s="304"/>
      <c r="I17" s="304"/>
    </row>
    <row r="18" spans="1:9">
      <c r="A18" s="304"/>
      <c r="B18" s="304"/>
      <c r="C18" s="304"/>
      <c r="D18" s="304"/>
      <c r="E18" s="304"/>
      <c r="F18" s="304"/>
      <c r="G18" s="304"/>
      <c r="H18" s="304"/>
      <c r="I18" s="304"/>
    </row>
    <row r="19" spans="1:9">
      <c r="A19" s="304"/>
      <c r="B19" s="304"/>
      <c r="C19" s="304"/>
      <c r="D19" s="304"/>
      <c r="E19" s="304"/>
      <c r="F19" s="304"/>
      <c r="G19" s="304"/>
      <c r="H19" s="304"/>
      <c r="I19" s="304"/>
    </row>
    <row r="20" spans="1:9">
      <c r="A20" s="304"/>
      <c r="B20" s="304"/>
      <c r="C20" s="304"/>
      <c r="D20" s="304"/>
      <c r="E20" s="304"/>
      <c r="F20" s="304"/>
      <c r="G20" s="304"/>
      <c r="H20" s="304"/>
      <c r="I20" s="304"/>
    </row>
    <row r="21" spans="1:9">
      <c r="A21" s="304"/>
      <c r="B21" s="304"/>
      <c r="C21" s="304"/>
      <c r="D21" s="304"/>
      <c r="E21" s="304"/>
      <c r="F21" s="304"/>
      <c r="G21" s="304"/>
      <c r="H21" s="304"/>
      <c r="I21" s="304"/>
    </row>
    <row r="22" spans="1:9">
      <c r="A22" s="304"/>
      <c r="B22" s="304"/>
      <c r="C22" s="304"/>
      <c r="D22" s="304"/>
      <c r="E22" s="304"/>
      <c r="F22" s="304"/>
      <c r="G22" s="304"/>
      <c r="H22" s="304"/>
      <c r="I22" s="304"/>
    </row>
    <row r="23" spans="1:9">
      <c r="A23" s="304"/>
      <c r="B23" s="304"/>
      <c r="C23" s="304"/>
      <c r="D23" s="304"/>
      <c r="E23" s="304"/>
      <c r="F23" s="304"/>
      <c r="G23" s="304"/>
      <c r="H23" s="304"/>
      <c r="I23" s="304"/>
    </row>
    <row r="24" spans="1:9">
      <c r="A24" s="304"/>
      <c r="B24" s="304"/>
      <c r="C24" s="304"/>
      <c r="D24" s="304"/>
      <c r="E24" s="304"/>
      <c r="F24" s="304"/>
      <c r="G24" s="304"/>
      <c r="H24" s="304"/>
      <c r="I24" s="304"/>
    </row>
    <row r="25" spans="1:9">
      <c r="A25" s="304"/>
      <c r="B25" s="304"/>
      <c r="C25" s="304"/>
      <c r="D25" s="304"/>
      <c r="E25" s="304"/>
      <c r="F25" s="304"/>
      <c r="G25" s="304"/>
      <c r="H25" s="304"/>
      <c r="I25" s="304"/>
    </row>
    <row r="26" spans="1:9">
      <c r="A26" s="304"/>
      <c r="B26" s="304"/>
      <c r="C26" s="304"/>
      <c r="D26" s="304"/>
      <c r="E26" s="304"/>
      <c r="F26" s="304"/>
      <c r="G26" s="304"/>
      <c r="H26" s="304"/>
      <c r="I26" s="304"/>
    </row>
    <row r="27" spans="1:9">
      <c r="A27" s="304"/>
      <c r="B27" s="304"/>
      <c r="C27" s="304"/>
      <c r="D27" s="304"/>
      <c r="E27" s="304"/>
      <c r="F27" s="304"/>
      <c r="G27" s="304"/>
      <c r="H27" s="304"/>
      <c r="I27" s="304"/>
    </row>
    <row r="28" spans="1:9">
      <c r="A28" s="304"/>
      <c r="B28" s="304"/>
      <c r="C28" s="304"/>
      <c r="D28" s="304"/>
      <c r="E28" s="304"/>
      <c r="F28" s="304"/>
      <c r="G28" s="304"/>
      <c r="H28" s="304"/>
      <c r="I28" s="304"/>
    </row>
    <row r="29" spans="1:9">
      <c r="A29" s="304"/>
      <c r="B29" s="304"/>
      <c r="C29" s="304"/>
      <c r="D29" s="304"/>
      <c r="E29" s="304"/>
      <c r="F29" s="304"/>
      <c r="G29" s="304"/>
      <c r="H29" s="304"/>
      <c r="I29" s="304"/>
    </row>
  </sheetData>
  <mergeCells count="1">
    <mergeCell ref="A1:I29"/>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Katia Zelić</cp:lastModifiedBy>
  <cp:lastPrinted>2021-04-27T09:00:08Z</cp:lastPrinted>
  <dcterms:created xsi:type="dcterms:W3CDTF">2008-10-17T11:51:54Z</dcterms:created>
  <dcterms:modified xsi:type="dcterms:W3CDTF">2021-07-28T12:58:17Z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