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4\"/>
    </mc:Choice>
  </mc:AlternateContent>
  <xr:revisionPtr revIDLastSave="0" documentId="13_ncr:1_{41E2F2D3-8262-4CFC-A5BD-682EE94FC0EB}"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Bilješke!$A$1:$I$29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<sst xmlns="http://schemas.openxmlformats.org/spreadsheetml/2006/main" count="552" uniqueCount="484">
  <si>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</si>
  <si>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</si>
  <si>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</si>
  <si>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</si>
  <si>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</si>
  <si>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</si>
  <si>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</si>
  <si>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</si>
  <si>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</si>
  <si>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</si>
  <si>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</si>
  <si>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</si>
  <si>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</si>
  <si>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</si>
  <si>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</si>
  <si>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</si>
  <si>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</si>
  <si>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</si>
  <si>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</si>
  <si>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</si>
  <si>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</si>
  <si>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</si>
  <si>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</si>
  <si>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</si>
  <si>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</si>
  <si>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</si>
  <si>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</si>
  <si>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</si>
  <si>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</si>
  <si>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</si>
  <si>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</si>
  <si>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</si>
  <si>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</si>
  <si>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</si>
  <si>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</si>
  <si>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</si>
  <si>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</si>
  <si>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</si>
  <si>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</si>
  <si>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</si>
  <si>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</si>
  <si>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</si>
  <si>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</si>
  <si>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</si>
  <si>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</si>
  <si>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</si>
  <si>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</si>
  <si>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</si>
  <si>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</si>
  <si>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</si>
  <si>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</si>
  <si>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</si>
  <si>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</si>
  <si>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</si>
  <si>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</si>
  <si>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</si>
  <si>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</si>
  <si>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</si>
  <si>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</si>
  <si>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</si>
  <si>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</si>
  <si>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</si>
  <si>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</si>
  <si>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</si>
  <si>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</si>
  <si>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</si>
  <si>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</si>
  <si>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</si>
  <si>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</si>
  <si>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</si>
  <si>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</si>
  <si>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</si>
  <si>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</si>
  <si>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</si>
  <si>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</si>
  <si>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</si>
  <si>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</si>
  <si>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</si>
  <si>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</si>
  <si>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</si>
  <si>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</si>
  <si>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</si>
  <si>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</si>
  <si>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</si>
  <si>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</si>
  <si>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</si>
  <si>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</si>
  <si>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</si>
  <si>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</si>
  <si>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</si>
  <si>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</si>
  <si>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</si>
  <si>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</si>
  <si>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</si>
  <si>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</si>
  <si>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</si>
  <si>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</si>
  <si>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</si>
  <si>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</si>
  <si>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</si>
  <si>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</si>
  <si>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</si>
  <si>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</si>
  <si>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</si>
  <si>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</si>
  <si>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</si>
  <si>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</si>
  <si>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</si>
  <si>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</si>
  <si>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</si>
  <si>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</si>
  <si>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</si>
  <si>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</si>
  <si>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</si>
  <si>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</si>
  <si>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</si>
  <si>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</si>
  <si>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</si>
  <si>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</si>
  <si>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</si>
  <si>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</si>
  <si>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</si>
  <si>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</si>
  <si>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</si>
  <si>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</si>
  <si>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</si>
  <si>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</si>
  <si>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</si>
  <si>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</si>
  <si>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</si>
  <si>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</si>
  <si>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</si>
  <si>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</si>
  <si>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</si>
  <si>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</si>
  <si>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</si>
  <si>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</si>
  <si>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</si>
  <si>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</si>
  <si>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</si>
  <si>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</si>
  <si>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</si>
  <si>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</si>
  <si>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</si>
  <si>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</si>
  <si>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</si>
  <si>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</si>
  <si>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</si>
  <si>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</si>
  <si>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</si>
  <si>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</si>
  <si>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</si>
  <si>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</si>
  <si>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</si>
  <si>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</si>
  <si>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</si>
  <si>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</si>
  <si>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</si>
  <si>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</si>
  <si>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</si>
  <si>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</si>
  <si>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</si>
  <si>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</si>
  <si>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</si>
  <si>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</si>
  <si>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</si>
  <si>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</si>
  <si>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</si>
  <si>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</si>
  <si>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</si>
  <si>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</si>
  <si>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</si>
  <si>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</si>
  <si>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</si>
  <si>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</si>
  <si>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</si>
  <si>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</si>
  <si>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</si>
  <si>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</si>
  <si>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</si>
  <si>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</si>
  <si>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</si>
  <si>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</si>
  <si>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</si>
  <si>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</si>
  <si>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</si>
  <si>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</si>
  <si>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</si>
  <si>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</si>
  <si>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</si>
  <si>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</si>
  <si>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</si>
  <si>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</si>
  <si>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</si>
  <si>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</si>
  <si>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</si>
  <si>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</si>
  <si>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</si>
  <si>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</si>
  <si>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</si>
  <si>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</si>
  <si>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</si>
  <si>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</si>
  <si>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</si>
  <si>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</si>
  <si>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</si>
  <si>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</si>
  <si>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</si>
  <si>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</si>
  <si>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</si>
  <si>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</si>
  <si>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</si>
  <si>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</si>
  <si>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</si>
  <si>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</si>
  <si>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</si>
  <si>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</si>
  <si>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</si>
  <si>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</si>
  <si>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</si>
  <si>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</si>
  <si>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</si>
  <si>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</si>
  <si>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</si>
  <si>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</si>
  <si>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</si>
  <si>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</si>
  <si>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</si>
  <si>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</si>
  <si>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</si>
  <si>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</si>
  <si>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</si>
  <si>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</si>
  <si>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</si>
  <si>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</si>
  <si>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</si>
  <si>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</si>
  <si>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</si>
  <si>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</si>
  <si>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</si>
  <si>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</si>
  <si>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</si>
  <si>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</si>
  <si>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</si>
  <si>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</si>
  <si>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</si>
  <si>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</si>
  <si>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</si>
  <si>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</si>
  <si>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</si>
  <si>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</si>
  <si>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</si>
  <si>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</si>
  <si>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</si>
  <si>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</si>
  <si>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</si>
  <si>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</si>
  <si>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</si>
  <si>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</si>
  <si>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</si>
  <si>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</si>
  <si>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</si>
  <si>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</si>
  <si>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</si>
  <si>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</si>
  <si>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</si>
  <si>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</si>
  <si>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</si>
  <si>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</si>
  <si>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</si>
  <si>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</si>
  <si>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</si>
  <si>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</si>
  <si>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</si>
  <si>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</si>
  <si>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</si>
  <si>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</si>
  <si>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</si>
  <si>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</si>
  <si>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</si>
  <si>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</si>
  <si>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</si>
  <si>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</si>
  <si>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</si>
  <si>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</si>
  <si>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</si>
  <si>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</si>
  <si>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</si>
  <si>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</si>
  <si>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</si>
  <si>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</si>
  <si>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</si>
  <si>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</si>
  <si>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</si>
  <si>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</si>
  <si>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</si>
  <si>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</si>
  <si>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</si>
  <si>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</si>
  <si>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</si>
  <si>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</si>
  <si>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</si>
  <si>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</si>
  <si>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</si>
  <si>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</si>
  <si>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</si>
  <si>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</si>
  <si>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</si>
  <si>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</si>
  <si>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</si>
  <si>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</si>
  <si>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</si>
  <si>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</si>
  <si>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</si>
  <si>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</si>
  <si>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</si>
  <si>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</si>
  <si>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</si>
  <si>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</si>
  <si>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</si>
  <si>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</si>
  <si>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</si>
  <si>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</si>
  <si>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</si>
  <si>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</si>
  <si>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</si>
  <si>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</si>
  <si>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</si>
  <si>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</si>
  <si>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</si>
  <si>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</si>
  <si>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</si>
  <si>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</si>
  <si>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</si>
  <si>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</si>
  <si>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</si>
  <si>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</si>
  <si>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</si>
  <si>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</si>
  <si>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</si>
  <si>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</si>
  <si>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</si>
  <si>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</si>
  <si>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</si>
  <si>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</si>
  <si>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</si>
  <si>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</si>
  <si>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</si>
  <si>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</si>
  <si>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</si>
  <si>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</si>
  <si>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</si>
  <si>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</si>
  <si>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</si>
  <si>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</si>
  <si>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</si>
  <si>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</si>
  <si>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</si>
  <si>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</si>
  <si>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</si>
  <si>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</si>
  <si>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</si>
  <si>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</si>
  <si>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</si>
  <si>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</si>
  <si>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</si>
  <si>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</si>
  <si>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</si>
  <si>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</si>
  <si>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</si>
  <si>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</si>
  <si>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</si>
  <si>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</si>
  <si>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</si>
  <si>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</si>
  <si>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</si>
  <si>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</si>
  <si>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</si>
  <si>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</si>
  <si>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</si>
  <si>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</si>
  <si>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</si>
  <si>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</si>
  <si>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</si>
  <si>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</si>
  <si>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</si>
  <si>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</si>
  <si>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</si>
  <si>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</si>
  <si>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</si>
  <si>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</si>
  <si>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</si>
  <si>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</si>
  <si>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</si>
  <si>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</si>
  <si>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</si>
  <si>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</si>
  <si>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</si>
  <si>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</si>
  <si>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</si>
  <si>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</si>
  <si>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</si>
  <si>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</si>
  <si>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</si>
  <si>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</si>
  <si>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</si>
  <si>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</si>
  <si>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</si>
  <si>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</si>
  <si>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</si>
  <si>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</si>
  <si>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</si>
  <si>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</si>
  <si>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</si>
  <si>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</si>
  <si>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</si>
  <si>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</si>
  <si>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</si>
  <si>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</si>
  <si>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</si>
  <si>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</si>
  <si>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</si>
  <si>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</si>
  <si>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</si>
  <si>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</si>
  <si>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</si>
  <si>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</si>
  <si>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</si>
  <si>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</si>
  <si>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</si>
  <si>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</si>
  <si>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</si>
  <si>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</si>
  <si>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</si>
  <si>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</si>
  <si>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</si>
  <si>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</si>
  <si>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</si>
  <si>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</si>
  <si>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</si>
  <si>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</si>
  <si>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</si>
  <si>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</si>
  <si>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</si>
  <si>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</si>
  <si>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</si>
  <si>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</si>
  <si>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</si>
  <si>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</si>
  <si>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</si>
  <si>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</si>
  <si>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</si>
  <si>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</si>
  <si>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</si>
  <si>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</si>
  <si>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</si>
  <si>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</si>
  <si>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</si>
  <si>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</si>
  <si>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</si>
  <si>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</si>
  <si>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</si>
  <si>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</si>
  <si>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</si>
  <si>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</si>
  <si>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</si>
  <si>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</si>
  <si>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</si>
  <si>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</si>
  <si>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</si>
  <si>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</si>
  <si>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</si>
  <si>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</si>
  <si>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</si>
  <si>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</si>
  <si>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</si>
  <si>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</si>
  <si>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</si>
  <si>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</si>
  <si>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</si>
  <si>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31.12.2025</t>
  </si>
  <si>
    <t>u razdoblju 1.1.2025 do 31.12.2025</t>
  </si>
  <si>
    <t>u razdoblju 1.1.2025. do 31.12.2025.</t>
  </si>
  <si>
    <t xml:space="preserve">BILJEŠKE UZ FINANCIJSKE IZVJEŠTAJE - TFI
(koji se sastavljaju za tromjesečna razdoblja)
Naziv izdavatelja:  AD PLASTIK d.d.
Sjedište: Ul. Antuna Gustava Matoša 8, 21210, Solin, Hrvatska
OIB: 48351740621; MBS: 060007090
Izvještajno razdoblje: 1.1.2025. do 31.12.2025.
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2024.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4.480 tisuća eura, te dobavljačima 50 tisuća eura.
Iznos koje AD Plastik Grupa duguje i koji dospijeva nakon više od pet godina iznosi 548 tisuća eura.
Prosječan broj zaposlenih AD Plastik Grupe u periodu od 1.1.2025. do 31.12.2025. godine bio je 1.790.
U nematerijalnoj imovini u periodu od 1.1.2025. do 31.12.2025. godine kapitaliziran je trošak neto plaća i nadnica od 540.403 eura, trošak poreza i doprinosa iz plaća 218.621 eura te trošak doprinosa na plaće 115.349 eura.
Kroz izvještajno razdoblje došlo je do smanjenja odgođene porezne imovine u iznosu od 562 tisuća eura, te povećanja odgođene porezne obveze u iznosu od 159 tisuća eura. Na 31.12.2024. odgođena porezna imovina AD Plastik Grupe iznosi 3.298 tisuća eura, dok odgođena porezna obveza iznosi 938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</si>
</sst>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4" formatCode="_-* #,##0.00\ &quot;kn&quot;_-;\-* #,##0.00\ &quot;kn&quot;_-;_-* &quot;-&quot;??\ &quot;kn&quot;_-;_-@_-"/>
    <numFmt numFmtId="43" formatCode="_-* #,##0.00_-;\-* #,##0.00_-;_-* &quot;-&quot;??_-;_-@_-"/>
    <numFmt numFmtId="164" formatCode="000"/>
    <numFmt numFmtId="165" formatCode="00"/>
    <numFmt numFmtId="166" formatCode="_-* #,##0.00\ _k_n_-;\-* #,##0.00\ _k_n_-;_-* &quot;-&quot;??\ _k_n_-;_-@_-"/>
    <numFmt numFmtId="167" formatCode="_-* #,##0.00\ _F_t_-;\-* #,##0.00\ _F_t_-;_-* &quot;-&quot;??\ _F_t_-;_-@_-"/>
    <numFmt numFmtId="168" formatCode="[$-409]mmm\-yy;@"/>
    <numFmt numFmtId="169" formatCode="_-* #,##0.00\ _l_e_i_-;\-* #,##0.00\ _l_e_i_-;_-* &quot;-&quot;??\ _l_e_i_-;_-@_-"/>
    <numFmt numFmtId="170" formatCode="_-* #,##0.00\ _€_-;\-* #,##0.00\ _€_-;_-* &quot;-&quot;??\ _€_-;_-@_-"/>
    <numFmt numFmtId="171" formatCode="_-* #,##0\ _k_n_-;\-* #,##0\ _k_n_-;_-* &quot;-&quot;\ _k_n_-;_-@_-"/>
    <numFmt numFmtId="172" formatCode="#,##0\ ;\(#,##0\)"/>
    <numFmt numFmtId="173" formatCode="[Red][=1]&quot;Error&quot;;&quot;OK&quot;"/>
    <numFmt numFmtId="174" formatCode="_(&quot;$&quot;* #,##0.00_);_(&quot;$&quot;* \(#,##0.00\);_(&quot;$&quot;* &quot;-&quot;??_);_(@_)"/>
    <numFmt numFmtId="175" formatCode="_-* #,##0_ _D_M_-;\-* #,##0_ _D_M_-;_-* &quot;-&quot;_ _D_M_-;_-@_-"/>
    <numFmt numFmtId="176" formatCode="#,##0.00\ ;\(#,##0.00\)"/>
    <numFmt numFmtId="177" formatCode="0%_);\(0%\)"/>
    <numFmt numFmtId="178" formatCode="_-* #,##0&quot; DM&quot;_-;\-* #,##0&quot; DM&quot;_-;_-* &quot;-&quot;&quot; DM&quot;_-;_-@_-"/>
    <numFmt numFmtId="179" formatCode="\$#,##0.00\ ;\(\$#,##0.00\)"/>
    <numFmt numFmtId="180" formatCode="\$#,##0\ ;\(\$#,##0\)"/>
    <numFmt numFmtId="181" formatCode="_-* #,##0.00\ _₽_-;\-* #,##0.00\ _₽_-;_-* &quot;-&quot;??\ _₽_-;_-@_-"/>
    <numFmt numFmtId="182" formatCode="_-* #,##0.00&quot;р.&quot;_-;\-* #,##0.00&quot;р.&quot;_-;_-* &quot;-&quot;??&quot;р.&quot;_-;_-@_-"/>
    <numFmt numFmtId="183" formatCode="_-* #,##0.00_р_._-;\-* #,##0.00_р_._-;_-* &quot;-&quot;??_р_._-;_-@_-"/>
  </numFmts>
  <fonts count="78">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color rgb="FF006100"/>
      <name val="Calibri"/>
      <family val="2"/>
      <charset val="238"/>
      <scheme val="minor"/>
    </font>
    <font>
      <sz val="11"/>
      <color theme="1"/>
      <name val="Calibri"/>
      <family val="2"/>
      <scheme val="minor"/>
    </font>
    <font>
      <sz val="11"/>
      <color theme="1"/>
      <name val="Arial Narrow"/>
      <family val="2"/>
      <charset val="238"/>
    </font>
    <font>
      <sz val="10"/>
      <name val="Arial"/>
      <family val="2"/>
    </font>
    <font>
      <sz val="10"/>
      <color theme="1"/>
      <name val="Cambria"/>
      <family val="2"/>
      <charset val="238"/>
    </font>
    <font>
      <sz val="11"/>
      <color theme="1"/>
      <name val="Calibri"/>
      <family val="2"/>
      <charset val="1"/>
      <scheme val="minor"/>
    </font>
    <font>
      <sz val="11"/>
      <color theme="1"/>
      <name val="Calibri"/>
      <family val="2"/>
      <charset val="204"/>
      <scheme val="minor"/>
    </font>
    <font>
      <sz val="8"/>
      <name val="Arial"/>
      <family val="2"/>
    </font>
    <font>
      <u/>
      <sz val="8"/>
      <color theme="10"/>
      <name val="Arial"/>
      <family val="2"/>
    </font>
    <font>
      <u/>
      <sz val="11"/>
      <color theme="10"/>
      <name val="Calibri"/>
      <family val="2"/>
      <charset val="238"/>
      <scheme val="minor"/>
    </font>
    <font>
      <sz val="11"/>
      <name val="Calibri"/>
      <family val="2"/>
      <scheme val="minor"/>
    </font>
    <font>
      <sz val="8"/>
      <color theme="1"/>
      <name val="Century Gothic"/>
      <family val="2"/>
      <charset val="238"/>
    </font>
    <font>
      <sz val="11"/>
      <color indexed="8"/>
      <name val="Calibri"/>
      <family val="2"/>
    </font>
    <font>
      <b/>
      <sz val="10"/>
      <name val="Arial"/>
      <family val="2"/>
    </font>
    <font>
      <sz val="11"/>
      <color theme="1"/>
      <name val="Agency FB"/>
      <family val="2"/>
    </font>
    <font>
      <sz val="8"/>
      <color indexed="12"/>
      <name val="Helv"/>
    </font>
    <font>
      <sz val="10"/>
      <name val="Geneva"/>
    </font>
    <font>
      <b/>
      <sz val="11"/>
      <color rgb="FFFA7D00"/>
      <name val="Agency FB"/>
      <family val="2"/>
    </font>
    <font>
      <sz val="8"/>
      <color indexed="56"/>
      <name val="Arial"/>
      <family val="2"/>
    </font>
    <font>
      <sz val="10"/>
      <name val="Arial CE"/>
    </font>
    <font>
      <b/>
      <sz val="8"/>
      <name val="Arial"/>
      <family val="2"/>
    </font>
    <font>
      <sz val="10"/>
      <name val="World East"/>
    </font>
    <font>
      <sz val="10"/>
      <color indexed="22"/>
      <name val="Helv"/>
      <charset val="238"/>
    </font>
    <font>
      <sz val="10"/>
      <name val="Helv"/>
      <charset val="238"/>
    </font>
    <font>
      <sz val="11"/>
      <color rgb="FF3F3F76"/>
      <name val="Agency FB"/>
      <family val="2"/>
    </font>
    <font>
      <u/>
      <sz val="8"/>
      <name val="World East"/>
    </font>
    <font>
      <sz val="10"/>
      <name val="Book Antiqua"/>
      <family val="1"/>
    </font>
    <font>
      <sz val="8"/>
      <color indexed="8"/>
      <name val="Helv"/>
    </font>
    <font>
      <sz val="10"/>
      <name val="MS Sans Serif"/>
      <family val="2"/>
    </font>
    <font>
      <sz val="10"/>
      <color indexed="10"/>
      <name val="MS Sans Serif"/>
      <family val="2"/>
    </font>
    <font>
      <sz val="11"/>
      <name val="Arial CE"/>
      <family val="2"/>
      <charset val="238"/>
    </font>
    <font>
      <b/>
      <sz val="10"/>
      <color indexed="10"/>
      <name val="Arial"/>
      <family val="2"/>
    </font>
    <font>
      <sz val="8"/>
      <name val="Helv"/>
    </font>
    <font>
      <b/>
      <sz val="18"/>
      <color indexed="22"/>
      <name val="Arial"/>
      <family val="2"/>
    </font>
    <font>
      <b/>
      <sz val="12"/>
      <color indexed="22"/>
      <name val="Arial"/>
      <family val="2"/>
    </font>
    <font>
      <sz val="11"/>
      <color rgb="FF000000"/>
      <name val="Calibri"/>
      <family val="2"/>
      <charset val="238"/>
    </font>
    <font>
      <sz val="10"/>
      <color theme="1"/>
      <name val="Trebuchet MS"/>
      <family val="2"/>
      <charset val="238"/>
    </font>
    <font>
      <sz val="11"/>
      <color indexed="8"/>
      <name val="Calibri"/>
      <family val="2"/>
      <charset val="204"/>
    </font>
    <font>
      <sz val="10"/>
      <name val="Arial"/>
      <family val="2"/>
      <charset val="204"/>
    </font>
    <font>
      <sz val="8"/>
      <name val="Arial"/>
      <family val="2"/>
      <charset val="204"/>
    </font>
    <font>
      <sz val="11"/>
      <color indexed="8"/>
      <name val="Calibri"/>
      <family val="2"/>
      <charset val="238"/>
    </font>
    <font>
      <sz val="10"/>
      <name val="Arial Cyr"/>
    </font>
  </fonts>
  <fills count="22">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indexed="22"/>
      </patternFill>
    </fill>
    <fill>
      <patternFill patternType="solid">
        <fgColor indexed="26"/>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diagonal/>
    </border>
  </borders>
  <cellStyleXfs count="982">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7" fillId="0" borderId="0"/>
    <xf numFmtId="0" fontId="39" fillId="0" borderId="0"/>
    <xf numFmtId="0" fontId="1" fillId="0" borderId="0"/>
    <xf numFmtId="0" fontId="40" fillId="0" borderId="0"/>
    <xf numFmtId="0" fontId="3" fillId="0" borderId="0"/>
    <xf numFmtId="9" fontId="40" fillId="0" borderId="0" applyFont="0" applyFill="0" applyBorder="0" applyAlignment="0" applyProtection="0"/>
    <xf numFmtId="0" fontId="3" fillId="0" borderId="0"/>
    <xf numFmtId="0" fontId="1" fillId="0" borderId="0"/>
    <xf numFmtId="0" fontId="41" fillId="0" borderId="0"/>
    <xf numFmtId="0" fontId="1"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3" fillId="0" borderId="0"/>
    <xf numFmtId="0" fontId="3" fillId="0" borderId="0"/>
    <xf numFmtId="0" fontId="3" fillId="0" borderId="0"/>
    <xf numFmtId="0" fontId="37" fillId="0" borderId="0"/>
    <xf numFmtId="9" fontId="37" fillId="0" borderId="0" applyFont="0" applyFill="0" applyBorder="0" applyAlignment="0" applyProtection="0"/>
    <xf numFmtId="43" fontId="37" fillId="0" borderId="0" applyFont="0" applyFill="0" applyBorder="0" applyAlignment="0" applyProtection="0"/>
    <xf numFmtId="0" fontId="3" fillId="0" borderId="0"/>
    <xf numFmtId="0" fontId="1" fillId="0" borderId="0"/>
    <xf numFmtId="0" fontId="3" fillId="0" borderId="0"/>
    <xf numFmtId="9" fontId="37"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37" fillId="0" borderId="0" applyFont="0" applyFill="0" applyBorder="0" applyAlignment="0" applyProtection="0"/>
    <xf numFmtId="0" fontId="3" fillId="0" borderId="0"/>
    <xf numFmtId="0" fontId="1" fillId="0" borderId="0"/>
    <xf numFmtId="0" fontId="38" fillId="0" borderId="0"/>
    <xf numFmtId="9" fontId="1" fillId="0" borderId="0" applyFont="0" applyFill="0" applyBorder="0" applyAlignment="0" applyProtection="0"/>
    <xf numFmtId="0" fontId="1" fillId="0" borderId="0"/>
    <xf numFmtId="0" fontId="3" fillId="0" borderId="0">
      <alignment wrapText="1"/>
    </xf>
    <xf numFmtId="0" fontId="1" fillId="0" borderId="0"/>
    <xf numFmtId="0" fontId="39" fillId="0" borderId="0"/>
    <xf numFmtId="9" fontId="37" fillId="0" borderId="0" applyFont="0" applyFill="0" applyBorder="0" applyAlignment="0" applyProtection="0"/>
    <xf numFmtId="0" fontId="1" fillId="0" borderId="0"/>
    <xf numFmtId="0" fontId="1" fillId="0" borderId="0"/>
    <xf numFmtId="0" fontId="37" fillId="0" borderId="0"/>
    <xf numFmtId="0" fontId="1" fillId="0" borderId="0"/>
    <xf numFmtId="166" fontId="1" fillId="0" borderId="0" applyFont="0" applyFill="0" applyBorder="0" applyAlignment="0" applyProtection="0"/>
    <xf numFmtId="0" fontId="1" fillId="0" borderId="0"/>
    <xf numFmtId="0" fontId="39" fillId="0" borderId="0"/>
    <xf numFmtId="0" fontId="1" fillId="0" borderId="0"/>
    <xf numFmtId="0" fontId="42" fillId="0" borderId="0"/>
    <xf numFmtId="0" fontId="8" fillId="0" borderId="0"/>
    <xf numFmtId="0" fontId="1" fillId="0" borderId="0"/>
    <xf numFmtId="0" fontId="1" fillId="0" borderId="0"/>
    <xf numFmtId="166" fontId="1" fillId="0" borderId="0" applyFont="0" applyFill="0" applyBorder="0" applyAlignment="0" applyProtection="0"/>
    <xf numFmtId="0" fontId="43" fillId="0" borderId="0"/>
    <xf numFmtId="0" fontId="44" fillId="0" borderId="0" applyNumberFormat="0" applyFill="0" applyBorder="0" applyAlignment="0" applyProtection="0"/>
    <xf numFmtId="0" fontId="43" fillId="0" borderId="0"/>
    <xf numFmtId="0" fontId="1" fillId="0" borderId="0"/>
    <xf numFmtId="0" fontId="4" fillId="0" borderId="0"/>
    <xf numFmtId="0" fontId="43" fillId="0" borderId="0"/>
    <xf numFmtId="0" fontId="1" fillId="0" borderId="0"/>
    <xf numFmtId="0" fontId="43" fillId="0" borderId="0"/>
    <xf numFmtId="0" fontId="4" fillId="0" borderId="0"/>
    <xf numFmtId="0" fontId="4" fillId="0" borderId="0"/>
    <xf numFmtId="0" fontId="3" fillId="0" borderId="0"/>
    <xf numFmtId="0" fontId="43" fillId="0" borderId="0"/>
    <xf numFmtId="9" fontId="1" fillId="0" borderId="0" applyFont="0" applyFill="0" applyBorder="0" applyAlignment="0" applyProtection="0"/>
    <xf numFmtId="0" fontId="45" fillId="0" borderId="0" applyNumberForma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41" fillId="0" borderId="0"/>
    <xf numFmtId="166" fontId="1" fillId="0" borderId="0" applyFont="0" applyFill="0" applyBorder="0" applyAlignment="0" applyProtection="0"/>
    <xf numFmtId="166" fontId="1" fillId="0" borderId="0" applyFont="0" applyFill="0" applyBorder="0" applyAlignment="0" applyProtection="0"/>
    <xf numFmtId="0" fontId="40" fillId="0" borderId="0"/>
    <xf numFmtId="0" fontId="1" fillId="0" borderId="0"/>
    <xf numFmtId="0" fontId="3" fillId="0" borderId="0"/>
    <xf numFmtId="0" fontId="1" fillId="0" borderId="0"/>
    <xf numFmtId="0" fontId="3" fillId="0" borderId="0"/>
    <xf numFmtId="0" fontId="3" fillId="0" borderId="0">
      <alignment vertical="top"/>
    </xf>
    <xf numFmtId="0" fontId="3" fillId="0" borderId="0">
      <alignment vertical="top"/>
    </xf>
    <xf numFmtId="9" fontId="1" fillId="0" borderId="0" applyFont="0" applyFill="0" applyBorder="0" applyAlignment="0" applyProtection="0"/>
    <xf numFmtId="0" fontId="8" fillId="0" borderId="0">
      <alignment vertical="top"/>
    </xf>
    <xf numFmtId="0" fontId="1" fillId="0" borderId="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43" fillId="0" borderId="0"/>
    <xf numFmtId="0" fontId="42" fillId="0" borderId="0"/>
    <xf numFmtId="9" fontId="1" fillId="0" borderId="0" applyFont="0" applyFill="0" applyBorder="0" applyAlignment="0" applyProtection="0"/>
    <xf numFmtId="0" fontId="43" fillId="0" borderId="0"/>
    <xf numFmtId="0" fontId="4" fillId="0" borderId="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41" fillId="0" borderId="0"/>
    <xf numFmtId="0" fontId="41" fillId="0" borderId="0"/>
    <xf numFmtId="0" fontId="1" fillId="0" borderId="0"/>
    <xf numFmtId="0" fontId="36" fillId="16" borderId="0" applyNumberFormat="0" applyBorder="0" applyAlignment="0" applyProtection="0"/>
    <xf numFmtId="166" fontId="3" fillId="0" borderId="0" applyFont="0" applyFill="0" applyBorder="0" applyAlignment="0" applyProtection="0"/>
    <xf numFmtId="0" fontId="3" fillId="0" borderId="0">
      <alignment wrapText="1"/>
    </xf>
    <xf numFmtId="0" fontId="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8" fontId="3" fillId="0" borderId="0"/>
    <xf numFmtId="9" fontId="3"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39"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37" fillId="0" borderId="0"/>
    <xf numFmtId="0" fontId="1" fillId="0" borderId="0"/>
    <xf numFmtId="0" fontId="1" fillId="0" borderId="0"/>
    <xf numFmtId="0" fontId="1" fillId="0" borderId="0"/>
    <xf numFmtId="0" fontId="39"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39" fillId="0" borderId="0">
      <alignment wrapText="1"/>
    </xf>
    <xf numFmtId="0" fontId="37"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9"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40" fillId="0" borderId="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38" fillId="0" borderId="0"/>
    <xf numFmtId="0" fontId="1" fillId="0" borderId="0"/>
    <xf numFmtId="9" fontId="1" fillId="0" borderId="0" applyFont="0" applyFill="0" applyBorder="0" applyAlignment="0" applyProtection="0"/>
    <xf numFmtId="0" fontId="38" fillId="0" borderId="0"/>
    <xf numFmtId="0" fontId="39" fillId="0" borderId="0"/>
    <xf numFmtId="0" fontId="37" fillId="0" borderId="0"/>
    <xf numFmtId="9" fontId="47" fillId="0" borderId="0" applyFont="0" applyFill="0" applyBorder="0" applyAlignment="0" applyProtection="0"/>
    <xf numFmtId="0" fontId="1" fillId="0" borderId="0"/>
    <xf numFmtId="0" fontId="1" fillId="0" borderId="0"/>
    <xf numFmtId="9" fontId="39" fillId="0" borderId="0" applyFont="0" applyFill="0" applyBorder="0" applyAlignment="0" applyProtection="0"/>
    <xf numFmtId="0" fontId="37" fillId="0" borderId="0"/>
    <xf numFmtId="169" fontId="37" fillId="0" borderId="0" applyFont="0" applyFill="0" applyBorder="0" applyAlignment="0" applyProtection="0"/>
    <xf numFmtId="170" fontId="39" fillId="0" borderId="0" applyFont="0" applyFill="0" applyBorder="0" applyAlignment="0" applyProtection="0"/>
    <xf numFmtId="9" fontId="48" fillId="0" borderId="0" applyFont="0" applyFill="0" applyBorder="0" applyAlignment="0" applyProtection="0"/>
    <xf numFmtId="0" fontId="1" fillId="0" borderId="0"/>
    <xf numFmtId="9" fontId="1" fillId="0" borderId="0" applyFont="0" applyFill="0" applyBorder="0" applyAlignment="0" applyProtection="0"/>
    <xf numFmtId="166" fontId="38" fillId="0" borderId="0" applyFont="0" applyFill="0" applyBorder="0" applyAlignment="0" applyProtection="0"/>
    <xf numFmtId="0" fontId="1" fillId="0" borderId="0"/>
    <xf numFmtId="0" fontId="1" fillId="0" borderId="0"/>
    <xf numFmtId="170" fontId="39" fillId="0" borderId="0" applyFont="0" applyFill="0" applyBorder="0" applyAlignment="0" applyProtection="0"/>
    <xf numFmtId="170" fontId="48" fillId="0" borderId="0" applyFont="0" applyFill="0" applyBorder="0" applyAlignment="0" applyProtection="0"/>
    <xf numFmtId="0" fontId="1" fillId="0" borderId="0"/>
    <xf numFmtId="9" fontId="1" fillId="0" borderId="0" applyFont="0" applyFill="0" applyBorder="0" applyAlignment="0" applyProtection="0"/>
    <xf numFmtId="166" fontId="38"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6" fontId="38" fillId="0" borderId="0" applyFont="0" applyFill="0" applyBorder="0" applyAlignment="0" applyProtection="0"/>
    <xf numFmtId="0" fontId="1" fillId="0" borderId="0"/>
    <xf numFmtId="0" fontId="1" fillId="0" borderId="0"/>
    <xf numFmtId="0" fontId="39" fillId="0" borderId="0"/>
    <xf numFmtId="170" fontId="48" fillId="0" borderId="0" applyFont="0" applyFill="0" applyBorder="0" applyAlignment="0" applyProtection="0"/>
    <xf numFmtId="9" fontId="38" fillId="0" borderId="0" applyFont="0" applyFill="0" applyBorder="0" applyAlignment="0" applyProtection="0"/>
    <xf numFmtId="170" fontId="48" fillId="0" borderId="0" applyFont="0" applyFill="0" applyBorder="0" applyAlignment="0" applyProtection="0"/>
    <xf numFmtId="0" fontId="37" fillId="0" borderId="0"/>
    <xf numFmtId="0" fontId="1" fillId="0" borderId="0"/>
    <xf numFmtId="0" fontId="40" fillId="0" borderId="0"/>
    <xf numFmtId="0" fontId="1" fillId="0" borderId="0"/>
    <xf numFmtId="0" fontId="39"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4"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alignment wrapText="1"/>
    </xf>
    <xf numFmtId="0" fontId="3" fillId="0" borderId="0"/>
    <xf numFmtId="0" fontId="1" fillId="0" borderId="0"/>
    <xf numFmtId="0" fontId="1" fillId="0" borderId="0"/>
    <xf numFmtId="0" fontId="50" fillId="19" borderId="0" applyNumberFormat="0" applyBorder="0" applyAlignment="0" applyProtection="0"/>
    <xf numFmtId="0" fontId="51" fillId="0" borderId="37">
      <protection hidden="1"/>
    </xf>
    <xf numFmtId="0" fontId="52" fillId="20" borderId="37" applyNumberFormat="0" applyFont="0" applyBorder="0" applyAlignment="0" applyProtection="0">
      <protection hidden="1"/>
    </xf>
    <xf numFmtId="0" fontId="53" fillId="18" borderId="39" applyNumberFormat="0" applyAlignment="0" applyProtection="0"/>
    <xf numFmtId="173" fontId="54" fillId="21" borderId="0">
      <alignment horizontal="center" vertical="top" wrapText="1"/>
    </xf>
    <xf numFmtId="3" fontId="55" fillId="0" borderId="0"/>
    <xf numFmtId="3" fontId="55" fillId="0" borderId="0" applyFont="0" applyFill="0" applyBorder="0" applyAlignment="0" applyProtection="0"/>
    <xf numFmtId="0" fontId="56" fillId="0" borderId="40">
      <alignment horizontal="center"/>
    </xf>
    <xf numFmtId="171" fontId="3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0" fontId="57" fillId="4" borderId="0">
      <alignment vertical="center" wrapText="1"/>
    </xf>
    <xf numFmtId="44" fontId="3" fillId="0" borderId="0" applyFont="0" applyFill="0" applyBorder="0" applyAlignment="0" applyProtection="0"/>
    <xf numFmtId="174" fontId="3" fillId="0" borderId="0" applyFont="0" applyFill="0" applyBorder="0" applyAlignment="0" applyProtection="0"/>
    <xf numFmtId="15" fontId="49" fillId="0" borderId="0">
      <alignment horizontal="right" vertical="center"/>
    </xf>
    <xf numFmtId="15" fontId="49" fillId="0" borderId="0">
      <alignment horizontal="right" vertical="center"/>
    </xf>
    <xf numFmtId="0" fontId="58" fillId="0" borderId="0" applyFont="0" applyFill="0" applyBorder="0" applyAlignment="0" applyProtection="0"/>
    <xf numFmtId="175" fontId="59" fillId="0" borderId="0" applyFont="0" applyFill="0" applyBorder="0" applyAlignment="0" applyProtection="0"/>
    <xf numFmtId="4" fontId="58" fillId="0" borderId="0" applyFont="0" applyFill="0" applyBorder="0" applyAlignment="0" applyProtection="0"/>
    <xf numFmtId="37" fontId="43" fillId="0" borderId="42">
      <alignment horizontal="right" vertical="top" wrapText="1"/>
      <protection locked="0"/>
    </xf>
    <xf numFmtId="2" fontId="58" fillId="0" borderId="0" applyFont="0" applyFill="0" applyBorder="0" applyAlignment="0" applyProtection="0"/>
    <xf numFmtId="0" fontId="58" fillId="0" borderId="43" applyNumberFormat="0" applyFont="0" applyFill="0" applyAlignment="0" applyProtection="0"/>
    <xf numFmtId="14" fontId="49" fillId="0" borderId="41" applyFill="0">
      <alignment horizontal="center" vertical="center" wrapText="1"/>
    </xf>
    <xf numFmtId="0" fontId="60" fillId="17" borderId="39" applyNumberFormat="0" applyAlignment="0" applyProtection="0"/>
    <xf numFmtId="0" fontId="61" fillId="4" borderId="33">
      <alignment vertical="top" wrapText="1"/>
    </xf>
    <xf numFmtId="0" fontId="62" fillId="0" borderId="0"/>
    <xf numFmtId="4" fontId="55" fillId="0" borderId="0" applyFont="0" applyFill="0" applyBorder="0" applyAlignment="0" applyProtection="0"/>
    <xf numFmtId="3" fontId="58" fillId="0" borderId="0" applyFont="0" applyFill="0" applyBorder="0" applyAlignment="0" applyProtection="0"/>
    <xf numFmtId="0" fontId="63" fillId="0" borderId="37">
      <alignment horizontal="left"/>
      <protection locked="0"/>
    </xf>
    <xf numFmtId="0" fontId="1" fillId="0" borderId="0"/>
    <xf numFmtId="0" fontId="1" fillId="0" borderId="0"/>
    <xf numFmtId="0" fontId="37" fillId="0" borderId="0"/>
    <xf numFmtId="0" fontId="40" fillId="0" borderId="0"/>
    <xf numFmtId="0" fontId="64" fillId="0" borderId="0"/>
    <xf numFmtId="0" fontId="64" fillId="0" borderId="0"/>
    <xf numFmtId="0" fontId="37" fillId="0" borderId="0"/>
    <xf numFmtId="0" fontId="1" fillId="0" borderId="0"/>
    <xf numFmtId="172" fontId="39" fillId="0" borderId="0"/>
    <xf numFmtId="172" fontId="39" fillId="0" borderId="0"/>
    <xf numFmtId="176" fontId="39" fillId="0" borderId="0" applyFont="0"/>
    <xf numFmtId="176" fontId="39" fillId="0" borderId="0" applyFont="0"/>
    <xf numFmtId="37" fontId="49" fillId="0" borderId="0">
      <alignment horizontal="right" vertical="center"/>
    </xf>
    <xf numFmtId="37" fontId="49" fillId="0" borderId="0">
      <alignment horizontal="right" vertical="center"/>
    </xf>
    <xf numFmtId="177" fontId="39" fillId="0" borderId="0" applyFont="0" applyFill="0" applyBorder="0" applyAlignment="0" applyProtection="0"/>
    <xf numFmtId="177"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10" fontId="58" fillId="0" borderId="0" applyFont="0" applyFill="0" applyBorder="0" applyAlignment="0" applyProtection="0"/>
    <xf numFmtId="0" fontId="65" fillId="0" borderId="37" applyNumberFormat="0" applyFill="0" applyBorder="0" applyAlignment="0" applyProtection="0">
      <protection hidden="1"/>
    </xf>
    <xf numFmtId="0" fontId="58" fillId="0" borderId="0"/>
    <xf numFmtId="49" fontId="66" fillId="0" borderId="0" applyBorder="0"/>
    <xf numFmtId="0" fontId="67" fillId="0" borderId="0" applyFill="0" applyBorder="0" applyProtection="0">
      <alignment horizontal="left" vertical="top"/>
    </xf>
    <xf numFmtId="0" fontId="68" fillId="20" borderId="37"/>
    <xf numFmtId="178" fontId="59"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40"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46" fillId="0" borderId="0"/>
    <xf numFmtId="0" fontId="1" fillId="0" borderId="0"/>
    <xf numFmtId="0" fontId="37" fillId="0" borderId="0"/>
    <xf numFmtId="0" fontId="42" fillId="0" borderId="0"/>
    <xf numFmtId="181" fontId="37" fillId="0" borderId="0" applyFont="0" applyFill="0" applyBorder="0" applyAlignment="0" applyProtection="0"/>
    <xf numFmtId="9" fontId="37" fillId="0" borderId="0" applyFont="0" applyFill="0" applyBorder="0" applyAlignment="0" applyProtection="0"/>
    <xf numFmtId="0" fontId="72" fillId="0" borderId="0"/>
    <xf numFmtId="0" fontId="38" fillId="0" borderId="0"/>
    <xf numFmtId="0" fontId="37" fillId="0" borderId="0"/>
    <xf numFmtId="9" fontId="37" fillId="0" borderId="0" applyFont="0" applyFill="0" applyBorder="0" applyAlignment="0" applyProtection="0"/>
    <xf numFmtId="9" fontId="1" fillId="0" borderId="0" applyFont="0" applyFill="0" applyBorder="0" applyAlignment="0" applyProtection="0"/>
    <xf numFmtId="0" fontId="39" fillId="0" borderId="0"/>
    <xf numFmtId="0" fontId="1" fillId="0" borderId="0"/>
    <xf numFmtId="0" fontId="37" fillId="0" borderId="0"/>
    <xf numFmtId="0" fontId="42" fillId="0" borderId="0"/>
    <xf numFmtId="9" fontId="1" fillId="0" borderId="0" applyFont="0" applyFill="0" applyBorder="0" applyAlignment="0" applyProtection="0"/>
    <xf numFmtId="0" fontId="38" fillId="0" borderId="0"/>
    <xf numFmtId="9" fontId="38" fillId="0" borderId="0" applyFont="0" applyFill="0" applyBorder="0" applyAlignment="0" applyProtection="0"/>
    <xf numFmtId="0" fontId="1" fillId="0" borderId="0"/>
    <xf numFmtId="0" fontId="1" fillId="0" borderId="0"/>
    <xf numFmtId="0" fontId="42" fillId="0" borderId="0"/>
    <xf numFmtId="0" fontId="3" fillId="0" borderId="0">
      <alignment wrapText="1"/>
    </xf>
    <xf numFmtId="0" fontId="71" fillId="0" borderId="0"/>
    <xf numFmtId="0" fontId="42" fillId="0" borderId="0"/>
    <xf numFmtId="0" fontId="42" fillId="0" borderId="0"/>
    <xf numFmtId="0" fontId="42" fillId="0" borderId="0"/>
    <xf numFmtId="0" fontId="73" fillId="0" borderId="0"/>
    <xf numFmtId="0" fontId="72" fillId="0" borderId="0"/>
    <xf numFmtId="9" fontId="37" fillId="0" borderId="0" applyFont="0" applyFill="0" applyBorder="0" applyAlignment="0" applyProtection="0"/>
    <xf numFmtId="9" fontId="72" fillId="0" borderId="0" applyFont="0" applyFill="0" applyBorder="0" applyAlignment="0" applyProtection="0"/>
    <xf numFmtId="0" fontId="1" fillId="0" borderId="0"/>
    <xf numFmtId="0" fontId="38" fillId="0" borderId="0"/>
    <xf numFmtId="0" fontId="72" fillId="0" borderId="0"/>
    <xf numFmtId="0" fontId="42" fillId="0" borderId="0"/>
    <xf numFmtId="0" fontId="37" fillId="0" borderId="0"/>
    <xf numFmtId="0" fontId="42" fillId="0" borderId="0"/>
    <xf numFmtId="0" fontId="42" fillId="0" borderId="0"/>
    <xf numFmtId="0" fontId="74" fillId="0" borderId="0"/>
    <xf numFmtId="0" fontId="42" fillId="0" borderId="0"/>
    <xf numFmtId="0" fontId="37" fillId="0" borderId="0"/>
    <xf numFmtId="0" fontId="74" fillId="0" borderId="0"/>
    <xf numFmtId="9" fontId="42" fillId="0" borderId="0" applyFont="0" applyFill="0" applyBorder="0" applyAlignment="0" applyProtection="0"/>
    <xf numFmtId="0" fontId="42" fillId="0" borderId="0"/>
    <xf numFmtId="0" fontId="42" fillId="0" borderId="0"/>
    <xf numFmtId="0" fontId="42" fillId="0" borderId="0"/>
    <xf numFmtId="0" fontId="42" fillId="0" borderId="0"/>
    <xf numFmtId="0" fontId="74" fillId="0" borderId="0"/>
    <xf numFmtId="0" fontId="42" fillId="0" borderId="0"/>
    <xf numFmtId="9" fontId="3" fillId="0" borderId="0" quotePrefix="1" applyFont="0" applyFill="0" applyBorder="0" applyAlignment="0">
      <protection locked="0"/>
    </xf>
    <xf numFmtId="0" fontId="42" fillId="0" borderId="0"/>
    <xf numFmtId="0" fontId="42" fillId="0" borderId="0"/>
    <xf numFmtId="0" fontId="37" fillId="0" borderId="0"/>
    <xf numFmtId="0" fontId="37" fillId="0" borderId="0"/>
    <xf numFmtId="0" fontId="42" fillId="0" borderId="0"/>
    <xf numFmtId="0" fontId="42" fillId="0" borderId="0"/>
    <xf numFmtId="0" fontId="1" fillId="0" borderId="0"/>
    <xf numFmtId="9" fontId="1" fillId="0" borderId="0" applyFont="0" applyFill="0" applyBorder="0" applyAlignment="0" applyProtection="0"/>
    <xf numFmtId="9" fontId="42" fillId="0" borderId="0" applyFont="0" applyFill="0" applyBorder="0" applyAlignment="0" applyProtection="0"/>
    <xf numFmtId="0" fontId="42" fillId="0" borderId="0"/>
    <xf numFmtId="0" fontId="42" fillId="0" borderId="0"/>
    <xf numFmtId="0" fontId="1" fillId="0" borderId="0"/>
    <xf numFmtId="0" fontId="42" fillId="0" borderId="0"/>
    <xf numFmtId="0" fontId="42" fillId="0" borderId="0"/>
    <xf numFmtId="182" fontId="42" fillId="0" borderId="0" applyFont="0" applyFill="0" applyBorder="0" applyAlignment="0" applyProtection="0"/>
    <xf numFmtId="183" fontId="1" fillId="0" borderId="0" applyFont="0" applyFill="0" applyBorder="0" applyAlignment="0" applyProtection="0"/>
    <xf numFmtId="0" fontId="43"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74" fillId="0" borderId="0"/>
    <xf numFmtId="0" fontId="42" fillId="0" borderId="0"/>
    <xf numFmtId="0" fontId="42" fillId="0" borderId="0"/>
    <xf numFmtId="0" fontId="42" fillId="0" borderId="0"/>
    <xf numFmtId="182" fontId="4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42" fillId="0" borderId="0"/>
    <xf numFmtId="0" fontId="42" fillId="0" borderId="0"/>
    <xf numFmtId="0" fontId="42" fillId="0" borderId="0"/>
    <xf numFmtId="0" fontId="76" fillId="0" borderId="0"/>
    <xf numFmtId="0" fontId="39" fillId="0" borderId="0"/>
    <xf numFmtId="0" fontId="3" fillId="0" borderId="0"/>
    <xf numFmtId="0" fontId="42" fillId="0" borderId="0"/>
    <xf numFmtId="0" fontId="42" fillId="0" borderId="0"/>
    <xf numFmtId="0" fontId="42" fillId="0" borderId="0"/>
    <xf numFmtId="0" fontId="77" fillId="0" borderId="0"/>
    <xf numFmtId="0" fontId="43" fillId="0" borderId="0"/>
    <xf numFmtId="9" fontId="1" fillId="0" borderId="0" applyFont="0" applyFill="0" applyBorder="0" applyAlignment="0" applyProtection="0"/>
    <xf numFmtId="0" fontId="42" fillId="0" borderId="0"/>
    <xf numFmtId="0" fontId="42" fillId="0" borderId="0"/>
    <xf numFmtId="9" fontId="42" fillId="0" borderId="0" applyFont="0" applyFill="0" applyBorder="0" applyAlignment="0" applyProtection="0"/>
    <xf numFmtId="0" fontId="42" fillId="0" borderId="0"/>
    <xf numFmtId="0" fontId="42" fillId="0" borderId="0"/>
    <xf numFmtId="182" fontId="42" fillId="0" borderId="0" applyFont="0" applyFill="0" applyBorder="0" applyAlignment="0" applyProtection="0"/>
    <xf numFmtId="0" fontId="43" fillId="0" borderId="0"/>
    <xf numFmtId="0" fontId="42" fillId="0" borderId="0"/>
    <xf numFmtId="9" fontId="42" fillId="0" borderId="0" applyFont="0" applyFill="0" applyBorder="0" applyAlignment="0" applyProtection="0"/>
    <xf numFmtId="0" fontId="75" fillId="0" borderId="0"/>
    <xf numFmtId="9" fontId="75" fillId="0" borderId="0" applyFont="0" applyFill="0" applyBorder="0" applyAlignment="0" applyProtection="0"/>
    <xf numFmtId="0" fontId="75" fillId="0" borderId="0"/>
    <xf numFmtId="0" fontId="75" fillId="0" borderId="0"/>
    <xf numFmtId="183" fontId="75" fillId="0" borderId="0" applyFont="0" applyFill="0" applyBorder="0" applyAlignment="0" applyProtection="0"/>
    <xf numFmtId="0" fontId="75" fillId="0" borderId="0"/>
    <xf numFmtId="0" fontId="75" fillId="0" borderId="0"/>
    <xf numFmtId="0" fontId="75" fillId="0" borderId="0"/>
    <xf numFmtId="0" fontId="42" fillId="0" borderId="0"/>
    <xf numFmtId="0" fontId="75" fillId="0" borderId="0"/>
    <xf numFmtId="0" fontId="75" fillId="0" borderId="0"/>
    <xf numFmtId="0" fontId="75" fillId="0" borderId="0"/>
    <xf numFmtId="0" fontId="75" fillId="0" borderId="0"/>
    <xf numFmtId="0" fontId="75" fillId="0" borderId="0"/>
    <xf numFmtId="0" fontId="42" fillId="0" borderId="0"/>
    <xf numFmtId="0" fontId="41" fillId="0" borderId="0"/>
    <xf numFmtId="0" fontId="4" fillId="0" borderId="0"/>
    <xf numFmtId="0" fontId="3" fillId="0" borderId="0"/>
    <xf numFmtId="0" fontId="4" fillId="0" borderId="0"/>
    <xf numFmtId="0" fontId="37" fillId="0" borderId="0"/>
    <xf numFmtId="0" fontId="42" fillId="0" borderId="0"/>
    <xf numFmtId="181" fontId="37"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9" fontId="4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9" fontId="42" fillId="0" borderId="0" applyFont="0" applyFill="0" applyBorder="0" applyAlignment="0" applyProtection="0"/>
    <xf numFmtId="0" fontId="42" fillId="0" borderId="0"/>
    <xf numFmtId="0" fontId="42" fillId="0" borderId="0"/>
    <xf numFmtId="0" fontId="42" fillId="0" borderId="0"/>
    <xf numFmtId="0" fontId="42" fillId="0" borderId="0"/>
    <xf numFmtId="182" fontId="4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182" fontId="42"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2" fillId="0" borderId="0"/>
    <xf numFmtId="0" fontId="42" fillId="0" borderId="0"/>
    <xf numFmtId="9" fontId="42" fillId="0" borderId="0" applyFont="0" applyFill="0" applyBorder="0" applyAlignment="0" applyProtection="0"/>
    <xf numFmtId="0" fontId="42" fillId="0" borderId="0"/>
    <xf numFmtId="0" fontId="42" fillId="0" borderId="0"/>
    <xf numFmtId="182" fontId="42" fillId="0" borderId="0" applyFont="0" applyFill="0" applyBorder="0" applyAlignment="0" applyProtection="0"/>
    <xf numFmtId="0" fontId="42" fillId="0" borderId="0"/>
    <xf numFmtId="9" fontId="42" fillId="0" borderId="0" applyFont="0" applyFill="0" applyBorder="0" applyAlignment="0" applyProtection="0"/>
    <xf numFmtId="0" fontId="42" fillId="0" borderId="0"/>
    <xf numFmtId="0" fontId="42" fillId="0" borderId="0"/>
    <xf numFmtId="0" fontId="39" fillId="0" borderId="0"/>
    <xf numFmtId="166" fontId="1"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3" fillId="0" borderId="0"/>
    <xf numFmtId="0" fontId="38" fillId="0" borderId="0"/>
    <xf numFmtId="9" fontId="1" fillId="0" borderId="0" applyFont="0" applyFill="0" applyBorder="0" applyAlignment="0" applyProtection="0"/>
    <xf numFmtId="0" fontId="1" fillId="0" borderId="0"/>
    <xf numFmtId="0" fontId="1" fillId="0" borderId="0"/>
    <xf numFmtId="0" fontId="41" fillId="0" borderId="0"/>
    <xf numFmtId="41" fontId="37" fillId="0" borderId="0" applyFont="0" applyFill="0" applyBorder="0" applyAlignment="0" applyProtection="0"/>
    <xf numFmtId="0" fontId="41" fillId="0" borderId="0"/>
    <xf numFmtId="41" fontId="1" fillId="0" borderId="0" applyFont="0" applyFill="0" applyBorder="0" applyAlignment="0" applyProtection="0"/>
    <xf numFmtId="9" fontId="4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37" fillId="0" borderId="0" applyFont="0" applyFill="0" applyBorder="0" applyAlignment="0" applyProtection="0"/>
    <xf numFmtId="0" fontId="43" fillId="0" borderId="0"/>
    <xf numFmtId="0" fontId="43" fillId="0" borderId="0"/>
    <xf numFmtId="0" fontId="4" fillId="0" borderId="0"/>
    <xf numFmtId="0" fontId="4" fillId="0" borderId="0"/>
    <xf numFmtId="0" fontId="1" fillId="0" borderId="0"/>
    <xf numFmtId="0" fontId="4" fillId="0" borderId="0"/>
    <xf numFmtId="0" fontId="4" fillId="0" borderId="0"/>
    <xf numFmtId="0" fontId="43" fillId="0" borderId="0"/>
    <xf numFmtId="0" fontId="42" fillId="0" borderId="0"/>
    <xf numFmtId="0" fontId="75" fillId="0" borderId="0"/>
    <xf numFmtId="9" fontId="1" fillId="0" borderId="0" applyFont="0" applyFill="0" applyBorder="0" applyAlignment="0" applyProtection="0"/>
    <xf numFmtId="0" fontId="1" fillId="0" borderId="0"/>
    <xf numFmtId="0" fontId="4" fillId="0" borderId="0"/>
    <xf numFmtId="0" fontId="4" fillId="0" borderId="0"/>
    <xf numFmtId="0" fontId="4" fillId="0" borderId="0"/>
    <xf numFmtId="0" fontId="1" fillId="0" borderId="0"/>
    <xf numFmtId="0" fontId="1" fillId="0" borderId="0"/>
    <xf numFmtId="0" fontId="43" fillId="0" borderId="0"/>
    <xf numFmtId="0" fontId="1" fillId="0" borderId="0"/>
    <xf numFmtId="0" fontId="42" fillId="0" borderId="0"/>
    <xf numFmtId="0" fontId="4" fillId="0" borderId="0"/>
    <xf numFmtId="0" fontId="4"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37" fillId="0" borderId="0" applyFont="0" applyFill="0" applyBorder="0" applyAlignment="0" applyProtection="0"/>
    <xf numFmtId="9" fontId="40"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1" fontId="37" fillId="0" borderId="0" applyFont="0" applyFill="0" applyBorder="0" applyAlignment="0" applyProtection="0"/>
    <xf numFmtId="0" fontId="3" fillId="0" borderId="0"/>
    <xf numFmtId="0" fontId="3" fillId="0" borderId="0"/>
  </cellStyleXfs>
  <cellXfs count="29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cellXfs>
  <cellStyles count="982">
    <cellStyle name="20% - Accent3 2" xfId="601" xr:uid="{DDCE08AF-52C2-4F60-9B67-25BA5FADE343}"/>
    <cellStyle name="Array" xfId="602" xr:uid="{E2152789-75AF-4FB5-B24E-F664B7D8ED2D}"/>
    <cellStyle name="Array Enter" xfId="603" xr:uid="{A7D94AC7-805F-40A8-95EE-BF50991C26AD}"/>
    <cellStyle name="Calculation 2" xfId="604" xr:uid="{95EF035D-3B2A-44F5-99CA-C85DBE5901DE}"/>
    <cellStyle name="Checks" xfId="605" xr:uid="{900D14F1-1964-4E7D-B399-3E38E7D398B0}"/>
    <cellStyle name="cijeli" xfId="606" xr:uid="{A17C90D2-CEAA-4A61-A168-F7326E9386DB}"/>
    <cellStyle name="cj" xfId="607" xr:uid="{1CA47DA1-E177-49F4-9793-D320752D5C06}"/>
    <cellStyle name="Column_Title" xfId="608" xr:uid="{5336018C-E78F-4E09-B67F-9165FFC2F0B2}"/>
    <cellStyle name="Comma [0] 2" xfId="609" xr:uid="{BD51D8B4-521C-44FF-9072-36C1334039E5}"/>
    <cellStyle name="Comma [0] 2 2" xfId="928" xr:uid="{85D02478-2C1E-4FB1-94E1-ECC43B0A7AA8}"/>
    <cellStyle name="Comma [0] 3" xfId="979" xr:uid="{81FC6858-5E74-4DDE-B785-439E72AB05FC}"/>
    <cellStyle name="Comma 10" xfId="412" xr:uid="{B28DC01A-755D-427A-BC5F-14E0715F4DEB}"/>
    <cellStyle name="Comma 11" xfId="424" xr:uid="{A4B06582-632F-4746-B5AF-1102A41F22E8}"/>
    <cellStyle name="Comma 12" xfId="27" xr:uid="{CFB4E6DB-5960-4AEB-BD9E-F4FA89599F0E}"/>
    <cellStyle name="Comma 2" xfId="39" xr:uid="{453B1653-CBC1-4B77-8916-F3864A62A9C0}"/>
    <cellStyle name="Comma 2 10" xfId="262" xr:uid="{46872052-5A90-498E-A275-A9A4E73986DB}"/>
    <cellStyle name="Comma 2 10 2" xfId="384" xr:uid="{F27B83B5-BBE4-4A19-85BA-8C2A6FDA649D}"/>
    <cellStyle name="Comma 2 11" xfId="297" xr:uid="{E5976F4F-D0EA-4775-8D40-3EAD1007EEA5}"/>
    <cellStyle name="Comma 2 12" xfId="174" xr:uid="{37E94504-DB20-4C7D-A75B-FFED41DE92C5}"/>
    <cellStyle name="Comma 2 13" xfId="417" xr:uid="{481C332E-1C10-4C9D-AFD8-6A385E47B02B}"/>
    <cellStyle name="Comma 2 14" xfId="429" xr:uid="{6B66A648-3D1A-4B0C-95D0-49DBDD30F989}"/>
    <cellStyle name="Comma 2 15" xfId="445" xr:uid="{720E0C51-8945-4826-ACA6-A173F9D1BECE}"/>
    <cellStyle name="Comma 2 16" xfId="516" xr:uid="{7DE65199-1BD1-4C26-93C2-85DA3F662959}"/>
    <cellStyle name="Comma 2 17" xfId="550" xr:uid="{D6EDD006-4C0E-4CE1-8AD5-C5B5E0658665}"/>
    <cellStyle name="Comma 2 18" xfId="933" xr:uid="{C2F72D03-9AD2-46D9-A8E2-C2C05E13557B}"/>
    <cellStyle name="Comma 2 19" xfId="61" xr:uid="{646B6F8A-D186-435C-B495-28248B247BEE}"/>
    <cellStyle name="Comma 2 2" xfId="81" xr:uid="{8BFD5B37-AC12-46F7-AAAE-707BA6894686}"/>
    <cellStyle name="Comma 2 2 2" xfId="102" xr:uid="{DBB5CBAA-ED93-41E1-88A4-9D7EC3DE75D5}"/>
    <cellStyle name="Comma 2 2 2 2" xfId="285" xr:uid="{7E9CB6C8-D49D-4856-AB5F-6411CC3B0DD9}"/>
    <cellStyle name="Comma 2 2 2 2 2" xfId="406" xr:uid="{55ED522A-401A-4DFE-9F7E-F322D0C458A9}"/>
    <cellStyle name="Comma 2 2 2 2 3" xfId="664" xr:uid="{AEBA2DF2-CF60-4C96-9EBE-33031E57B8D8}"/>
    <cellStyle name="Comma 2 2 2 3" xfId="319" xr:uid="{20471911-7CB4-4547-983F-A49269C8BC51}"/>
    <cellStyle name="Comma 2 2 2 3 2" xfId="904" xr:uid="{113F9359-053D-4BEE-837B-ED4BD431D951}"/>
    <cellStyle name="Comma 2 2 2 4" xfId="197" xr:uid="{18B1E816-6F81-4BCA-AF08-BB30A8178F17}"/>
    <cellStyle name="Comma 2 2 2 5" xfId="457" xr:uid="{0631F302-ED2F-41BB-98FC-45CB2C20D919}"/>
    <cellStyle name="Comma 2 2 2 6" xfId="575" xr:uid="{0E706A13-54E8-46C5-B589-E954F2B5DBD6}"/>
    <cellStyle name="Comma 2 2 3" xfId="124" xr:uid="{4D552CBA-E09C-40A3-8496-4CA5EC85CF72}"/>
    <cellStyle name="Comma 2 2 3 2" xfId="334" xr:uid="{1ACDDC5F-42E6-4E1E-AAC5-9C9B776828B2}"/>
    <cellStyle name="Comma 2 2 3 3" xfId="212" xr:uid="{6DE3833B-178E-48F0-A63F-5C6A8E04C7DC}"/>
    <cellStyle name="Comma 2 2 3 4" xfId="458" xr:uid="{74C7184A-3970-4A15-BB9E-760489C22A59}"/>
    <cellStyle name="Comma 2 2 3 5" xfId="524" xr:uid="{742A3ACD-4EE8-4EBE-B9A6-1A4EABA3D05F}"/>
    <cellStyle name="Comma 2 2 3 6" xfId="611" xr:uid="{F9C5445D-03E5-49E8-9CA3-82333D4C77F4}"/>
    <cellStyle name="Comma 2 2 4" xfId="242" xr:uid="{D25A0994-387C-4609-87FA-C2A7A759BB3F}"/>
    <cellStyle name="Comma 2 2 4 2" xfId="364" xr:uid="{A2B30D63-978E-4329-9E41-29268F579193}"/>
    <cellStyle name="Comma 2 2 4 3" xfId="680" xr:uid="{8E653426-1B67-4595-A5C6-50452AD9B888}"/>
    <cellStyle name="Comma 2 2 5" xfId="270" xr:uid="{98AD0A15-9BBB-4E99-8D3F-4F9637E8718D}"/>
    <cellStyle name="Comma 2 2 5 2" xfId="392" xr:uid="{FB96C71D-FFB4-460F-BD78-ECB8855F60A6}"/>
    <cellStyle name="Comma 2 2 6" xfId="305" xr:uid="{92DB2DD0-4D28-4253-8A70-E352997F1FCA}"/>
    <cellStyle name="Comma 2 2 7" xfId="182" xr:uid="{D5AB8C78-09BC-40BE-A07E-474161674EF8}"/>
    <cellStyle name="Comma 2 2 8" xfId="446" xr:uid="{C202B195-6DF6-4C27-985E-35FE869F23F2}"/>
    <cellStyle name="Comma 2 2 9" xfId="563" xr:uid="{781B47D7-6DFA-4550-A330-F8BB02706ADA}"/>
    <cellStyle name="Comma 2 3" xfId="78" xr:uid="{825AE593-8182-4C01-968B-C74C07CB3D49}"/>
    <cellStyle name="Comma 2 3 2" xfId="268" xr:uid="{17C4E271-D347-4611-B69E-CA8F580D4CE5}"/>
    <cellStyle name="Comma 2 3 2 2" xfId="390" xr:uid="{DBA83BD0-E149-4A6E-A5D3-0ED1F1043511}"/>
    <cellStyle name="Comma 2 3 2 3" xfId="665" xr:uid="{1294E32A-B49B-40F8-852C-C2D692BFF78D}"/>
    <cellStyle name="Comma 2 3 3" xfId="303" xr:uid="{B4C84617-96AC-48F9-8E36-5B0A47C2D3E1}"/>
    <cellStyle name="Comma 2 3 3 2" xfId="826" xr:uid="{B5C1F62B-6EF2-44C7-931C-0DD7B8417FEE}"/>
    <cellStyle name="Comma 2 3 4" xfId="180" xr:uid="{08070AA2-3078-4AED-B8FB-FEEDB015DA96}"/>
    <cellStyle name="Comma 2 3 5" xfId="459" xr:uid="{9D8F0DAF-5B2D-4385-AD56-30E690AAB63D}"/>
    <cellStyle name="Comma 2 3 6" xfId="561" xr:uid="{028D8180-D335-4875-AF60-8CE33EDC7970}"/>
    <cellStyle name="Comma 2 4" xfId="99" xr:uid="{0AADEC6C-46A9-4002-8545-6031C3F34B16}"/>
    <cellStyle name="Comma 2 4 2" xfId="282" xr:uid="{AD1A72BA-A91B-473A-8833-F41B8A0D82A3}"/>
    <cellStyle name="Comma 2 4 2 2" xfId="403" xr:uid="{2DC29D05-EAFC-41E1-93BB-CCDE7A0DEE2E}"/>
    <cellStyle name="Comma 2 4 2 3" xfId="666" xr:uid="{7EA86F0F-7CC1-4C8D-ACF9-721D9B7AA892}"/>
    <cellStyle name="Comma 2 4 3" xfId="316" xr:uid="{955EEC3A-7E67-4A0B-B573-1CFE6C6426C3}"/>
    <cellStyle name="Comma 2 4 3 2" xfId="686" xr:uid="{3E28D24D-2948-4D64-B8C0-7CF5F31CA519}"/>
    <cellStyle name="Comma 2 4 4" xfId="194" xr:uid="{8EB83144-CAA4-4C81-B35E-D27822E4417C}"/>
    <cellStyle name="Comma 2 4 5" xfId="460" xr:uid="{E04CE295-5E1E-4ABD-91AF-BFE5B5DF5CA7}"/>
    <cellStyle name="Comma 2 4 6" xfId="573" xr:uid="{D75F93B5-1B64-42B7-A1E5-C20EE832D5F2}"/>
    <cellStyle name="Comma 2 5" xfId="116" xr:uid="{D6E99E80-6713-4C31-8215-7BC1800A8262}"/>
    <cellStyle name="Comma 2 5 2" xfId="329" xr:uid="{54FD8C77-AA19-4350-8AFC-DBB17E62E355}"/>
    <cellStyle name="Comma 2 5 2 2" xfId="610" xr:uid="{5092365E-FD7B-4403-9EA3-2CC3C844888E}"/>
    <cellStyle name="Comma 2 5 3" xfId="207" xr:uid="{B776FED5-9870-40A5-A5E9-AF0B5BAF67E5}"/>
    <cellStyle name="Comma 2 5 4" xfId="461" xr:uid="{EE3E6351-B95D-421E-AFC4-83AEF7BB3066}"/>
    <cellStyle name="Comma 2 5 5" xfId="585" xr:uid="{8C7DAC2E-811B-406F-89AB-735586D23166}"/>
    <cellStyle name="Comma 2 6" xfId="140" xr:uid="{9AE0A89B-5DCC-4F09-9C1D-D478FCB5A6FE}"/>
    <cellStyle name="Comma 2 6 2" xfId="348" xr:uid="{68B9FE54-14BD-45CA-95FB-9FA910BEDCCC}"/>
    <cellStyle name="Comma 2 6 3" xfId="226" xr:uid="{D928573E-CFD2-4797-BB47-602BEDB6468D}"/>
    <cellStyle name="Comma 2 6 4" xfId="554" xr:uid="{C17B38B5-961A-4BCE-8BDB-A3CB346B6DC8}"/>
    <cellStyle name="Comma 2 7" xfId="149" xr:uid="{304FB3F8-9F0F-4D7F-965B-0AAAC6442BC6}"/>
    <cellStyle name="Comma 2 7 2" xfId="357" xr:uid="{871A9B8A-3A06-4FEC-816B-6E08B2053E18}"/>
    <cellStyle name="Comma 2 7 3" xfId="235" xr:uid="{E82C8006-B46C-475A-8E30-D0D965F27623}"/>
    <cellStyle name="Comma 2 7 4" xfId="594" xr:uid="{99D1631B-60A2-4313-BAC8-0EA019F09BD0}"/>
    <cellStyle name="Comma 2 8" xfId="162" xr:uid="{164D52AC-FD71-44BA-A831-89EB67046453}"/>
    <cellStyle name="Comma 2 8 2" xfId="363" xr:uid="{0D38DEF8-FF90-4FDD-A89F-A68788B1C834}"/>
    <cellStyle name="Comma 2 8 3" xfId="241" xr:uid="{E2BF8B1D-4693-4F16-AEBF-8DF0158A6B2B}"/>
    <cellStyle name="Comma 2 9" xfId="254" xr:uid="{9E1579A0-B467-4A94-A4C3-1EE45F10C5BC}"/>
    <cellStyle name="Comma 2 9 2" xfId="376" xr:uid="{A0ABB3B7-D07B-49C2-AA3C-08253D28A9E8}"/>
    <cellStyle name="Comma 3" xfId="53" xr:uid="{47FFEB29-C018-4993-B3EA-7BAAC8B19BC2}"/>
    <cellStyle name="Comma 3 10" xfId="447" xr:uid="{9FBCD34D-69C8-4EF3-A595-8060A1151426}"/>
    <cellStyle name="Comma 3 11" xfId="517" xr:uid="{2C2C4260-7C46-47FA-8554-04A80A6EAABF}"/>
    <cellStyle name="Comma 3 12" xfId="545" xr:uid="{F874D9DD-7983-49A9-A166-CBAC557B053C}"/>
    <cellStyle name="Comma 3 2" xfId="80" xr:uid="{A2C9962D-CC6E-4BAA-A2DA-CD670C04B582}"/>
    <cellStyle name="Comma 3 2 2" xfId="269" xr:uid="{458707EE-7D55-445D-B353-7BEC75A8B17D}"/>
    <cellStyle name="Comma 3 2 2 2" xfId="391" xr:uid="{0EDCDF5C-0EC6-4398-8D21-17D64FFADFA7}"/>
    <cellStyle name="Comma 3 2 2 3" xfId="613" xr:uid="{A6A362D2-6876-426E-812B-EC21D2645080}"/>
    <cellStyle name="Comma 3 2 3" xfId="304" xr:uid="{BF051AEC-EAC3-44EB-A74D-9C037F539BF7}"/>
    <cellStyle name="Comma 3 2 4" xfId="181" xr:uid="{25BCFC52-0001-43D8-B2F6-D39D11A0834C}"/>
    <cellStyle name="Comma 3 2 5" xfId="462" xr:uid="{005C8510-9337-48C3-A984-A41C4D2DF0AA}"/>
    <cellStyle name="Comma 3 2 6" xfId="537" xr:uid="{2ECFA13D-6A2C-40A8-A8F7-B080F9FB3E5B}"/>
    <cellStyle name="Comma 3 2 7" xfId="562" xr:uid="{3AAE4482-B38B-44E9-B50C-E475C70C75AE}"/>
    <cellStyle name="Comma 3 3" xfId="101" xr:uid="{84E971CD-C4B7-41BB-A192-7C57608697A5}"/>
    <cellStyle name="Comma 3 3 2" xfId="284" xr:uid="{CE2EC057-9F46-4638-BCAB-3CCE29180894}"/>
    <cellStyle name="Comma 3 3 2 2" xfId="405" xr:uid="{E993854D-12CB-4932-B5A3-1F063858B1BD}"/>
    <cellStyle name="Comma 3 3 2 3" xfId="667" xr:uid="{75273BDB-ED4F-4E9C-8184-8DB4A5C7A4B7}"/>
    <cellStyle name="Comma 3 3 3" xfId="318" xr:uid="{38EA5512-6BFA-496D-9CE6-054FE4BDEBE8}"/>
    <cellStyle name="Comma 3 3 4" xfId="196" xr:uid="{BB7FC403-55A6-46DD-AEBC-E0586B8E75D1}"/>
    <cellStyle name="Comma 3 3 5" xfId="463" xr:uid="{CCA16A90-F244-4294-A94B-71810B2C3578}"/>
    <cellStyle name="Comma 3 3 6" xfId="574" xr:uid="{B37F10AE-C166-4D9C-860A-D34465197A5C}"/>
    <cellStyle name="Comma 3 4" xfId="119" xr:uid="{32CB1582-9EE7-4E21-ABE2-AB036D6B44A6}"/>
    <cellStyle name="Comma 3 4 2" xfId="332" xr:uid="{58ECB7FF-42D1-46C2-B076-7BBEB78358C7}"/>
    <cellStyle name="Comma 3 4 3" xfId="210" xr:uid="{B7F4C2CC-A864-4553-A712-E5332198B8F6}"/>
    <cellStyle name="Comma 3 4 4" xfId="464" xr:uid="{34D3CAB3-C9AA-4334-8783-BD9CE98F5DE5}"/>
    <cellStyle name="Comma 3 4 5" xfId="553" xr:uid="{B0E6247C-5E06-46A3-A7C2-8B14DD0960BB}"/>
    <cellStyle name="Comma 3 5" xfId="151" xr:uid="{BDE18FAE-C5E8-425E-9D2B-4E7D26DEF9FB}"/>
    <cellStyle name="Comma 3 5 2" xfId="359" xr:uid="{735A2944-6562-4D16-BD39-356B41B054BE}"/>
    <cellStyle name="Comma 3 5 3" xfId="237" xr:uid="{961ED60A-31BB-45FA-BEDF-B0F5BE4AD861}"/>
    <cellStyle name="Comma 3 5 4" xfId="612" xr:uid="{DCDB34DE-19FC-4347-AC90-AB3422A8334B}"/>
    <cellStyle name="Comma 3 6" xfId="164" xr:uid="{1A3B390D-B07A-4410-B0B0-27FDD9F11DD3}"/>
    <cellStyle name="Comma 3 6 2" xfId="365" xr:uid="{99C36F36-D7A9-4C39-A28A-51B61FE65065}"/>
    <cellStyle name="Comma 3 6 3" xfId="243" xr:uid="{32748CBA-AF96-44A7-9EED-C5BE24DBD15F}"/>
    <cellStyle name="Comma 3 6 4" xfId="679" xr:uid="{1B354800-E634-4D7E-B853-885E0B164489}"/>
    <cellStyle name="Comma 3 7" xfId="257" xr:uid="{BA6AA683-8526-480D-82DF-A8D7C0F589AC}"/>
    <cellStyle name="Comma 3 7 2" xfId="379" xr:uid="{4270FE4B-0146-4AE0-989C-138247C81DD4}"/>
    <cellStyle name="Comma 3 8" xfId="292" xr:uid="{F3EEEF62-3985-4AFD-A21C-AB49FB3425CD}"/>
    <cellStyle name="Comma 3 9" xfId="169" xr:uid="{EC8ED081-5FE3-4C9F-9B97-6987BB3E10F2}"/>
    <cellStyle name="Comma 4" xfId="76" xr:uid="{0DB9011C-4862-4AAD-9E03-CE012F1ADE05}"/>
    <cellStyle name="Comma 4 2" xfId="107" xr:uid="{1ABD5537-23EE-4970-9DEA-EC85391B7BD2}"/>
    <cellStyle name="Comma 4 2 2" xfId="533" xr:uid="{69869CAA-0874-47A8-AD8E-406049DC63BE}"/>
    <cellStyle name="Comma 4 3" xfId="266" xr:uid="{47CF3963-1197-4082-8B45-A016C8E311E9}"/>
    <cellStyle name="Comma 4 3 2" xfId="388" xr:uid="{73D1DDDF-7F7B-4673-BCBD-849C63A2944D}"/>
    <cellStyle name="Comma 4 3 3" xfId="614" xr:uid="{B947EB2A-E59B-4F98-BB63-75FE8A45D45A}"/>
    <cellStyle name="Comma 4 4" xfId="301" xr:uid="{AAB70509-75D6-4884-8694-749898B3A824}"/>
    <cellStyle name="Comma 4 5" xfId="178" xr:uid="{ED11B4BB-90B5-4289-AF8E-078AAB66D05F}"/>
    <cellStyle name="Comma 4 6" xfId="465" xr:uid="{3EAFB539-7CD4-4733-9589-009119744B91}"/>
    <cellStyle name="Comma 4 7" xfId="521" xr:uid="{A237B172-2D64-4E74-BAA2-B9217725C188}"/>
    <cellStyle name="Comma 4 8" xfId="559" xr:uid="{03BEBEA0-22FE-4C92-9F47-F155EC83E3B0}"/>
    <cellStyle name="Comma 5" xfId="94" xr:uid="{7D0BE637-2B72-4B6D-B7E3-6718FEDD0B4C}"/>
    <cellStyle name="Comma 5 2" xfId="277" xr:uid="{AC61292E-8C27-456A-85BC-F1CD5A17764B}"/>
    <cellStyle name="Comma 5 2 2" xfId="398" xr:uid="{654D7803-4B50-4A3D-A620-C2B9B0BDD018}"/>
    <cellStyle name="Comma 5 2 3" xfId="668" xr:uid="{C942BA05-A649-4CDD-9762-F1F47CBD372D}"/>
    <cellStyle name="Comma 5 3" xfId="311" xr:uid="{ACAC23C4-437E-4B00-93D8-34D0D57F37CB}"/>
    <cellStyle name="Comma 5 4" xfId="189" xr:uid="{A6A14454-A4F5-4E6F-9534-E28CBACBA937}"/>
    <cellStyle name="Comma 5 5" xfId="467" xr:uid="{EF05D57C-B79F-4DEF-BFCC-874E06586243}"/>
    <cellStyle name="Comma 5 6" xfId="525" xr:uid="{1D011011-9AD7-46A1-952A-1CF126932FEE}"/>
    <cellStyle name="Comma 5 7" xfId="568" xr:uid="{EF08E52F-99DD-419A-8463-BBC8728B41EF}"/>
    <cellStyle name="Comma 6" xfId="111" xr:uid="{2B10E48C-B48E-47B4-A69E-7ECFB76C3B36}"/>
    <cellStyle name="Comma 6 2" xfId="324" xr:uid="{9066E50E-1C36-4EBD-84BF-D3BC79F47CE0}"/>
    <cellStyle name="Comma 6 3" xfId="202" xr:uid="{730C5669-4433-4151-BEF6-04D8FA447B42}"/>
    <cellStyle name="Comma 6 4" xfId="468" xr:uid="{BA3E97B9-6CD1-464B-BC28-44F74894EBDA}"/>
    <cellStyle name="Comma 6 5" xfId="528" xr:uid="{C3B6FE05-695A-4BE6-9E2F-4733DE4C76C8}"/>
    <cellStyle name="Comma 6 6" xfId="580" xr:uid="{FFED8396-F903-49E7-BF1F-D0C193D86194}"/>
    <cellStyle name="Comma 7" xfId="135" xr:uid="{11DB75C3-3142-4E69-8197-681A85F75754}"/>
    <cellStyle name="Comma 7 2" xfId="343" xr:uid="{DEB42443-F430-43E7-BF54-464CBF57BA29}"/>
    <cellStyle name="Comma 7 3" xfId="221" xr:uid="{3C81C35B-8E30-4EA3-820B-E82F1E5E546B}"/>
    <cellStyle name="Comma 7 4" xfId="589" xr:uid="{009C761E-325A-4FD6-BC58-BBC7151C92FF}"/>
    <cellStyle name="Comma 76" xfId="539" xr:uid="{3A596785-1964-4E36-9A3F-8F5BCCFBC2ED}"/>
    <cellStyle name="Comma 8" xfId="144" xr:uid="{745B64E2-92FD-44C2-A95D-1178D38D559A}"/>
    <cellStyle name="Comma 8 2" xfId="352" xr:uid="{E5422640-5DFE-4A72-B7EF-0D9E68827882}"/>
    <cellStyle name="Comma 8 3" xfId="230" xr:uid="{017E6ADC-0394-420C-95D3-75AF1B1CA2BF}"/>
    <cellStyle name="Comma 9" xfId="157" xr:uid="{13513095-8722-4723-BE52-2776462BCB1C}"/>
    <cellStyle name="Comma 9 2" xfId="371" xr:uid="{CFB99B2A-7103-465F-B3F9-C06E5A54E01E}"/>
    <cellStyle name="Comma 9 3" xfId="249" xr:uid="{E800D4D3-BC1C-4E86-AADE-1A9D394D615C}"/>
    <cellStyle name="Croattext" xfId="615" xr:uid="{CD98A8F1-CDC1-4D13-934A-CFA668DE25A1}"/>
    <cellStyle name="Currency 2" xfId="616" xr:uid="{6E21585F-2A67-46B4-A3F6-8BEA4C255944}"/>
    <cellStyle name="Currency 2 2" xfId="617" xr:uid="{19DBC21E-051A-47AD-95F8-C8EA82BE09EC}"/>
    <cellStyle name="Date" xfId="618" xr:uid="{D1B3E4D4-58B3-4A83-BA1B-8E09E3D615EE}"/>
    <cellStyle name="Date 2" xfId="619" xr:uid="{A036467B-96FA-4CF6-A3AD-AA0C52F951F8}"/>
    <cellStyle name="Datum" xfId="620" xr:uid="{63DB1CBF-AC46-4EF4-BD89-8EB4973A9F1B}"/>
    <cellStyle name="Dezimal [0]_ChartsSPORT" xfId="621" xr:uid="{ABB3BF88-EED0-4BC0-BE37-141A1E9B8E42}"/>
    <cellStyle name="Dezimal_ChartsSPORT" xfId="622" xr:uid="{7E3722A9-1AC2-4B71-AF9C-00A6B967203F}"/>
    <cellStyle name="Entry" xfId="623" xr:uid="{3FBA0A6F-092A-4489-A328-9E1A3E2F9830}"/>
    <cellStyle name="Fest" xfId="624" xr:uid="{34A55115-4683-4571-8D75-B50001D447E5}"/>
    <cellStyle name="Gesamt" xfId="625" xr:uid="{83B58535-41C6-46B1-A8FC-AF0D11CC187B}"/>
    <cellStyle name="Good 2" xfId="123" xr:uid="{2D189A24-56F2-4CB1-B03C-070E9F2FAAB6}"/>
    <cellStyle name="Heading" xfId="626" xr:uid="{B7E56A48-3CF6-4AF7-954F-B2698AC176AC}"/>
    <cellStyle name="Hyperlink 2" xfId="2" xr:uid="{00000000-0005-0000-0000-000000000000}"/>
    <cellStyle name="Hyperlink 3" xfId="63" xr:uid="{F549969D-442B-44E1-8641-5A5ED76504EF}"/>
    <cellStyle name="Hyperlink 4" xfId="75" xr:uid="{EFFE4A29-BBBB-4398-8723-44129B546A5B}"/>
    <cellStyle name="Input 2" xfId="627" xr:uid="{58655719-8295-4DB5-954C-2FB6F6A89582}"/>
    <cellStyle name="IntCoTitles" xfId="628" xr:uid="{A6861154-1858-47D6-8BA3-49FB15647209}"/>
    <cellStyle name="InterCoT" xfId="629" xr:uid="{26969C99-6E49-4899-9B6A-F17DE6AE789C}"/>
    <cellStyle name="kn" xfId="630" xr:uid="{1A2F15CB-1E7A-4DCE-AAD5-025C0BA322BC}"/>
    <cellStyle name="Komma0" xfId="631" xr:uid="{C6819EE6-AF36-4F1E-9D54-38E56D2F990F}"/>
    <cellStyle name="MacroCode" xfId="632" xr:uid="{4B98FB2A-A86A-403E-ADBD-0ED13C13885A}"/>
    <cellStyle name="Normal" xfId="0" builtinId="0"/>
    <cellStyle name="Normal 10" xfId="93" xr:uid="{8C9E937B-9A22-46B5-82BF-91493F92EF10}"/>
    <cellStyle name="Normal 10 2" xfId="276" xr:uid="{A0D48A61-0190-4C3B-B4C8-8747C896939B}"/>
    <cellStyle name="Normal 10 2 2" xfId="397" xr:uid="{842BCD41-71F1-40F0-B3C4-E1E5F2072096}"/>
    <cellStyle name="Normal 10 2 2 2 7" xfId="742" xr:uid="{617756D3-6C14-4E87-96A9-3D9261D3934A}"/>
    <cellStyle name="Normal 10 2 3" xfId="669" xr:uid="{C8F55E76-4D6A-4482-BA55-4F55DA92F73D}"/>
    <cellStyle name="Normal 10 2 4" xfId="946" xr:uid="{E4040339-C7E7-4F43-9971-A670C6B22C91}"/>
    <cellStyle name="Normal 10 3" xfId="310" xr:uid="{5112E578-AC95-486A-9DDB-4F787B83350A}"/>
    <cellStyle name="Normal 10 4" xfId="188" xr:uid="{23B1F45F-A355-4C08-81C2-9C775FA5B777}"/>
    <cellStyle name="Normal 10 4 6 2 2" xfId="737" xr:uid="{13A6A83E-4980-496B-A207-2F03113AA976}"/>
    <cellStyle name="Normal 10 4 7 3 2" xfId="701" xr:uid="{A2EA4274-91CE-4D3F-94AC-E21B07B14B4F}"/>
    <cellStyle name="Normal 10 4 7 3 3" xfId="712" xr:uid="{7E567BFD-6DA1-448F-A12E-1A290BDA4C70}"/>
    <cellStyle name="Normal 10 4 7 4" xfId="700" xr:uid="{1958B01A-A3B4-47EE-BDB9-CE43038B64E5}"/>
    <cellStyle name="Normal 10 4 7 5 2" xfId="44" xr:uid="{DAABD3AC-1241-481D-BF8F-EAF5AF62A19C}"/>
    <cellStyle name="Normal 10 4 7 5 2 10" xfId="967" xr:uid="{FEA78A9A-DBDC-4F29-9D5C-B9003CB481EE}"/>
    <cellStyle name="Normal 10 4 7 5 2 11" xfId="152" xr:uid="{31975DEB-F46C-4EC2-AD2C-54BBFA3BD91F}"/>
    <cellStyle name="Normal 10 4 7 5 2 12" xfId="975" xr:uid="{684C783B-7B8E-44DA-8150-E8C4953896BE}"/>
    <cellStyle name="Normal 10 4 7 5 2 2" xfId="360" xr:uid="{561B7E95-610C-41DB-B474-A9A66026D522}"/>
    <cellStyle name="Normal 10 4 7 5 2 2 2" xfId="523" xr:uid="{5C51A5EB-2FDC-4CFB-9087-15C17AE5575D}"/>
    <cellStyle name="Normal 10 4 7 5 2 2 2 2" xfId="535" xr:uid="{03DB3246-00A0-4EFF-BFE1-5555B5281A6E}"/>
    <cellStyle name="Normal 10 4 7 5 2 2 3" xfId="530" xr:uid="{4DA6E1F8-E454-4002-8C6D-C436A9424F52}"/>
    <cellStyle name="Normal 10 4 7 5 2 2 4" xfId="513" xr:uid="{C3E3A112-D26A-480F-99FF-4193798A0E22}"/>
    <cellStyle name="Normal 10 4 7 5 2 3" xfId="238" xr:uid="{7C1EAB2A-2119-4C8B-95AC-5678519DF521}"/>
    <cellStyle name="Normal 10 4 7 5 2 3 2" xfId="531" xr:uid="{8A17456C-9D26-489F-9867-FB878FB24371}"/>
    <cellStyle name="Normal 10 4 7 5 2 3 3" xfId="519" xr:uid="{A53C8457-D39F-4EAF-9686-0208F096C147}"/>
    <cellStyle name="Normal 10 4 7 5 2 4" xfId="421" xr:uid="{E9BC2EAE-7F52-4B91-BBDB-E0B08479096C}"/>
    <cellStyle name="Normal 10 4 7 5 2 4 2" xfId="526" xr:uid="{99901C36-3A4F-4274-8D43-E304DD772D57}"/>
    <cellStyle name="Normal 10 4 7 5 2 5" xfId="432" xr:uid="{DCCF4BC4-8045-419E-9A60-A9CDE2C2AA01}"/>
    <cellStyle name="Normal 10 4 7 5 2 6" xfId="506" xr:uid="{FA4BCEBA-73D7-42FD-89D0-B16A233F4DC1}"/>
    <cellStyle name="Normal 10 4 7 5 2 7" xfId="633" xr:uid="{E6CA5A76-A781-4CDD-B3E9-8C8739C2A461}"/>
    <cellStyle name="Normal 10 4 7 5 2 8" xfId="925" xr:uid="{81E756D4-CFC2-46E1-B8EB-3B629A90678C}"/>
    <cellStyle name="Normal 10 4 7 5 2 9" xfId="938" xr:uid="{39477941-5B19-45DF-A1CB-A9A8C4FBCCE1}"/>
    <cellStyle name="Normal 10 5" xfId="469" xr:uid="{0845E974-7B32-44DB-91CA-67DED820552F}"/>
    <cellStyle name="Normal 10 6" xfId="567" xr:uid="{4F0BF3B8-6912-488C-AB45-CC5575EA3D6B}"/>
    <cellStyle name="Normal 107 3" xfId="787" xr:uid="{08B76BCC-4A43-4A3E-8B27-5F845A558720}"/>
    <cellStyle name="Normal 11" xfId="47" xr:uid="{AA5BACAB-A9FC-496B-8232-CECB6F559278}"/>
    <cellStyle name="Normal 11 2" xfId="693" xr:uid="{E09E8AD7-F852-469E-BCFE-BEDE141FC4F0}"/>
    <cellStyle name="Normal 11 2 2 2" xfId="733" xr:uid="{7E3239D8-2E7E-44C5-A327-FC828B4D85AB}"/>
    <cellStyle name="Normal 11 3" xfId="824" xr:uid="{5A1D77A6-347B-42C9-B206-BC642D68E573}"/>
    <cellStyle name="Normal 11 4" xfId="684" xr:uid="{6C2311CF-748E-4446-BB51-B528F2715CB0}"/>
    <cellStyle name="Normal 12" xfId="110" xr:uid="{862F7538-A4ED-4C5C-9503-6B7F46547357}"/>
    <cellStyle name="Normal 12 2" xfId="323" xr:uid="{F96A5B0B-71C1-4659-B8E9-8024068B0368}"/>
    <cellStyle name="Normal 12 3" xfId="201" xr:uid="{356A3973-0979-4E7C-89F9-969187E88EF6}"/>
    <cellStyle name="Normal 12 4" xfId="470" xr:uid="{6F5E8EDF-D4CA-49B0-89B6-1E58F9B532A0}"/>
    <cellStyle name="Normal 12 5" xfId="579" xr:uid="{C4C770DB-9B68-4AD3-A649-4F08B5279CDE}"/>
    <cellStyle name="Normal 12 6" xfId="945" xr:uid="{3D9616E3-75C8-4891-ADB3-B7A947F33CDA}"/>
    <cellStyle name="Normal 126" xfId="45" xr:uid="{6799B4EF-A5B2-408B-BAA0-F78558D84CF4}"/>
    <cellStyle name="Normal 13" xfId="134" xr:uid="{983B8B7E-5A15-4456-B7B7-CBE0DF41A15F}"/>
    <cellStyle name="Normal 13 2" xfId="342" xr:uid="{DDB5B44A-547C-404B-9F2C-2A3FA830ABC5}"/>
    <cellStyle name="Normal 13 3" xfId="220" xr:uid="{7B82BA21-1828-44B8-83B6-882E77474323}"/>
    <cellStyle name="Normal 13 4" xfId="444" xr:uid="{570EAA72-1F15-4BFB-97FE-DCE37100AB0B}"/>
    <cellStyle name="Normal 13 5" xfId="588" xr:uid="{02BDF213-27D0-4F76-A436-7BA9BC1DA0DA}"/>
    <cellStyle name="Normal 13 7" xfId="708" xr:uid="{BED07DC0-F232-4C9F-BE7E-B65D7AF75F94}"/>
    <cellStyle name="Normal 131 2 2" xfId="688" xr:uid="{CFD5B90E-E910-437C-9041-B249815F7C60}"/>
    <cellStyle name="Normal 131 4" xfId="709" xr:uid="{EC4252B2-198D-46AA-82E8-C04817611820}"/>
    <cellStyle name="Normal 131 4 8" xfId="714" xr:uid="{00ABD75F-2C35-4ADB-82CB-84CF893CFD1B}"/>
    <cellStyle name="Normal 135 2" xfId="704" xr:uid="{91291E0D-DD68-4927-B4A7-9A36C2D90D1B}"/>
    <cellStyle name="Normal 139 2" xfId="698" xr:uid="{01285A2F-80A0-48D1-9DFD-D3899D90A36D}"/>
    <cellStyle name="Normal 14" xfId="19" xr:uid="{5BC98842-7592-442F-88B9-70713423D005}"/>
    <cellStyle name="Normal 14 2" xfId="37" xr:uid="{887A83D0-3E55-41F9-8919-F44C986D421C}"/>
    <cellStyle name="Normal 14 2 2" xfId="351" xr:uid="{18F451A6-B9C8-48B2-9993-395A41BCB466}"/>
    <cellStyle name="Normal 14 3" xfId="229" xr:uid="{3352314C-B2C5-46D1-BB1A-FEF61A39E83D}"/>
    <cellStyle name="Normal 14 4" xfId="542" xr:uid="{517D90B3-4ACF-4519-8DAC-733E3381F9F3}"/>
    <cellStyle name="Normal 14 5" xfId="962" xr:uid="{C60DDA38-3B32-48D8-B9CE-08644EB50A2D}"/>
    <cellStyle name="Normal 14 6" xfId="143" xr:uid="{B89B363F-3594-4267-8F0B-FD0DA0D02887}"/>
    <cellStyle name="Normal 147 2" xfId="289" xr:uid="{4D0AD73C-880D-4179-9CE0-EBDFD6D88E58}"/>
    <cellStyle name="Normal 15" xfId="153" xr:uid="{A8C71D86-0198-4089-965A-8DB1CE736447}"/>
    <cellStyle name="Normal 15 2" xfId="361" xr:uid="{D7A9BA20-0D12-4185-A1D5-10D675CA5AE7}"/>
    <cellStyle name="Normal 15 2 2" xfId="948" xr:uid="{9AE145E5-B23D-4A47-9BD8-32249E23B0FC}"/>
    <cellStyle name="Normal 15 3" xfId="239" xr:uid="{0C12091A-F9BF-44C4-B54A-94119D662BD1}"/>
    <cellStyle name="Normal 15 4" xfId="958" xr:uid="{7257CB89-065D-4C06-A95C-A7633086FA75}"/>
    <cellStyle name="Normal 16" xfId="156" xr:uid="{C89D6852-85B7-4470-98D1-723CE5B90DDA}"/>
    <cellStyle name="Normal 16 2" xfId="370" xr:uid="{6701FF13-EACA-4B04-8B65-6E43A51C6AEB}"/>
    <cellStyle name="Normal 16 3" xfId="248" xr:uid="{F71F97F4-DDB3-4349-A2E6-EDC3CD17673A}"/>
    <cellStyle name="Normal 16 4" xfId="955" xr:uid="{330AB7D0-0144-4B4F-AC29-E6E3E23253F9}"/>
    <cellStyle name="Normal 17" xfId="57" xr:uid="{F0D4622A-CBC3-4DAD-A655-CAD2D3222C41}"/>
    <cellStyle name="Normal 18" xfId="25" xr:uid="{11187FC1-97E1-4371-B7B4-24D165F2A5D1}"/>
    <cellStyle name="Normal 19" xfId="410" xr:uid="{8F971F24-7681-49A9-947D-31A69B67DC7C}"/>
    <cellStyle name="Normal 19 2" xfId="703" xr:uid="{0C532186-1B62-47F8-80F0-604F7AF5446C}"/>
    <cellStyle name="Normal 2" xfId="3" xr:uid="{00000000-0005-0000-0000-000002000000}"/>
    <cellStyle name="Normál 2" xfId="165" xr:uid="{ACF6F5E9-E302-457F-A3FA-72FC50F92C2C}"/>
    <cellStyle name="Normal 2 10" xfId="168" xr:uid="{F07501DF-20F1-4E05-8AC7-0ECC725DA98F}"/>
    <cellStyle name="Normal 2 10 2 2" xfId="683" xr:uid="{19241A03-B046-477F-9DC9-7A3BDAD2DCE7}"/>
    <cellStyle name="Normal 2 11" xfId="411" xr:uid="{37797844-BE75-481D-ACEB-B309560B71EA}"/>
    <cellStyle name="Normal 2 12" xfId="423" xr:uid="{C23F5B13-1389-4510-8F11-2C60796EDE08}"/>
    <cellStyle name="Normal 2 13" xfId="437" xr:uid="{CC80FECB-4966-444F-8C55-691FCE417B3F}"/>
    <cellStyle name="Normal 2 13 4" xfId="913" xr:uid="{5843AD59-64AC-4D60-9106-B429E75C841B}"/>
    <cellStyle name="Normal 2 14" xfId="491" xr:uid="{F1A4E51E-33B4-4762-9CFA-3822F662F313}"/>
    <cellStyle name="Normal 2 15" xfId="487" xr:uid="{9C990510-D34E-4D14-9F95-91115E80ED44}"/>
    <cellStyle name="Normal 2 16" xfId="498" xr:uid="{1A92C082-84E2-4909-ACC5-7D7C1DE7F0F6}"/>
    <cellStyle name="Normal 2 17" xfId="466" xr:uid="{645908D7-4AE0-46EB-8F92-0BC1EEE875A7}"/>
    <cellStyle name="Normal 2 18" xfId="497" xr:uid="{4535BD6B-0FA3-4734-B4D0-19F784933E6C}"/>
    <cellStyle name="Normal 2 19" xfId="501" xr:uid="{6640294D-2371-4DCE-B65C-FC47692770DD}"/>
    <cellStyle name="Normal 2 2" xfId="5" xr:uid="{00000000-0005-0000-0000-000003000000}"/>
    <cellStyle name="Normal 2 2 10" xfId="259" xr:uid="{80F570B3-8F8A-4989-86CB-73DC09FE08A5}"/>
    <cellStyle name="Normal 2 2 10 2" xfId="381" xr:uid="{D1D34846-1FD3-4E9E-A2B0-A920A73B11D6}"/>
    <cellStyle name="Normal 2 2 11" xfId="294" xr:uid="{73679D30-4A2E-4D66-A09D-C408C9940028}"/>
    <cellStyle name="Normal 2 2 12" xfId="171" xr:uid="{10A405CB-CB08-44F3-BE13-C57CC9161CE1}"/>
    <cellStyle name="Normal 2 2 13" xfId="414" xr:uid="{E10F08EA-7337-400C-B4F8-3141ACF0C624}"/>
    <cellStyle name="Normal 2 2 14" xfId="426" xr:uid="{1CAAD32E-A74F-4E47-A25B-FA0E33DE0AAB}"/>
    <cellStyle name="Normal 2 2 15" xfId="435" xr:uid="{E82CBCEA-C815-48BC-B4B6-7146AC87D22D}"/>
    <cellStyle name="Normal 2 2 15 2" xfId="503" xr:uid="{2111483C-CF1C-44EC-AA97-1838C9332771}"/>
    <cellStyle name="Normal 2 2 16" xfId="440" xr:uid="{88192B93-3AAD-4099-9112-7FB40384C668}"/>
    <cellStyle name="Normal 2 2 17" xfId="504" xr:uid="{26A2C815-1B05-4522-B51C-98EDB92A037B}"/>
    <cellStyle name="Normal 2 2 18" xfId="547" xr:uid="{751AB23C-B1E5-4381-A666-8075E208BEDA}"/>
    <cellStyle name="Normal 2 2 19" xfId="918" xr:uid="{E141AF79-03A5-4385-9206-0D989ED47C80}"/>
    <cellStyle name="Normal 2 2 2" xfId="30" xr:uid="{CE6F3F44-FCAF-4B3A-8916-BFD764D285B9}"/>
    <cellStyle name="Normal 2 2 2 2" xfId="263" xr:uid="{D81B255B-07FC-4778-89CC-D8029E7629E1}"/>
    <cellStyle name="Normal 2 2 2 2 2" xfId="385" xr:uid="{44BA46F3-327A-40EB-BA64-05B5733A5A67}"/>
    <cellStyle name="Normal 2 2 2 2 3" xfId="634" xr:uid="{8566A33A-5D59-4270-AA31-E931DCA5F9EF}"/>
    <cellStyle name="Normal 2 2 2 3" xfId="298" xr:uid="{C207829F-3D29-42CE-94AC-EDB807F9B2A4}"/>
    <cellStyle name="Normal 2 2 2 4" xfId="175" xr:uid="{CFFC0A62-A027-4043-8CCD-C023F5F12E39}"/>
    <cellStyle name="Normal 2 2 2 5" xfId="471" xr:uid="{EADC017A-E39A-4527-9725-2169A9EA0F5C}"/>
    <cellStyle name="Normal 2 2 2 6" xfId="555" xr:uid="{D6AD27B9-CF00-4656-B922-6A0C126E4E46}"/>
    <cellStyle name="Normal 2 2 2 7" xfId="927" xr:uid="{23461566-D919-4FDA-BEC6-BFFA1D908FAC}"/>
    <cellStyle name="Normal 2 2 2 8" xfId="65" xr:uid="{8E29C24C-8BDB-4D01-828F-BCCBB44C6B82}"/>
    <cellStyle name="Normal 2 2 20" xfId="921" xr:uid="{D349D618-37EC-4C03-AC5B-1197DA461148}"/>
    <cellStyle name="Normal 2 2 21" xfId="56" xr:uid="{A5A4FEF2-A5D4-4B6F-AF97-F64DDBD96F81}"/>
    <cellStyle name="Normal 2 2 22" xfId="13" xr:uid="{D094DB6E-F9D0-492C-9DB1-ED39B54D10DC}"/>
    <cellStyle name="Normal 2 2 3" xfId="33" xr:uid="{E9B82C68-DEC9-40AB-B316-1F62FBEE71FB}"/>
    <cellStyle name="Normal 2 2 3 2" xfId="279" xr:uid="{50102F79-5BA4-4924-B438-E7F33392769C}"/>
    <cellStyle name="Normal 2 2 3 2 2" xfId="400" xr:uid="{F3168053-5970-4FC5-93F2-CA631AA4CD8C}"/>
    <cellStyle name="Normal 2 2 3 2 3" xfId="14" xr:uid="{FDB5124D-BE6A-4442-BC5A-846E1D80316D}"/>
    <cellStyle name="Normal 2 2 3 3" xfId="313" xr:uid="{67CF6F98-4938-4C85-B1C4-22E12EC49988}"/>
    <cellStyle name="Normal 2 2 3 4" xfId="191" xr:uid="{441E52CD-E32D-42CC-BDEE-B48EDA492DCB}"/>
    <cellStyle name="Normal 2 2 3 5" xfId="472" xr:uid="{155718F6-F550-4F85-B2D1-F9D6581D0390}"/>
    <cellStyle name="Normal 2 2 3 6" xfId="570" xr:uid="{5CF05B61-30BD-4711-8DC7-62FCB839710C}"/>
    <cellStyle name="Normal 2 2 3 7" xfId="96" xr:uid="{82BA41C0-C60E-44F7-8116-1CD250559040}"/>
    <cellStyle name="Normal 2 2 4" xfId="113" xr:uid="{E7D5312F-D36D-48DC-A8D7-92201373B403}"/>
    <cellStyle name="Normal 2 2 4 2" xfId="326" xr:uid="{0BD89E49-75B0-4C7E-A167-9E740DCC3DF0}"/>
    <cellStyle name="Normal 2 2 4 3" xfId="204" xr:uid="{44B4EE52-439B-478E-972B-EAABD2186B1C}"/>
    <cellStyle name="Normal 2 2 4 4" xfId="473" xr:uid="{FE64D4E7-B9B4-4BE3-9391-FE773DCC9FBC}"/>
    <cellStyle name="Normal 2 2 4 5" xfId="582" xr:uid="{920E3368-CE6D-4E74-AC57-2786727BB1FE}"/>
    <cellStyle name="Normal 2 2 5" xfId="120" xr:uid="{A2F7DC1D-911D-4EFB-B37D-DE4FEF9D7298}"/>
    <cellStyle name="Normal 2 2 5 2" xfId="591" xr:uid="{772878C1-3205-42D4-85D5-FAF4ABD116AE}"/>
    <cellStyle name="Normal 2 2 6" xfId="133" xr:uid="{8CE42844-A09E-4F8B-8D90-0CEB7884940A}"/>
    <cellStyle name="Normal 2 2 6 2" xfId="341" xr:uid="{F67E6AA4-B3B9-4264-BBAC-DF947BA75AB5}"/>
    <cellStyle name="Normal 2 2 6 3" xfId="219" xr:uid="{EF2AAC44-002D-464E-B52F-A4FE81A7C29B}"/>
    <cellStyle name="Normal 2 2 6 4" xfId="449" xr:uid="{ADD6069F-4413-4576-B01E-3AF33E416F68}"/>
    <cellStyle name="Normal 2 2 7" xfId="137" xr:uid="{D645E9EB-798C-4304-BB01-BCB6209201C1}"/>
    <cellStyle name="Normal 2 2 7 2" xfId="345" xr:uid="{DBFA1040-DC40-43C4-B34B-27DEA392F8BB}"/>
    <cellStyle name="Normal 2 2 7 3" xfId="223" xr:uid="{9C2711D5-D38C-47A9-AAA0-60978DE7228D}"/>
    <cellStyle name="Normal 2 2 8" xfId="146" xr:uid="{0496311F-41DB-43C0-9251-2236A832D900}"/>
    <cellStyle name="Normal 2 2 8 2" xfId="354" xr:uid="{707C63B3-5B1C-4F25-9A66-11AEDDA70521}"/>
    <cellStyle name="Normal 2 2 8 3" xfId="232" xr:uid="{06D97CE6-F4B6-40AD-9BC7-25D6ABDCB41C}"/>
    <cellStyle name="Normal 2 2 9" xfId="159" xr:uid="{050FBC17-71AE-423E-B742-B188CBB94A4B}"/>
    <cellStyle name="Normal 2 2 9 2" xfId="373" xr:uid="{FE7F9FA8-CCE7-4CD8-8A79-D297C23D0A04}"/>
    <cellStyle name="Normal 2 2 9 3" xfId="251" xr:uid="{E54990E7-5EA7-4B20-8886-D01516D12607}"/>
    <cellStyle name="Normal 2 20" xfId="515" xr:uid="{37FEF25E-4EC8-414E-812B-DC6C1707B7B1}"/>
    <cellStyle name="Normal 2 21" xfId="540" xr:uid="{4626C0E5-A0AC-4C05-A2D0-471D1AD950E6}"/>
    <cellStyle name="Normal 2 22" xfId="544" xr:uid="{6DB9306D-33D6-4F99-A039-75688180A577}"/>
    <cellStyle name="Normal 2 23" xfId="922" xr:uid="{7D748265-63F1-43C3-A7FD-9E7B070803E6}"/>
    <cellStyle name="Normal 2 24" xfId="935" xr:uid="{A63B859B-704B-40D8-825E-D80C9ED65B2D}"/>
    <cellStyle name="Normal 2 25" xfId="936" xr:uid="{0AE329CC-A41A-4416-8267-F11AA9A276CC}"/>
    <cellStyle name="Normal 2 26" xfId="965" xr:uid="{20028E54-3CDB-45EA-8E36-0DECD94BD2FC}"/>
    <cellStyle name="Normal 2 27" xfId="52" xr:uid="{A180755C-A2B5-4218-A2DA-5F615FA22E95}"/>
    <cellStyle name="Normal 2 27 2" xfId="713" xr:uid="{16D1216D-17BD-4CA2-8CEC-1BC62523487A}"/>
    <cellStyle name="Normal 2 28" xfId="167" xr:uid="{7F21EBE4-CDB8-40EF-B172-DC1B78D55FB0}"/>
    <cellStyle name="Normal 2 29" xfId="973" xr:uid="{DF034988-65CE-486C-A130-15B4D9BD107A}"/>
    <cellStyle name="Normal 2 3" xfId="12" xr:uid="{1B4BB9A4-233D-4524-8F61-100D06EB7DC4}"/>
    <cellStyle name="Normal 2 3 2" xfId="22" xr:uid="{D57F87E4-8033-44F3-989C-2E928B851D69}"/>
    <cellStyle name="Normal 2 3 2 2" xfId="943" xr:uid="{37C8276C-EBC4-48F7-8FA6-768CA79CF2F2}"/>
    <cellStyle name="Normal 2 3 3" xfId="536" xr:uid="{889F57C6-468B-49D1-BB3D-3E9B9446DF71}"/>
    <cellStyle name="Normal 2 30" xfId="981" xr:uid="{A141F067-EBFD-48A9-9E57-689BAA0EA15E}"/>
    <cellStyle name="Normal 2 31" xfId="8" xr:uid="{C244BEA3-6EC2-4DCE-ABD9-C899E5EEA302}"/>
    <cellStyle name="Normal 2 4" xfId="32" xr:uid="{513097FD-8CC9-4D7B-813A-EC10DBF99AD2}"/>
    <cellStyle name="Normal 2 4 2" xfId="50" xr:uid="{6C063DEA-40C2-42B1-B563-40FEEE6BF365}"/>
    <cellStyle name="Normal 2 4 2 2" xfId="366" xr:uid="{A09848A7-13CA-442B-8F3D-C4A8B6604A9B}"/>
    <cellStyle name="Normal 2 4 2 3" xfId="450" xr:uid="{B43B4419-078A-44EC-9ECE-FD7520AEA0DE}"/>
    <cellStyle name="Normal 2 4 2 4" xfId="244" xr:uid="{761A7137-1F47-49D7-9660-CE8BA08E3AD2}"/>
    <cellStyle name="Normal 2 4 3" xfId="443" xr:uid="{BB316DE8-7E37-4053-AF68-09822C89D311}"/>
    <cellStyle name="Normal 2 4 3 2" xfId="892" xr:uid="{7763E5D0-3097-423B-98AA-E363BCDDF221}"/>
    <cellStyle name="Normal 2 4 4" xfId="932" xr:uid="{ACB477DD-6562-4FBC-8A72-D071B4A9D410}"/>
    <cellStyle name="Normal 2 4 4 2" xfId="947" xr:uid="{1CF5558B-E6C5-4A73-B2D7-9777E60FE5A4}"/>
    <cellStyle name="Normal 2 4 5" xfId="941" xr:uid="{C6B86EC0-07CF-49B1-9D0E-F245FD34E698}"/>
    <cellStyle name="Normal 2 4 6" xfId="970" xr:uid="{181D1280-7407-4F17-835A-4F704DE9D780}"/>
    <cellStyle name="Normal 2 4 7" xfId="58" xr:uid="{BF003D4F-D04B-4BD2-B39D-803C9D7008EF}"/>
    <cellStyle name="Normal 2 4 8" xfId="978" xr:uid="{6FD6C447-EA91-4B3F-A97D-6299E7752390}"/>
    <cellStyle name="Normal 2 5" xfId="7" xr:uid="{A02E19F7-516D-4EA3-BFA2-22C0B3B6D61D}"/>
    <cellStyle name="Normal 2 5 2" xfId="104" xr:uid="{734E5BB4-103F-4594-AEC7-F417734A7994}"/>
    <cellStyle name="Normal 2 5 3" xfId="433" xr:uid="{DA82FEEA-764C-48D4-BD6A-1BC7F00C9FE6}"/>
    <cellStyle name="Normal 2 6" xfId="64" xr:uid="{5B8911F8-3D2C-4680-BC9A-99BE65D2A282}"/>
    <cellStyle name="Normal 2 6 2" xfId="820" xr:uid="{4260731D-59BB-47B2-A148-F034B1B0EA55}"/>
    <cellStyle name="Normal 2 7" xfId="127" xr:uid="{A71E8C15-6EBA-4289-ABF6-B23E375FB33B}"/>
    <cellStyle name="Normal 2 7 2" xfId="335" xr:uid="{3751B9F1-ED0A-4B77-BDC6-07507324AC7F}"/>
    <cellStyle name="Normal 2 7 3" xfId="213" xr:uid="{6A0A09D1-7C27-4025-A55D-5E6BB0037D24}"/>
    <cellStyle name="Normal 2 7 4" xfId="448" xr:uid="{AD19C774-184C-4B08-A84E-081345F3AFD8}"/>
    <cellStyle name="Normal 2 7 5" xfId="794" xr:uid="{BD128CC5-132C-4AF4-AF78-7C1B0B009F02}"/>
    <cellStyle name="Normal 2 8" xfId="256" xr:uid="{03767157-5961-4AF4-9586-1CD104F82E19}"/>
    <cellStyle name="Normal 2 8 2" xfId="378" xr:uid="{E90624D2-1EB6-43B3-8B7E-C91A4C295A6E}"/>
    <cellStyle name="Normal 2 9" xfId="291" xr:uid="{6AE6477C-F487-4751-8614-0C9F665AA477}"/>
    <cellStyle name="Normal 20" xfId="422" xr:uid="{EF14E8D8-AB8D-4EA5-84E1-4154B5B2AEA4}"/>
    <cellStyle name="Normal 21" xfId="436" xr:uid="{FBA778F9-1DE2-4ABC-B710-9607C776EB22}"/>
    <cellStyle name="Normal 22" xfId="438" xr:uid="{4433C518-9721-4898-A0B1-58790B76CD57}"/>
    <cellStyle name="Normal 23" xfId="499" xr:uid="{18E888BC-D068-4B0D-8481-17D546E6328C}"/>
    <cellStyle name="Normal 24" xfId="24" xr:uid="{8DCB273A-16E7-4770-88F8-9ACFE9E9C792}"/>
    <cellStyle name="Normal 25" xfId="20" xr:uid="{999A29AB-5AE8-4444-9451-35713CB8B779}"/>
    <cellStyle name="Normal 26" xfId="23" xr:uid="{49722148-1675-4EC2-AEF8-0405E591476C}"/>
    <cellStyle name="Normal 261 2" xfId="510" xr:uid="{737F5D72-E581-4223-8996-EB5BAE4CAE15}"/>
    <cellStyle name="Normal 265" xfId="682" xr:uid="{00C25011-FF13-4AFE-9757-AC7771B159AD}"/>
    <cellStyle name="Normal 27" xfId="500" xr:uid="{1EDA84E0-49A9-41ED-AAB7-AA83D17EFBFA}"/>
    <cellStyle name="Normal 28" xfId="505" xr:uid="{F19217CF-D864-4140-8ADB-CC5A6A91FE90}"/>
    <cellStyle name="Normal 29" xfId="508" xr:uid="{D46A5E2C-BF09-4162-8C5C-9481772CDE95}"/>
    <cellStyle name="Normal 3" xfId="4" xr:uid="{00000000-0005-0000-0000-000004000000}"/>
    <cellStyle name="Normal 3 10" xfId="136" xr:uid="{6AA360B8-04FC-4A01-A228-94A2DF23B271}"/>
    <cellStyle name="Normal 3 10 2" xfId="344" xr:uid="{ED60438B-7C84-49D4-A80E-518F3F28EAA6}"/>
    <cellStyle name="Normal 3 10 2 2" xfId="789" xr:uid="{C3BB12C6-3204-4A91-BE63-9D503D3C5C53}"/>
    <cellStyle name="Normal 3 10 3" xfId="222" xr:uid="{9F0122DA-7C08-4167-9296-61DA959BE7E5}"/>
    <cellStyle name="Normal 3 11" xfId="145" xr:uid="{13523596-579C-4396-9238-75DD0ADE0ECB}"/>
    <cellStyle name="Normal 3 11 2" xfId="353" xr:uid="{7F348846-552B-4DC0-803C-78D52BFEBF43}"/>
    <cellStyle name="Normal 3 11 3" xfId="231" xr:uid="{73BCDFA0-1E7B-4CE9-B724-6FB2F4C76E01}"/>
    <cellStyle name="Normal 3 12" xfId="158" xr:uid="{40BEE3F7-9F4F-4237-AFE6-2AFF2A2C5409}"/>
    <cellStyle name="Normal 3 12 2" xfId="103" xr:uid="{135473D9-B36D-431F-87BD-8A7A2A116399}"/>
    <cellStyle name="Normal 3 12 2 2" xfId="286" xr:uid="{0DD46D82-A5F2-4A96-9123-3EE2E5ACD14A}"/>
    <cellStyle name="Normal 3 12 2 2 2" xfId="407" xr:uid="{33500D8A-6672-4A12-A5AA-79BE2067F660}"/>
    <cellStyle name="Normal 3 12 2 2 3" xfId="670" xr:uid="{82047DAD-BF32-4812-961D-6DDB1D2E338F}"/>
    <cellStyle name="Normal 3 12 2 3" xfId="320" xr:uid="{17C2E3A2-B117-425E-9C91-EB35CA4852E5}"/>
    <cellStyle name="Normal 3 12 2 4" xfId="198" xr:uid="{57554716-CFF3-471C-B25B-3B525C0A8AB2}"/>
    <cellStyle name="Normal 3 12 2 5" xfId="474" xr:uid="{928959D3-E376-42F9-BEF3-C15A79A2CF8E}"/>
    <cellStyle name="Normal 3 12 2 6" xfId="576" xr:uid="{AE8612CE-CB79-4232-89CA-B822C719314A}"/>
    <cellStyle name="Normal 3 12 3" xfId="372" xr:uid="{0AAAE57C-7662-4817-B49B-FA640D9EE0A1}"/>
    <cellStyle name="Normal 3 12 4" xfId="250" xr:uid="{8F0C5890-02B7-4DDE-8B38-54C6640539DD}"/>
    <cellStyle name="Normal 3 13" xfId="258" xr:uid="{036F6CF7-DC2A-442E-99BA-659FEEC1361E}"/>
    <cellStyle name="Normal 3 13 2" xfId="380" xr:uid="{02109613-CAB4-46BE-B741-09BA30A33BE8}"/>
    <cellStyle name="Normal 3 14" xfId="293" xr:uid="{C84F82C6-1111-46C0-8521-FF657FA2AD30}"/>
    <cellStyle name="Normal 3 15" xfId="170" xr:uid="{219325AA-6A87-4BB0-B03B-DE0FD9C5E480}"/>
    <cellStyle name="Normal 3 16" xfId="67" xr:uid="{6FE3C7CA-DEA0-4F70-A8B5-A1EB632DE63A}"/>
    <cellStyle name="Normal 3 17" xfId="413" xr:uid="{BD5F0E32-BF88-4FA0-8800-3DB38FBF8F8C}"/>
    <cellStyle name="Normal 3 18" xfId="425" xr:uid="{C9BABD0E-494D-4A01-BCF9-865D21CA8092}"/>
    <cellStyle name="Normal 3 19" xfId="502" xr:uid="{6C994DF6-F313-49ED-A899-C53BAFA6F3C1}"/>
    <cellStyle name="Normal 3 2" xfId="29" xr:uid="{3ED2A524-9A16-40E5-9BDB-717F0DDCE70A}"/>
    <cellStyle name="Normal 3 2 10" xfId="295" xr:uid="{3A9D56EF-D6D9-4930-B13A-131F39B23635}"/>
    <cellStyle name="Normal 3 2 11" xfId="172" xr:uid="{3BFF667D-EB0A-4A8C-80B4-A0C8D432C4B8}"/>
    <cellStyle name="Normal 3 2 12" xfId="415" xr:uid="{B88B0DD6-C42D-4BD3-AD49-0E387BB736BD}"/>
    <cellStyle name="Normal 3 2 13" xfId="427" xr:uid="{DB2F5DF6-0813-46A5-8E3F-60A4DE981E98}"/>
    <cellStyle name="Normal 3 2 14" xfId="452" xr:uid="{33C0A884-6465-4474-ADBE-90C13CB4B474}"/>
    <cellStyle name="Normal 3 2 15" xfId="548" xr:uid="{55B24907-082C-4511-8B5E-E37757E52972}"/>
    <cellStyle name="Normal 3 2 16" xfId="59" xr:uid="{E7969E6A-2D5E-4104-9FDE-7573B2ADEAEC}"/>
    <cellStyle name="Normal 3 2 2" xfId="41" xr:uid="{29B187B9-3724-428E-8522-18B8059822C5}"/>
    <cellStyle name="Normal 3 2 2 2" xfId="264" xr:uid="{FD960DFA-A6EA-454B-9C40-017BB0554529}"/>
    <cellStyle name="Normal 3 2 2 2 2" xfId="386" xr:uid="{7FB5AA9E-C0BC-4EF7-94E9-6389245F974C}"/>
    <cellStyle name="Normal 3 2 2 2 2 2" xfId="954" xr:uid="{25913AC6-B286-4AD2-A23B-7F3A49319043}"/>
    <cellStyle name="Normal 3 2 2 2 3" xfId="671" xr:uid="{AE81BD7A-D5B4-4D6D-9159-9B1C265F7900}"/>
    <cellStyle name="Normal 3 2 2 3" xfId="299" xr:uid="{A8EB6E33-DB43-4DD6-9A34-40FFB25D6A1B}"/>
    <cellStyle name="Normal 3 2 2 4" xfId="176" xr:uid="{E7AFF0E2-495C-4C7F-9FD2-8B2007186942}"/>
    <cellStyle name="Normal 3 2 2 5" xfId="475" xr:uid="{1EA9CF84-B0C2-471D-8852-4DC9AE5C6280}"/>
    <cellStyle name="Normal 3 2 2 6" xfId="556" xr:uid="{2D0BFCC0-A985-406F-810A-979D81BA7315}"/>
    <cellStyle name="Normal 3 2 2 7" xfId="68" xr:uid="{04F53D9C-36AA-4416-BF6A-A989C7EF8709}"/>
    <cellStyle name="Normal 3 2 3" xfId="97" xr:uid="{FA52E9B0-AF47-4F47-ADEC-BE3CD8EDF7CB}"/>
    <cellStyle name="Normal 3 2 3 2" xfId="280" xr:uid="{FEC6F687-69F1-4239-8A1C-6A272C60464A}"/>
    <cellStyle name="Normal 3 2 3 2 2" xfId="401" xr:uid="{9167BAD6-5C60-468E-8ADC-5B6810421D21}"/>
    <cellStyle name="Normal 3 2 3 2 3" xfId="672" xr:uid="{EC6074B0-A293-4393-9DE7-CBC56637E3D6}"/>
    <cellStyle name="Normal 3 2 3 3" xfId="314" xr:uid="{B60DC6B9-4692-4E34-A3C2-0F504F381BC8}"/>
    <cellStyle name="Normal 3 2 3 4" xfId="192" xr:uid="{C8251A26-404D-43E7-8EE7-109B157D795A}"/>
    <cellStyle name="Normal 3 2 3 5" xfId="476" xr:uid="{C1AB200A-62D4-4090-B4C0-D8D2712BE5B9}"/>
    <cellStyle name="Normal 3 2 3 6" xfId="571" xr:uid="{5D721DC3-7119-438F-8ACD-649D21DFB5D6}"/>
    <cellStyle name="Normal 3 2 3 7" xfId="959" xr:uid="{9781577F-CE2B-48BA-B53C-31C12348E7F0}"/>
    <cellStyle name="Normal 3 2 4" xfId="114" xr:uid="{BD32EE21-C1C6-4615-BCD9-EC74882E10EB}"/>
    <cellStyle name="Normal 3 2 4 2" xfId="327" xr:uid="{6250CEDF-DEA4-432F-91DF-34C4AD425B19}"/>
    <cellStyle name="Normal 3 2 4 3" xfId="205" xr:uid="{B7D0EDF2-2C00-4BAA-B217-FF9E43A77013}"/>
    <cellStyle name="Normal 3 2 4 4" xfId="477" xr:uid="{4237F652-23BF-400E-AFA9-282850F58AFB}"/>
    <cellStyle name="Normal 3 2 4 5" xfId="583" xr:uid="{661D8940-4064-41D1-92CF-2E63FEB4BFC8}"/>
    <cellStyle name="Normal 3 2 5" xfId="126" xr:uid="{FEBB3701-C6F3-4EF2-8BF8-2A674796AFE0}"/>
    <cellStyle name="Normal 3 2 5 2" xfId="592" xr:uid="{5C36EEAB-FE98-4B16-92E2-B3F1FB7A80C5}"/>
    <cellStyle name="Normal 3 2 6" xfId="138" xr:uid="{77ACBAAB-693D-48E8-8EE0-9BD945ADD678}"/>
    <cellStyle name="Normal 3 2 6 2" xfId="346" xr:uid="{2C03DF36-B581-4B43-8147-5298CE8AF67F}"/>
    <cellStyle name="Normal 3 2 6 3" xfId="224" xr:uid="{79517733-3A6D-48EE-AF0C-5F14450AC53A}"/>
    <cellStyle name="Normal 3 2 7" xfId="147" xr:uid="{981A037B-EFA2-4FA1-AB66-BCE93ACB0912}"/>
    <cellStyle name="Normal 3 2 7 2" xfId="355" xr:uid="{151580F2-0364-491A-B07C-14133F36BC63}"/>
    <cellStyle name="Normal 3 2 7 3" xfId="233" xr:uid="{DE481315-6CCD-4EF3-9708-34A4A99DE972}"/>
    <cellStyle name="Normal 3 2 8" xfId="160" xr:uid="{B1E40D0A-44A3-46D4-B926-899C477680AB}"/>
    <cellStyle name="Normal 3 2 8 2" xfId="374" xr:uid="{54282F04-DC7E-4506-9278-FB8482B3E8D1}"/>
    <cellStyle name="Normal 3 2 8 3" xfId="252" xr:uid="{BDA2E494-48B7-4B8D-B8EF-68A51C5B4B73}"/>
    <cellStyle name="Normal 3 2 9" xfId="260" xr:uid="{CEDE9C36-A865-4F53-BD75-480CC3FFC3B1}"/>
    <cellStyle name="Normal 3 2 9 2" xfId="382" xr:uid="{65045C91-3AA4-433C-91E4-71C56CEB46EA}"/>
    <cellStyle name="Normal 3 20" xfId="546" xr:uid="{8816ED20-AFA4-4505-8F6B-EDCF5CC98A25}"/>
    <cellStyle name="Normal 3 21" xfId="923" xr:uid="{C0AE0C74-57FC-4787-AEF5-EC93A32BF50F}"/>
    <cellStyle name="Normal 3 22" xfId="54" xr:uid="{2D40F02C-4FB2-47E6-8083-CB599FDD1DA2}"/>
    <cellStyle name="Normal 3 23" xfId="9" xr:uid="{D92E95F1-89FC-450C-8937-8245CAF529CD}"/>
    <cellStyle name="Normal 3 3" xfId="42" xr:uid="{681B48E0-CBDD-440A-87CE-043C5B5D3077}"/>
    <cellStyle name="Normal 3 3 10" xfId="296" xr:uid="{A3217E6F-A541-4D92-BB9E-94EF0EE2D8A2}"/>
    <cellStyle name="Normal 3 3 11" xfId="173" xr:uid="{EAD5D2DA-4FF6-4B90-8366-8490ECBE3A10}"/>
    <cellStyle name="Normal 3 3 12" xfId="416" xr:uid="{AE393CED-EFC8-414C-BC01-B11AA1E52853}"/>
    <cellStyle name="Normal 3 3 13" xfId="428" xr:uid="{9C025D7A-5F83-4729-AF77-3282E410FB32}"/>
    <cellStyle name="Normal 3 3 14" xfId="453" xr:uid="{BA82A963-28AD-432B-B516-D24742C37CD2}"/>
    <cellStyle name="Normal 3 3 15" xfId="549" xr:uid="{645B628A-183A-4C54-81B6-394005874EFA}"/>
    <cellStyle name="Normal 3 3 16" xfId="949" xr:uid="{AA1E1DCB-2055-4247-A344-3373A77D18D4}"/>
    <cellStyle name="Normal 3 3 17" xfId="60" xr:uid="{BF5AC3D8-B06F-48D2-A4BE-315A96D0EBA6}"/>
    <cellStyle name="Normal 3 3 2" xfId="69" xr:uid="{1AC075A6-577F-4708-91BA-C6601142F068}"/>
    <cellStyle name="Normal 3 3 2 2" xfId="963" xr:uid="{76A7E032-EFDE-4F9F-966F-95713DEF3352}"/>
    <cellStyle name="Normal 3 3 3" xfId="77" xr:uid="{93C52489-EDBD-4F58-8F08-4598091259E0}"/>
    <cellStyle name="Normal 3 3 3 2" xfId="267" xr:uid="{01896001-AFB2-4EDC-8DED-CA7207530D55}"/>
    <cellStyle name="Normal 3 3 3 2 2" xfId="389" xr:uid="{6F904537-3C1B-42EA-92A0-C0BE11D05434}"/>
    <cellStyle name="Normal 3 3 3 2 3" xfId="673" xr:uid="{337A81B6-010B-4E6B-93AD-77F0064BED15}"/>
    <cellStyle name="Normal 3 3 3 3" xfId="302" xr:uid="{A83B6EF3-B263-4BB2-BC30-25B68F65AD87}"/>
    <cellStyle name="Normal 3 3 3 4" xfId="179" xr:uid="{9D846D92-57A1-4441-AF9E-54EECB563FB4}"/>
    <cellStyle name="Normal 3 3 3 5" xfId="478" xr:uid="{7CC2D70A-DDD2-4F7F-AC53-FE938D0E7F7F}"/>
    <cellStyle name="Normal 3 3 3 6" xfId="560" xr:uid="{C0AF4848-9800-412A-AE12-7660357EE23D}"/>
    <cellStyle name="Normal 3 3 4" xfId="98" xr:uid="{60BA8651-D49B-461C-A74D-7A4BF5F002AD}"/>
    <cellStyle name="Normal 3 3 4 2" xfId="281" xr:uid="{DF59E195-36CD-4B5E-822A-EF18FA1B8821}"/>
    <cellStyle name="Normal 3 3 4 2 2" xfId="402" xr:uid="{6B75FAF5-420B-473E-81AC-BE8E2F84197F}"/>
    <cellStyle name="Normal 3 3 4 2 3" xfId="674" xr:uid="{98F68E10-4155-414A-AFEA-3A0CA1651EEA}"/>
    <cellStyle name="Normal 3 3 4 3" xfId="315" xr:uid="{8FAB3E8E-A128-4F07-85A9-4E36BBDFE619}"/>
    <cellStyle name="Normal 3 3 4 4" xfId="193" xr:uid="{6C367DE0-D28D-44AD-A58E-A5377F4164F9}"/>
    <cellStyle name="Normal 3 3 4 5" xfId="479" xr:uid="{C167B103-8D28-4FDF-A59B-42B6FCB35E82}"/>
    <cellStyle name="Normal 3 3 4 6" xfId="572" xr:uid="{C8FD9F93-1F89-42DF-8885-20053591B370}"/>
    <cellStyle name="Normal 3 3 5" xfId="115" xr:uid="{23D594C2-AB39-434B-BAAA-C1FF02579B71}"/>
    <cellStyle name="Normal 3 3 5 2" xfId="328" xr:uid="{DA92A095-FD93-4B7E-B40C-A1B99373EF7D}"/>
    <cellStyle name="Normal 3 3 5 3" xfId="206" xr:uid="{E7942ACE-D7E4-4529-A938-0B6474116941}"/>
    <cellStyle name="Normal 3 3 5 4" xfId="480" xr:uid="{AB9A6491-E8B1-44AE-B26B-925AA84588B3}"/>
    <cellStyle name="Normal 3 3 5 5" xfId="584" xr:uid="{CF046822-CE7F-42F3-B46D-EFAF6410DE49}"/>
    <cellStyle name="Normal 3 3 6" xfId="139" xr:uid="{15175CD0-0CEF-49E7-8741-3A317168C5B0}"/>
    <cellStyle name="Normal 3 3 6 2" xfId="347" xr:uid="{050125EE-30C5-40BC-936D-18D61451E813}"/>
    <cellStyle name="Normal 3 3 6 3" xfId="225" xr:uid="{BF595F7D-DD56-480F-AEF9-CC35B3108E19}"/>
    <cellStyle name="Normal 3 3 6 4" xfId="593" xr:uid="{A9A2E1CB-32BF-4F73-B4A7-E2F0B04A9AAB}"/>
    <cellStyle name="Normal 3 3 7" xfId="148" xr:uid="{8BCE23CB-BE40-42BE-A717-3B6004C1D628}"/>
    <cellStyle name="Normal 3 3 7 2" xfId="356" xr:uid="{47556F1A-78F0-4290-9C80-464A9DB9931E}"/>
    <cellStyle name="Normal 3 3 7 3" xfId="234" xr:uid="{82151404-F828-4472-B5C4-AAF260EFC32F}"/>
    <cellStyle name="Normal 3 3 8" xfId="161" xr:uid="{BD2A21EB-6A69-4455-A9CE-B253F8654F18}"/>
    <cellStyle name="Normal 3 3 8 2" xfId="375" xr:uid="{DF6FD9DD-2EB0-4AED-87E0-594E300FB3D8}"/>
    <cellStyle name="Normal 3 3 8 3" xfId="253" xr:uid="{C1A8E4EE-9F6C-40A4-B659-0CC5FF519D37}"/>
    <cellStyle name="Normal 3 3 9" xfId="261" xr:uid="{EFE99089-375A-4863-AB24-FB182B05B0B8}"/>
    <cellStyle name="Normal 3 3 9 2" xfId="383" xr:uid="{4D7A64B2-5DB0-46CD-9160-65A0A9F58ACC}"/>
    <cellStyle name="Normal 3 4" xfId="66" xr:uid="{64A6FA0B-B6EB-464C-81B9-91C4E0D73859}"/>
    <cellStyle name="Normal 3 4 2" xfId="105" xr:uid="{72CFEC74-D689-4F54-9DDF-03A224711F51}"/>
    <cellStyle name="Normal 3 4 3" xfId="481" xr:uid="{92099BD7-3D32-4796-A3C3-93E2206B2D3F}"/>
    <cellStyle name="Normal 3 5" xfId="108" xr:uid="{C7666E76-212B-4AD3-B7B4-78C9A1B2A8C5}"/>
    <cellStyle name="Normal 3 6" xfId="95" xr:uid="{CB1694B1-06C9-4B28-98A2-F0D39FE5DF93}"/>
    <cellStyle name="Normal 3 6 2" xfId="278" xr:uid="{1D52933A-60F7-4692-BEAC-7576F2A6B04D}"/>
    <cellStyle name="Normal 3 6 2 2" xfId="399" xr:uid="{487000B5-16A6-4B2A-8C2F-7C9A77B182C8}"/>
    <cellStyle name="Normal 3 6 2 3" xfId="675" xr:uid="{B6335EB8-72FD-4D2A-9431-6253E3EE3655}"/>
    <cellStyle name="Normal 3 6 3" xfId="312" xr:uid="{19E6FF49-A486-4BE7-9AB2-90604376971A}"/>
    <cellStyle name="Normal 3 6 3 2" xfId="598" xr:uid="{FFEA3D58-EB97-4D7B-9F51-F962F4D13720}"/>
    <cellStyle name="Normal 3 6 4" xfId="190" xr:uid="{A2BA6662-78B5-4EFB-9A33-4015612B5C98}"/>
    <cellStyle name="Normal 3 6 5" xfId="434" xr:uid="{E9088A39-C0F3-45F7-8585-07313E23AB62}"/>
    <cellStyle name="Normal 3 6 6" xfId="482" xr:uid="{59653EAC-9AC9-478B-A34F-D110F7C8A3F3}"/>
    <cellStyle name="Normal 3 6 7" xfId="569" xr:uid="{D9FEE7F1-F5E9-4741-BF22-89B5458EBF1A}"/>
    <cellStyle name="Normal 3 7" xfId="112" xr:uid="{D472AF46-A18B-42C6-8E60-A76FE99AB5DF}"/>
    <cellStyle name="Normal 3 7 2" xfId="325" xr:uid="{4D86E790-2F7E-43E3-96A5-F91DE66DC649}"/>
    <cellStyle name="Normal 3 7 3" xfId="203" xr:uid="{83C1DA91-5856-4724-808C-A9875846F249}"/>
    <cellStyle name="Normal 3 7 4" xfId="483" xr:uid="{900B3679-462D-4E04-876C-7ED9620DEA5B}"/>
    <cellStyle name="Normal 3 7 5" xfId="581" xr:uid="{0806DDB3-7D9C-4019-BD82-C748F7AB8EFC}"/>
    <cellStyle name="Normal 3 8" xfId="121" xr:uid="{7CDF3C06-D89D-4FEC-B845-F72B1EAEC330}"/>
    <cellStyle name="Normal 3 8 2" xfId="590" xr:uid="{5780388D-A5F4-4C8C-8227-F2B1A50F502F}"/>
    <cellStyle name="Normal 3 9" xfId="131" xr:uid="{6498EB3A-06B6-4066-8019-5F554CCDBE2E}"/>
    <cellStyle name="Normal 3 9 2" xfId="339" xr:uid="{83A1023C-3868-4EC9-BF65-8C05535E2C3B}"/>
    <cellStyle name="Normal 3 9 3" xfId="217" xr:uid="{4F8064A5-6A16-4C15-AD11-098DC726EDB7}"/>
    <cellStyle name="Normal 3 9 4" xfId="451" xr:uid="{C36618D3-221B-4EF0-91DD-68091361A56D}"/>
    <cellStyle name="Normal 30" xfId="541" xr:uid="{1656F41A-2E37-4E98-8AC0-DCFC915E0028}"/>
    <cellStyle name="Normal 31" xfId="917" xr:uid="{8B222E0D-F486-4362-89FD-FE7C7989D540}"/>
    <cellStyle name="Normal 32" xfId="919" xr:uid="{EC4C24A2-2A38-4CB2-9748-E4275F65183F}"/>
    <cellStyle name="Normal 33" xfId="920" xr:uid="{6D399E96-9E03-4940-9805-D36C962394B8}"/>
    <cellStyle name="Normal 34" xfId="980" xr:uid="{0C1DAC9D-221E-499A-B67C-B76070EE6714}"/>
    <cellStyle name="Normal 35" xfId="6" xr:uid="{EE288DB8-B5A5-475B-B8B1-087BE047655C}"/>
    <cellStyle name="Normal 4" xfId="10" xr:uid="{C915CAF8-1B12-4DBF-B895-376E1EBD8C35}"/>
    <cellStyle name="Normal 4 2" xfId="51" xr:uid="{49FA581A-39E5-4C2B-8BBE-AA4794631072}"/>
    <cellStyle name="Normal 4 2 2" xfId="155" xr:uid="{C2CE2FD5-BBE8-4437-9917-EC8F6093396E}"/>
    <cellStyle name="Normal 4 2 3" xfId="885" xr:uid="{FDB63973-7289-4D73-AA0E-29A25BDA2FF6}"/>
    <cellStyle name="Normal 4 2 4" xfId="70" xr:uid="{504FB970-040A-402F-B6B5-625A4AFF3797}"/>
    <cellStyle name="Normal 4 3" xfId="46" xr:uid="{6F2B04A8-7D8E-406E-BE7C-AB6EE7EB9E6B}"/>
    <cellStyle name="Normal 4 3 2" xfId="454" xr:uid="{7C771C33-9CE0-4B5F-BCBE-57B335A44153}"/>
    <cellStyle name="Normal 4 4" xfId="21" xr:uid="{0024DF15-7735-4E7E-9592-8E0783BE7AB4}"/>
    <cellStyle name="Normal 4 4 2" xfId="38" xr:uid="{864EDCB1-C1B9-40E1-925D-AB20BC41DFBB}"/>
    <cellStyle name="Normal 4 4 2 2" xfId="821" xr:uid="{4B8CD537-DBB4-4C6E-93E0-9DD8E3CBAF64}"/>
    <cellStyle name="Normal 4 4 3" xfId="441" xr:uid="{9C4C36A2-1E12-4334-BF17-92013C2D400A}"/>
    <cellStyle name="Normal 4 5" xfId="783" xr:uid="{2152A769-68C6-4A07-B595-5C4F09E14755}"/>
    <cellStyle name="Normal 4 6" xfId="926" xr:uid="{A6F65FBF-A13D-425D-83EB-E7680BF3DD19}"/>
    <cellStyle name="Normal 4 7" xfId="939" xr:uid="{42BD229E-67EF-4925-BF02-E56F1225A663}"/>
    <cellStyle name="Normal 4 8" xfId="968" xr:uid="{191FAC82-983A-48BE-92EA-048952F4A998}"/>
    <cellStyle name="Normal 4 9" xfId="976" xr:uid="{1DC1D210-D9D5-4D53-A675-FDC502ED822B}"/>
    <cellStyle name="Normal 45 2" xfId="695" xr:uid="{0D0B506C-812F-41FD-93F8-68F1737348CE}"/>
    <cellStyle name="Normal 5" xfId="28" xr:uid="{8AC23F5E-0B08-461C-B1BE-4DAB346CB089}"/>
    <cellStyle name="Normal 5 10" xfId="940" xr:uid="{FDF8DE77-A45E-400A-A8C5-A8B2AC1F02ED}"/>
    <cellStyle name="Normal 5 11" xfId="969" xr:uid="{41BC193E-06C1-4FF3-A106-03E73CCB83B8}"/>
    <cellStyle name="Normal 5 12" xfId="71" xr:uid="{4E099040-1088-4BAF-B6D4-1F7B2D1BC4D0}"/>
    <cellStyle name="Normal 5 13" xfId="977" xr:uid="{3CC9673F-D8BB-43C0-B7E5-827F275F44BA}"/>
    <cellStyle name="Normal 5 2" xfId="40" xr:uid="{B2B05212-49DB-4779-8860-03E0DAA6FF1E}"/>
    <cellStyle name="Normal 5 2 2" xfId="17" xr:uid="{B0ECB8C6-8890-42CD-B800-FED15EBA8F56}"/>
    <cellStyle name="Normal 5 2 2 10" xfId="91" xr:uid="{9390B8AD-F777-40AE-A098-2D7AC65B9539}"/>
    <cellStyle name="Normal 5 2 2 2" xfId="35" xr:uid="{4899D733-261B-4C16-8134-BC1607D37E23}"/>
    <cellStyle name="Normal 5 2 2 2 2" xfId="337" xr:uid="{858BACF8-3632-43B9-803D-22114C13DE0D}"/>
    <cellStyle name="Normal 5 2 2 2 3" xfId="215" xr:uid="{8CD0FDCB-0B1D-40FC-B114-AEA992B20159}"/>
    <cellStyle name="Normal 5 2 2 2 4" xfId="600" xr:uid="{7270922F-07E5-4D84-812B-DF2F5E663F28}"/>
    <cellStyle name="Normal 5 2 2 2 5" xfId="129" xr:uid="{208FDFB1-EACE-47C5-BEAF-B0A38B34A5C9}"/>
    <cellStyle name="Normal 5 2 2 3" xfId="166" xr:uid="{9B9438E9-4A32-47DC-AC83-9F6BED9BC839}"/>
    <cellStyle name="Normal 5 2 2 3 2" xfId="396" xr:uid="{A90C47A8-FED5-4F58-A12A-6D9F5DA4B82B}"/>
    <cellStyle name="Normal 5 2 2 3 3" xfId="274" xr:uid="{158E6047-59CE-431F-B488-1F16D3B06B9C}"/>
    <cellStyle name="Normal 5 2 2 4" xfId="309" xr:uid="{E172E5CA-D8C6-4DD4-A3E1-04A51BCA0B6A}"/>
    <cellStyle name="Normal 5 2 2 5" xfId="186" xr:uid="{2C454388-36E2-422B-BED4-F21E88D6C84E}"/>
    <cellStyle name="Normal 5 2 2 6" xfId="420" xr:uid="{D9F98DAE-68F8-4E66-AE68-7B763DFC9D27}"/>
    <cellStyle name="Normal 5 2 2 7" xfId="431" xr:uid="{FF509526-3BF6-4176-B21F-A91C5C40B4D8}"/>
    <cellStyle name="Normal 5 2 2 8" xfId="484" xr:uid="{A65BDD37-3DC3-4C46-9FB3-7BBDF29BC592}"/>
    <cellStyle name="Normal 5 2 2 9" xfId="566" xr:uid="{7756FDFF-15E3-42CD-B6CF-3C730801F4D6}"/>
    <cellStyle name="Normal 5 2 3" xfId="635" xr:uid="{372D7920-394A-47E2-A072-ACD811217CBB}"/>
    <cellStyle name="Normal 5 2 4" xfId="950" xr:uid="{DFF17E05-8747-4847-8B25-ABCA6FE20147}"/>
    <cellStyle name="Normal 5 2 5" xfId="79" xr:uid="{7CB90E4A-D745-49D2-8559-DC879FB81B8D}"/>
    <cellStyle name="Normal 5 3" xfId="15" xr:uid="{93351D31-A9A2-4B75-9A8B-E30901607921}"/>
    <cellStyle name="Normal 5 3 2" xfId="34" xr:uid="{DDD277A9-0FB7-4C76-A1B4-2ADEFCAE6803}"/>
    <cellStyle name="Normal 5 3 2 2" xfId="393" xr:uid="{6868F5B2-E13F-4D9B-87AD-1CAAF6C3EFDD}"/>
    <cellStyle name="Normal 5 3 2 3" xfId="455" xr:uid="{A42ECC5E-6B9F-420A-B27A-93990FBCC36B}"/>
    <cellStyle name="Normal 5 3 2 4" xfId="599" xr:uid="{B0E60C0F-3656-464F-B07D-1C4E926239C9}"/>
    <cellStyle name="Normal 5 3 2 5" xfId="271" xr:uid="{FBEBA6AE-AFB9-4446-BE22-CEC8845E1C14}"/>
    <cellStyle name="Normal 5 3 3" xfId="142" xr:uid="{AD035CB7-AA53-4AF2-A020-CD373884B82C}"/>
    <cellStyle name="Normal 5 3 3 2" xfId="350" xr:uid="{FF544393-80CF-4203-89B0-9761B4B700BA}"/>
    <cellStyle name="Normal 5 3 3 3" xfId="228" xr:uid="{FA9117A0-5529-4E3A-876C-93273137BADA}"/>
    <cellStyle name="Normal 5 3 3 4" xfId="496" xr:uid="{D37FCA44-1272-4047-94F3-4E9D3EB06ADD}"/>
    <cellStyle name="Normal 5 3 4" xfId="306" xr:uid="{B3041A79-860B-42EB-AD3E-E50A7861C8F8}"/>
    <cellStyle name="Normal 5 3 5" xfId="183" xr:uid="{E2F4F4A6-954F-4721-A2FD-E66A9386FEE2}"/>
    <cellStyle name="Normal 5 3 6" xfId="442" xr:uid="{95D2CF04-5844-4DBA-A8B8-DD2108D94C86}"/>
    <cellStyle name="Normal 5 3 7" xfId="552" xr:uid="{E418410F-0531-4B62-80AB-FC6ABD7D7079}"/>
    <cellStyle name="Normal 5 3 8" xfId="83" xr:uid="{43A9CA2F-B4FF-44A0-8EF5-3D5C8BF6E7C4}"/>
    <cellStyle name="Normal 5 4" xfId="49" xr:uid="{720D5D40-714D-4A16-9FEB-1B046F834E28}"/>
    <cellStyle name="Normal 5 4 2" xfId="557" xr:uid="{E7C9A3B1-B56B-4B16-93C4-A9A3AA990B53}"/>
    <cellStyle name="Normal 5 4 3" xfId="125" xr:uid="{02B62E9F-1763-46A6-A9D1-247B2EA16400}"/>
    <cellStyle name="Normal 5 5" xfId="128" xr:uid="{1A6892C6-3433-4734-9A44-E8806F44E381}"/>
    <cellStyle name="Normal 5 5 2" xfId="336" xr:uid="{FDB51C69-95B9-47CE-A3F1-C25B38F0C453}"/>
    <cellStyle name="Normal 5 5 3" xfId="214" xr:uid="{AC2609EE-7C4D-4F1A-BE2D-991D5E6DFA65}"/>
    <cellStyle name="Normal 5 5 4" xfId="456" xr:uid="{91B544B8-D2CC-43C2-AE34-7FC0D6DB77F9}"/>
    <cellStyle name="Normal 5 5 5" xfId="822" xr:uid="{FCEC8163-4E7A-4A18-8A12-3E37CF21DAA5}"/>
    <cellStyle name="Normal 5 6" xfId="247" xr:uid="{2C9339F6-7BE1-4315-858A-54B5BD002F28}"/>
    <cellStyle name="Normal 5 6 2" xfId="369" xr:uid="{517F4889-FD2D-4831-AE57-146C01739B84}"/>
    <cellStyle name="Normal 5 7" xfId="419" xr:uid="{27A66FAF-64D7-4FDD-A236-06F42FC6F120}"/>
    <cellStyle name="Normal 5 8" xfId="439" xr:uid="{1BFC77D6-FDC6-4CF2-8D93-6B65CD3CBCAA}"/>
    <cellStyle name="Normal 5 9" xfId="543" xr:uid="{56946B82-B21C-4500-A65D-7FF9E3AD5F68}"/>
    <cellStyle name="Normal 6" xfId="55" xr:uid="{66CB3569-02AA-4D61-A3D3-D4575849D948}"/>
    <cellStyle name="Normal 6 2" xfId="245" xr:uid="{4D2C5351-E137-4425-99AB-F357F2B61FDC}"/>
    <cellStyle name="Normal 6 2 2" xfId="367" xr:uid="{74D5EBA1-C1C1-41C7-BFDF-F50D38527E51}"/>
    <cellStyle name="Normal 6 2 3" xfId="903" xr:uid="{7D85AA68-528E-449F-A7EA-CDB1C0545523}"/>
    <cellStyle name="Normal 6 2 4" xfId="956" xr:uid="{86716721-7544-4246-8773-340224F59933}"/>
    <cellStyle name="Normal 6 3" xfId="823" xr:uid="{FC57F112-0E9F-4C46-B951-548CE920A1CA}"/>
    <cellStyle name="Normal 6 4" xfId="960" xr:uid="{F644CAAA-F502-45A7-A37E-02AB34C9E5F2}"/>
    <cellStyle name="Normal 7" xfId="62" xr:uid="{99DC33BB-E0DF-4B65-BB48-794E26A95AD6}"/>
    <cellStyle name="Normal 7 2" xfId="82" xr:uid="{E03CC6E3-AFD4-41FC-9898-6282B073D44B}"/>
    <cellStyle name="Normal 7 2 2" xfId="534" xr:uid="{E067D9C5-2248-4236-ACF4-84E4346D936C}"/>
    <cellStyle name="Normal 7 2 3" xfId="522" xr:uid="{54F3AB9A-F6C5-44FC-9DBD-90D598F2D66E}"/>
    <cellStyle name="Normal 7 2 3 2" xfId="788" xr:uid="{F4D217FF-FB1C-43AC-9DB7-5DCABD14497B}"/>
    <cellStyle name="Normal 7 2 4" xfId="944" xr:uid="{FDF484C2-8A95-4194-9FB8-D2C5AF5D6A2B}"/>
    <cellStyle name="Normal 7 3" xfId="529" xr:uid="{D7854544-55AB-4162-B1FE-8773C28FDAA4}"/>
    <cellStyle name="Normal 7 3 2" xfId="636" xr:uid="{2D963321-8AED-47DF-B24E-399ED4B31170}"/>
    <cellStyle name="Normal 7 4" xfId="512" xr:uid="{ACAF2A03-DDC1-4DB3-8A84-2CA649784D3A}"/>
    <cellStyle name="Normal 7 4 2" xfId="597" xr:uid="{E84E4EEC-DC4F-4618-A459-3D577669B7D2}"/>
    <cellStyle name="Normal 7 5" xfId="951" xr:uid="{FB36E136-16AB-4D13-9291-717916B343A3}"/>
    <cellStyle name="Normal 8" xfId="92" xr:uid="{036CCDB7-58C1-4E15-9B0D-5523BC8E90AA}"/>
    <cellStyle name="Normal 8 2" xfId="275" xr:uid="{87C19E8B-0013-4D6D-9A8C-9F0D39365EBE}"/>
    <cellStyle name="Normal 8 2 2" xfId="663" xr:uid="{6662956C-EEBE-4860-8773-1BC8D240234A}"/>
    <cellStyle name="Normal 8 3" xfId="187" xr:uid="{8D0D8642-76FA-4A30-846F-2BBFAF08F26F}"/>
    <cellStyle name="Normal 8 4" xfId="509" xr:uid="{E86B8433-A456-4E33-AED4-2C55E1B91FF7}"/>
    <cellStyle name="Normal 8 5" xfId="964" xr:uid="{2EC1D3B5-3849-4E6C-A51E-44E6FBF754AD}"/>
    <cellStyle name="Normal 9" xfId="84" xr:uid="{5ED74E4D-E079-4AB1-9776-B2403BAA4DDE}"/>
    <cellStyle name="Normal 9 2" xfId="957" xr:uid="{9D25FACC-5F9D-4083-9C23-F1422BE05D54}"/>
    <cellStyle name="Normalan 2" xfId="929" xr:uid="{4F7012A2-41E4-4B4B-86C7-6E4DC3DD94B4}"/>
    <cellStyle name="normálne_Hárok1" xfId="637" xr:uid="{0C0F85E9-F9D9-423B-BBB7-D8FEB3450B5B}"/>
    <cellStyle name="normální_Hárok1" xfId="638" xr:uid="{3B5732C3-6DA1-4CA3-917F-4CE2A4EB99BA}"/>
    <cellStyle name="Normalno 2" xfId="639" xr:uid="{EACB8CE2-A031-43B2-BAFB-5CC089C0D9B3}"/>
    <cellStyle name="Normalno 3" xfId="85" xr:uid="{1B70DD6E-5D78-463F-9D1F-56F438A70876}"/>
    <cellStyle name="Normalno 3 2" xfId="122" xr:uid="{8416B325-F3AE-4B32-B4ED-23DEEC72AA15}"/>
    <cellStyle name="Normalno 3 2 2" xfId="333" xr:uid="{036383E2-6A1F-4DDD-AAA1-B87E66463A6C}"/>
    <cellStyle name="Normalno 3 2 3" xfId="211" xr:uid="{E201B521-CE2C-4343-9E95-2CFECD52BBEE}"/>
    <cellStyle name="Normalno 3 2 4" xfId="486" xr:uid="{D64F8DDE-3E04-44E9-A39C-C50051F18CB0}"/>
    <cellStyle name="Normalno 3 2 5" xfId="640" xr:uid="{4A18F39C-E7AB-46AB-889E-8359D10962A0}"/>
    <cellStyle name="Normalno 3 3" xfId="246" xr:uid="{C38AA509-1653-4330-A447-0FD88AEBCFE8}"/>
    <cellStyle name="Normalno 3 3 2" xfId="368" xr:uid="{43EB915D-4CB7-4407-B992-FDC462A2882A}"/>
    <cellStyle name="Normalno 3 4" xfId="272" xr:uid="{04764714-4E07-486B-94D8-E11B225466D3}"/>
    <cellStyle name="Normalno 3 4 2" xfId="394" xr:uid="{EA5CE353-E3A6-4724-A9D6-BB3EE96864BD}"/>
    <cellStyle name="Normalno 3 5" xfId="307" xr:uid="{501F82CD-DA57-4868-9504-426B3AFEEA9B}"/>
    <cellStyle name="Normalno 3 6" xfId="184" xr:uid="{F98CF5CE-B6AA-4CA9-913B-1A7A08544CD1}"/>
    <cellStyle name="Normalno 3 7" xfId="485" xr:uid="{EEDFC982-6252-44BF-BF33-52440EA162AB}"/>
    <cellStyle name="Normalno 3 8" xfId="564" xr:uid="{CA7039F5-6F89-4E36-8159-5199E7BFE486}"/>
    <cellStyle name="Number (0)" xfId="641" xr:uid="{D58A6E94-B55B-482C-A513-19F020F6E2C5}"/>
    <cellStyle name="Number (0) 2" xfId="642" xr:uid="{7FE4E74B-AD53-4FD1-BF86-20C153E8026B}"/>
    <cellStyle name="Number (0.00)" xfId="643" xr:uid="{D516A67E-DC47-4931-8B16-8CC7E08DF755}"/>
    <cellStyle name="Number (0.00) 2" xfId="644" xr:uid="{9D379777-19F5-494A-A769-9305CC3370A1}"/>
    <cellStyle name="NumberEng" xfId="645" xr:uid="{5B43A099-4407-43F7-BC55-A92F66525B83}"/>
    <cellStyle name="NumberEng 2" xfId="646" xr:uid="{D979F15E-B35D-4AC4-A243-93B86A338324}"/>
    <cellStyle name="Obično 2" xfId="86" xr:uid="{2BA4CA2F-FDDD-454B-91D8-902F48B9CED1}"/>
    <cellStyle name="Obično 4" xfId="87" xr:uid="{6F925A51-A9B9-4FAC-95AA-BE624C0E761E}"/>
    <cellStyle name="Obično 5" xfId="88" xr:uid="{A5BD6736-CA57-4646-BC82-D2549E2537E9}"/>
    <cellStyle name="Obično_External sector_spf 2" xfId="72" xr:uid="{B4EC7D54-C7F7-44B5-A31B-43BC84BDCFC9}"/>
    <cellStyle name="Percent (0)" xfId="647" xr:uid="{59F35245-319A-45C7-A993-D3BAA3B8B5E4}"/>
    <cellStyle name="Percent (0) 2" xfId="648" xr:uid="{4915B040-B78A-41D4-AF2A-12B3618CF221}"/>
    <cellStyle name="Percent 10" xfId="290" xr:uid="{EC8B6C72-20BD-40FE-888F-4EF3F9B7F276}"/>
    <cellStyle name="Percent 11" xfId="971" xr:uid="{68F89336-418F-46FF-A204-F4C623B56E1F}"/>
    <cellStyle name="Percent 12" xfId="972" xr:uid="{04862459-89E1-4158-A477-C81795246F2F}"/>
    <cellStyle name="Percent 12 7 2 2" xfId="738" xr:uid="{316BEE1D-DDCF-4C32-854D-3CF8A9765116}"/>
    <cellStyle name="Percent 12 8" xfId="43" xr:uid="{CB68B52E-F8B8-4CCC-9C89-A1775F20C546}"/>
    <cellStyle name="Percent 12 8 2" xfId="154" xr:uid="{462EB6EF-FFA6-4E1A-AE51-AD677C7A7D38}"/>
    <cellStyle name="Percent 12 8 2 2" xfId="362" xr:uid="{63A361D9-D592-4100-B6DC-E6A2835E5502}"/>
    <cellStyle name="Percent 12 8 2 2 2" xfId="532" xr:uid="{814D6936-37E3-4DA9-AB7D-01973AFB0DF6}"/>
    <cellStyle name="Percent 12 8 2 3" xfId="240" xr:uid="{4CC9A72A-0BBC-44CC-999F-AC3FBFC36EAE}"/>
    <cellStyle name="Percent 12 8 2 4" xfId="520" xr:uid="{70654611-8037-4546-99AF-280043393F3B}"/>
    <cellStyle name="Percent 12 8 3" xfId="527" xr:uid="{1C99AA4E-F46B-4F96-B07A-E3D8905CB89A}"/>
    <cellStyle name="Percent 12 8 4" xfId="692" xr:uid="{072BD918-4BD4-4786-A592-C5602AF6CDDF}"/>
    <cellStyle name="Percent 12 8 5" xfId="924" xr:uid="{AC5536F5-C5FB-495D-B09C-140B0FBC74E3}"/>
    <cellStyle name="Percent 12 8 6" xfId="937" xr:uid="{328BEE0A-9FA0-4A43-A6B4-48440D759AB2}"/>
    <cellStyle name="Percent 12 8 7" xfId="966" xr:uid="{12096048-B634-41E7-9343-D63447ECD97F}"/>
    <cellStyle name="Percent 12 8 8" xfId="507" xr:uid="{B9C02592-AB16-4359-B182-D81EE5AD000F}"/>
    <cellStyle name="Percent 12 8 9" xfId="974" xr:uid="{B182DE54-CB08-461D-9E8C-6D3FBF220A61}"/>
    <cellStyle name="Percent 13" xfId="31" xr:uid="{F2858ECE-E91C-44D6-9E15-A0ECA402F191}"/>
    <cellStyle name="Percent 15 3 3" xfId="795" xr:uid="{A6876EB7-A495-4419-9711-97C7E39611D0}"/>
    <cellStyle name="Percent 2" xfId="11" xr:uid="{BB3F4A6D-5254-475D-8045-D5C32CE2BEA6}"/>
    <cellStyle name="Percent 2 10" xfId="26" xr:uid="{160B317B-7810-440A-A706-A00B87EF1C6F}"/>
    <cellStyle name="Percent 2 11" xfId="558" xr:uid="{363A6B98-90BD-4DE8-A57F-34B9479858F7}"/>
    <cellStyle name="Percent 2 12" xfId="934" xr:uid="{12606F79-BC84-41AC-806A-140EFB098725}"/>
    <cellStyle name="Percent 2 13" xfId="511" xr:uid="{C6EA9401-05CC-47E3-B48F-60F62FF060C0}"/>
    <cellStyle name="Percent 2 13 2" xfId="514" xr:uid="{9A9EDE00-99FA-413B-BAEB-59A9D31ADABC}"/>
    <cellStyle name="Percent 2 13 2 2" xfId="730" xr:uid="{2744BDBB-417B-44E4-A98E-28323A957CEC}"/>
    <cellStyle name="Percent 2 14" xfId="74" xr:uid="{1ED57F6D-7288-4A1B-A448-E1AB5F6EEC87}"/>
    <cellStyle name="Percent 2 2" xfId="18" xr:uid="{9EA4CD74-4150-484B-B35C-404DD054E475}"/>
    <cellStyle name="Percent 2 2 2" xfId="36" xr:uid="{7B54EBDB-9901-4168-BBEF-AD2E3A1641B5}"/>
    <cellStyle name="Percent 2 2 2 2" xfId="338" xr:uid="{5427DBA8-57D1-4D22-BFEF-CCA2CE67C007}"/>
    <cellStyle name="Percent 2 2 2 3" xfId="216" xr:uid="{E2E7DB16-C7BC-4129-9540-6AEF23C298CB}"/>
    <cellStyle name="Percent 2 2 2 4" xfId="676" xr:uid="{22489D26-B4E4-4958-9C42-B7A4F2A341A8}"/>
    <cellStyle name="Percent 2 2 2 5" xfId="130" xr:uid="{19AADA40-A1A8-4D08-8604-FB3BAAE2FA31}"/>
    <cellStyle name="Percent 2 2 3" xfId="273" xr:uid="{D1B60929-CDDA-4B3B-A79E-265471D79582}"/>
    <cellStyle name="Percent 2 2 3 2" xfId="395" xr:uid="{27CE7A97-4A2C-4AFC-9888-5A2EF3217168}"/>
    <cellStyle name="Percent 2 2 4" xfId="308" xr:uid="{D7385BA7-37E9-48C0-BF2F-73CBC849F632}"/>
    <cellStyle name="Percent 2 2 5" xfId="185" xr:uid="{82B51F24-55FB-4ABC-B347-175FA46D894A}"/>
    <cellStyle name="Percent 2 2 6" xfId="489" xr:uid="{0AC007F1-9394-44ED-9EFF-9C892B4FC039}"/>
    <cellStyle name="Percent 2 2 7" xfId="565" xr:uid="{9D491A44-3574-45EE-807C-37337601569C}"/>
    <cellStyle name="Percent 2 2 8" xfId="89" xr:uid="{EDEC0F18-EEB0-4B4F-9540-C189CBE59BC4}"/>
    <cellStyle name="Percent 2 3" xfId="109" xr:uid="{89724A5B-FAA8-4A10-8543-732FA885353A}"/>
    <cellStyle name="Percent 2 3 2" xfId="288" xr:uid="{5C7E0370-1123-4744-BC57-CB2B5F16CEC9}"/>
    <cellStyle name="Percent 2 3 2 2" xfId="409" xr:uid="{3AB10311-0B96-465A-9AA3-FCB9979AC38F}"/>
    <cellStyle name="Percent 2 3 2 2 2" xfId="953" xr:uid="{40B7B458-9C70-40EC-B644-F0E478402128}"/>
    <cellStyle name="Percent 2 3 2 3" xfId="677" xr:uid="{208FB5DE-722B-4B57-8880-C3D51454921A}"/>
    <cellStyle name="Percent 2 3 3" xfId="322" xr:uid="{CDCF5E60-6EDF-425D-8A74-136CFE89372F}"/>
    <cellStyle name="Percent 2 3 4" xfId="200" xr:uid="{E9725160-DDE0-44CD-9C7E-FDBD8CA39D3D}"/>
    <cellStyle name="Percent 2 3 5" xfId="490" xr:uid="{28E5CA29-0A09-48EB-AAC8-BD64B2DFCAC6}"/>
    <cellStyle name="Percent 2 3 6" xfId="578" xr:uid="{983D01BD-C953-467F-805B-60B8AADF1C8D}"/>
    <cellStyle name="Percent 2 4" xfId="16" xr:uid="{00213A37-E8BE-4058-8181-B33020785C80}"/>
    <cellStyle name="Percent 2 4 2" xfId="649" xr:uid="{66B06F01-6DD4-4895-B304-90B3B5B7AD14}"/>
    <cellStyle name="Percent 2 5" xfId="265" xr:uid="{FF22A635-58B5-4096-A234-4E420490001F}"/>
    <cellStyle name="Percent 2 5 2" xfId="387" xr:uid="{679A224E-FE78-4EE5-BEF5-B264F6FF451E}"/>
    <cellStyle name="Percent 2 5 3" xfId="687" xr:uid="{176F31C7-43DB-4F6C-A7E1-87A1EB0DF0D1}"/>
    <cellStyle name="Percent 2 6" xfId="300" xr:uid="{3016A95B-A420-4C5C-BE83-49C813E4A854}"/>
    <cellStyle name="Percent 2 7" xfId="177" xr:uid="{229D2733-A750-462D-9405-3E95B521D986}"/>
    <cellStyle name="Percent 2 8" xfId="488" xr:uid="{47CDE7A5-B5A1-4140-96FE-099127FFB85A}"/>
    <cellStyle name="Percent 2 9" xfId="518" xr:uid="{CB16ADD9-F5DF-4A7D-8557-C17985708837}"/>
    <cellStyle name="Percent 3" xfId="73" xr:uid="{0354D0E7-ECA1-4D7A-943A-8F3B0992AE68}"/>
    <cellStyle name="Percent 3 2" xfId="651" xr:uid="{2D75402C-C082-49BC-A0EC-9B9DA658F521}"/>
    <cellStyle name="Percent 3 3" xfId="650" xr:uid="{CF1A9A1A-6C8F-475F-9FEF-BAACBFD35C22}"/>
    <cellStyle name="Percent 4" xfId="106" xr:uid="{15F0F833-780C-4088-B66B-A9ECD49BC160}"/>
    <cellStyle name="Percent 4 2" xfId="287" xr:uid="{AF649A77-A2A2-4B9D-9463-CAE4C69C5B1F}"/>
    <cellStyle name="Percent 4 2 2" xfId="408" xr:uid="{BDAE6FB0-CCD9-46F5-A398-07142D615849}"/>
    <cellStyle name="Percent 4 2 3" xfId="678" xr:uid="{AF76BFB5-B6B2-4AE6-92F8-DBCAFC84D948}"/>
    <cellStyle name="Percent 4 3" xfId="321" xr:uid="{25B8F451-A512-4D35-A1F9-A707528A505C}"/>
    <cellStyle name="Percent 4 4" xfId="199" xr:uid="{5BD6DA56-0D93-4B34-BB91-A58B1B76F50F}"/>
    <cellStyle name="Percent 4 5" xfId="492" xr:uid="{891880F5-EFF0-4B4A-A9E7-F96234C66C29}"/>
    <cellStyle name="Percent 4 6" xfId="577" xr:uid="{07BBB592-2391-49B4-83C8-E7AE58111292}"/>
    <cellStyle name="Percent 44 2" xfId="711" xr:uid="{E9580419-9C8C-4AFF-BC34-F64A08E1519D}"/>
    <cellStyle name="Percent 5" xfId="117" xr:uid="{0FCE339B-830B-4876-B3C8-FE3717239799}"/>
    <cellStyle name="Percent 5 2" xfId="330" xr:uid="{02F653EB-6F3F-4F28-8B6B-9890021253C6}"/>
    <cellStyle name="Percent 5 3" xfId="208" xr:uid="{0A477ED8-D57F-4C82-A94F-2EDEA58156BD}"/>
    <cellStyle name="Percent 5 4" xfId="493" xr:uid="{48FADC7E-A579-4081-8270-D5A176483499}"/>
    <cellStyle name="Percent 5 5" xfId="586" xr:uid="{E16DB1A1-0093-4387-B72B-9B26FE05A9F0}"/>
    <cellStyle name="Percent 6" xfId="132" xr:uid="{CD542503-EE24-4FA7-8C31-1132C6B54144}"/>
    <cellStyle name="Percent 6 2" xfId="340" xr:uid="{268814B4-A1F4-45D2-9BB9-069044C99D50}"/>
    <cellStyle name="Percent 6 3" xfId="218" xr:uid="{790E294F-5706-456F-BCBC-6A6CB4F13B67}"/>
    <cellStyle name="Percent 6 4" xfId="596" xr:uid="{3B47C3AF-E7E6-49E4-9E33-FBA1BF6517D3}"/>
    <cellStyle name="Percent 63" xfId="699" xr:uid="{DA801BED-A6F9-4775-9F14-61CB87AE868D}"/>
    <cellStyle name="Percent 7" xfId="538" xr:uid="{EC1A0107-C0F1-4131-912F-A3EFFE0DE358}"/>
    <cellStyle name="Percent 8" xfId="48" xr:uid="{7B893262-43F5-4044-A515-7AA686469A5B}"/>
    <cellStyle name="Percent 9" xfId="942" xr:uid="{A605A499-4AB3-49B8-8362-AEDFEAA55451}"/>
    <cellStyle name="Procenat 2" xfId="931" xr:uid="{993654FE-37EC-4AAE-A84D-E54EE9F820DC}"/>
    <cellStyle name="Prozent_ChartsSPORT" xfId="652" xr:uid="{D17A9E26-5EB1-4749-AC22-E4EC5B6644CE}"/>
    <cellStyle name="Red Text" xfId="653" xr:uid="{C2218D33-33AF-49F2-93DE-D0095AEA7515}"/>
    <cellStyle name="Standard_ChartsSPORT" xfId="654" xr:uid="{5130CADC-AC3E-42CD-B68C-86E818A46ACC}"/>
    <cellStyle name="Stil 1" xfId="90" xr:uid="{E21D9F0E-208E-431D-8966-A4DED2229E37}"/>
    <cellStyle name="Style 1" xfId="1" xr:uid="{00000000-0005-0000-0000-000005000000}"/>
    <cellStyle name="text" xfId="655" xr:uid="{331A83B7-05CD-4A6E-A811-0C189B0D37F8}"/>
    <cellStyle name="Tickmark" xfId="656" xr:uid="{CCDDED59-7549-4DEF-804D-4613F0B54FE4}"/>
    <cellStyle name="TopGrey" xfId="657" xr:uid="{5CA9CDEA-C1E7-44B9-B74E-5183558F80B7}"/>
    <cellStyle name="Währung [0]_ChartsSPORT" xfId="658" xr:uid="{6E04760D-BEF3-4CBE-A0F4-B5D48A4DDD8B}"/>
    <cellStyle name="Währung_ChartsSPORT" xfId="659" xr:uid="{E0324AA0-8672-47E0-ADD1-35CD540A0A65}"/>
    <cellStyle name="Währung0" xfId="660" xr:uid="{62228CBD-D542-4AAD-85B9-D617A38EE40F}"/>
    <cellStyle name="Zarez [0] 2" xfId="930" xr:uid="{3B35A5C0-0014-400B-B814-A5800D81A707}"/>
    <cellStyle name="Zeile 1" xfId="661" xr:uid="{68756FC8-D640-4ABB-BD21-60D7698F259A}"/>
    <cellStyle name="Zeile 2" xfId="662" xr:uid="{D9880D6E-F4EC-4C5B-91CF-06EBCF81C9EA}"/>
    <cellStyle name="Денежный 2" xfId="745" xr:uid="{D353D393-6D07-4402-A923-2D4A2BB45EE4}"/>
    <cellStyle name="Денежный 2 2" xfId="764" xr:uid="{EB491B3E-16C7-402C-804B-BAFDCC2717FF}"/>
    <cellStyle name="Денежный 2 2 2" xfId="866" xr:uid="{3E064988-CE36-40EC-A4F0-DF9894663A9C}"/>
    <cellStyle name="Денежный 2 3" xfId="801" xr:uid="{A582771F-1823-4AE6-A2EF-430835668544}"/>
    <cellStyle name="Денежный 2 3 2" xfId="898" xr:uid="{208289C7-EE4D-4A72-AD0C-87F65F231014}"/>
    <cellStyle name="Денежный 2 4" xfId="851" xr:uid="{B2FFB1C6-EBF1-45B7-884A-8935DFF20B2C}"/>
    <cellStyle name="Обычный 10 3" xfId="728" xr:uid="{66811F9E-9D43-45E8-8774-AEF73BCF8BD5}"/>
    <cellStyle name="Обычный 11" xfId="741" xr:uid="{8D354417-4508-4E81-8EF6-53B9CCF68FF2}"/>
    <cellStyle name="Обычный 11 2" xfId="813" xr:uid="{0D0F9EFF-1905-4452-AA71-97CC75934838}"/>
    <cellStyle name="Обычный 11 2 2" xfId="901" xr:uid="{B4D27BD0-CCC8-402A-842D-9090A00583E3}"/>
    <cellStyle name="Обычный 11 3" xfId="848" xr:uid="{4B9B6B11-7036-44F2-AB00-F90E715BCA7C}"/>
    <cellStyle name="Обычный 11 8" xfId="753" xr:uid="{3784CF7B-47AD-4B32-B359-369BE1B904F8}"/>
    <cellStyle name="Обычный 11 8 2" xfId="856" xr:uid="{AF6756FF-EEF8-4E05-8C61-B50AC2086734}"/>
    <cellStyle name="Обычный 12" xfId="805" xr:uid="{330CB24F-B0C8-4AF7-8525-69B4B6086537}"/>
    <cellStyle name="Обычный 12 2" xfId="812" xr:uid="{2D5BBAD9-EE05-46AC-9BF2-13A17B4DB142}"/>
    <cellStyle name="Обычный 12 3" xfId="100" xr:uid="{0BFD9AEF-B8D1-4780-9742-8F1A8C365DDF}"/>
    <cellStyle name="Обычный 12 3 10" xfId="430" xr:uid="{CCF36270-9B36-459D-B40C-F7174746C1F6}"/>
    <cellStyle name="Обычный 12 3 11" xfId="494" xr:uid="{217E060F-C890-48FF-8551-B32747B0ECCD}"/>
    <cellStyle name="Обычный 12 3 12" xfId="551" xr:uid="{21CF73BC-7D75-4E3D-B88A-83F4B90923EC}"/>
    <cellStyle name="Обычный 12 3 13" xfId="961" xr:uid="{982F1343-85E5-4812-AF0A-71D6FCAF1A5B}"/>
    <cellStyle name="Обычный 12 3 2" xfId="118" xr:uid="{9AD6C82B-AC9D-431A-A6BC-3A37B7B8C40F}"/>
    <cellStyle name="Обычный 12 3 2 2" xfId="331" xr:uid="{6ECB439A-9C2F-4D4E-B580-9659D1B0FDDD}"/>
    <cellStyle name="Обычный 12 3 2 3" xfId="209" xr:uid="{F1720052-59ED-4210-A6D0-039EE4A77420}"/>
    <cellStyle name="Обычный 12 3 2 4" xfId="495" xr:uid="{AA7E74D4-0A65-4603-B47A-8D814F23097C}"/>
    <cellStyle name="Обычный 12 3 2 5" xfId="587" xr:uid="{9BE6059D-EF24-458F-950A-B585229D586C}"/>
    <cellStyle name="Обычный 12 3 3" xfId="141" xr:uid="{54A88B43-663C-4CCF-8C6C-CBFDD952997E}"/>
    <cellStyle name="Обычный 12 3 3 2" xfId="349" xr:uid="{C002139C-4037-407D-9CB3-1C1D92FB64CD}"/>
    <cellStyle name="Обычный 12 3 3 3" xfId="227" xr:uid="{19448F0F-2D87-4440-9D96-F7234197324B}"/>
    <cellStyle name="Обычный 12 3 3 4" xfId="595" xr:uid="{57976057-66AC-46D3-850F-EE06B785FF36}"/>
    <cellStyle name="Обычный 12 3 4" xfId="150" xr:uid="{3114B81A-A634-4072-A8BB-538DB0E1EABC}"/>
    <cellStyle name="Обычный 12 3 4 2" xfId="358" xr:uid="{20700CFA-B7DA-4084-A8E3-A506415132EB}"/>
    <cellStyle name="Обычный 12 3 4 3" xfId="236" xr:uid="{1AA41E6A-BA1E-4FE8-8F60-AD9B22759EC8}"/>
    <cellStyle name="Обычный 12 3 5" xfId="163" xr:uid="{DED66740-9836-4425-B5EA-1DE253CC5145}"/>
    <cellStyle name="Обычный 12 3 5 2" xfId="377" xr:uid="{5E7F010F-CBB0-4F4E-96D9-4543BEB28F70}"/>
    <cellStyle name="Обычный 12 3 5 3" xfId="255" xr:uid="{1DF0662D-EA54-4F33-9C76-B265C23187AD}"/>
    <cellStyle name="Обычный 12 3 6" xfId="283" xr:uid="{044B18C4-8EB6-4F67-AEFD-3ED7CD95023E}"/>
    <cellStyle name="Обычный 12 3 6 2" xfId="404" xr:uid="{2A9C9525-2D0E-40FD-AD60-3E5BEBCB0A56}"/>
    <cellStyle name="Обычный 12 3 7" xfId="317" xr:uid="{3E565392-EA8A-4D64-9805-8B5419980048}"/>
    <cellStyle name="Обычный 12 3 8" xfId="195" xr:uid="{1A57050D-5F79-4E7C-9A4D-86ACC2EBFA84}"/>
    <cellStyle name="Обычный 12 3 9" xfId="418" xr:uid="{FD978A5A-589B-47ED-8A9C-68AC96E2EED9}"/>
    <cellStyle name="Обычный 14 2" xfId="689" xr:uid="{7677453B-B4FB-4745-AF9C-8B22C6166111}"/>
    <cellStyle name="Обычный 19 2" xfId="696" xr:uid="{4004258D-232D-4443-BDD9-D23ED0524992}"/>
    <cellStyle name="Обычный 19 2 2" xfId="782" xr:uid="{02960932-C205-4B43-B2D2-791E6367232D}"/>
    <cellStyle name="Обычный 19 2 2 2" xfId="884" xr:uid="{7052584F-CE4A-4107-8E53-F48EB51168A9}"/>
    <cellStyle name="Обычный 19 2 3" xfId="827" xr:uid="{FC3E19AA-E5C7-4D50-9D31-0EE93375BC4D}"/>
    <cellStyle name="Обычный 19 2 4" xfId="915" xr:uid="{E560AE00-0DA8-4B16-9388-636F66217339}"/>
    <cellStyle name="Обычный 19 4" xfId="685" xr:uid="{1208D3F2-D94D-423F-950B-364B8E6574B1}"/>
    <cellStyle name="Обычный 19 4 2" xfId="740" xr:uid="{C75B19CC-6F98-4CBD-8431-BDDBEEBB9821}"/>
    <cellStyle name="Обычный 19 4 2 2" xfId="847" xr:uid="{B491314C-06D2-4114-A72B-24296FFAFF40}"/>
    <cellStyle name="Обычный 19 4 3" xfId="761" xr:uid="{B1F78F84-DFB8-49E9-8181-559991160A1E}"/>
    <cellStyle name="Обычный 19 4 3 2" xfId="863" xr:uid="{D5B3C31C-5C16-4864-AD0C-0F6050BA4468}"/>
    <cellStyle name="Обычный 19 4 4" xfId="825" xr:uid="{EDFCEDDC-79E2-49A9-B60E-064407615239}"/>
    <cellStyle name="Обычный 2" xfId="690" xr:uid="{788A77D1-57A8-4C19-B84F-FEBBFB7AFB6E}"/>
    <cellStyle name="Обычный 2 2" xfId="810" xr:uid="{8A790BA9-B52F-409D-8DB2-1AA899EE6DF3}"/>
    <cellStyle name="Обычный 2 2 2" xfId="793" xr:uid="{F4BCDE45-9F1C-4558-9C46-0225C2B5DEFD}"/>
    <cellStyle name="Обычный 2 2 2 2" xfId="716" xr:uid="{136089FD-5A95-47E2-B1D1-595BC387B3FE}"/>
    <cellStyle name="Обычный 2 2 2 2 2" xfId="694" xr:uid="{1261B897-9881-4F83-9E42-F456A46EC5B3}"/>
    <cellStyle name="Обычный 2 2 4" xfId="811" xr:uid="{0734DEB3-0F97-4BC7-A73B-682FA5BE00FE}"/>
    <cellStyle name="Обычный 2 3" xfId="719" xr:uid="{9D8452B6-DBAD-4842-A03A-93681AF3C701}"/>
    <cellStyle name="Обычный 2 3 3" xfId="722" xr:uid="{1814EF74-AEFF-4313-95AA-2CFF7846DFB6}"/>
    <cellStyle name="Обычный 2 4" xfId="817" xr:uid="{91ED8924-E83B-4F8F-AE51-703C076CCA95}"/>
    <cellStyle name="Обычный 2 4 2" xfId="750" xr:uid="{C082E2B6-8D6F-4C0C-B3AA-C4794F0718B2}"/>
    <cellStyle name="Обычный 28 2 6 2 2 2 2 2 2 2" xfId="736" xr:uid="{8EFFA041-78DB-4C32-AE04-A795D0C462FB}"/>
    <cellStyle name="Обычный 28 2 6 2 2 2 2 2 2 2 2" xfId="755" xr:uid="{4DB6C106-C793-4EF7-AACA-DA783D8273AC}"/>
    <cellStyle name="Обычный 28 2 6 2 2 2 2 2 2 2 2 2" xfId="766" xr:uid="{9E320537-1C16-40FB-9238-FF4AF07B567F}"/>
    <cellStyle name="Обычный 28 2 6 2 2 2 2 2 2 2 2 2 2" xfId="868" xr:uid="{B102E940-902F-4569-903B-507A5EBF5758}"/>
    <cellStyle name="Обычный 28 2 6 2 2 2 2 2 2 2 2 3" xfId="774" xr:uid="{AA994BD8-90D0-443E-96AF-BA766F1B085F}"/>
    <cellStyle name="Обычный 28 2 6 2 2 2 2 2 2 2 2 3 2" xfId="876" xr:uid="{C8C2C458-4294-4862-B6A4-3795837B251A}"/>
    <cellStyle name="Обычный 28 2 6 2 2 2 2 2 2 2 2 4" xfId="858" xr:uid="{2064B363-9BC9-4EAE-B036-B963D5DACC66}"/>
    <cellStyle name="Обычный 28 2 6 2 2 2 2 2 2 2 2 5" xfId="905" xr:uid="{C13191DA-3CE4-4745-8876-43B0846B28B8}"/>
    <cellStyle name="Обычный 28 2 6 2 2 2 2 2 2 2 3" xfId="785" xr:uid="{9BFF94C0-41E5-4DAF-9DCC-CF084A90AD04}"/>
    <cellStyle name="Обычный 28 2 6 2 2 2 2 2 2 2 3 2" xfId="887" xr:uid="{0A48BC74-69CA-4ABE-867E-C3BC085872B4}"/>
    <cellStyle name="Обычный 28 2 6 2 2 2 2 2 2 2 4" xfId="845" xr:uid="{D593893D-885C-4B10-8150-37382C6B1930}"/>
    <cellStyle name="Обычный 28 2 6 2 2 6 2 2 2" xfId="731" xr:uid="{53D50220-D834-49EF-A4DB-85EF801EF905}"/>
    <cellStyle name="Обычный 28 2 6 2 2 6 2 2 2 2" xfId="842" xr:uid="{9B75EC87-1B4D-4E61-958F-5DA628796FEF}"/>
    <cellStyle name="Обычный 28 2 6 2 3" xfId="717" xr:uid="{BC90819C-F324-4CA9-A2A9-4B4BE72C8780}"/>
    <cellStyle name="Обычный 28 2 6 2 3 2" xfId="833" xr:uid="{D16655BB-0748-4D3F-8D2A-7D3C17D1E405}"/>
    <cellStyle name="Обычный 28 2 6 3" xfId="707" xr:uid="{7BFB5CA0-3978-4246-BFF2-CDFD05D6424E}"/>
    <cellStyle name="Обычный 28 2 6 3 2" xfId="757" xr:uid="{7779D0A3-3E1C-454E-A59B-36E7ABEDA85C}"/>
    <cellStyle name="Обычный 28 2 6 3 2 2" xfId="770" xr:uid="{42D1E640-9B2A-4E81-9B9B-84E4ACA8F234}"/>
    <cellStyle name="Обычный 28 2 6 3 2 2 2" xfId="872" xr:uid="{8E3128C3-33A7-4569-9701-6D8CA38B4B06}"/>
    <cellStyle name="Обычный 28 2 6 3 2 3" xfId="778" xr:uid="{C92187F5-7293-4DE3-A0D2-0233CAD7ECA4}"/>
    <cellStyle name="Обычный 28 2 6 3 2 3 2" xfId="880" xr:uid="{88D10A06-EC31-482C-A648-DEDC9784FC13}"/>
    <cellStyle name="Обычный 28 2 6 3 2 4" xfId="860" xr:uid="{31612FA8-4A07-477F-AC87-7D2964D53031}"/>
    <cellStyle name="Обычный 28 2 6 3 2 5" xfId="909" xr:uid="{DEB0BFFF-782C-467D-8EF5-ABDB4E1480B7}"/>
    <cellStyle name="Обычный 28 2 6 3 3" xfId="792" xr:uid="{43E8FBA3-30DA-46BC-863C-236283B48668}"/>
    <cellStyle name="Обычный 28 2 6 3 3 2" xfId="891" xr:uid="{D72AD58F-243A-4780-AA81-6791DC718635}"/>
    <cellStyle name="Обычный 28 2 6 3 4" xfId="831" xr:uid="{706C8C45-962D-403A-A7D4-C1E4A6AA4FC3}"/>
    <cellStyle name="Обычный 28 2 7 2" xfId="705" xr:uid="{37E1F5AF-4FE3-4DC7-A9B8-4BBB457256F5}"/>
    <cellStyle name="Обычный 28 2 7 2 2" xfId="767" xr:uid="{625739AC-CA59-4943-84D7-58906C4AA4BF}"/>
    <cellStyle name="Обычный 28 2 7 2 2 2" xfId="775" xr:uid="{FE9727C3-DCC7-4AF8-8624-29E4450C1149}"/>
    <cellStyle name="Обычный 28 2 7 2 2 2 2" xfId="877" xr:uid="{C93325CA-F088-41CF-891A-A38FA91537CA}"/>
    <cellStyle name="Обычный 28 2 7 2 2 2 2 2 2" xfId="706" xr:uid="{6ED48C2F-5E44-4E09-8466-17171AB11672}"/>
    <cellStyle name="Обычный 28 2 7 2 2 2 2 2 2 2" xfId="754" xr:uid="{58AD52D4-C52F-44BE-BAAE-8F9FCAD1DD87}"/>
    <cellStyle name="Обычный 28 2 7 2 2 2 2 2 2 2 2" xfId="769" xr:uid="{BD6F7147-0A14-48E1-90ED-3B98CE65FF48}"/>
    <cellStyle name="Обычный 28 2 7 2 2 2 2 2 2 2 2 2" xfId="871" xr:uid="{5CE3B0CC-B5E0-49DB-8444-4D1C4EE21AB2}"/>
    <cellStyle name="Обычный 28 2 7 2 2 2 2 2 2 2 3" xfId="777" xr:uid="{40449709-C5FF-482F-8F6E-6EDDC8EA6736}"/>
    <cellStyle name="Обычный 28 2 7 2 2 2 2 2 2 2 3 2" xfId="879" xr:uid="{80758CF9-CA5E-4326-9C8C-D07191EF8BAB}"/>
    <cellStyle name="Обычный 28 2 7 2 2 2 2 2 2 2 4" xfId="857" xr:uid="{A9F51A76-AC30-45BA-81F6-4FEE5142FFE8}"/>
    <cellStyle name="Обычный 28 2 7 2 2 2 2 2 2 2 5" xfId="908" xr:uid="{E3B145F2-AB20-4C7B-B82A-88AFA0FE9059}"/>
    <cellStyle name="Обычный 28 2 7 2 2 2 2 2 2 3" xfId="768" xr:uid="{FD34B7B6-33FA-4833-964A-B6C57E13E5FD}"/>
    <cellStyle name="Обычный 28 2 7 2 2 2 2 2 2 3 2" xfId="870" xr:uid="{D9EB9A9D-1049-4D13-A2E6-F2A3FF9E9391}"/>
    <cellStyle name="Обычный 28 2 7 2 2 2 2 2 2 4" xfId="776" xr:uid="{33CD8014-92EA-49F9-B7F3-E738DBFE5A70}"/>
    <cellStyle name="Обычный 28 2 7 2 2 2 2 2 2 4 2" xfId="878" xr:uid="{18809F0A-C91C-491F-ADEF-08AE2F5030D8}"/>
    <cellStyle name="Обычный 28 2 7 2 2 2 2 2 2 5" xfId="791" xr:uid="{69EA0514-62B3-4103-B14E-1CC9BA49F0EC}"/>
    <cellStyle name="Обычный 28 2 7 2 2 2 2 2 2 5 2" xfId="890" xr:uid="{8D8DBE81-4B69-4E3B-9CFB-0C18376C6C3C}"/>
    <cellStyle name="Обычный 28 2 7 2 2 2 2 2 2 6" xfId="830" xr:uid="{21028065-52F3-493B-AB5F-8D5C064240D3}"/>
    <cellStyle name="Обычный 28 2 7 2 2 2 2 2 2 7" xfId="907" xr:uid="{BD6CCE05-A1D1-4799-BB73-16D7947C598A}"/>
    <cellStyle name="Обычный 28 2 7 2 2 3" xfId="796" xr:uid="{89D477E1-71EA-4072-93A8-9A1B726ADB37}"/>
    <cellStyle name="Обычный 28 2 7 2 2 3 2" xfId="893" xr:uid="{2C417AFD-A38A-449C-A420-78D601AFBC5D}"/>
    <cellStyle name="Обычный 28 2 7 2 2 4" xfId="869" xr:uid="{5E93E1BD-4B8C-4148-BB70-4763EB017279}"/>
    <cellStyle name="Обычный 28 2 7 2 2 5" xfId="906" xr:uid="{A22BB4A2-2166-438A-A530-ABC44A2B3373}"/>
    <cellStyle name="Обычный 28 2 7 2 3" xfId="790" xr:uid="{CF6888E5-FC83-4225-BE36-7268C12C249E}"/>
    <cellStyle name="Обычный 28 2 7 2 3 2" xfId="889" xr:uid="{52D3DBE5-BDFC-41B1-A208-2A215C2882F3}"/>
    <cellStyle name="Обычный 28 2 7 2 4" xfId="829" xr:uid="{9D99A2A6-E52F-4CBE-9D9F-4920251CE41F}"/>
    <cellStyle name="Обычный 28 2 7 2 6" xfId="725" xr:uid="{0D3DE2F7-137C-477C-AD89-6385CBAB16EF}"/>
    <cellStyle name="Обычный 28 2 7 2 6 2" xfId="756" xr:uid="{5C34096B-3608-4955-A9B1-3D9896902D35}"/>
    <cellStyle name="Обычный 28 2 7 2 6 2 2" xfId="859" xr:uid="{660073DD-6FBB-487A-9C4B-51477A2E0DD9}"/>
    <cellStyle name="Обычный 28 2 7 2 6 3" xfId="771" xr:uid="{2BEF2C47-C1AF-4AC2-8994-1295E7966520}"/>
    <cellStyle name="Обычный 28 2 7 2 6 3 2" xfId="873" xr:uid="{3BFD6602-4231-47DA-A746-D41EBE6B254C}"/>
    <cellStyle name="Обычный 28 2 7 2 6 4" xfId="779" xr:uid="{6934C2C8-19C1-4A60-81A0-E9C43D6DFDD0}"/>
    <cellStyle name="Обычный 28 2 7 2 6 4 2" xfId="881" xr:uid="{3D43F042-71E9-4C15-98B0-65AA0A0290CC}"/>
    <cellStyle name="Обычный 28 2 7 2 6 5" xfId="838" xr:uid="{3998CF4E-2AA9-4E26-838E-04384363AF05}"/>
    <cellStyle name="Обычный 28 2 7 2 6 6" xfId="910" xr:uid="{46B34892-CC79-4E27-A06A-47037AE02AA3}"/>
    <cellStyle name="Обычный 28 2 7 5 2 2 2" xfId="724" xr:uid="{C6809C45-0831-4691-8987-B0C8790BD247}"/>
    <cellStyle name="Обычный 28 2 7 5 2 2 2 2" xfId="837" xr:uid="{80D8B558-F24D-4EF0-A905-AD63F1427467}"/>
    <cellStyle name="Обычный 3" xfId="721" xr:uid="{24B0BDB1-E2A5-4A7B-B8CE-57522C02D47C}"/>
    <cellStyle name="Обычный 3 2" xfId="734" xr:uid="{CC0607AC-774E-4BFD-BAAE-80D11B334FE4}"/>
    <cellStyle name="Обычный 3 2 2 2" xfId="702" xr:uid="{82356867-7887-40CE-9AC6-BAC797136432}"/>
    <cellStyle name="Обычный 3 2 2 2 2" xfId="828" xr:uid="{65297607-A948-430B-BD01-2B47A30D1F8E}"/>
    <cellStyle name="Обычный 3 3" xfId="818" xr:uid="{740D582A-B3ED-4404-9AF8-C393A900727B}"/>
    <cellStyle name="Обычный 35 2" xfId="735" xr:uid="{5D38D538-9E30-4A34-A875-1DB30EA0AEEF}"/>
    <cellStyle name="Обычный 35 2 2" xfId="844" xr:uid="{677CFC4F-D26E-4673-85D6-FB132F071F8C}"/>
    <cellStyle name="Обычный 4" xfId="797" xr:uid="{5DD0FD7E-F289-4950-8AD6-9B1AF42838A7}"/>
    <cellStyle name="Обычный 4 2" xfId="894" xr:uid="{9DE0CED2-5E8E-4053-B753-058376A2E995}"/>
    <cellStyle name="Обычный 4 3" xfId="747" xr:uid="{88AD0BE1-02B1-4CC4-BD15-BF58C167EBFD}"/>
    <cellStyle name="Обычный 45" xfId="752" xr:uid="{B243C656-5AA1-4EF8-8038-182090C1928C}"/>
    <cellStyle name="Обычный 45 2" xfId="815" xr:uid="{33990298-05FC-4D42-9E59-16DFDB1ABE85}"/>
    <cellStyle name="Обычный 45 3" xfId="855" xr:uid="{5CB01F3A-BDF2-4B99-AF05-322E2FCDCE69}"/>
    <cellStyle name="Обычный 46" xfId="748" xr:uid="{0A2CFA6F-BA77-4089-9749-228319C7B5DB}"/>
    <cellStyle name="Обычный 46 2" xfId="762" xr:uid="{749F0627-A8B9-401F-99C9-3D8500DD3309}"/>
    <cellStyle name="Обычный 46 2 2" xfId="864" xr:uid="{26410D30-3704-4CA8-8AEA-542B62B97736}"/>
    <cellStyle name="Обычный 46 3" xfId="852" xr:uid="{BA044DB5-2902-4D76-9197-8601589F6448}"/>
    <cellStyle name="Обычный 47 3" xfId="715" xr:uid="{DA23EEE5-2BD6-4EF2-A77A-7AB6E164C3CF}"/>
    <cellStyle name="Обычный 47 3 2" xfId="832" xr:uid="{7BF44D0C-1A83-433F-8BC0-B00C5F074B81}"/>
    <cellStyle name="Обычный 5" xfId="803" xr:uid="{2D3B4E60-EFB1-46B8-8B5D-81104D9CDBFD}"/>
    <cellStyle name="Обычный 5 2" xfId="899" xr:uid="{1CB48C42-12E2-4463-91FC-008AE1B6DC7B}"/>
    <cellStyle name="Обычный 5 3" xfId="952" xr:uid="{20F94D78-129E-4D66-A25D-8A6FAAFA2F01}"/>
    <cellStyle name="Обычный 53 4 2 2 2" xfId="729" xr:uid="{AA8FEBBC-BF54-4DF8-93CA-068B289EB7AD}"/>
    <cellStyle name="Обычный 53 4 2 2 2 2" xfId="841" xr:uid="{920E8367-79F9-4D02-81B9-FB1370C0A028}"/>
    <cellStyle name="Обычный 56 2 2 2 2 2 2" xfId="758" xr:uid="{073A9262-BA72-486C-BF92-4A7698C2F1FC}"/>
    <cellStyle name="Обычный 56 2 2 2 2 2 2 2" xfId="759" xr:uid="{381E9E73-3D74-404E-AC91-7C8C7D400582}"/>
    <cellStyle name="Обычный 56 2 2 2 2 2 2 2 2" xfId="773" xr:uid="{973B5441-3E14-4CAD-BB50-A8A8A11ECA1A}"/>
    <cellStyle name="Обычный 56 2 2 2 2 2 2 2 2 2" xfId="875" xr:uid="{5B21156F-8047-468A-B5EE-A43FBD0D6B05}"/>
    <cellStyle name="Обычный 56 2 2 2 2 2 2 2 3" xfId="781" xr:uid="{59A2E10C-FA58-4A36-A994-FFE1891D018F}"/>
    <cellStyle name="Обычный 56 2 2 2 2 2 2 2 3 2" xfId="883" xr:uid="{A06C5DF5-3C5A-4473-9CA5-4FE33A3EBAA5}"/>
    <cellStyle name="Обычный 56 2 2 2 2 2 2 2 4" xfId="786" xr:uid="{EDB955C2-E8DC-4BEB-A0DD-964B5ECAA1E7}"/>
    <cellStyle name="Обычный 56 2 2 2 2 2 2 2 4 2" xfId="888" xr:uid="{34656BD0-03E7-4FAE-82DD-60A5E084A13C}"/>
    <cellStyle name="Обычный 56 2 2 2 2 2 2 2 5" xfId="862" xr:uid="{0A89F7A1-662D-43C7-A697-7FA18A6F728C}"/>
    <cellStyle name="Обычный 56 2 2 2 2 2 2 2 6" xfId="912" xr:uid="{FA3DF80A-D6AA-409E-AF2D-9BA34CEBABCF}"/>
    <cellStyle name="Обычный 56 2 2 2 2 2 2 3" xfId="772" xr:uid="{923DDD98-E0BE-40F3-A253-CA6095029C2B}"/>
    <cellStyle name="Обычный 56 2 2 2 2 2 2 3 2" xfId="874" xr:uid="{60541626-6A11-42F8-9FF8-B1BAF0EBCEAA}"/>
    <cellStyle name="Обычный 56 2 2 2 2 2 2 4" xfId="780" xr:uid="{2C5A1B5B-DAFF-4603-BD8C-8718376D1BBB}"/>
    <cellStyle name="Обычный 56 2 2 2 2 2 2 4 2" xfId="882" xr:uid="{0DFC4007-4EAD-4EC9-8A9B-160AD1EF5EE8}"/>
    <cellStyle name="Обычный 56 2 2 2 2 2 2 5" xfId="784" xr:uid="{21BFE8A2-CD44-4016-A38F-D4660CD4D02D}"/>
    <cellStyle name="Обычный 56 2 2 2 2 2 2 5 2" xfId="886" xr:uid="{F080FD46-7A40-449A-B760-B9A198164B77}"/>
    <cellStyle name="Обычный 56 2 2 2 2 2 2 6" xfId="861" xr:uid="{A4C98922-B9FC-4F0A-8576-DDE5E1C361A5}"/>
    <cellStyle name="Обычный 56 2 2 2 2 2 2 7" xfId="911" xr:uid="{E36346DA-2672-49F2-AD63-8843AF623056}"/>
    <cellStyle name="Обычный 56 2 6 2 2 2" xfId="732" xr:uid="{0664EEC0-BF0E-40B3-8E6D-05E30BC72B36}"/>
    <cellStyle name="Обычный 56 2 6 2 2 2 2" xfId="843" xr:uid="{56781E94-24C0-4999-9189-4892737E224A}"/>
    <cellStyle name="Обычный 56 3" xfId="718" xr:uid="{3412C33A-078D-4C7C-A755-19CCEF9B3DE9}"/>
    <cellStyle name="Обычный 56 3 2" xfId="834" xr:uid="{22A63E80-0ED6-4191-926E-87FC3C37483B}"/>
    <cellStyle name="Обычный 57" xfId="751" xr:uid="{E98FDC0E-0587-4CCE-AE5E-60AD00CE8D93}"/>
    <cellStyle name="Обычный 57 2" xfId="854" xr:uid="{25B2BF8F-C19D-4B02-9B05-14CE2BED6158}"/>
    <cellStyle name="Обычный 59 2" xfId="819" xr:uid="{CB609F77-22D0-4EF6-BDFD-D022D562E1E2}"/>
    <cellStyle name="Обычный 59 2 2" xfId="902" xr:uid="{F21BA809-9842-4CF2-BF53-4D2055056FB6}"/>
    <cellStyle name="Обычный 6" xfId="914" xr:uid="{36B05882-8538-4608-AC09-DDFFDEEDD879}"/>
    <cellStyle name="Обычный 62 2 2 2" xfId="720" xr:uid="{81F66715-487C-45D5-AF7D-203AB097A2EC}"/>
    <cellStyle name="Обычный 62 2 2 2 2" xfId="726" xr:uid="{254AE174-FB30-4B7E-B4F6-665B36A61A5B}"/>
    <cellStyle name="Обычный 62 2 2 2 2 2" xfId="839" xr:uid="{8AFED8CB-1021-4340-A06B-39A7A00080F3}"/>
    <cellStyle name="Обычный 62 2 2 2 3" xfId="835" xr:uid="{1FE2FA04-9705-46C4-B396-221BC810BF59}"/>
    <cellStyle name="Обычный 63 2" xfId="749" xr:uid="{12024BB7-10CB-4C92-AE23-1BEA4A8D6231}"/>
    <cellStyle name="Обычный 63 2 2" xfId="853" xr:uid="{9104F201-B8E2-428F-89CA-ADE0F0E02DBC}"/>
    <cellStyle name="Обычный 65 2" xfId="807" xr:uid="{34F59676-205A-42B0-B2EF-23517A22B9C3}"/>
    <cellStyle name="Обычный 67" xfId="743" xr:uid="{D1AEDF52-62C8-4F69-9B97-23C80CDA6C47}"/>
    <cellStyle name="Обычный 67 2" xfId="744" xr:uid="{8A13684A-9878-4A45-88DC-415570B40050}"/>
    <cellStyle name="Обычный 67 2 2" xfId="765" xr:uid="{0B15B90A-B102-4768-82F6-62C8A6AE4A40}"/>
    <cellStyle name="Обычный 67 2 2 2" xfId="867" xr:uid="{0A5BE9E9-407A-447C-AFC0-D989EB1AF5DE}"/>
    <cellStyle name="Обычный 67 2 3" xfId="800" xr:uid="{312F055B-4E43-4EC6-9FCC-089A445DCA4D}"/>
    <cellStyle name="Обычный 67 2 3 2" xfId="897" xr:uid="{7D1CA70D-9692-4FFC-942E-07034D70A003}"/>
    <cellStyle name="Обычный 67 2 4" xfId="808" xr:uid="{D0B41E51-DC3E-4F95-BBD9-2F5C25C630FB}"/>
    <cellStyle name="Обычный 67 2 5" xfId="850" xr:uid="{A44DA76A-BDA0-4398-BBA6-8BA1C74E5321}"/>
    <cellStyle name="Обычный 67 3" xfId="763" xr:uid="{77BE3129-EABA-4F4B-8510-11BFF924F1F2}"/>
    <cellStyle name="Обычный 67 3 2" xfId="865" xr:uid="{AA26B04D-381F-47F8-9D1D-858B04855270}"/>
    <cellStyle name="Обычный 67 4" xfId="799" xr:uid="{97839A70-CC4B-4BF8-A442-F57E3C6A073F}"/>
    <cellStyle name="Обычный 67 4 2" xfId="896" xr:uid="{7F6BB630-40F4-4A55-B5B0-AF8A44F7BE11}"/>
    <cellStyle name="Обычный 67 5" xfId="849" xr:uid="{63EF35F6-1AAF-4A10-ABCD-77171E8D79EE}"/>
    <cellStyle name="Обычный 68" xfId="814" xr:uid="{D0D2842A-B290-4B82-86FC-FDC8303B34B3}"/>
    <cellStyle name="Обычный 68 2" xfId="816" xr:uid="{9B040058-438D-4F86-A84A-82347ABDF353}"/>
    <cellStyle name="Обычный 69" xfId="760" xr:uid="{1DE30994-8EA6-456B-BCC9-F675D6C95392}"/>
    <cellStyle name="Обычный 7" xfId="681" xr:uid="{40B34D81-9563-4C80-A711-5104A77EA553}"/>
    <cellStyle name="Обычный 7 2" xfId="727" xr:uid="{1C5252CC-4BCC-4621-8533-CFBC68029521}"/>
    <cellStyle name="Обычный 7 2 2" xfId="840" xr:uid="{5DCF4611-BCC5-4E3D-9042-B7F28048749E}"/>
    <cellStyle name="Обычный 8" xfId="916" xr:uid="{A5CEC534-344A-4992-B657-84F3CC85994C}"/>
    <cellStyle name="Обычный_A03 IP1806 1S" xfId="802" xr:uid="{5F158A19-E965-4F90-91C2-E893CA5891B2}"/>
    <cellStyle name="Процентный 12" xfId="739" xr:uid="{85147095-0154-4F93-BD95-B82BB57C6555}"/>
    <cellStyle name="Процентный 12 2" xfId="846" xr:uid="{9EF78419-9E1A-4715-B321-E6A9E4C8E4E1}"/>
    <cellStyle name="Процентный 16 2 2 2" xfId="723" xr:uid="{425C4496-DA9B-4B24-BDAB-DE57B4AC3A70}"/>
    <cellStyle name="Процентный 16 2 2 2 2" xfId="836" xr:uid="{126EAD4B-D6AF-4B0A-AB0C-535B4BB91C8B}"/>
    <cellStyle name="Процентный 19" xfId="806" xr:uid="{0C36D381-E1CC-4AE2-9870-B80225AFFC70}"/>
    <cellStyle name="Процентный 2" xfId="691" xr:uid="{8572A160-7C33-4531-AB17-5E0BA3FAFF02}"/>
    <cellStyle name="Процентный 2 4" xfId="710" xr:uid="{FCE9B31C-5A5D-441A-BA4E-AF930909EEF1}"/>
    <cellStyle name="Процентный 3" xfId="798" xr:uid="{680F5BD1-FF19-4B90-BF8C-32295C75B637}"/>
    <cellStyle name="Процентный 3 2" xfId="895" xr:uid="{59E1AD03-128D-44BB-8554-6235687FBB92}"/>
    <cellStyle name="Процентный 4" xfId="804" xr:uid="{5098ACBF-20A8-40F2-BF31-834F6595F835}"/>
    <cellStyle name="Процентный 4 2" xfId="900" xr:uid="{2C921FC4-FBCC-4253-8884-63CAC655B66D}"/>
    <cellStyle name="Процентный 9" xfId="697" xr:uid="{A110C937-AEDF-4B9C-A2D2-630C78FB1B64}"/>
    <cellStyle name="Финансовый 2" xfId="746" xr:uid="{B2CF765E-1390-4A73-9BA8-1B8E19C8456A}"/>
    <cellStyle name="Финансовый 3" xfId="809" xr:uid="{E49C50AB-9B4A-4255-A067-C7C4660728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c r="A1" s="169" t="s">
        <v>307</v>
      </c>
      <c r="B1" s="170"/>
      <c r="C1" s="170"/>
      <c r="D1" s="78"/>
      <c r="E1" s="78"/>
      <c r="F1" s="78"/>
      <c r="G1" s="78"/>
      <c r="H1" s="78"/>
      <c r="I1" s="78"/>
      <c r="J1" s="79"/>
    </row>
    <row r="2" spans="1:20" ht="14.45" customHeight="1">
      <c r="A2" s="171" t="s">
        <v>323</v>
      </c>
      <c r="B2" s="172"/>
      <c r="C2" s="172"/>
      <c r="D2" s="172"/>
      <c r="E2" s="172"/>
      <c r="F2" s="172"/>
      <c r="G2" s="172"/>
      <c r="H2" s="172"/>
      <c r="I2" s="172"/>
      <c r="J2" s="173"/>
      <c r="N2" s="81">
        <v>1</v>
      </c>
    </row>
    <row r="3" spans="1:20">
      <c r="A3" s="83"/>
      <c r="B3" s="84"/>
      <c r="C3" s="84"/>
      <c r="D3" s="84"/>
      <c r="E3" s="84"/>
      <c r="F3" s="84"/>
      <c r="G3" s="84"/>
      <c r="H3" s="84"/>
      <c r="I3" s="84"/>
      <c r="J3" s="85"/>
      <c r="N3" s="81">
        <v>2</v>
      </c>
    </row>
    <row r="4" spans="1:20" ht="33.6" customHeight="1">
      <c r="A4" s="174" t="s">
        <v>308</v>
      </c>
      <c r="B4" s="175"/>
      <c r="C4" s="175"/>
      <c r="D4" s="175"/>
      <c r="E4" s="176">
        <v>45658</v>
      </c>
      <c r="F4" s="177"/>
      <c r="G4" s="86" t="s">
        <v>0</v>
      </c>
      <c r="H4" s="176">
        <v>46022</v>
      </c>
      <c r="I4" s="177"/>
      <c r="J4" s="87"/>
      <c r="N4" s="81">
        <v>3</v>
      </c>
    </row>
    <row r="5" spans="1:20" s="80" customFormat="1" ht="10.15" customHeight="1">
      <c r="A5" s="178"/>
      <c r="B5" s="179"/>
      <c r="C5" s="179"/>
      <c r="D5" s="179"/>
      <c r="E5" s="179"/>
      <c r="F5" s="179"/>
      <c r="G5" s="179"/>
      <c r="H5" s="179"/>
      <c r="I5" s="179"/>
      <c r="J5" s="180"/>
      <c r="N5" s="81">
        <v>4</v>
      </c>
    </row>
    <row r="6" spans="1:20" ht="20.45" customHeight="1">
      <c r="A6" s="88"/>
      <c r="B6" s="89" t="s">
        <v>330</v>
      </c>
      <c r="C6" s="90"/>
      <c r="D6" s="90"/>
      <c r="E6" s="42">
        <v>2025</v>
      </c>
      <c r="F6" s="39"/>
      <c r="G6" s="86"/>
      <c r="H6" s="39"/>
      <c r="I6" s="40"/>
      <c r="J6" s="91"/>
    </row>
    <row r="7" spans="1:20" s="94" customFormat="1" ht="10.9" customHeight="1">
      <c r="A7" s="88"/>
      <c r="B7" s="90"/>
      <c r="C7" s="90"/>
      <c r="D7" s="90"/>
      <c r="E7" s="41"/>
      <c r="F7" s="41"/>
      <c r="G7" s="86"/>
      <c r="H7" s="39"/>
      <c r="I7" s="40"/>
      <c r="J7" s="91"/>
      <c r="K7" s="92"/>
      <c r="L7" s="92"/>
      <c r="M7" s="92"/>
      <c r="N7" s="93"/>
      <c r="O7" s="92"/>
      <c r="P7" s="92"/>
      <c r="Q7" s="92"/>
      <c r="R7" s="92"/>
      <c r="S7" s="92"/>
      <c r="T7" s="92"/>
    </row>
    <row r="8" spans="1:20" ht="20.45" customHeight="1">
      <c r="A8" s="88"/>
      <c r="B8" s="89" t="s">
        <v>331</v>
      </c>
      <c r="C8" s="90"/>
      <c r="D8" s="90"/>
      <c r="E8" s="42">
        <v>4</v>
      </c>
      <c r="F8" s="39"/>
      <c r="G8" s="86"/>
      <c r="H8" s="39"/>
      <c r="I8" s="40"/>
      <c r="J8" s="91"/>
    </row>
    <row r="9" spans="1:20" s="94" customFormat="1" ht="10.9" customHeight="1">
      <c r="A9" s="88"/>
      <c r="B9" s="90"/>
      <c r="C9" s="90"/>
      <c r="D9" s="90"/>
      <c r="E9" s="41"/>
      <c r="F9" s="41"/>
      <c r="G9" s="86"/>
      <c r="H9" s="41"/>
      <c r="I9" s="43"/>
      <c r="J9" s="91"/>
      <c r="K9" s="92"/>
      <c r="L9" s="92"/>
      <c r="M9" s="92"/>
      <c r="N9" s="93"/>
      <c r="O9" s="92"/>
      <c r="P9" s="92"/>
      <c r="Q9" s="92"/>
      <c r="R9" s="92"/>
      <c r="S9" s="92"/>
      <c r="T9" s="92"/>
    </row>
    <row r="10" spans="1:20" ht="37.9" customHeight="1">
      <c r="A10" s="165" t="s">
        <v>332</v>
      </c>
      <c r="B10" s="166"/>
      <c r="C10" s="166"/>
      <c r="D10" s="166"/>
      <c r="E10" s="166"/>
      <c r="F10" s="166"/>
      <c r="G10" s="166"/>
      <c r="H10" s="166"/>
      <c r="I10" s="166"/>
      <c r="J10" s="95"/>
    </row>
    <row r="11" spans="1:20" ht="24.6" customHeight="1">
      <c r="A11" s="153" t="s">
        <v>309</v>
      </c>
      <c r="B11" s="167"/>
      <c r="C11" s="159" t="s">
        <v>449</v>
      </c>
      <c r="D11" s="160"/>
      <c r="E11" s="96"/>
      <c r="F11" s="126" t="s">
        <v>333</v>
      </c>
      <c r="G11" s="163"/>
      <c r="H11" s="142" t="s">
        <v>450</v>
      </c>
      <c r="I11" s="143"/>
      <c r="J11" s="97"/>
    </row>
    <row r="12" spans="1:20" ht="14.45" customHeight="1">
      <c r="A12" s="98"/>
      <c r="B12" s="77"/>
      <c r="C12" s="77"/>
      <c r="D12" s="77"/>
      <c r="E12" s="168"/>
      <c r="F12" s="168"/>
      <c r="G12" s="168"/>
      <c r="H12" s="168"/>
      <c r="I12" s="99"/>
      <c r="J12" s="97"/>
    </row>
    <row r="13" spans="1:20" ht="21" customHeight="1">
      <c r="A13" s="125" t="s">
        <v>324</v>
      </c>
      <c r="B13" s="163"/>
      <c r="C13" s="159" t="s">
        <v>451</v>
      </c>
      <c r="D13" s="160"/>
      <c r="E13" s="181"/>
      <c r="F13" s="168"/>
      <c r="G13" s="168"/>
      <c r="H13" s="168"/>
      <c r="I13" s="99"/>
      <c r="J13" s="97"/>
    </row>
    <row r="14" spans="1:20" ht="10.9" customHeight="1">
      <c r="A14" s="96"/>
      <c r="B14" s="99"/>
      <c r="C14" s="77"/>
      <c r="D14" s="77"/>
      <c r="E14" s="132"/>
      <c r="F14" s="132"/>
      <c r="G14" s="132"/>
      <c r="H14" s="132"/>
      <c r="I14" s="77"/>
      <c r="J14" s="100"/>
    </row>
    <row r="15" spans="1:20" ht="22.9" customHeight="1">
      <c r="A15" s="125" t="s">
        <v>310</v>
      </c>
      <c r="B15" s="163"/>
      <c r="C15" s="159" t="s">
        <v>452</v>
      </c>
      <c r="D15" s="160"/>
      <c r="E15" s="164"/>
      <c r="F15" s="155"/>
      <c r="G15" s="101" t="s">
        <v>334</v>
      </c>
      <c r="H15" s="142" t="s">
        <v>454</v>
      </c>
      <c r="I15" s="143"/>
      <c r="J15" s="102"/>
    </row>
    <row r="16" spans="1:20" ht="10.9" customHeight="1">
      <c r="A16" s="96"/>
      <c r="B16" s="99"/>
      <c r="C16" s="77"/>
      <c r="D16" s="77"/>
      <c r="E16" s="132"/>
      <c r="F16" s="132"/>
      <c r="G16" s="132"/>
      <c r="H16" s="132"/>
      <c r="I16" s="77"/>
      <c r="J16" s="100"/>
    </row>
    <row r="17" spans="1:10" ht="22.9" customHeight="1">
      <c r="A17" s="103"/>
      <c r="B17" s="101" t="s">
        <v>335</v>
      </c>
      <c r="C17" s="159" t="s">
        <v>453</v>
      </c>
      <c r="D17" s="160"/>
      <c r="E17" s="104"/>
      <c r="F17" s="104"/>
      <c r="G17" s="104"/>
      <c r="H17" s="104"/>
      <c r="I17" s="104"/>
      <c r="J17" s="102"/>
    </row>
    <row r="18" spans="1:10">
      <c r="A18" s="161"/>
      <c r="B18" s="162"/>
      <c r="C18" s="132"/>
      <c r="D18" s="132"/>
      <c r="E18" s="132"/>
      <c r="F18" s="132"/>
      <c r="G18" s="132"/>
      <c r="H18" s="132"/>
      <c r="I18" s="77"/>
      <c r="J18" s="100"/>
    </row>
    <row r="19" spans="1:10">
      <c r="A19" s="153" t="s">
        <v>311</v>
      </c>
      <c r="B19" s="154"/>
      <c r="C19" s="133" t="s">
        <v>455</v>
      </c>
      <c r="D19" s="134"/>
      <c r="E19" s="134"/>
      <c r="F19" s="134"/>
      <c r="G19" s="134"/>
      <c r="H19" s="134"/>
      <c r="I19" s="134"/>
      <c r="J19" s="135"/>
    </row>
    <row r="20" spans="1:10">
      <c r="A20" s="98"/>
      <c r="B20" s="77"/>
      <c r="C20" s="105"/>
      <c r="D20" s="77"/>
      <c r="E20" s="132"/>
      <c r="F20" s="132"/>
      <c r="G20" s="132"/>
      <c r="H20" s="132"/>
      <c r="I20" s="77"/>
      <c r="J20" s="100"/>
    </row>
    <row r="21" spans="1:10">
      <c r="A21" s="153" t="s">
        <v>312</v>
      </c>
      <c r="B21" s="154"/>
      <c r="C21" s="142">
        <v>21210</v>
      </c>
      <c r="D21" s="143"/>
      <c r="E21" s="132"/>
      <c r="F21" s="132"/>
      <c r="G21" s="133" t="s">
        <v>456</v>
      </c>
      <c r="H21" s="134"/>
      <c r="I21" s="134"/>
      <c r="J21" s="135"/>
    </row>
    <row r="22" spans="1:10">
      <c r="A22" s="98"/>
      <c r="B22" s="77"/>
      <c r="C22" s="77"/>
      <c r="D22" s="77"/>
      <c r="E22" s="132"/>
      <c r="F22" s="132"/>
      <c r="G22" s="132"/>
      <c r="H22" s="132"/>
      <c r="I22" s="77"/>
      <c r="J22" s="100"/>
    </row>
    <row r="23" spans="1:10">
      <c r="A23" s="153" t="s">
        <v>313</v>
      </c>
      <c r="B23" s="154"/>
      <c r="C23" s="133" t="s">
        <v>457</v>
      </c>
      <c r="D23" s="134"/>
      <c r="E23" s="134"/>
      <c r="F23" s="134"/>
      <c r="G23" s="134"/>
      <c r="H23" s="134"/>
      <c r="I23" s="134"/>
      <c r="J23" s="135"/>
    </row>
    <row r="24" spans="1:10">
      <c r="A24" s="98"/>
      <c r="B24" s="77"/>
      <c r="C24" s="77"/>
      <c r="D24" s="77"/>
      <c r="E24" s="132"/>
      <c r="F24" s="132"/>
      <c r="G24" s="132"/>
      <c r="H24" s="132"/>
      <c r="I24" s="77"/>
      <c r="J24" s="100"/>
    </row>
    <row r="25" spans="1:10">
      <c r="A25" s="153" t="s">
        <v>314</v>
      </c>
      <c r="B25" s="154"/>
      <c r="C25" s="156" t="s">
        <v>458</v>
      </c>
      <c r="D25" s="157"/>
      <c r="E25" s="157"/>
      <c r="F25" s="157"/>
      <c r="G25" s="157"/>
      <c r="H25" s="157"/>
      <c r="I25" s="157"/>
      <c r="J25" s="158"/>
    </row>
    <row r="26" spans="1:10">
      <c r="A26" s="98"/>
      <c r="B26" s="77"/>
      <c r="C26" s="105"/>
      <c r="D26" s="77"/>
      <c r="E26" s="132"/>
      <c r="F26" s="132"/>
      <c r="G26" s="132"/>
      <c r="H26" s="132"/>
      <c r="I26" s="77"/>
      <c r="J26" s="100"/>
    </row>
    <row r="27" spans="1:10">
      <c r="A27" s="153" t="s">
        <v>315</v>
      </c>
      <c r="B27" s="154"/>
      <c r="C27" s="156" t="s">
        <v>459</v>
      </c>
      <c r="D27" s="157"/>
      <c r="E27" s="157"/>
      <c r="F27" s="157"/>
      <c r="G27" s="157"/>
      <c r="H27" s="157"/>
      <c r="I27" s="157"/>
      <c r="J27" s="158"/>
    </row>
    <row r="28" spans="1:10" ht="13.9" customHeight="1">
      <c r="A28" s="98"/>
      <c r="B28" s="77"/>
      <c r="C28" s="105"/>
      <c r="D28" s="77"/>
      <c r="E28" s="132"/>
      <c r="F28" s="132"/>
      <c r="G28" s="132"/>
      <c r="H28" s="132"/>
      <c r="I28" s="77"/>
      <c r="J28" s="100"/>
    </row>
    <row r="29" spans="1:10" ht="22.9" customHeight="1">
      <c r="A29" s="125" t="s">
        <v>325</v>
      </c>
      <c r="B29" s="154"/>
      <c r="C29" s="44">
        <v>1791</v>
      </c>
      <c r="D29" s="106"/>
      <c r="E29" s="136"/>
      <c r="F29" s="136"/>
      <c r="G29" s="136"/>
      <c r="H29" s="136"/>
      <c r="I29" s="107"/>
      <c r="J29" s="108"/>
    </row>
    <row r="30" spans="1:10">
      <c r="A30" s="98"/>
      <c r="B30" s="77"/>
      <c r="C30" s="77"/>
      <c r="D30" s="77"/>
      <c r="E30" s="132"/>
      <c r="F30" s="132"/>
      <c r="G30" s="132"/>
      <c r="H30" s="132"/>
      <c r="I30" s="107"/>
      <c r="J30" s="108"/>
    </row>
    <row r="31" spans="1:10">
      <c r="A31" s="153" t="s">
        <v>316</v>
      </c>
      <c r="B31" s="154"/>
      <c r="C31" s="45" t="s">
        <v>338</v>
      </c>
      <c r="D31" s="152" t="s">
        <v>336</v>
      </c>
      <c r="E31" s="140"/>
      <c r="F31" s="140"/>
      <c r="G31" s="140"/>
      <c r="H31" s="77"/>
      <c r="I31" s="109" t="s">
        <v>337</v>
      </c>
      <c r="J31" s="110" t="s">
        <v>338</v>
      </c>
    </row>
    <row r="32" spans="1:10">
      <c r="A32" s="153"/>
      <c r="B32" s="154"/>
      <c r="C32" s="111"/>
      <c r="D32" s="86"/>
      <c r="E32" s="155"/>
      <c r="F32" s="155"/>
      <c r="G32" s="155"/>
      <c r="H32" s="155"/>
      <c r="I32" s="107"/>
      <c r="J32" s="108"/>
    </row>
    <row r="33" spans="1:10">
      <c r="A33" s="153" t="s">
        <v>326</v>
      </c>
      <c r="B33" s="154"/>
      <c r="C33" s="44" t="s">
        <v>340</v>
      </c>
      <c r="D33" s="152" t="s">
        <v>339</v>
      </c>
      <c r="E33" s="140"/>
      <c r="F33" s="140"/>
      <c r="G33" s="140"/>
      <c r="H33" s="104"/>
      <c r="I33" s="109" t="s">
        <v>340</v>
      </c>
      <c r="J33" s="110" t="s">
        <v>341</v>
      </c>
    </row>
    <row r="34" spans="1:10">
      <c r="A34" s="98"/>
      <c r="B34" s="77"/>
      <c r="C34" s="77"/>
      <c r="D34" s="77"/>
      <c r="E34" s="132"/>
      <c r="F34" s="132"/>
      <c r="G34" s="132"/>
      <c r="H34" s="132"/>
      <c r="I34" s="77"/>
      <c r="J34" s="100"/>
    </row>
    <row r="35" spans="1:10">
      <c r="A35" s="152" t="s">
        <v>327</v>
      </c>
      <c r="B35" s="140"/>
      <c r="C35" s="140"/>
      <c r="D35" s="140"/>
      <c r="E35" s="140" t="s">
        <v>317</v>
      </c>
      <c r="F35" s="140"/>
      <c r="G35" s="140"/>
      <c r="H35" s="140"/>
      <c r="I35" s="140"/>
      <c r="J35" s="112" t="s">
        <v>318</v>
      </c>
    </row>
    <row r="36" spans="1:10">
      <c r="A36" s="98"/>
      <c r="B36" s="77"/>
      <c r="C36" s="77"/>
      <c r="D36" s="77"/>
      <c r="E36" s="132"/>
      <c r="F36" s="132"/>
      <c r="G36" s="132"/>
      <c r="H36" s="132"/>
      <c r="I36" s="77"/>
      <c r="J36" s="108"/>
    </row>
    <row r="37" spans="1:10">
      <c r="A37" s="148" t="s">
        <v>455</v>
      </c>
      <c r="B37" s="149"/>
      <c r="C37" s="149"/>
      <c r="D37" s="149"/>
      <c r="E37" s="148" t="s">
        <v>460</v>
      </c>
      <c r="F37" s="149"/>
      <c r="G37" s="149"/>
      <c r="H37" s="149"/>
      <c r="I37" s="150"/>
      <c r="J37" s="76" t="s">
        <v>449</v>
      </c>
    </row>
    <row r="38" spans="1:10">
      <c r="A38" s="98"/>
      <c r="B38" s="77"/>
      <c r="C38" s="105"/>
      <c r="D38" s="151"/>
      <c r="E38" s="151"/>
      <c r="F38" s="151"/>
      <c r="G38" s="151"/>
      <c r="H38" s="151"/>
      <c r="I38" s="151"/>
      <c r="J38" s="100"/>
    </row>
    <row r="39" spans="1:10">
      <c r="A39" s="148" t="s">
        <v>461</v>
      </c>
      <c r="B39" s="149"/>
      <c r="C39" s="149"/>
      <c r="D39" s="150"/>
      <c r="E39" s="148" t="s">
        <v>462</v>
      </c>
      <c r="F39" s="149"/>
      <c r="G39" s="149"/>
      <c r="H39" s="149"/>
      <c r="I39" s="150"/>
      <c r="J39" s="44" t="s">
        <v>471</v>
      </c>
    </row>
    <row r="40" spans="1:10">
      <c r="A40" s="98"/>
      <c r="B40" s="77"/>
      <c r="C40" s="105"/>
      <c r="D40" s="113"/>
      <c r="E40" s="151"/>
      <c r="F40" s="151"/>
      <c r="G40" s="151"/>
      <c r="H40" s="151"/>
      <c r="I40" s="99"/>
      <c r="J40" s="100"/>
    </row>
    <row r="41" spans="1:10">
      <c r="A41" s="148" t="s">
        <v>463</v>
      </c>
      <c r="B41" s="149"/>
      <c r="C41" s="149"/>
      <c r="D41" s="150"/>
      <c r="E41" s="148" t="s">
        <v>464</v>
      </c>
      <c r="F41" s="149"/>
      <c r="G41" s="149"/>
      <c r="H41" s="149"/>
      <c r="I41" s="150"/>
      <c r="J41" s="44" t="s">
        <v>472</v>
      </c>
    </row>
    <row r="42" spans="1:10">
      <c r="A42" s="98"/>
      <c r="B42" s="77"/>
      <c r="C42" s="105"/>
      <c r="D42" s="113"/>
      <c r="E42" s="151"/>
      <c r="F42" s="151"/>
      <c r="G42" s="151"/>
      <c r="H42" s="151"/>
      <c r="I42" s="99"/>
      <c r="J42" s="100"/>
    </row>
    <row r="43" spans="1:10">
      <c r="A43" s="148" t="s">
        <v>465</v>
      </c>
      <c r="B43" s="149"/>
      <c r="C43" s="149"/>
      <c r="D43" s="150"/>
      <c r="E43" s="148" t="s">
        <v>466</v>
      </c>
      <c r="F43" s="149"/>
      <c r="G43" s="149"/>
      <c r="H43" s="149"/>
      <c r="I43" s="150"/>
      <c r="J43" s="44" t="s">
        <v>473</v>
      </c>
    </row>
    <row r="44" spans="1:10">
      <c r="A44" s="114"/>
      <c r="B44" s="105"/>
      <c r="C44" s="146"/>
      <c r="D44" s="146"/>
      <c r="E44" s="132"/>
      <c r="F44" s="132"/>
      <c r="G44" s="146"/>
      <c r="H44" s="146"/>
      <c r="I44" s="146"/>
      <c r="J44" s="100"/>
    </row>
    <row r="45" spans="1:10">
      <c r="A45" s="148" t="s">
        <v>467</v>
      </c>
      <c r="B45" s="149"/>
      <c r="C45" s="149"/>
      <c r="D45" s="150"/>
      <c r="E45" s="148" t="s">
        <v>468</v>
      </c>
      <c r="F45" s="149"/>
      <c r="G45" s="149"/>
      <c r="H45" s="149"/>
      <c r="I45" s="150"/>
      <c r="J45" s="44" t="s">
        <v>474</v>
      </c>
    </row>
    <row r="46" spans="1:10">
      <c r="A46" s="114"/>
      <c r="B46" s="105"/>
      <c r="C46" s="105"/>
      <c r="D46" s="77"/>
      <c r="E46" s="132"/>
      <c r="F46" s="132"/>
      <c r="G46" s="146"/>
      <c r="H46" s="146"/>
      <c r="I46" s="77"/>
      <c r="J46" s="100"/>
    </row>
    <row r="47" spans="1:10">
      <c r="A47" s="148" t="s">
        <v>469</v>
      </c>
      <c r="B47" s="149"/>
      <c r="C47" s="149"/>
      <c r="D47" s="150"/>
      <c r="E47" s="148" t="s">
        <v>470</v>
      </c>
      <c r="F47" s="149"/>
      <c r="G47" s="149"/>
      <c r="H47" s="149"/>
      <c r="I47" s="150"/>
      <c r="J47" s="44" t="s">
        <v>475</v>
      </c>
    </row>
    <row r="48" spans="1:10">
      <c r="A48" s="114"/>
      <c r="B48" s="105"/>
      <c r="C48" s="105"/>
      <c r="D48" s="77"/>
      <c r="E48" s="132"/>
      <c r="F48" s="132"/>
      <c r="G48" s="146"/>
      <c r="H48" s="146"/>
      <c r="I48" s="77"/>
      <c r="J48" s="115" t="s">
        <v>342</v>
      </c>
    </row>
    <row r="49" spans="1:10">
      <c r="A49" s="114"/>
      <c r="B49" s="105"/>
      <c r="C49" s="105"/>
      <c r="D49" s="77"/>
      <c r="E49" s="132"/>
      <c r="F49" s="132"/>
      <c r="G49" s="146"/>
      <c r="H49" s="146"/>
      <c r="I49" s="77"/>
      <c r="J49" s="115" t="s">
        <v>343</v>
      </c>
    </row>
    <row r="50" spans="1:10" ht="14.45" customHeight="1">
      <c r="A50" s="125" t="s">
        <v>319</v>
      </c>
      <c r="B50" s="126"/>
      <c r="C50" s="142" t="s">
        <v>343</v>
      </c>
      <c r="D50" s="143"/>
      <c r="E50" s="144" t="s">
        <v>344</v>
      </c>
      <c r="F50" s="145"/>
      <c r="G50" s="133"/>
      <c r="H50" s="134"/>
      <c r="I50" s="134"/>
      <c r="J50" s="135"/>
    </row>
    <row r="51" spans="1:10">
      <c r="A51" s="114"/>
      <c r="B51" s="105"/>
      <c r="C51" s="146"/>
      <c r="D51" s="146"/>
      <c r="E51" s="132"/>
      <c r="F51" s="132"/>
      <c r="G51" s="147" t="s">
        <v>345</v>
      </c>
      <c r="H51" s="147"/>
      <c r="I51" s="147"/>
      <c r="J51" s="91"/>
    </row>
    <row r="52" spans="1:10" ht="13.9" customHeight="1">
      <c r="A52" s="125" t="s">
        <v>320</v>
      </c>
      <c r="B52" s="126"/>
      <c r="C52" s="133" t="s">
        <v>476</v>
      </c>
      <c r="D52" s="134"/>
      <c r="E52" s="134"/>
      <c r="F52" s="134"/>
      <c r="G52" s="134"/>
      <c r="H52" s="134"/>
      <c r="I52" s="134"/>
      <c r="J52" s="135"/>
    </row>
    <row r="53" spans="1:10">
      <c r="A53" s="98"/>
      <c r="B53" s="77"/>
      <c r="C53" s="136" t="s">
        <v>321</v>
      </c>
      <c r="D53" s="136"/>
      <c r="E53" s="136"/>
      <c r="F53" s="136"/>
      <c r="G53" s="136"/>
      <c r="H53" s="136"/>
      <c r="I53" s="136"/>
      <c r="J53" s="100"/>
    </row>
    <row r="54" spans="1:10">
      <c r="A54" s="125" t="s">
        <v>322</v>
      </c>
      <c r="B54" s="126"/>
      <c r="C54" s="137" t="s">
        <v>477</v>
      </c>
      <c r="D54" s="138"/>
      <c r="E54" s="139"/>
      <c r="F54" s="132"/>
      <c r="G54" s="132"/>
      <c r="H54" s="140"/>
      <c r="I54" s="140"/>
      <c r="J54" s="141"/>
    </row>
    <row r="55" spans="1:10">
      <c r="A55" s="98"/>
      <c r="B55" s="77"/>
      <c r="C55" s="105"/>
      <c r="D55" s="77"/>
      <c r="E55" s="132"/>
      <c r="F55" s="132"/>
      <c r="G55" s="132"/>
      <c r="H55" s="132"/>
      <c r="I55" s="77"/>
      <c r="J55" s="100"/>
    </row>
    <row r="56" spans="1:10" ht="14.45" customHeight="1">
      <c r="A56" s="125" t="s">
        <v>314</v>
      </c>
      <c r="B56" s="126"/>
      <c r="C56" s="127" t="s">
        <v>478</v>
      </c>
      <c r="D56" s="128"/>
      <c r="E56" s="128"/>
      <c r="F56" s="128"/>
      <c r="G56" s="128"/>
      <c r="H56" s="128"/>
      <c r="I56" s="128"/>
      <c r="J56" s="129"/>
    </row>
    <row r="57" spans="1:10">
      <c r="A57" s="98"/>
      <c r="B57" s="77"/>
      <c r="C57" s="77"/>
      <c r="D57" s="77"/>
      <c r="E57" s="132"/>
      <c r="F57" s="132"/>
      <c r="G57" s="132"/>
      <c r="H57" s="132"/>
      <c r="I57" s="77"/>
      <c r="J57" s="100"/>
    </row>
    <row r="58" spans="1:10">
      <c r="A58" s="125" t="s">
        <v>346</v>
      </c>
      <c r="B58" s="126"/>
      <c r="C58" s="127"/>
      <c r="D58" s="128"/>
      <c r="E58" s="128"/>
      <c r="F58" s="128"/>
      <c r="G58" s="128"/>
      <c r="H58" s="128"/>
      <c r="I58" s="128"/>
      <c r="J58" s="129"/>
    </row>
    <row r="59" spans="1:10" ht="14.45" customHeight="1">
      <c r="A59" s="98"/>
      <c r="B59" s="77"/>
      <c r="C59" s="130" t="s">
        <v>347</v>
      </c>
      <c r="D59" s="130"/>
      <c r="E59" s="130"/>
      <c r="F59" s="130"/>
      <c r="G59" s="77"/>
      <c r="H59" s="77"/>
      <c r="I59" s="77"/>
      <c r="J59" s="100"/>
    </row>
    <row r="60" spans="1:10">
      <c r="A60" s="125" t="s">
        <v>348</v>
      </c>
      <c r="B60" s="126"/>
      <c r="C60" s="127"/>
      <c r="D60" s="128"/>
      <c r="E60" s="128"/>
      <c r="F60" s="128"/>
      <c r="G60" s="128"/>
      <c r="H60" s="128"/>
      <c r="I60" s="128"/>
      <c r="J60" s="129"/>
    </row>
    <row r="61" spans="1:10" ht="14.45" customHeight="1">
      <c r="A61" s="116"/>
      <c r="B61" s="117"/>
      <c r="C61" s="131" t="s">
        <v>349</v>
      </c>
      <c r="D61" s="131"/>
      <c r="E61" s="131"/>
      <c r="F61" s="131"/>
      <c r="G61" s="131"/>
      <c r="H61" s="117"/>
      <c r="I61" s="117"/>
      <c r="J61" s="118"/>
    </row>
    <row r="68" ht="27" customHeight="1"/>
    <row r="72" ht="38.450000000000003" customHeight="1"/>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cols>
    <col min="1" max="7" width="8.85546875" style="119"/>
    <col min="8" max="9" width="16.42578125" style="122" customWidth="1"/>
    <col min="10" max="10" width="10.28515625" style="119" bestFit="1" customWidth="1"/>
    <col min="11" max="16384" width="8.85546875" style="119"/>
  </cols>
  <sheetData>
    <row r="1" spans="1:9">
      <c r="A1" s="189" t="s">
        <v>1</v>
      </c>
      <c r="B1" s="190"/>
      <c r="C1" s="190"/>
      <c r="D1" s="190"/>
      <c r="E1" s="190"/>
      <c r="F1" s="190"/>
      <c r="G1" s="190"/>
      <c r="H1" s="190"/>
      <c r="I1" s="190"/>
    </row>
    <row r="2" spans="1:9">
      <c r="A2" s="191" t="s">
        <v>480</v>
      </c>
      <c r="B2" s="192"/>
      <c r="C2" s="192"/>
      <c r="D2" s="192"/>
      <c r="E2" s="192"/>
      <c r="F2" s="192"/>
      <c r="G2" s="192"/>
      <c r="H2" s="192"/>
      <c r="I2" s="192"/>
    </row>
    <row r="3" spans="1:9">
      <c r="A3" s="193" t="s">
        <v>448</v>
      </c>
      <c r="B3" s="193"/>
      <c r="C3" s="193"/>
      <c r="D3" s="193"/>
      <c r="E3" s="193"/>
      <c r="F3" s="193"/>
      <c r="G3" s="193"/>
      <c r="H3" s="193"/>
      <c r="I3" s="193"/>
    </row>
    <row r="4" spans="1:9">
      <c r="A4" s="194" t="s">
        <v>479</v>
      </c>
      <c r="B4" s="195"/>
      <c r="C4" s="195"/>
      <c r="D4" s="195"/>
      <c r="E4" s="195"/>
      <c r="F4" s="195"/>
      <c r="G4" s="195"/>
      <c r="H4" s="195"/>
      <c r="I4" s="196"/>
    </row>
    <row r="5" spans="1:9" ht="45">
      <c r="A5" s="199" t="s">
        <v>2</v>
      </c>
      <c r="B5" s="200"/>
      <c r="C5" s="200"/>
      <c r="D5" s="200"/>
      <c r="E5" s="200"/>
      <c r="F5" s="200"/>
      <c r="G5" s="124" t="s">
        <v>101</v>
      </c>
      <c r="H5" s="10" t="s">
        <v>296</v>
      </c>
      <c r="I5" s="10" t="s">
        <v>297</v>
      </c>
    </row>
    <row r="6" spans="1:9">
      <c r="A6" s="197">
        <v>1</v>
      </c>
      <c r="B6" s="198"/>
      <c r="C6" s="198"/>
      <c r="D6" s="198"/>
      <c r="E6" s="198"/>
      <c r="F6" s="198"/>
      <c r="G6" s="123">
        <v>2</v>
      </c>
      <c r="H6" s="10">
        <v>3</v>
      </c>
      <c r="I6" s="10">
        <v>4</v>
      </c>
    </row>
    <row r="7" spans="1:9">
      <c r="A7" s="201"/>
      <c r="B7" s="201"/>
      <c r="C7" s="201"/>
      <c r="D7" s="201"/>
      <c r="E7" s="201"/>
      <c r="F7" s="201"/>
      <c r="G7" s="201"/>
      <c r="H7" s="201"/>
      <c r="I7" s="201"/>
    </row>
    <row r="8" spans="1:9" ht="12.75" customHeight="1">
      <c r="A8" s="183" t="s">
        <v>4</v>
      </c>
      <c r="B8" s="183"/>
      <c r="C8" s="183"/>
      <c r="D8" s="183"/>
      <c r="E8" s="183"/>
      <c r="F8" s="183"/>
      <c r="G8" s="11">
        <v>1</v>
      </c>
      <c r="H8" s="18">
        <v>0</v>
      </c>
      <c r="I8" s="18">
        <v>0</v>
      </c>
    </row>
    <row r="9" spans="1:9" ht="12.75" customHeight="1">
      <c r="A9" s="184" t="s">
        <v>302</v>
      </c>
      <c r="B9" s="184"/>
      <c r="C9" s="184"/>
      <c r="D9" s="184"/>
      <c r="E9" s="184"/>
      <c r="F9" s="184"/>
      <c r="G9" s="12">
        <v>2</v>
      </c>
      <c r="H9" s="120">
        <f>H10+H17+H27+H38+H43</f>
        <v>123918752</v>
      </c>
      <c r="I9" s="120">
        <f>I10+I17+I27+I38+I43</f>
        <v>124238082</v>
      </c>
    </row>
    <row r="10" spans="1:9" ht="12.75" customHeight="1">
      <c r="A10" s="186" t="s">
        <v>5</v>
      </c>
      <c r="B10" s="186"/>
      <c r="C10" s="186"/>
      <c r="D10" s="186"/>
      <c r="E10" s="186"/>
      <c r="F10" s="186"/>
      <c r="G10" s="12">
        <v>3</v>
      </c>
      <c r="H10" s="120">
        <f>H11+H12+H13+H14+H15+H16</f>
        <v>11930938</v>
      </c>
      <c r="I10" s="120">
        <f>I11+I12+I13+I14+I15+I16</f>
        <v>10541473</v>
      </c>
    </row>
    <row r="11" spans="1:9" ht="12.75" customHeight="1">
      <c r="A11" s="182" t="s">
        <v>6</v>
      </c>
      <c r="B11" s="182"/>
      <c r="C11" s="182"/>
      <c r="D11" s="182"/>
      <c r="E11" s="182"/>
      <c r="F11" s="182"/>
      <c r="G11" s="11">
        <v>4</v>
      </c>
      <c r="H11" s="18">
        <v>6145036</v>
      </c>
      <c r="I11" s="18">
        <v>7066162</v>
      </c>
    </row>
    <row r="12" spans="1:9" ht="22.9" customHeight="1">
      <c r="A12" s="182" t="s">
        <v>7</v>
      </c>
      <c r="B12" s="182"/>
      <c r="C12" s="182"/>
      <c r="D12" s="182"/>
      <c r="E12" s="182"/>
      <c r="F12" s="182"/>
      <c r="G12" s="11">
        <v>5</v>
      </c>
      <c r="H12" s="18">
        <v>183988</v>
      </c>
      <c r="I12" s="18">
        <v>184961</v>
      </c>
    </row>
    <row r="13" spans="1:9" ht="12.75" customHeight="1">
      <c r="A13" s="182" t="s">
        <v>8</v>
      </c>
      <c r="B13" s="182"/>
      <c r="C13" s="182"/>
      <c r="D13" s="182"/>
      <c r="E13" s="182"/>
      <c r="F13" s="182"/>
      <c r="G13" s="11">
        <v>6</v>
      </c>
      <c r="H13" s="18">
        <v>2390912</v>
      </c>
      <c r="I13" s="18">
        <v>2390912</v>
      </c>
    </row>
    <row r="14" spans="1:9" ht="12.75" customHeight="1">
      <c r="A14" s="182" t="s">
        <v>9</v>
      </c>
      <c r="B14" s="182"/>
      <c r="C14" s="182"/>
      <c r="D14" s="182"/>
      <c r="E14" s="182"/>
      <c r="F14" s="182"/>
      <c r="G14" s="11">
        <v>7</v>
      </c>
      <c r="H14" s="18">
        <v>0</v>
      </c>
      <c r="I14" s="18">
        <v>0</v>
      </c>
    </row>
    <row r="15" spans="1:9" ht="12.75" customHeight="1">
      <c r="A15" s="182" t="s">
        <v>10</v>
      </c>
      <c r="B15" s="182"/>
      <c r="C15" s="182"/>
      <c r="D15" s="182"/>
      <c r="E15" s="182"/>
      <c r="F15" s="182"/>
      <c r="G15" s="11">
        <v>8</v>
      </c>
      <c r="H15" s="18">
        <v>3123521</v>
      </c>
      <c r="I15" s="18">
        <v>812968</v>
      </c>
    </row>
    <row r="16" spans="1:9" ht="12.75" customHeight="1">
      <c r="A16" s="182" t="s">
        <v>11</v>
      </c>
      <c r="B16" s="182"/>
      <c r="C16" s="182"/>
      <c r="D16" s="182"/>
      <c r="E16" s="182"/>
      <c r="F16" s="182"/>
      <c r="G16" s="11">
        <v>9</v>
      </c>
      <c r="H16" s="18">
        <v>87481</v>
      </c>
      <c r="I16" s="18">
        <v>86470</v>
      </c>
    </row>
    <row r="17" spans="1:9" ht="12.75" customHeight="1">
      <c r="A17" s="186" t="s">
        <v>12</v>
      </c>
      <c r="B17" s="186"/>
      <c r="C17" s="186"/>
      <c r="D17" s="186"/>
      <c r="E17" s="186"/>
      <c r="F17" s="186"/>
      <c r="G17" s="12">
        <v>10</v>
      </c>
      <c r="H17" s="120">
        <f>H18+H19+H20+H21+H22+H23+H24+H25+H26</f>
        <v>97877661</v>
      </c>
      <c r="I17" s="120">
        <f>I18+I19+I20+I21+I22+I23+I24+I25+I26</f>
        <v>94245708</v>
      </c>
    </row>
    <row r="18" spans="1:9" ht="12.75" customHeight="1">
      <c r="A18" s="182" t="s">
        <v>13</v>
      </c>
      <c r="B18" s="182"/>
      <c r="C18" s="182"/>
      <c r="D18" s="182"/>
      <c r="E18" s="182"/>
      <c r="F18" s="182"/>
      <c r="G18" s="11">
        <v>11</v>
      </c>
      <c r="H18" s="18">
        <v>18243681</v>
      </c>
      <c r="I18" s="18">
        <v>18277506</v>
      </c>
    </row>
    <row r="19" spans="1:9" ht="12.75" customHeight="1">
      <c r="A19" s="182" t="s">
        <v>14</v>
      </c>
      <c r="B19" s="182"/>
      <c r="C19" s="182"/>
      <c r="D19" s="182"/>
      <c r="E19" s="182"/>
      <c r="F19" s="182"/>
      <c r="G19" s="11">
        <v>12</v>
      </c>
      <c r="H19" s="18">
        <v>33900103</v>
      </c>
      <c r="I19" s="18">
        <v>34134934</v>
      </c>
    </row>
    <row r="20" spans="1:9" ht="12.75" customHeight="1">
      <c r="A20" s="182" t="s">
        <v>15</v>
      </c>
      <c r="B20" s="182"/>
      <c r="C20" s="182"/>
      <c r="D20" s="182"/>
      <c r="E20" s="182"/>
      <c r="F20" s="182"/>
      <c r="G20" s="11">
        <v>13</v>
      </c>
      <c r="H20" s="18">
        <v>29564961</v>
      </c>
      <c r="I20" s="18">
        <v>27507604</v>
      </c>
    </row>
    <row r="21" spans="1:9" ht="12.75" customHeight="1">
      <c r="A21" s="182" t="s">
        <v>16</v>
      </c>
      <c r="B21" s="182"/>
      <c r="C21" s="182"/>
      <c r="D21" s="182"/>
      <c r="E21" s="182"/>
      <c r="F21" s="182"/>
      <c r="G21" s="11">
        <v>14</v>
      </c>
      <c r="H21" s="18">
        <v>4875082</v>
      </c>
      <c r="I21" s="18">
        <v>4157878</v>
      </c>
    </row>
    <row r="22" spans="1:9" ht="12.75" customHeight="1">
      <c r="A22" s="182" t="s">
        <v>17</v>
      </c>
      <c r="B22" s="182"/>
      <c r="C22" s="182"/>
      <c r="D22" s="182"/>
      <c r="E22" s="182"/>
      <c r="F22" s="182"/>
      <c r="G22" s="11">
        <v>15</v>
      </c>
      <c r="H22" s="18">
        <v>0</v>
      </c>
      <c r="I22" s="18">
        <v>0</v>
      </c>
    </row>
    <row r="23" spans="1:9" ht="12.75" customHeight="1">
      <c r="A23" s="182" t="s">
        <v>18</v>
      </c>
      <c r="B23" s="182"/>
      <c r="C23" s="182"/>
      <c r="D23" s="182"/>
      <c r="E23" s="182"/>
      <c r="F23" s="182"/>
      <c r="G23" s="11">
        <v>16</v>
      </c>
      <c r="H23" s="18">
        <v>18610</v>
      </c>
      <c r="I23" s="18">
        <v>67893</v>
      </c>
    </row>
    <row r="24" spans="1:9" ht="12.75" customHeight="1">
      <c r="A24" s="182" t="s">
        <v>19</v>
      </c>
      <c r="B24" s="182"/>
      <c r="C24" s="182"/>
      <c r="D24" s="182"/>
      <c r="E24" s="182"/>
      <c r="F24" s="182"/>
      <c r="G24" s="11">
        <v>17</v>
      </c>
      <c r="H24" s="18">
        <v>5510917</v>
      </c>
      <c r="I24" s="18">
        <v>5257823</v>
      </c>
    </row>
    <row r="25" spans="1:9" ht="12.75" customHeight="1">
      <c r="A25" s="182" t="s">
        <v>20</v>
      </c>
      <c r="B25" s="182"/>
      <c r="C25" s="182"/>
      <c r="D25" s="182"/>
      <c r="E25" s="182"/>
      <c r="F25" s="182"/>
      <c r="G25" s="11">
        <v>18</v>
      </c>
      <c r="H25" s="18">
        <v>2547119</v>
      </c>
      <c r="I25" s="18">
        <v>1654330</v>
      </c>
    </row>
    <row r="26" spans="1:9" ht="12.75" customHeight="1">
      <c r="A26" s="182" t="s">
        <v>21</v>
      </c>
      <c r="B26" s="182"/>
      <c r="C26" s="182"/>
      <c r="D26" s="182"/>
      <c r="E26" s="182"/>
      <c r="F26" s="182"/>
      <c r="G26" s="11">
        <v>19</v>
      </c>
      <c r="H26" s="18">
        <v>3217188</v>
      </c>
      <c r="I26" s="18">
        <v>3187740</v>
      </c>
    </row>
    <row r="27" spans="1:9" ht="12.75" customHeight="1">
      <c r="A27" s="186" t="s">
        <v>22</v>
      </c>
      <c r="B27" s="186"/>
      <c r="C27" s="186"/>
      <c r="D27" s="186"/>
      <c r="E27" s="186"/>
      <c r="F27" s="186"/>
      <c r="G27" s="12">
        <v>20</v>
      </c>
      <c r="H27" s="120">
        <f>SUM(H28:H37)</f>
        <v>10812476</v>
      </c>
      <c r="I27" s="120">
        <f>SUM(I28:I37)</f>
        <v>16715044</v>
      </c>
    </row>
    <row r="28" spans="1:9" ht="12.75" customHeight="1">
      <c r="A28" s="182" t="s">
        <v>23</v>
      </c>
      <c r="B28" s="182"/>
      <c r="C28" s="182"/>
      <c r="D28" s="182"/>
      <c r="E28" s="182"/>
      <c r="F28" s="182"/>
      <c r="G28" s="11">
        <v>21</v>
      </c>
      <c r="H28" s="18">
        <v>0</v>
      </c>
      <c r="I28" s="18">
        <v>0</v>
      </c>
    </row>
    <row r="29" spans="1:9" ht="12.75" customHeight="1">
      <c r="A29" s="182" t="s">
        <v>24</v>
      </c>
      <c r="B29" s="182"/>
      <c r="C29" s="182"/>
      <c r="D29" s="182"/>
      <c r="E29" s="182"/>
      <c r="F29" s="182"/>
      <c r="G29" s="11">
        <v>22</v>
      </c>
      <c r="H29" s="18">
        <v>0</v>
      </c>
      <c r="I29" s="18">
        <v>0</v>
      </c>
    </row>
    <row r="30" spans="1:9" ht="12.75" customHeight="1">
      <c r="A30" s="182" t="s">
        <v>25</v>
      </c>
      <c r="B30" s="182"/>
      <c r="C30" s="182"/>
      <c r="D30" s="182"/>
      <c r="E30" s="182"/>
      <c r="F30" s="182"/>
      <c r="G30" s="11">
        <v>23</v>
      </c>
      <c r="H30" s="18">
        <v>0</v>
      </c>
      <c r="I30" s="18">
        <v>0</v>
      </c>
    </row>
    <row r="31" spans="1:9" ht="24" customHeight="1">
      <c r="A31" s="182" t="s">
        <v>26</v>
      </c>
      <c r="B31" s="182"/>
      <c r="C31" s="182"/>
      <c r="D31" s="182"/>
      <c r="E31" s="182"/>
      <c r="F31" s="182"/>
      <c r="G31" s="11">
        <v>24</v>
      </c>
      <c r="H31" s="18">
        <v>10812476</v>
      </c>
      <c r="I31" s="18">
        <v>16715044</v>
      </c>
    </row>
    <row r="32" spans="1:9" ht="23.45" customHeight="1">
      <c r="A32" s="182" t="s">
        <v>27</v>
      </c>
      <c r="B32" s="182"/>
      <c r="C32" s="182"/>
      <c r="D32" s="182"/>
      <c r="E32" s="182"/>
      <c r="F32" s="182"/>
      <c r="G32" s="11">
        <v>25</v>
      </c>
      <c r="H32" s="18">
        <v>0</v>
      </c>
      <c r="I32" s="18">
        <v>0</v>
      </c>
    </row>
    <row r="33" spans="1:9" ht="21.6" customHeight="1">
      <c r="A33" s="182" t="s">
        <v>28</v>
      </c>
      <c r="B33" s="182"/>
      <c r="C33" s="182"/>
      <c r="D33" s="182"/>
      <c r="E33" s="182"/>
      <c r="F33" s="182"/>
      <c r="G33" s="11">
        <v>26</v>
      </c>
      <c r="H33" s="18">
        <v>0</v>
      </c>
      <c r="I33" s="18">
        <v>0</v>
      </c>
    </row>
    <row r="34" spans="1:9" ht="12.75" customHeight="1">
      <c r="A34" s="182" t="s">
        <v>29</v>
      </c>
      <c r="B34" s="182"/>
      <c r="C34" s="182"/>
      <c r="D34" s="182"/>
      <c r="E34" s="182"/>
      <c r="F34" s="182"/>
      <c r="G34" s="11">
        <v>27</v>
      </c>
      <c r="H34" s="18">
        <v>0</v>
      </c>
      <c r="I34" s="18">
        <v>0</v>
      </c>
    </row>
    <row r="35" spans="1:9" ht="12.75" customHeight="1">
      <c r="A35" s="182" t="s">
        <v>30</v>
      </c>
      <c r="B35" s="182"/>
      <c r="C35" s="182"/>
      <c r="D35" s="182"/>
      <c r="E35" s="182"/>
      <c r="F35" s="182"/>
      <c r="G35" s="11">
        <v>28</v>
      </c>
      <c r="H35" s="18">
        <v>0</v>
      </c>
      <c r="I35" s="18">
        <v>0</v>
      </c>
    </row>
    <row r="36" spans="1:9" ht="12.75" customHeight="1">
      <c r="A36" s="182" t="s">
        <v>31</v>
      </c>
      <c r="B36" s="182"/>
      <c r="C36" s="182"/>
      <c r="D36" s="182"/>
      <c r="E36" s="182"/>
      <c r="F36" s="182"/>
      <c r="G36" s="11">
        <v>29</v>
      </c>
      <c r="H36" s="18">
        <v>0</v>
      </c>
      <c r="I36" s="18">
        <v>0</v>
      </c>
    </row>
    <row r="37" spans="1:9" ht="12.75" customHeight="1">
      <c r="A37" s="182" t="s">
        <v>32</v>
      </c>
      <c r="B37" s="182"/>
      <c r="C37" s="182"/>
      <c r="D37" s="182"/>
      <c r="E37" s="182"/>
      <c r="F37" s="182"/>
      <c r="G37" s="11">
        <v>30</v>
      </c>
      <c r="H37" s="18">
        <v>0</v>
      </c>
      <c r="I37" s="18">
        <v>0</v>
      </c>
    </row>
    <row r="38" spans="1:9" ht="12.75" customHeight="1">
      <c r="A38" s="186" t="s">
        <v>33</v>
      </c>
      <c r="B38" s="186"/>
      <c r="C38" s="186"/>
      <c r="D38" s="186"/>
      <c r="E38" s="186"/>
      <c r="F38" s="186"/>
      <c r="G38" s="12">
        <v>31</v>
      </c>
      <c r="H38" s="120">
        <f>H39+H40+H41+H42</f>
        <v>0</v>
      </c>
      <c r="I38" s="120">
        <f>I39+I40+I41+I42</f>
        <v>0</v>
      </c>
    </row>
    <row r="39" spans="1:9" ht="12.75" customHeight="1">
      <c r="A39" s="182" t="s">
        <v>34</v>
      </c>
      <c r="B39" s="182"/>
      <c r="C39" s="182"/>
      <c r="D39" s="182"/>
      <c r="E39" s="182"/>
      <c r="F39" s="182"/>
      <c r="G39" s="11">
        <v>32</v>
      </c>
      <c r="H39" s="18">
        <v>0</v>
      </c>
      <c r="I39" s="18">
        <v>0</v>
      </c>
    </row>
    <row r="40" spans="1:9" ht="12.75" customHeight="1">
      <c r="A40" s="182" t="s">
        <v>35</v>
      </c>
      <c r="B40" s="182"/>
      <c r="C40" s="182"/>
      <c r="D40" s="182"/>
      <c r="E40" s="182"/>
      <c r="F40" s="182"/>
      <c r="G40" s="11">
        <v>33</v>
      </c>
      <c r="H40" s="18">
        <v>0</v>
      </c>
      <c r="I40" s="18">
        <v>0</v>
      </c>
    </row>
    <row r="41" spans="1:9" ht="12.75" customHeight="1">
      <c r="A41" s="182" t="s">
        <v>36</v>
      </c>
      <c r="B41" s="182"/>
      <c r="C41" s="182"/>
      <c r="D41" s="182"/>
      <c r="E41" s="182"/>
      <c r="F41" s="182"/>
      <c r="G41" s="11">
        <v>34</v>
      </c>
      <c r="H41" s="18">
        <v>0</v>
      </c>
      <c r="I41" s="18">
        <v>0</v>
      </c>
    </row>
    <row r="42" spans="1:9" ht="12.75" customHeight="1">
      <c r="A42" s="182" t="s">
        <v>37</v>
      </c>
      <c r="B42" s="182"/>
      <c r="C42" s="182"/>
      <c r="D42" s="182"/>
      <c r="E42" s="182"/>
      <c r="F42" s="182"/>
      <c r="G42" s="11">
        <v>35</v>
      </c>
      <c r="H42" s="18">
        <v>0</v>
      </c>
      <c r="I42" s="18">
        <v>0</v>
      </c>
    </row>
    <row r="43" spans="1:9" ht="12.75" customHeight="1">
      <c r="A43" s="182" t="s">
        <v>38</v>
      </c>
      <c r="B43" s="182"/>
      <c r="C43" s="182"/>
      <c r="D43" s="182"/>
      <c r="E43" s="182"/>
      <c r="F43" s="182"/>
      <c r="G43" s="11">
        <v>36</v>
      </c>
      <c r="H43" s="18">
        <v>3297677</v>
      </c>
      <c r="I43" s="18">
        <v>2735857</v>
      </c>
    </row>
    <row r="44" spans="1:9" ht="12.75" customHeight="1">
      <c r="A44" s="184" t="s">
        <v>303</v>
      </c>
      <c r="B44" s="184"/>
      <c r="C44" s="184"/>
      <c r="D44" s="184"/>
      <c r="E44" s="184"/>
      <c r="F44" s="184"/>
      <c r="G44" s="12">
        <v>37</v>
      </c>
      <c r="H44" s="120">
        <f>H45+H53+H60+H70</f>
        <v>55897647</v>
      </c>
      <c r="I44" s="120">
        <f>I45+I53+I60+I70</f>
        <v>61560550</v>
      </c>
    </row>
    <row r="45" spans="1:9" ht="12.75" customHeight="1">
      <c r="A45" s="186" t="s">
        <v>39</v>
      </c>
      <c r="B45" s="186"/>
      <c r="C45" s="186"/>
      <c r="D45" s="186"/>
      <c r="E45" s="186"/>
      <c r="F45" s="186"/>
      <c r="G45" s="12">
        <v>38</v>
      </c>
      <c r="H45" s="120">
        <f>SUM(H46:H52)</f>
        <v>23464390</v>
      </c>
      <c r="I45" s="120">
        <f>SUM(I46:I52)</f>
        <v>22015965</v>
      </c>
    </row>
    <row r="46" spans="1:9" ht="12.75" customHeight="1">
      <c r="A46" s="182" t="s">
        <v>40</v>
      </c>
      <c r="B46" s="182"/>
      <c r="C46" s="182"/>
      <c r="D46" s="182"/>
      <c r="E46" s="182"/>
      <c r="F46" s="182"/>
      <c r="G46" s="11">
        <v>39</v>
      </c>
      <c r="H46" s="18">
        <v>11379972</v>
      </c>
      <c r="I46" s="18">
        <v>10355491</v>
      </c>
    </row>
    <row r="47" spans="1:9" ht="12.75" customHeight="1">
      <c r="A47" s="182" t="s">
        <v>41</v>
      </c>
      <c r="B47" s="182"/>
      <c r="C47" s="182"/>
      <c r="D47" s="182"/>
      <c r="E47" s="182"/>
      <c r="F47" s="182"/>
      <c r="G47" s="11">
        <v>40</v>
      </c>
      <c r="H47" s="18">
        <v>1778737</v>
      </c>
      <c r="I47" s="18">
        <v>2689791</v>
      </c>
    </row>
    <row r="48" spans="1:9" ht="12.75" customHeight="1">
      <c r="A48" s="182" t="s">
        <v>42</v>
      </c>
      <c r="B48" s="182"/>
      <c r="C48" s="182"/>
      <c r="D48" s="182"/>
      <c r="E48" s="182"/>
      <c r="F48" s="182"/>
      <c r="G48" s="11">
        <v>41</v>
      </c>
      <c r="H48" s="18">
        <v>3440216</v>
      </c>
      <c r="I48" s="18">
        <v>2990592</v>
      </c>
    </row>
    <row r="49" spans="1:9" ht="12.75" customHeight="1">
      <c r="A49" s="182" t="s">
        <v>43</v>
      </c>
      <c r="B49" s="182"/>
      <c r="C49" s="182"/>
      <c r="D49" s="182"/>
      <c r="E49" s="182"/>
      <c r="F49" s="182"/>
      <c r="G49" s="11">
        <v>42</v>
      </c>
      <c r="H49" s="18">
        <v>5956287</v>
      </c>
      <c r="I49" s="18">
        <v>3680986</v>
      </c>
    </row>
    <row r="50" spans="1:9" ht="12.75" customHeight="1">
      <c r="A50" s="182" t="s">
        <v>44</v>
      </c>
      <c r="B50" s="182"/>
      <c r="C50" s="182"/>
      <c r="D50" s="182"/>
      <c r="E50" s="182"/>
      <c r="F50" s="182"/>
      <c r="G50" s="11">
        <v>43</v>
      </c>
      <c r="H50" s="18">
        <v>909178</v>
      </c>
      <c r="I50" s="18">
        <v>2299105</v>
      </c>
    </row>
    <row r="51" spans="1:9" ht="12.75" customHeight="1">
      <c r="A51" s="182" t="s">
        <v>45</v>
      </c>
      <c r="B51" s="182"/>
      <c r="C51" s="182"/>
      <c r="D51" s="182"/>
      <c r="E51" s="182"/>
      <c r="F51" s="182"/>
      <c r="G51" s="11">
        <v>44</v>
      </c>
      <c r="H51" s="18">
        <v>0</v>
      </c>
      <c r="I51" s="18">
        <v>0</v>
      </c>
    </row>
    <row r="52" spans="1:9" ht="12.75" customHeight="1">
      <c r="A52" s="182" t="s">
        <v>46</v>
      </c>
      <c r="B52" s="182"/>
      <c r="C52" s="182"/>
      <c r="D52" s="182"/>
      <c r="E52" s="182"/>
      <c r="F52" s="182"/>
      <c r="G52" s="11">
        <v>45</v>
      </c>
      <c r="H52" s="18">
        <v>0</v>
      </c>
      <c r="I52" s="18">
        <v>0</v>
      </c>
    </row>
    <row r="53" spans="1:9" ht="12.75" customHeight="1">
      <c r="A53" s="186" t="s">
        <v>47</v>
      </c>
      <c r="B53" s="186"/>
      <c r="C53" s="186"/>
      <c r="D53" s="186"/>
      <c r="E53" s="186"/>
      <c r="F53" s="186"/>
      <c r="G53" s="12">
        <v>46</v>
      </c>
      <c r="H53" s="120">
        <f>SUM(H54:H59)</f>
        <v>28170150</v>
      </c>
      <c r="I53" s="120">
        <f>SUM(I54:I59)</f>
        <v>31767944</v>
      </c>
    </row>
    <row r="54" spans="1:9" ht="12.75" customHeight="1">
      <c r="A54" s="182" t="s">
        <v>48</v>
      </c>
      <c r="B54" s="182"/>
      <c r="C54" s="182"/>
      <c r="D54" s="182"/>
      <c r="E54" s="182"/>
      <c r="F54" s="182"/>
      <c r="G54" s="11">
        <v>47</v>
      </c>
      <c r="H54" s="18">
        <v>0</v>
      </c>
      <c r="I54" s="18">
        <v>0</v>
      </c>
    </row>
    <row r="55" spans="1:9" ht="12.75" customHeight="1">
      <c r="A55" s="182" t="s">
        <v>49</v>
      </c>
      <c r="B55" s="182"/>
      <c r="C55" s="182"/>
      <c r="D55" s="182"/>
      <c r="E55" s="182"/>
      <c r="F55" s="182"/>
      <c r="G55" s="11">
        <v>48</v>
      </c>
      <c r="H55" s="18">
        <v>4744454</v>
      </c>
      <c r="I55" s="18">
        <v>1052581</v>
      </c>
    </row>
    <row r="56" spans="1:9" ht="12.75" customHeight="1">
      <c r="A56" s="182" t="s">
        <v>50</v>
      </c>
      <c r="B56" s="182"/>
      <c r="C56" s="182"/>
      <c r="D56" s="182"/>
      <c r="E56" s="182"/>
      <c r="F56" s="182"/>
      <c r="G56" s="11">
        <v>49</v>
      </c>
      <c r="H56" s="18">
        <v>20300197</v>
      </c>
      <c r="I56" s="18">
        <v>25751493</v>
      </c>
    </row>
    <row r="57" spans="1:9" ht="12.75" customHeight="1">
      <c r="A57" s="182" t="s">
        <v>51</v>
      </c>
      <c r="B57" s="182"/>
      <c r="C57" s="182"/>
      <c r="D57" s="182"/>
      <c r="E57" s="182"/>
      <c r="F57" s="182"/>
      <c r="G57" s="11">
        <v>50</v>
      </c>
      <c r="H57" s="18">
        <v>26049</v>
      </c>
      <c r="I57" s="18">
        <v>39044</v>
      </c>
    </row>
    <row r="58" spans="1:9" ht="12.75" customHeight="1">
      <c r="A58" s="182" t="s">
        <v>52</v>
      </c>
      <c r="B58" s="182"/>
      <c r="C58" s="182"/>
      <c r="D58" s="182"/>
      <c r="E58" s="182"/>
      <c r="F58" s="182"/>
      <c r="G58" s="11">
        <v>51</v>
      </c>
      <c r="H58" s="18">
        <v>2720260</v>
      </c>
      <c r="I58" s="18">
        <v>4689427</v>
      </c>
    </row>
    <row r="59" spans="1:9" ht="12.75" customHeight="1">
      <c r="A59" s="182" t="s">
        <v>53</v>
      </c>
      <c r="B59" s="182"/>
      <c r="C59" s="182"/>
      <c r="D59" s="182"/>
      <c r="E59" s="182"/>
      <c r="F59" s="182"/>
      <c r="G59" s="11">
        <v>52</v>
      </c>
      <c r="H59" s="18">
        <v>379190</v>
      </c>
      <c r="I59" s="18">
        <v>235399</v>
      </c>
    </row>
    <row r="60" spans="1:9" ht="12.75" customHeight="1">
      <c r="A60" s="186" t="s">
        <v>54</v>
      </c>
      <c r="B60" s="186"/>
      <c r="C60" s="186"/>
      <c r="D60" s="186"/>
      <c r="E60" s="186"/>
      <c r="F60" s="186"/>
      <c r="G60" s="12">
        <v>53</v>
      </c>
      <c r="H60" s="120">
        <f>SUM(H61:H69)</f>
        <v>1054</v>
      </c>
      <c r="I60" s="120">
        <f>SUM(I61:I69)</f>
        <v>860</v>
      </c>
    </row>
    <row r="61" spans="1:9" ht="12.75" customHeight="1">
      <c r="A61" s="182" t="s">
        <v>23</v>
      </c>
      <c r="B61" s="182"/>
      <c r="C61" s="182"/>
      <c r="D61" s="182"/>
      <c r="E61" s="182"/>
      <c r="F61" s="182"/>
      <c r="G61" s="11">
        <v>54</v>
      </c>
      <c r="H61" s="18">
        <v>0</v>
      </c>
      <c r="I61" s="18">
        <v>0</v>
      </c>
    </row>
    <row r="62" spans="1:9" ht="27.6" customHeight="1">
      <c r="A62" s="182" t="s">
        <v>24</v>
      </c>
      <c r="B62" s="182"/>
      <c r="C62" s="182"/>
      <c r="D62" s="182"/>
      <c r="E62" s="182"/>
      <c r="F62" s="182"/>
      <c r="G62" s="11">
        <v>55</v>
      </c>
      <c r="H62" s="18">
        <v>0</v>
      </c>
      <c r="I62" s="18">
        <v>0</v>
      </c>
    </row>
    <row r="63" spans="1:9" ht="12.75" customHeight="1">
      <c r="A63" s="182" t="s">
        <v>25</v>
      </c>
      <c r="B63" s="182"/>
      <c r="C63" s="182"/>
      <c r="D63" s="182"/>
      <c r="E63" s="182"/>
      <c r="F63" s="182"/>
      <c r="G63" s="11">
        <v>56</v>
      </c>
      <c r="H63" s="18">
        <v>0</v>
      </c>
      <c r="I63" s="18">
        <v>0</v>
      </c>
    </row>
    <row r="64" spans="1:9" ht="25.9" customHeight="1">
      <c r="A64" s="182" t="s">
        <v>55</v>
      </c>
      <c r="B64" s="182"/>
      <c r="C64" s="182"/>
      <c r="D64" s="182"/>
      <c r="E64" s="182"/>
      <c r="F64" s="182"/>
      <c r="G64" s="11">
        <v>57</v>
      </c>
      <c r="H64" s="18">
        <v>0</v>
      </c>
      <c r="I64" s="18">
        <v>0</v>
      </c>
    </row>
    <row r="65" spans="1:9" ht="21.6" customHeight="1">
      <c r="A65" s="182" t="s">
        <v>27</v>
      </c>
      <c r="B65" s="182"/>
      <c r="C65" s="182"/>
      <c r="D65" s="182"/>
      <c r="E65" s="182"/>
      <c r="F65" s="182"/>
      <c r="G65" s="11">
        <v>58</v>
      </c>
      <c r="H65" s="18">
        <v>0</v>
      </c>
      <c r="I65" s="18">
        <v>0</v>
      </c>
    </row>
    <row r="66" spans="1:9" ht="21.6" customHeight="1">
      <c r="A66" s="182" t="s">
        <v>28</v>
      </c>
      <c r="B66" s="182"/>
      <c r="C66" s="182"/>
      <c r="D66" s="182"/>
      <c r="E66" s="182"/>
      <c r="F66" s="182"/>
      <c r="G66" s="11">
        <v>59</v>
      </c>
      <c r="H66" s="18">
        <v>0</v>
      </c>
      <c r="I66" s="18">
        <v>0</v>
      </c>
    </row>
    <row r="67" spans="1:9" ht="12.75" customHeight="1">
      <c r="A67" s="182" t="s">
        <v>29</v>
      </c>
      <c r="B67" s="182"/>
      <c r="C67" s="182"/>
      <c r="D67" s="182"/>
      <c r="E67" s="182"/>
      <c r="F67" s="182"/>
      <c r="G67" s="11">
        <v>60</v>
      </c>
      <c r="H67" s="18">
        <v>0</v>
      </c>
      <c r="I67" s="18">
        <v>0</v>
      </c>
    </row>
    <row r="68" spans="1:9" ht="12.75" customHeight="1">
      <c r="A68" s="182" t="s">
        <v>30</v>
      </c>
      <c r="B68" s="182"/>
      <c r="C68" s="182"/>
      <c r="D68" s="182"/>
      <c r="E68" s="182"/>
      <c r="F68" s="182"/>
      <c r="G68" s="11">
        <v>61</v>
      </c>
      <c r="H68" s="18">
        <v>1054</v>
      </c>
      <c r="I68" s="18">
        <v>860</v>
      </c>
    </row>
    <row r="69" spans="1:9" ht="12.75" customHeight="1">
      <c r="A69" s="182" t="s">
        <v>56</v>
      </c>
      <c r="B69" s="182"/>
      <c r="C69" s="182"/>
      <c r="D69" s="182"/>
      <c r="E69" s="182"/>
      <c r="F69" s="182"/>
      <c r="G69" s="11">
        <v>62</v>
      </c>
      <c r="H69" s="18">
        <v>0</v>
      </c>
      <c r="I69" s="18">
        <v>0</v>
      </c>
    </row>
    <row r="70" spans="1:9" ht="12.75" customHeight="1">
      <c r="A70" s="182" t="s">
        <v>57</v>
      </c>
      <c r="B70" s="182"/>
      <c r="C70" s="182"/>
      <c r="D70" s="182"/>
      <c r="E70" s="182"/>
      <c r="F70" s="182"/>
      <c r="G70" s="11">
        <v>63</v>
      </c>
      <c r="H70" s="18">
        <v>4262053</v>
      </c>
      <c r="I70" s="18">
        <v>7775781</v>
      </c>
    </row>
    <row r="71" spans="1:9" ht="12.75" customHeight="1">
      <c r="A71" s="183" t="s">
        <v>58</v>
      </c>
      <c r="B71" s="183"/>
      <c r="C71" s="183"/>
      <c r="D71" s="183"/>
      <c r="E71" s="183"/>
      <c r="F71" s="183"/>
      <c r="G71" s="11">
        <v>64</v>
      </c>
      <c r="H71" s="18">
        <v>1060350</v>
      </c>
      <c r="I71" s="18">
        <v>1253076</v>
      </c>
    </row>
    <row r="72" spans="1:9" ht="12.75" customHeight="1">
      <c r="A72" s="184" t="s">
        <v>304</v>
      </c>
      <c r="B72" s="184"/>
      <c r="C72" s="184"/>
      <c r="D72" s="184"/>
      <c r="E72" s="184"/>
      <c r="F72" s="184"/>
      <c r="G72" s="12">
        <v>65</v>
      </c>
      <c r="H72" s="120">
        <f>H8+H9+H44+H71</f>
        <v>180876749</v>
      </c>
      <c r="I72" s="120">
        <f>I8+I9+I44+I71</f>
        <v>187051708</v>
      </c>
    </row>
    <row r="73" spans="1:9" ht="12.75" customHeight="1">
      <c r="A73" s="183" t="s">
        <v>59</v>
      </c>
      <c r="B73" s="183"/>
      <c r="C73" s="183"/>
      <c r="D73" s="183"/>
      <c r="E73" s="183"/>
      <c r="F73" s="183"/>
      <c r="G73" s="11">
        <v>66</v>
      </c>
      <c r="H73" s="18">
        <v>9222292</v>
      </c>
      <c r="I73" s="18">
        <v>5045961</v>
      </c>
    </row>
    <row r="74" spans="1:9">
      <c r="A74" s="187" t="s">
        <v>60</v>
      </c>
      <c r="B74" s="188"/>
      <c r="C74" s="188"/>
      <c r="D74" s="188"/>
      <c r="E74" s="188"/>
      <c r="F74" s="188"/>
      <c r="G74" s="188"/>
      <c r="H74" s="188"/>
      <c r="I74" s="188"/>
    </row>
    <row r="75" spans="1:9" ht="12.75" customHeight="1">
      <c r="A75" s="184" t="s">
        <v>354</v>
      </c>
      <c r="B75" s="184"/>
      <c r="C75" s="184"/>
      <c r="D75" s="184"/>
      <c r="E75" s="184"/>
      <c r="F75" s="184"/>
      <c r="G75" s="12">
        <v>67</v>
      </c>
      <c r="H75" s="121">
        <f>H76+H77+H78+H84+H85+H91+H94+H97</f>
        <v>98907353</v>
      </c>
      <c r="I75" s="121">
        <f>I76+I77+I78+I84+I85+I91+I94+I97</f>
        <v>114489268</v>
      </c>
    </row>
    <row r="76" spans="1:9" ht="12.75" customHeight="1">
      <c r="A76" s="182" t="s">
        <v>61</v>
      </c>
      <c r="B76" s="182"/>
      <c r="C76" s="182"/>
      <c r="D76" s="182"/>
      <c r="E76" s="182"/>
      <c r="F76" s="182"/>
      <c r="G76" s="11">
        <v>68</v>
      </c>
      <c r="H76" s="18">
        <v>54594592</v>
      </c>
      <c r="I76" s="18">
        <v>54594592</v>
      </c>
    </row>
    <row r="77" spans="1:9" ht="12.75" customHeight="1">
      <c r="A77" s="182" t="s">
        <v>62</v>
      </c>
      <c r="B77" s="182"/>
      <c r="C77" s="182"/>
      <c r="D77" s="182"/>
      <c r="E77" s="182"/>
      <c r="F77" s="182"/>
      <c r="G77" s="11">
        <v>69</v>
      </c>
      <c r="H77" s="18">
        <v>25893236</v>
      </c>
      <c r="I77" s="18">
        <v>25888373</v>
      </c>
    </row>
    <row r="78" spans="1:9" ht="12.75" customHeight="1">
      <c r="A78" s="186" t="s">
        <v>63</v>
      </c>
      <c r="B78" s="186"/>
      <c r="C78" s="186"/>
      <c r="D78" s="186"/>
      <c r="E78" s="186"/>
      <c r="F78" s="186"/>
      <c r="G78" s="12">
        <v>70</v>
      </c>
      <c r="H78" s="121">
        <f>SUM(H79:H83)</f>
        <v>10012039</v>
      </c>
      <c r="I78" s="121">
        <f>SUM(I79:I83)</f>
        <v>8766548</v>
      </c>
    </row>
    <row r="79" spans="1:9" ht="12.75" customHeight="1">
      <c r="A79" s="182" t="s">
        <v>64</v>
      </c>
      <c r="B79" s="182"/>
      <c r="C79" s="182"/>
      <c r="D79" s="182"/>
      <c r="E79" s="182"/>
      <c r="F79" s="182"/>
      <c r="G79" s="11">
        <v>71</v>
      </c>
      <c r="H79" s="18">
        <v>885798</v>
      </c>
      <c r="I79" s="18">
        <v>885798</v>
      </c>
    </row>
    <row r="80" spans="1:9" ht="12.75" customHeight="1">
      <c r="A80" s="182" t="s">
        <v>65</v>
      </c>
      <c r="B80" s="182"/>
      <c r="C80" s="182"/>
      <c r="D80" s="182"/>
      <c r="E80" s="182"/>
      <c r="F80" s="182"/>
      <c r="G80" s="11">
        <v>72</v>
      </c>
      <c r="H80" s="18">
        <v>793595</v>
      </c>
      <c r="I80" s="18">
        <v>747348</v>
      </c>
    </row>
    <row r="81" spans="1:9" ht="12.75" customHeight="1">
      <c r="A81" s="182" t="s">
        <v>66</v>
      </c>
      <c r="B81" s="182"/>
      <c r="C81" s="182"/>
      <c r="D81" s="182"/>
      <c r="E81" s="182"/>
      <c r="F81" s="182"/>
      <c r="G81" s="11">
        <v>73</v>
      </c>
      <c r="H81" s="18">
        <v>-793595</v>
      </c>
      <c r="I81" s="18">
        <v>-747348</v>
      </c>
    </row>
    <row r="82" spans="1:9" ht="12.75" customHeight="1">
      <c r="A82" s="182" t="s">
        <v>67</v>
      </c>
      <c r="B82" s="182"/>
      <c r="C82" s="182"/>
      <c r="D82" s="182"/>
      <c r="E82" s="182"/>
      <c r="F82" s="182"/>
      <c r="G82" s="11">
        <v>74</v>
      </c>
      <c r="H82" s="18">
        <v>16639</v>
      </c>
      <c r="I82" s="18">
        <v>16639</v>
      </c>
    </row>
    <row r="83" spans="1:9" ht="12.75" customHeight="1">
      <c r="A83" s="182" t="s">
        <v>68</v>
      </c>
      <c r="B83" s="182"/>
      <c r="C83" s="182"/>
      <c r="D83" s="182"/>
      <c r="E83" s="182"/>
      <c r="F83" s="182"/>
      <c r="G83" s="11">
        <v>75</v>
      </c>
      <c r="H83" s="18">
        <v>9109602</v>
      </c>
      <c r="I83" s="18">
        <v>7864111</v>
      </c>
    </row>
    <row r="84" spans="1:9" ht="12.75" customHeight="1">
      <c r="A84" s="185" t="s">
        <v>69</v>
      </c>
      <c r="B84" s="185"/>
      <c r="C84" s="185"/>
      <c r="D84" s="185"/>
      <c r="E84" s="185"/>
      <c r="F84" s="185"/>
      <c r="G84" s="46">
        <v>76</v>
      </c>
      <c r="H84" s="47">
        <v>-4060866</v>
      </c>
      <c r="I84" s="47">
        <v>-2323594</v>
      </c>
    </row>
    <row r="85" spans="1:9" ht="12.75" customHeight="1">
      <c r="A85" s="186" t="s">
        <v>446</v>
      </c>
      <c r="B85" s="186"/>
      <c r="C85" s="186"/>
      <c r="D85" s="186"/>
      <c r="E85" s="186"/>
      <c r="F85" s="186"/>
      <c r="G85" s="12">
        <v>77</v>
      </c>
      <c r="H85" s="120">
        <f>H86+H87+H88+H89+H90</f>
        <v>-7725738</v>
      </c>
      <c r="I85" s="120">
        <f>I86+I87+I88+I89+I90</f>
        <v>-7661392</v>
      </c>
    </row>
    <row r="86" spans="1:9" ht="25.5" customHeight="1">
      <c r="A86" s="182" t="s">
        <v>447</v>
      </c>
      <c r="B86" s="182"/>
      <c r="C86" s="182"/>
      <c r="D86" s="182"/>
      <c r="E86" s="182"/>
      <c r="F86" s="182"/>
      <c r="G86" s="11">
        <v>78</v>
      </c>
      <c r="H86" s="18">
        <v>0</v>
      </c>
      <c r="I86" s="18">
        <v>0</v>
      </c>
    </row>
    <row r="87" spans="1:9" ht="12.75" customHeight="1">
      <c r="A87" s="182" t="s">
        <v>70</v>
      </c>
      <c r="B87" s="182"/>
      <c r="C87" s="182"/>
      <c r="D87" s="182"/>
      <c r="E87" s="182"/>
      <c r="F87" s="182"/>
      <c r="G87" s="11">
        <v>79</v>
      </c>
      <c r="H87" s="18">
        <v>0</v>
      </c>
      <c r="I87" s="18">
        <v>0</v>
      </c>
    </row>
    <row r="88" spans="1:9" ht="12.75" customHeight="1">
      <c r="A88" s="182" t="s">
        <v>71</v>
      </c>
      <c r="B88" s="182"/>
      <c r="C88" s="182"/>
      <c r="D88" s="182"/>
      <c r="E88" s="182"/>
      <c r="F88" s="182"/>
      <c r="G88" s="11">
        <v>80</v>
      </c>
      <c r="H88" s="18">
        <v>0</v>
      </c>
      <c r="I88" s="18">
        <v>0</v>
      </c>
    </row>
    <row r="89" spans="1:9" ht="12.75" customHeight="1">
      <c r="A89" s="182" t="s">
        <v>350</v>
      </c>
      <c r="B89" s="182"/>
      <c r="C89" s="182"/>
      <c r="D89" s="182"/>
      <c r="E89" s="182"/>
      <c r="F89" s="182"/>
      <c r="G89" s="11">
        <v>81</v>
      </c>
      <c r="H89" s="18">
        <v>0</v>
      </c>
      <c r="I89" s="18">
        <v>0</v>
      </c>
    </row>
    <row r="90" spans="1:9" ht="12.75" customHeight="1">
      <c r="A90" s="182" t="s">
        <v>351</v>
      </c>
      <c r="B90" s="182"/>
      <c r="C90" s="182"/>
      <c r="D90" s="182"/>
      <c r="E90" s="182"/>
      <c r="F90" s="182"/>
      <c r="G90" s="11">
        <v>82</v>
      </c>
      <c r="H90" s="18">
        <v>-7725738</v>
      </c>
      <c r="I90" s="18">
        <v>-7661392</v>
      </c>
    </row>
    <row r="91" spans="1:9" ht="12.75" customHeight="1">
      <c r="A91" s="186" t="s">
        <v>352</v>
      </c>
      <c r="B91" s="186"/>
      <c r="C91" s="186"/>
      <c r="D91" s="186"/>
      <c r="E91" s="186"/>
      <c r="F91" s="186"/>
      <c r="G91" s="12">
        <v>83</v>
      </c>
      <c r="H91" s="120">
        <f>H92-H93</f>
        <v>18062299</v>
      </c>
      <c r="I91" s="120">
        <f>I92-I93</f>
        <v>21064003</v>
      </c>
    </row>
    <row r="92" spans="1:9" ht="12.75" customHeight="1">
      <c r="A92" s="182" t="s">
        <v>72</v>
      </c>
      <c r="B92" s="182"/>
      <c r="C92" s="182"/>
      <c r="D92" s="182"/>
      <c r="E92" s="182"/>
      <c r="F92" s="182"/>
      <c r="G92" s="11">
        <v>84</v>
      </c>
      <c r="H92" s="18">
        <v>18062299</v>
      </c>
      <c r="I92" s="18">
        <v>21064003</v>
      </c>
    </row>
    <row r="93" spans="1:9" ht="12.75" customHeight="1">
      <c r="A93" s="182" t="s">
        <v>73</v>
      </c>
      <c r="B93" s="182"/>
      <c r="C93" s="182"/>
      <c r="D93" s="182"/>
      <c r="E93" s="182"/>
      <c r="F93" s="182"/>
      <c r="G93" s="11">
        <v>85</v>
      </c>
      <c r="H93" s="18">
        <v>0</v>
      </c>
      <c r="I93" s="18">
        <v>0</v>
      </c>
    </row>
    <row r="94" spans="1:9" ht="12.75" customHeight="1">
      <c r="A94" s="186" t="s">
        <v>353</v>
      </c>
      <c r="B94" s="186"/>
      <c r="C94" s="186"/>
      <c r="D94" s="186"/>
      <c r="E94" s="186"/>
      <c r="F94" s="186"/>
      <c r="G94" s="12">
        <v>86</v>
      </c>
      <c r="H94" s="120">
        <f>H95-H96</f>
        <v>2131791</v>
      </c>
      <c r="I94" s="120">
        <f>I95-I96</f>
        <v>14160738</v>
      </c>
    </row>
    <row r="95" spans="1:9" ht="12.75" customHeight="1">
      <c r="A95" s="182" t="s">
        <v>74</v>
      </c>
      <c r="B95" s="182"/>
      <c r="C95" s="182"/>
      <c r="D95" s="182"/>
      <c r="E95" s="182"/>
      <c r="F95" s="182"/>
      <c r="G95" s="11">
        <v>87</v>
      </c>
      <c r="H95" s="18">
        <v>2131791</v>
      </c>
      <c r="I95" s="18">
        <v>14160738</v>
      </c>
    </row>
    <row r="96" spans="1:9" ht="12.75" customHeight="1">
      <c r="A96" s="182" t="s">
        <v>75</v>
      </c>
      <c r="B96" s="182"/>
      <c r="C96" s="182"/>
      <c r="D96" s="182"/>
      <c r="E96" s="182"/>
      <c r="F96" s="182"/>
      <c r="G96" s="11">
        <v>88</v>
      </c>
      <c r="H96" s="18">
        <v>0</v>
      </c>
      <c r="I96" s="18">
        <v>0</v>
      </c>
    </row>
    <row r="97" spans="1:9" ht="12.75" customHeight="1">
      <c r="A97" s="182" t="s">
        <v>76</v>
      </c>
      <c r="B97" s="182"/>
      <c r="C97" s="182"/>
      <c r="D97" s="182"/>
      <c r="E97" s="182"/>
      <c r="F97" s="182"/>
      <c r="G97" s="11">
        <v>89</v>
      </c>
      <c r="H97" s="18">
        <v>0</v>
      </c>
      <c r="I97" s="18">
        <v>0</v>
      </c>
    </row>
    <row r="98" spans="1:9" ht="12.75" customHeight="1">
      <c r="A98" s="184" t="s">
        <v>355</v>
      </c>
      <c r="B98" s="184"/>
      <c r="C98" s="184"/>
      <c r="D98" s="184"/>
      <c r="E98" s="184"/>
      <c r="F98" s="184"/>
      <c r="G98" s="12">
        <v>90</v>
      </c>
      <c r="H98" s="120">
        <f>SUM(H99:H104)</f>
        <v>465618</v>
      </c>
      <c r="I98" s="120">
        <f>SUM(I99:I104)</f>
        <v>450159</v>
      </c>
    </row>
    <row r="99" spans="1:9" ht="12.75" customHeight="1">
      <c r="A99" s="182" t="s">
        <v>77</v>
      </c>
      <c r="B99" s="182"/>
      <c r="C99" s="182"/>
      <c r="D99" s="182"/>
      <c r="E99" s="182"/>
      <c r="F99" s="182"/>
      <c r="G99" s="11">
        <v>91</v>
      </c>
      <c r="H99" s="18">
        <v>307054</v>
      </c>
      <c r="I99" s="18">
        <v>317999</v>
      </c>
    </row>
    <row r="100" spans="1:9" ht="12.75" customHeight="1">
      <c r="A100" s="182" t="s">
        <v>78</v>
      </c>
      <c r="B100" s="182"/>
      <c r="C100" s="182"/>
      <c r="D100" s="182"/>
      <c r="E100" s="182"/>
      <c r="F100" s="182"/>
      <c r="G100" s="11">
        <v>92</v>
      </c>
      <c r="H100" s="18">
        <v>0</v>
      </c>
      <c r="I100" s="18">
        <v>0</v>
      </c>
    </row>
    <row r="101" spans="1:9" ht="12.75" customHeight="1">
      <c r="A101" s="182" t="s">
        <v>79</v>
      </c>
      <c r="B101" s="182"/>
      <c r="C101" s="182"/>
      <c r="D101" s="182"/>
      <c r="E101" s="182"/>
      <c r="F101" s="182"/>
      <c r="G101" s="11">
        <v>93</v>
      </c>
      <c r="H101" s="18">
        <v>0</v>
      </c>
      <c r="I101" s="18">
        <v>0</v>
      </c>
    </row>
    <row r="102" spans="1:9" ht="12.75" customHeight="1">
      <c r="A102" s="182" t="s">
        <v>80</v>
      </c>
      <c r="B102" s="182"/>
      <c r="C102" s="182"/>
      <c r="D102" s="182"/>
      <c r="E102" s="182"/>
      <c r="F102" s="182"/>
      <c r="G102" s="11">
        <v>94</v>
      </c>
      <c r="H102" s="18">
        <v>0</v>
      </c>
      <c r="I102" s="18">
        <v>0</v>
      </c>
    </row>
    <row r="103" spans="1:9" ht="12.75" customHeight="1">
      <c r="A103" s="182" t="s">
        <v>81</v>
      </c>
      <c r="B103" s="182"/>
      <c r="C103" s="182"/>
      <c r="D103" s="182"/>
      <c r="E103" s="182"/>
      <c r="F103" s="182"/>
      <c r="G103" s="11">
        <v>95</v>
      </c>
      <c r="H103" s="18">
        <v>0</v>
      </c>
      <c r="I103" s="18">
        <v>0</v>
      </c>
    </row>
    <row r="104" spans="1:9" ht="12.75" customHeight="1">
      <c r="A104" s="182" t="s">
        <v>82</v>
      </c>
      <c r="B104" s="182"/>
      <c r="C104" s="182"/>
      <c r="D104" s="182"/>
      <c r="E104" s="182"/>
      <c r="F104" s="182"/>
      <c r="G104" s="11">
        <v>96</v>
      </c>
      <c r="H104" s="18">
        <v>158564</v>
      </c>
      <c r="I104" s="18">
        <v>132160</v>
      </c>
    </row>
    <row r="105" spans="1:9" ht="12.75" customHeight="1">
      <c r="A105" s="184" t="s">
        <v>356</v>
      </c>
      <c r="B105" s="184"/>
      <c r="C105" s="184"/>
      <c r="D105" s="184"/>
      <c r="E105" s="184"/>
      <c r="F105" s="184"/>
      <c r="G105" s="12">
        <v>97</v>
      </c>
      <c r="H105" s="120">
        <f>SUM(H106:H116)</f>
        <v>20168465</v>
      </c>
      <c r="I105" s="120">
        <f>SUM(I106:I116)</f>
        <v>20527669</v>
      </c>
    </row>
    <row r="106" spans="1:9" ht="12.75" customHeight="1">
      <c r="A106" s="182" t="s">
        <v>83</v>
      </c>
      <c r="B106" s="182"/>
      <c r="C106" s="182"/>
      <c r="D106" s="182"/>
      <c r="E106" s="182"/>
      <c r="F106" s="182"/>
      <c r="G106" s="11">
        <v>98</v>
      </c>
      <c r="H106" s="18">
        <v>0</v>
      </c>
      <c r="I106" s="18">
        <v>0</v>
      </c>
    </row>
    <row r="107" spans="1:9" ht="24.6" customHeight="1">
      <c r="A107" s="182" t="s">
        <v>84</v>
      </c>
      <c r="B107" s="182"/>
      <c r="C107" s="182"/>
      <c r="D107" s="182"/>
      <c r="E107" s="182"/>
      <c r="F107" s="182"/>
      <c r="G107" s="11">
        <v>99</v>
      </c>
      <c r="H107" s="18">
        <v>0</v>
      </c>
      <c r="I107" s="18">
        <v>0</v>
      </c>
    </row>
    <row r="108" spans="1:9" ht="12.75" customHeight="1">
      <c r="A108" s="182" t="s">
        <v>85</v>
      </c>
      <c r="B108" s="182"/>
      <c r="C108" s="182"/>
      <c r="D108" s="182"/>
      <c r="E108" s="182"/>
      <c r="F108" s="182"/>
      <c r="G108" s="11">
        <v>100</v>
      </c>
      <c r="H108" s="18">
        <v>0</v>
      </c>
      <c r="I108" s="18">
        <v>0</v>
      </c>
    </row>
    <row r="109" spans="1:9" ht="21.6" customHeight="1">
      <c r="A109" s="182" t="s">
        <v>86</v>
      </c>
      <c r="B109" s="182"/>
      <c r="C109" s="182"/>
      <c r="D109" s="182"/>
      <c r="E109" s="182"/>
      <c r="F109" s="182"/>
      <c r="G109" s="11">
        <v>101</v>
      </c>
      <c r="H109" s="18">
        <v>0</v>
      </c>
      <c r="I109" s="18">
        <v>0</v>
      </c>
    </row>
    <row r="110" spans="1:9" ht="12.75" customHeight="1">
      <c r="A110" s="182" t="s">
        <v>87</v>
      </c>
      <c r="B110" s="182"/>
      <c r="C110" s="182"/>
      <c r="D110" s="182"/>
      <c r="E110" s="182"/>
      <c r="F110" s="182"/>
      <c r="G110" s="11">
        <v>102</v>
      </c>
      <c r="H110" s="18">
        <v>0</v>
      </c>
      <c r="I110" s="18">
        <v>0</v>
      </c>
    </row>
    <row r="111" spans="1:9" ht="12.75" customHeight="1">
      <c r="A111" s="182" t="s">
        <v>88</v>
      </c>
      <c r="B111" s="182"/>
      <c r="C111" s="182"/>
      <c r="D111" s="182"/>
      <c r="E111" s="182"/>
      <c r="F111" s="182"/>
      <c r="G111" s="11">
        <v>103</v>
      </c>
      <c r="H111" s="18">
        <v>17850312</v>
      </c>
      <c r="I111" s="18">
        <v>18494489</v>
      </c>
    </row>
    <row r="112" spans="1:9" ht="12.75" customHeight="1">
      <c r="A112" s="182" t="s">
        <v>89</v>
      </c>
      <c r="B112" s="182"/>
      <c r="C112" s="182"/>
      <c r="D112" s="182"/>
      <c r="E112" s="182"/>
      <c r="F112" s="182"/>
      <c r="G112" s="11">
        <v>104</v>
      </c>
      <c r="H112" s="18">
        <v>0</v>
      </c>
      <c r="I112" s="18">
        <v>0</v>
      </c>
    </row>
    <row r="113" spans="1:9" ht="12.75" customHeight="1">
      <c r="A113" s="182" t="s">
        <v>90</v>
      </c>
      <c r="B113" s="182"/>
      <c r="C113" s="182"/>
      <c r="D113" s="182"/>
      <c r="E113" s="182"/>
      <c r="F113" s="182"/>
      <c r="G113" s="11">
        <v>105</v>
      </c>
      <c r="H113" s="18">
        <v>0</v>
      </c>
      <c r="I113" s="18">
        <v>0</v>
      </c>
    </row>
    <row r="114" spans="1:9" ht="12.75" customHeight="1">
      <c r="A114" s="182" t="s">
        <v>91</v>
      </c>
      <c r="B114" s="182"/>
      <c r="C114" s="182"/>
      <c r="D114" s="182"/>
      <c r="E114" s="182"/>
      <c r="F114" s="182"/>
      <c r="G114" s="11">
        <v>106</v>
      </c>
      <c r="H114" s="18">
        <v>0</v>
      </c>
      <c r="I114" s="18">
        <v>0</v>
      </c>
    </row>
    <row r="115" spans="1:9" ht="12.75" customHeight="1">
      <c r="A115" s="182" t="s">
        <v>92</v>
      </c>
      <c r="B115" s="182"/>
      <c r="C115" s="182"/>
      <c r="D115" s="182"/>
      <c r="E115" s="182"/>
      <c r="F115" s="182"/>
      <c r="G115" s="11">
        <v>107</v>
      </c>
      <c r="H115" s="18">
        <v>1380469</v>
      </c>
      <c r="I115" s="18">
        <v>936609</v>
      </c>
    </row>
    <row r="116" spans="1:9" ht="12.75" customHeight="1">
      <c r="A116" s="182" t="s">
        <v>93</v>
      </c>
      <c r="B116" s="182"/>
      <c r="C116" s="182"/>
      <c r="D116" s="182"/>
      <c r="E116" s="182"/>
      <c r="F116" s="182"/>
      <c r="G116" s="11">
        <v>108</v>
      </c>
      <c r="H116" s="18">
        <v>937684</v>
      </c>
      <c r="I116" s="18">
        <v>1096571</v>
      </c>
    </row>
    <row r="117" spans="1:9" ht="12.75" customHeight="1">
      <c r="A117" s="184" t="s">
        <v>357</v>
      </c>
      <c r="B117" s="184"/>
      <c r="C117" s="184"/>
      <c r="D117" s="184"/>
      <c r="E117" s="184"/>
      <c r="F117" s="184"/>
      <c r="G117" s="12">
        <v>109</v>
      </c>
      <c r="H117" s="120">
        <f>SUM(H118:H131)</f>
        <v>60548611</v>
      </c>
      <c r="I117" s="120">
        <f>SUM(I118:I131)</f>
        <v>49966325</v>
      </c>
    </row>
    <row r="118" spans="1:9" ht="12.75" customHeight="1">
      <c r="A118" s="182" t="s">
        <v>83</v>
      </c>
      <c r="B118" s="182"/>
      <c r="C118" s="182"/>
      <c r="D118" s="182"/>
      <c r="E118" s="182"/>
      <c r="F118" s="182"/>
      <c r="G118" s="11">
        <v>110</v>
      </c>
      <c r="H118" s="18">
        <v>0</v>
      </c>
      <c r="I118" s="18">
        <v>0</v>
      </c>
    </row>
    <row r="119" spans="1:9" ht="22.15" customHeight="1">
      <c r="A119" s="182" t="s">
        <v>84</v>
      </c>
      <c r="B119" s="182"/>
      <c r="C119" s="182"/>
      <c r="D119" s="182"/>
      <c r="E119" s="182"/>
      <c r="F119" s="182"/>
      <c r="G119" s="11">
        <v>111</v>
      </c>
      <c r="H119" s="18">
        <v>0</v>
      </c>
      <c r="I119" s="18">
        <v>0</v>
      </c>
    </row>
    <row r="120" spans="1:9" ht="12.75" customHeight="1">
      <c r="A120" s="182" t="s">
        <v>85</v>
      </c>
      <c r="B120" s="182"/>
      <c r="C120" s="182"/>
      <c r="D120" s="182"/>
      <c r="E120" s="182"/>
      <c r="F120" s="182"/>
      <c r="G120" s="11">
        <v>112</v>
      </c>
      <c r="H120" s="18">
        <v>12595</v>
      </c>
      <c r="I120" s="18">
        <v>19831</v>
      </c>
    </row>
    <row r="121" spans="1:9" ht="23.45" customHeight="1">
      <c r="A121" s="182" t="s">
        <v>86</v>
      </c>
      <c r="B121" s="182"/>
      <c r="C121" s="182"/>
      <c r="D121" s="182"/>
      <c r="E121" s="182"/>
      <c r="F121" s="182"/>
      <c r="G121" s="11">
        <v>113</v>
      </c>
      <c r="H121" s="18">
        <v>0</v>
      </c>
      <c r="I121" s="18">
        <v>0</v>
      </c>
    </row>
    <row r="122" spans="1:9" ht="12.75" customHeight="1">
      <c r="A122" s="182" t="s">
        <v>87</v>
      </c>
      <c r="B122" s="182"/>
      <c r="C122" s="182"/>
      <c r="D122" s="182"/>
      <c r="E122" s="182"/>
      <c r="F122" s="182"/>
      <c r="G122" s="11">
        <v>114</v>
      </c>
      <c r="H122" s="18">
        <v>2281768</v>
      </c>
      <c r="I122" s="18">
        <v>0</v>
      </c>
    </row>
    <row r="123" spans="1:9" ht="12.75" customHeight="1">
      <c r="A123" s="182" t="s">
        <v>88</v>
      </c>
      <c r="B123" s="182"/>
      <c r="C123" s="182"/>
      <c r="D123" s="182"/>
      <c r="E123" s="182"/>
      <c r="F123" s="182"/>
      <c r="G123" s="11">
        <v>115</v>
      </c>
      <c r="H123" s="18">
        <v>24474508</v>
      </c>
      <c r="I123" s="18">
        <v>15780161</v>
      </c>
    </row>
    <row r="124" spans="1:9" ht="12.75" customHeight="1">
      <c r="A124" s="182" t="s">
        <v>89</v>
      </c>
      <c r="B124" s="182"/>
      <c r="C124" s="182"/>
      <c r="D124" s="182"/>
      <c r="E124" s="182"/>
      <c r="F124" s="182"/>
      <c r="G124" s="11">
        <v>116</v>
      </c>
      <c r="H124" s="18">
        <v>5937617</v>
      </c>
      <c r="I124" s="18">
        <v>9015249</v>
      </c>
    </row>
    <row r="125" spans="1:9" ht="12.75" customHeight="1">
      <c r="A125" s="182" t="s">
        <v>90</v>
      </c>
      <c r="B125" s="182"/>
      <c r="C125" s="182"/>
      <c r="D125" s="182"/>
      <c r="E125" s="182"/>
      <c r="F125" s="182"/>
      <c r="G125" s="11">
        <v>117</v>
      </c>
      <c r="H125" s="18">
        <v>21671360</v>
      </c>
      <c r="I125" s="18">
        <v>17671957</v>
      </c>
    </row>
    <row r="126" spans="1:9">
      <c r="A126" s="182" t="s">
        <v>91</v>
      </c>
      <c r="B126" s="182"/>
      <c r="C126" s="182"/>
      <c r="D126" s="182"/>
      <c r="E126" s="182"/>
      <c r="F126" s="182"/>
      <c r="G126" s="11">
        <v>118</v>
      </c>
      <c r="H126" s="18">
        <v>0</v>
      </c>
      <c r="I126" s="18">
        <v>0</v>
      </c>
    </row>
    <row r="127" spans="1:9">
      <c r="A127" s="182" t="s">
        <v>94</v>
      </c>
      <c r="B127" s="182"/>
      <c r="C127" s="182"/>
      <c r="D127" s="182"/>
      <c r="E127" s="182"/>
      <c r="F127" s="182"/>
      <c r="G127" s="11">
        <v>119</v>
      </c>
      <c r="H127" s="18">
        <v>1774895</v>
      </c>
      <c r="I127" s="18">
        <v>2143176</v>
      </c>
    </row>
    <row r="128" spans="1:9">
      <c r="A128" s="182" t="s">
        <v>95</v>
      </c>
      <c r="B128" s="182"/>
      <c r="C128" s="182"/>
      <c r="D128" s="182"/>
      <c r="E128" s="182"/>
      <c r="F128" s="182"/>
      <c r="G128" s="11">
        <v>120</v>
      </c>
      <c r="H128" s="18">
        <v>2111310</v>
      </c>
      <c r="I128" s="18">
        <v>2606541</v>
      </c>
    </row>
    <row r="129" spans="1:9">
      <c r="A129" s="182" t="s">
        <v>96</v>
      </c>
      <c r="B129" s="182"/>
      <c r="C129" s="182"/>
      <c r="D129" s="182"/>
      <c r="E129" s="182"/>
      <c r="F129" s="182"/>
      <c r="G129" s="11">
        <v>121</v>
      </c>
      <c r="H129" s="18">
        <v>22349</v>
      </c>
      <c r="I129" s="18">
        <v>22349</v>
      </c>
    </row>
    <row r="130" spans="1:9">
      <c r="A130" s="182" t="s">
        <v>97</v>
      </c>
      <c r="B130" s="182"/>
      <c r="C130" s="182"/>
      <c r="D130" s="182"/>
      <c r="E130" s="182"/>
      <c r="F130" s="182"/>
      <c r="G130" s="11">
        <v>122</v>
      </c>
      <c r="H130" s="18">
        <v>0</v>
      </c>
      <c r="I130" s="18">
        <v>0</v>
      </c>
    </row>
    <row r="131" spans="1:9">
      <c r="A131" s="182" t="s">
        <v>98</v>
      </c>
      <c r="B131" s="182"/>
      <c r="C131" s="182"/>
      <c r="D131" s="182"/>
      <c r="E131" s="182"/>
      <c r="F131" s="182"/>
      <c r="G131" s="11">
        <v>123</v>
      </c>
      <c r="H131" s="18">
        <v>2262209</v>
      </c>
      <c r="I131" s="18">
        <v>2707061</v>
      </c>
    </row>
    <row r="132" spans="1:9" ht="22.15" customHeight="1">
      <c r="A132" s="183" t="s">
        <v>99</v>
      </c>
      <c r="B132" s="183"/>
      <c r="C132" s="183"/>
      <c r="D132" s="183"/>
      <c r="E132" s="183"/>
      <c r="F132" s="183"/>
      <c r="G132" s="11">
        <v>124</v>
      </c>
      <c r="H132" s="18">
        <v>786702</v>
      </c>
      <c r="I132" s="18">
        <v>1618287</v>
      </c>
    </row>
    <row r="133" spans="1:9" ht="12.75" customHeight="1">
      <c r="A133" s="184" t="s">
        <v>358</v>
      </c>
      <c r="B133" s="184"/>
      <c r="C133" s="184"/>
      <c r="D133" s="184"/>
      <c r="E133" s="184"/>
      <c r="F133" s="184"/>
      <c r="G133" s="12">
        <v>125</v>
      </c>
      <c r="H133" s="120">
        <f>H75+H98+H105+H117+H132</f>
        <v>180876749</v>
      </c>
      <c r="I133" s="120">
        <f>I75+I98+I105+I117+I132</f>
        <v>187051708</v>
      </c>
    </row>
    <row r="134" spans="1:9">
      <c r="A134" s="183" t="s">
        <v>100</v>
      </c>
      <c r="B134" s="183"/>
      <c r="C134" s="183"/>
      <c r="D134" s="183"/>
      <c r="E134" s="183"/>
      <c r="F134" s="183"/>
      <c r="G134" s="11">
        <v>126</v>
      </c>
      <c r="H134" s="18">
        <v>9222292</v>
      </c>
      <c r="I134" s="18">
        <v>5045961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2.75"/>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c r="A1" s="219" t="s">
        <v>102</v>
      </c>
      <c r="B1" s="220"/>
      <c r="C1" s="220"/>
      <c r="D1" s="220"/>
      <c r="E1" s="220"/>
      <c r="F1" s="220"/>
      <c r="G1" s="220"/>
      <c r="H1" s="220"/>
      <c r="I1" s="220"/>
    </row>
    <row r="2" spans="1:11">
      <c r="A2" s="221" t="s">
        <v>481</v>
      </c>
      <c r="B2" s="222"/>
      <c r="C2" s="222"/>
      <c r="D2" s="222"/>
      <c r="E2" s="222"/>
      <c r="F2" s="222"/>
      <c r="G2" s="222"/>
      <c r="H2" s="222"/>
      <c r="I2" s="222"/>
    </row>
    <row r="3" spans="1:11">
      <c r="A3" s="223" t="s">
        <v>448</v>
      </c>
      <c r="B3" s="224"/>
      <c r="C3" s="224"/>
      <c r="D3" s="224"/>
      <c r="E3" s="224"/>
      <c r="F3" s="224"/>
      <c r="G3" s="224"/>
      <c r="H3" s="224"/>
      <c r="I3" s="224"/>
      <c r="J3" s="225"/>
      <c r="K3" s="225"/>
    </row>
    <row r="4" spans="1:11">
      <c r="A4" s="226" t="s">
        <v>479</v>
      </c>
      <c r="B4" s="227"/>
      <c r="C4" s="227"/>
      <c r="D4" s="227"/>
      <c r="E4" s="227"/>
      <c r="F4" s="227"/>
      <c r="G4" s="227"/>
      <c r="H4" s="227"/>
      <c r="I4" s="227"/>
      <c r="J4" s="228"/>
      <c r="K4" s="228"/>
    </row>
    <row r="5" spans="1:11" ht="22.15" customHeight="1">
      <c r="A5" s="229" t="s">
        <v>2</v>
      </c>
      <c r="B5" s="230"/>
      <c r="C5" s="230"/>
      <c r="D5" s="230"/>
      <c r="E5" s="230"/>
      <c r="F5" s="230"/>
      <c r="G5" s="229" t="s">
        <v>103</v>
      </c>
      <c r="H5" s="231" t="s">
        <v>301</v>
      </c>
      <c r="I5" s="232"/>
      <c r="J5" s="231" t="s">
        <v>279</v>
      </c>
      <c r="K5" s="232"/>
    </row>
    <row r="6" spans="1:11">
      <c r="A6" s="230"/>
      <c r="B6" s="230"/>
      <c r="C6" s="230"/>
      <c r="D6" s="230"/>
      <c r="E6" s="230"/>
      <c r="F6" s="230"/>
      <c r="G6" s="230"/>
      <c r="H6" s="50" t="s">
        <v>294</v>
      </c>
      <c r="I6" s="50" t="s">
        <v>295</v>
      </c>
      <c r="J6" s="50" t="s">
        <v>294</v>
      </c>
      <c r="K6" s="50" t="s">
        <v>295</v>
      </c>
    </row>
    <row r="7" spans="1:11">
      <c r="A7" s="217">
        <v>1</v>
      </c>
      <c r="B7" s="218"/>
      <c r="C7" s="218"/>
      <c r="D7" s="218"/>
      <c r="E7" s="218"/>
      <c r="F7" s="218"/>
      <c r="G7" s="51">
        <v>2</v>
      </c>
      <c r="H7" s="50">
        <v>3</v>
      </c>
      <c r="I7" s="50">
        <v>4</v>
      </c>
      <c r="J7" s="50">
        <v>5</v>
      </c>
      <c r="K7" s="50">
        <v>6</v>
      </c>
    </row>
    <row r="8" spans="1:11" ht="12.75" customHeight="1">
      <c r="A8" s="213" t="s">
        <v>359</v>
      </c>
      <c r="B8" s="213"/>
      <c r="C8" s="213"/>
      <c r="D8" s="213"/>
      <c r="E8" s="213"/>
      <c r="F8" s="213"/>
      <c r="G8" s="12">
        <v>1</v>
      </c>
      <c r="H8" s="52">
        <f>SUM(H9:H13)</f>
        <v>152449223</v>
      </c>
      <c r="I8" s="52">
        <f>SUM(I9:I13)</f>
        <v>40924206</v>
      </c>
      <c r="J8" s="52">
        <f>SUM(J9:J13)</f>
        <v>160416439</v>
      </c>
      <c r="K8" s="52">
        <f>SUM(K9:K13)</f>
        <v>45214728</v>
      </c>
    </row>
    <row r="9" spans="1:11" ht="12.75" customHeight="1">
      <c r="A9" s="182" t="s">
        <v>115</v>
      </c>
      <c r="B9" s="182"/>
      <c r="C9" s="182"/>
      <c r="D9" s="182"/>
      <c r="E9" s="182"/>
      <c r="F9" s="182"/>
      <c r="G9" s="11">
        <v>2</v>
      </c>
      <c r="H9" s="53">
        <v>0</v>
      </c>
      <c r="I9" s="53">
        <v>0</v>
      </c>
      <c r="J9" s="53">
        <v>0</v>
      </c>
      <c r="K9" s="53">
        <v>0</v>
      </c>
    </row>
    <row r="10" spans="1:11" ht="12.75" customHeight="1">
      <c r="A10" s="182" t="s">
        <v>116</v>
      </c>
      <c r="B10" s="182"/>
      <c r="C10" s="182"/>
      <c r="D10" s="182"/>
      <c r="E10" s="182"/>
      <c r="F10" s="182"/>
      <c r="G10" s="11">
        <v>3</v>
      </c>
      <c r="H10" s="53">
        <v>147966510</v>
      </c>
      <c r="I10" s="53">
        <v>40390967</v>
      </c>
      <c r="J10" s="53">
        <v>157723046</v>
      </c>
      <c r="K10" s="53">
        <v>44085569</v>
      </c>
    </row>
    <row r="11" spans="1:11" ht="12.75" customHeight="1">
      <c r="A11" s="182" t="s">
        <v>117</v>
      </c>
      <c r="B11" s="182"/>
      <c r="C11" s="182"/>
      <c r="D11" s="182"/>
      <c r="E11" s="182"/>
      <c r="F11" s="182"/>
      <c r="G11" s="11">
        <v>4</v>
      </c>
      <c r="H11" s="53">
        <v>399630</v>
      </c>
      <c r="I11" s="53">
        <v>275501</v>
      </c>
      <c r="J11" s="53">
        <v>541150</v>
      </c>
      <c r="K11" s="53">
        <v>392207</v>
      </c>
    </row>
    <row r="12" spans="1:11" ht="12.75" customHeight="1">
      <c r="A12" s="182" t="s">
        <v>118</v>
      </c>
      <c r="B12" s="182"/>
      <c r="C12" s="182"/>
      <c r="D12" s="182"/>
      <c r="E12" s="182"/>
      <c r="F12" s="182"/>
      <c r="G12" s="11">
        <v>5</v>
      </c>
      <c r="H12" s="53">
        <v>0</v>
      </c>
      <c r="I12" s="53">
        <v>0</v>
      </c>
      <c r="J12" s="53">
        <v>0</v>
      </c>
      <c r="K12" s="53">
        <v>0</v>
      </c>
    </row>
    <row r="13" spans="1:11" ht="12.75" customHeight="1">
      <c r="A13" s="182" t="s">
        <v>119</v>
      </c>
      <c r="B13" s="182"/>
      <c r="C13" s="182"/>
      <c r="D13" s="182"/>
      <c r="E13" s="182"/>
      <c r="F13" s="182"/>
      <c r="G13" s="11">
        <v>6</v>
      </c>
      <c r="H13" s="53">
        <v>4083083</v>
      </c>
      <c r="I13" s="53">
        <v>257738</v>
      </c>
      <c r="J13" s="53">
        <v>2152243</v>
      </c>
      <c r="K13" s="53">
        <v>736952</v>
      </c>
    </row>
    <row r="14" spans="1:11" ht="12.75" customHeight="1">
      <c r="A14" s="213" t="s">
        <v>360</v>
      </c>
      <c r="B14" s="213"/>
      <c r="C14" s="213"/>
      <c r="D14" s="213"/>
      <c r="E14" s="213"/>
      <c r="F14" s="213"/>
      <c r="G14" s="12">
        <v>7</v>
      </c>
      <c r="H14" s="52">
        <f>H15+H16+H20+H24+H25+H26+H29+H36</f>
        <v>149847735</v>
      </c>
      <c r="I14" s="52">
        <f>I15+I16+I20+I24+I25+I26+I29+I36</f>
        <v>39504857</v>
      </c>
      <c r="J14" s="52">
        <f>J15+J16+J20+J24+J25+J26+J29+J36</f>
        <v>153551784</v>
      </c>
      <c r="K14" s="52">
        <f>K15+K16+K20+K24+K25+K26+K29+K36</f>
        <v>43273637</v>
      </c>
    </row>
    <row r="15" spans="1:11" ht="12.75" customHeight="1">
      <c r="A15" s="182" t="s">
        <v>104</v>
      </c>
      <c r="B15" s="182"/>
      <c r="C15" s="182"/>
      <c r="D15" s="182"/>
      <c r="E15" s="182"/>
      <c r="F15" s="182"/>
      <c r="G15" s="11">
        <v>8</v>
      </c>
      <c r="H15" s="53">
        <v>-417583</v>
      </c>
      <c r="I15" s="53">
        <v>-646941</v>
      </c>
      <c r="J15" s="53">
        <v>-336375</v>
      </c>
      <c r="K15" s="53">
        <v>-121567</v>
      </c>
    </row>
    <row r="16" spans="1:11" ht="12.75" customHeight="1">
      <c r="A16" s="186" t="s">
        <v>440</v>
      </c>
      <c r="B16" s="186"/>
      <c r="C16" s="186"/>
      <c r="D16" s="186"/>
      <c r="E16" s="186"/>
      <c r="F16" s="186"/>
      <c r="G16" s="12">
        <v>9</v>
      </c>
      <c r="H16" s="52">
        <f>SUM(H17:H19)</f>
        <v>100694042</v>
      </c>
      <c r="I16" s="52">
        <f>SUM(I17:I19)</f>
        <v>26681955</v>
      </c>
      <c r="J16" s="52">
        <f>SUM(J17:J19)</f>
        <v>96936941</v>
      </c>
      <c r="K16" s="52">
        <f>SUM(K17:K19)</f>
        <v>26983207</v>
      </c>
    </row>
    <row r="17" spans="1:11" ht="12.75" customHeight="1">
      <c r="A17" s="216" t="s">
        <v>120</v>
      </c>
      <c r="B17" s="216"/>
      <c r="C17" s="216"/>
      <c r="D17" s="216"/>
      <c r="E17" s="216"/>
      <c r="F17" s="216"/>
      <c r="G17" s="11">
        <v>10</v>
      </c>
      <c r="H17" s="53">
        <v>64688388</v>
      </c>
      <c r="I17" s="53">
        <v>18029004</v>
      </c>
      <c r="J17" s="53">
        <v>71318834</v>
      </c>
      <c r="K17" s="53">
        <v>18997485</v>
      </c>
    </row>
    <row r="18" spans="1:11" ht="12.75" customHeight="1">
      <c r="A18" s="216" t="s">
        <v>121</v>
      </c>
      <c r="B18" s="216"/>
      <c r="C18" s="216"/>
      <c r="D18" s="216"/>
      <c r="E18" s="216"/>
      <c r="F18" s="216"/>
      <c r="G18" s="11">
        <v>11</v>
      </c>
      <c r="H18" s="53">
        <v>24228691</v>
      </c>
      <c r="I18" s="53">
        <v>6111386</v>
      </c>
      <c r="J18" s="53">
        <v>12167498</v>
      </c>
      <c r="K18" s="53">
        <v>3501020</v>
      </c>
    </row>
    <row r="19" spans="1:11" ht="12.75" customHeight="1">
      <c r="A19" s="216" t="s">
        <v>122</v>
      </c>
      <c r="B19" s="216"/>
      <c r="C19" s="216"/>
      <c r="D19" s="216"/>
      <c r="E19" s="216"/>
      <c r="F19" s="216"/>
      <c r="G19" s="11">
        <v>12</v>
      </c>
      <c r="H19" s="53">
        <v>11776963</v>
      </c>
      <c r="I19" s="53">
        <v>2541565</v>
      </c>
      <c r="J19" s="53">
        <v>13450609</v>
      </c>
      <c r="K19" s="53">
        <v>4484702</v>
      </c>
    </row>
    <row r="20" spans="1:11" ht="12.75" customHeight="1">
      <c r="A20" s="186" t="s">
        <v>441</v>
      </c>
      <c r="B20" s="186"/>
      <c r="C20" s="186"/>
      <c r="D20" s="186"/>
      <c r="E20" s="186"/>
      <c r="F20" s="186"/>
      <c r="G20" s="12">
        <v>13</v>
      </c>
      <c r="H20" s="52">
        <f>SUM(H21:H23)</f>
        <v>31073897</v>
      </c>
      <c r="I20" s="52">
        <f>SUM(I21:I23)</f>
        <v>7972700</v>
      </c>
      <c r="J20" s="52">
        <f>SUM(J21:J23)</f>
        <v>34493891</v>
      </c>
      <c r="K20" s="52">
        <f>SUM(K21:K23)</f>
        <v>9068912</v>
      </c>
    </row>
    <row r="21" spans="1:11" ht="12.75" customHeight="1">
      <c r="A21" s="216" t="s">
        <v>105</v>
      </c>
      <c r="B21" s="216"/>
      <c r="C21" s="216"/>
      <c r="D21" s="216"/>
      <c r="E21" s="216"/>
      <c r="F21" s="216"/>
      <c r="G21" s="11">
        <v>14</v>
      </c>
      <c r="H21" s="53">
        <v>19570446</v>
      </c>
      <c r="I21" s="53">
        <v>5073630</v>
      </c>
      <c r="J21" s="53">
        <v>21442168</v>
      </c>
      <c r="K21" s="53">
        <v>5694342</v>
      </c>
    </row>
    <row r="22" spans="1:11" ht="12.75" customHeight="1">
      <c r="A22" s="216" t="s">
        <v>106</v>
      </c>
      <c r="B22" s="216"/>
      <c r="C22" s="216"/>
      <c r="D22" s="216"/>
      <c r="E22" s="216"/>
      <c r="F22" s="216"/>
      <c r="G22" s="11">
        <v>15</v>
      </c>
      <c r="H22" s="53">
        <v>7205565</v>
      </c>
      <c r="I22" s="53">
        <v>1822478</v>
      </c>
      <c r="J22" s="53">
        <v>8190519</v>
      </c>
      <c r="K22" s="53">
        <v>2110373</v>
      </c>
    </row>
    <row r="23" spans="1:11" ht="12.75" customHeight="1">
      <c r="A23" s="216" t="s">
        <v>107</v>
      </c>
      <c r="B23" s="216"/>
      <c r="C23" s="216"/>
      <c r="D23" s="216"/>
      <c r="E23" s="216"/>
      <c r="F23" s="216"/>
      <c r="G23" s="11">
        <v>16</v>
      </c>
      <c r="H23" s="53">
        <v>4297886</v>
      </c>
      <c r="I23" s="53">
        <v>1076592</v>
      </c>
      <c r="J23" s="53">
        <v>4861204</v>
      </c>
      <c r="K23" s="53">
        <v>1264197</v>
      </c>
    </row>
    <row r="24" spans="1:11" ht="12.75" customHeight="1">
      <c r="A24" s="182" t="s">
        <v>108</v>
      </c>
      <c r="B24" s="182"/>
      <c r="C24" s="182"/>
      <c r="D24" s="182"/>
      <c r="E24" s="182"/>
      <c r="F24" s="182"/>
      <c r="G24" s="11">
        <v>17</v>
      </c>
      <c r="H24" s="53">
        <v>10811223</v>
      </c>
      <c r="I24" s="53">
        <v>3045355</v>
      </c>
      <c r="J24" s="53">
        <v>12269662</v>
      </c>
      <c r="K24" s="53">
        <v>3215895</v>
      </c>
    </row>
    <row r="25" spans="1:11" ht="12.75" customHeight="1">
      <c r="A25" s="182" t="s">
        <v>109</v>
      </c>
      <c r="B25" s="182"/>
      <c r="C25" s="182"/>
      <c r="D25" s="182"/>
      <c r="E25" s="182"/>
      <c r="F25" s="182"/>
      <c r="G25" s="11">
        <v>18</v>
      </c>
      <c r="H25" s="53">
        <v>6332048</v>
      </c>
      <c r="I25" s="53">
        <v>1947270</v>
      </c>
      <c r="J25" s="53">
        <v>7435930</v>
      </c>
      <c r="K25" s="53">
        <v>2013119</v>
      </c>
    </row>
    <row r="26" spans="1:11" ht="12.75" customHeight="1">
      <c r="A26" s="186" t="s">
        <v>442</v>
      </c>
      <c r="B26" s="186"/>
      <c r="C26" s="186"/>
      <c r="D26" s="186"/>
      <c r="E26" s="186"/>
      <c r="F26" s="186"/>
      <c r="G26" s="12">
        <v>19</v>
      </c>
      <c r="H26" s="52">
        <f>H27+H28</f>
        <v>0</v>
      </c>
      <c r="I26" s="52">
        <f>I27+I28</f>
        <v>0</v>
      </c>
      <c r="J26" s="52">
        <f>J27+J28</f>
        <v>0</v>
      </c>
      <c r="K26" s="52">
        <f>K27+K28</f>
        <v>0</v>
      </c>
    </row>
    <row r="27" spans="1:11" ht="12.75" customHeight="1">
      <c r="A27" s="216" t="s">
        <v>123</v>
      </c>
      <c r="B27" s="216"/>
      <c r="C27" s="216"/>
      <c r="D27" s="216"/>
      <c r="E27" s="216"/>
      <c r="F27" s="216"/>
      <c r="G27" s="11">
        <v>20</v>
      </c>
      <c r="H27" s="53">
        <v>0</v>
      </c>
      <c r="I27" s="53">
        <v>0</v>
      </c>
      <c r="J27" s="53">
        <v>0</v>
      </c>
      <c r="K27" s="53">
        <v>0</v>
      </c>
    </row>
    <row r="28" spans="1:11" ht="12.75" customHeight="1">
      <c r="A28" s="216" t="s">
        <v>124</v>
      </c>
      <c r="B28" s="216"/>
      <c r="C28" s="216"/>
      <c r="D28" s="216"/>
      <c r="E28" s="216"/>
      <c r="F28" s="216"/>
      <c r="G28" s="11">
        <v>21</v>
      </c>
      <c r="H28" s="53">
        <v>0</v>
      </c>
      <c r="I28" s="53">
        <v>0</v>
      </c>
      <c r="J28" s="53">
        <v>0</v>
      </c>
      <c r="K28" s="53">
        <v>0</v>
      </c>
    </row>
    <row r="29" spans="1:11" ht="12.75" customHeight="1">
      <c r="A29" s="186" t="s">
        <v>443</v>
      </c>
      <c r="B29" s="186"/>
      <c r="C29" s="186"/>
      <c r="D29" s="186"/>
      <c r="E29" s="186"/>
      <c r="F29" s="186"/>
      <c r="G29" s="12">
        <v>22</v>
      </c>
      <c r="H29" s="52">
        <f>SUM(H30:H35)</f>
        <v>174006</v>
      </c>
      <c r="I29" s="52">
        <f>SUM(I30:I35)</f>
        <v>174006</v>
      </c>
      <c r="J29" s="52">
        <f>SUM(J30:J35)</f>
        <v>1179361</v>
      </c>
      <c r="K29" s="52">
        <f>SUM(K30:K35)</f>
        <v>1179361</v>
      </c>
    </row>
    <row r="30" spans="1:11" ht="12.75" customHeight="1">
      <c r="A30" s="216" t="s">
        <v>125</v>
      </c>
      <c r="B30" s="216"/>
      <c r="C30" s="216"/>
      <c r="D30" s="216"/>
      <c r="E30" s="216"/>
      <c r="F30" s="216"/>
      <c r="G30" s="11">
        <v>23</v>
      </c>
      <c r="H30" s="53">
        <v>159251</v>
      </c>
      <c r="I30" s="53">
        <v>159251</v>
      </c>
      <c r="J30" s="53">
        <v>204457</v>
      </c>
      <c r="K30" s="53">
        <v>204457</v>
      </c>
    </row>
    <row r="31" spans="1:11" ht="12.75" customHeight="1">
      <c r="A31" s="216" t="s">
        <v>126</v>
      </c>
      <c r="B31" s="216"/>
      <c r="C31" s="216"/>
      <c r="D31" s="216"/>
      <c r="E31" s="216"/>
      <c r="F31" s="216"/>
      <c r="G31" s="11">
        <v>24</v>
      </c>
      <c r="H31" s="53">
        <v>0</v>
      </c>
      <c r="I31" s="53">
        <v>0</v>
      </c>
      <c r="J31" s="53">
        <v>0</v>
      </c>
      <c r="K31" s="53">
        <v>0</v>
      </c>
    </row>
    <row r="32" spans="1:11" ht="12.75" customHeight="1">
      <c r="A32" s="216" t="s">
        <v>127</v>
      </c>
      <c r="B32" s="216"/>
      <c r="C32" s="216"/>
      <c r="D32" s="216"/>
      <c r="E32" s="216"/>
      <c r="F32" s="216"/>
      <c r="G32" s="11">
        <v>25</v>
      </c>
      <c r="H32" s="53">
        <v>7314</v>
      </c>
      <c r="I32" s="53">
        <v>7314</v>
      </c>
      <c r="J32" s="53">
        <v>272519</v>
      </c>
      <c r="K32" s="53">
        <v>272519</v>
      </c>
    </row>
    <row r="33" spans="1:11" ht="12.75" customHeight="1">
      <c r="A33" s="216" t="s">
        <v>128</v>
      </c>
      <c r="B33" s="216"/>
      <c r="C33" s="216"/>
      <c r="D33" s="216"/>
      <c r="E33" s="216"/>
      <c r="F33" s="216"/>
      <c r="G33" s="11">
        <v>26</v>
      </c>
      <c r="H33" s="53">
        <v>0</v>
      </c>
      <c r="I33" s="53">
        <v>0</v>
      </c>
      <c r="J33" s="53">
        <v>0</v>
      </c>
      <c r="K33" s="53">
        <v>0</v>
      </c>
    </row>
    <row r="34" spans="1:11" ht="12.75" customHeight="1">
      <c r="A34" s="216" t="s">
        <v>129</v>
      </c>
      <c r="B34" s="216"/>
      <c r="C34" s="216"/>
      <c r="D34" s="216"/>
      <c r="E34" s="216"/>
      <c r="F34" s="216"/>
      <c r="G34" s="11">
        <v>27</v>
      </c>
      <c r="H34" s="53">
        <v>0</v>
      </c>
      <c r="I34" s="53">
        <v>0</v>
      </c>
      <c r="J34" s="53">
        <v>0</v>
      </c>
      <c r="K34" s="53">
        <v>0</v>
      </c>
    </row>
    <row r="35" spans="1:11" ht="12.75" customHeight="1">
      <c r="A35" s="216" t="s">
        <v>130</v>
      </c>
      <c r="B35" s="216"/>
      <c r="C35" s="216"/>
      <c r="D35" s="216"/>
      <c r="E35" s="216"/>
      <c r="F35" s="216"/>
      <c r="G35" s="11">
        <v>28</v>
      </c>
      <c r="H35" s="53">
        <v>7441</v>
      </c>
      <c r="I35" s="53">
        <v>7441</v>
      </c>
      <c r="J35" s="53">
        <v>702385</v>
      </c>
      <c r="K35" s="53">
        <v>702385</v>
      </c>
    </row>
    <row r="36" spans="1:11" ht="12.75" customHeight="1">
      <c r="A36" s="182" t="s">
        <v>110</v>
      </c>
      <c r="B36" s="182"/>
      <c r="C36" s="182"/>
      <c r="D36" s="182"/>
      <c r="E36" s="182"/>
      <c r="F36" s="182"/>
      <c r="G36" s="11">
        <v>29</v>
      </c>
      <c r="H36" s="53">
        <v>1180102</v>
      </c>
      <c r="I36" s="53">
        <v>330512</v>
      </c>
      <c r="J36" s="53">
        <v>1572374</v>
      </c>
      <c r="K36" s="53">
        <v>934710</v>
      </c>
    </row>
    <row r="37" spans="1:11" ht="12.75" customHeight="1">
      <c r="A37" s="213" t="s">
        <v>361</v>
      </c>
      <c r="B37" s="213"/>
      <c r="C37" s="213"/>
      <c r="D37" s="213"/>
      <c r="E37" s="213"/>
      <c r="F37" s="213"/>
      <c r="G37" s="12">
        <v>30</v>
      </c>
      <c r="H37" s="52">
        <f>SUM(H38:H47)</f>
        <v>270543</v>
      </c>
      <c r="I37" s="52">
        <f>SUM(I38:I47)</f>
        <v>24963</v>
      </c>
      <c r="J37" s="52">
        <f>SUM(J38:J47)</f>
        <v>1087178</v>
      </c>
      <c r="K37" s="52">
        <f>SUM(K38:K47)</f>
        <v>255707</v>
      </c>
    </row>
    <row r="38" spans="1:11" ht="12.75" customHeight="1">
      <c r="A38" s="182" t="s">
        <v>131</v>
      </c>
      <c r="B38" s="182"/>
      <c r="C38" s="182"/>
      <c r="D38" s="182"/>
      <c r="E38" s="182"/>
      <c r="F38" s="182"/>
      <c r="G38" s="11">
        <v>31</v>
      </c>
      <c r="H38" s="53">
        <v>0</v>
      </c>
      <c r="I38" s="53">
        <v>0</v>
      </c>
      <c r="J38" s="53">
        <v>0</v>
      </c>
      <c r="K38" s="53">
        <v>0</v>
      </c>
    </row>
    <row r="39" spans="1:11" ht="25.15" customHeight="1">
      <c r="A39" s="182" t="s">
        <v>132</v>
      </c>
      <c r="B39" s="182"/>
      <c r="C39" s="182"/>
      <c r="D39" s="182"/>
      <c r="E39" s="182"/>
      <c r="F39" s="182"/>
      <c r="G39" s="11">
        <v>32</v>
      </c>
      <c r="H39" s="53">
        <v>0</v>
      </c>
      <c r="I39" s="53">
        <v>0</v>
      </c>
      <c r="J39" s="53">
        <v>0</v>
      </c>
      <c r="K39" s="53">
        <v>0</v>
      </c>
    </row>
    <row r="40" spans="1:11" ht="25.15" customHeight="1">
      <c r="A40" s="182" t="s">
        <v>133</v>
      </c>
      <c r="B40" s="182"/>
      <c r="C40" s="182"/>
      <c r="D40" s="182"/>
      <c r="E40" s="182"/>
      <c r="F40" s="182"/>
      <c r="G40" s="11">
        <v>33</v>
      </c>
      <c r="H40" s="53">
        <v>0</v>
      </c>
      <c r="I40" s="53">
        <v>0</v>
      </c>
      <c r="J40" s="53">
        <v>0</v>
      </c>
      <c r="K40" s="53">
        <v>0</v>
      </c>
    </row>
    <row r="41" spans="1:11" ht="25.15" customHeight="1">
      <c r="A41" s="182" t="s">
        <v>134</v>
      </c>
      <c r="B41" s="182"/>
      <c r="C41" s="182"/>
      <c r="D41" s="182"/>
      <c r="E41" s="182"/>
      <c r="F41" s="182"/>
      <c r="G41" s="11">
        <v>34</v>
      </c>
      <c r="H41" s="53">
        <v>0</v>
      </c>
      <c r="I41" s="53">
        <v>0</v>
      </c>
      <c r="J41" s="53">
        <v>0</v>
      </c>
      <c r="K41" s="53">
        <v>0</v>
      </c>
    </row>
    <row r="42" spans="1:11" ht="25.15" customHeight="1">
      <c r="A42" s="182" t="s">
        <v>135</v>
      </c>
      <c r="B42" s="182"/>
      <c r="C42" s="182"/>
      <c r="D42" s="182"/>
      <c r="E42" s="182"/>
      <c r="F42" s="182"/>
      <c r="G42" s="11">
        <v>35</v>
      </c>
      <c r="H42" s="53">
        <v>0</v>
      </c>
      <c r="I42" s="53">
        <v>0</v>
      </c>
      <c r="J42" s="53">
        <v>638946</v>
      </c>
      <c r="K42" s="53">
        <v>50935</v>
      </c>
    </row>
    <row r="43" spans="1:11" ht="12.75" customHeight="1">
      <c r="A43" s="182" t="s">
        <v>136</v>
      </c>
      <c r="B43" s="182"/>
      <c r="C43" s="182"/>
      <c r="D43" s="182"/>
      <c r="E43" s="182"/>
      <c r="F43" s="182"/>
      <c r="G43" s="11">
        <v>36</v>
      </c>
      <c r="H43" s="53">
        <v>0</v>
      </c>
      <c r="I43" s="53">
        <v>0</v>
      </c>
      <c r="J43" s="53">
        <v>0</v>
      </c>
      <c r="K43" s="53">
        <v>0</v>
      </c>
    </row>
    <row r="44" spans="1:11" ht="12.75" customHeight="1">
      <c r="A44" s="182" t="s">
        <v>137</v>
      </c>
      <c r="B44" s="182"/>
      <c r="C44" s="182"/>
      <c r="D44" s="182"/>
      <c r="E44" s="182"/>
      <c r="F44" s="182"/>
      <c r="G44" s="11">
        <v>37</v>
      </c>
      <c r="H44" s="53">
        <v>270543</v>
      </c>
      <c r="I44" s="53">
        <v>24963</v>
      </c>
      <c r="J44" s="53">
        <v>170078</v>
      </c>
      <c r="K44" s="53">
        <v>52421</v>
      </c>
    </row>
    <row r="45" spans="1:11" ht="12.75" customHeight="1">
      <c r="A45" s="182" t="s">
        <v>138</v>
      </c>
      <c r="B45" s="182"/>
      <c r="C45" s="182"/>
      <c r="D45" s="182"/>
      <c r="E45" s="182"/>
      <c r="F45" s="182"/>
      <c r="G45" s="11">
        <v>38</v>
      </c>
      <c r="H45" s="53">
        <v>0</v>
      </c>
      <c r="I45" s="53">
        <v>0</v>
      </c>
      <c r="J45" s="53">
        <v>277943</v>
      </c>
      <c r="K45" s="53">
        <v>152140</v>
      </c>
    </row>
    <row r="46" spans="1:11" ht="12.75" customHeight="1">
      <c r="A46" s="182" t="s">
        <v>139</v>
      </c>
      <c r="B46" s="182"/>
      <c r="C46" s="182"/>
      <c r="D46" s="182"/>
      <c r="E46" s="182"/>
      <c r="F46" s="182"/>
      <c r="G46" s="11">
        <v>39</v>
      </c>
      <c r="H46" s="53">
        <v>0</v>
      </c>
      <c r="I46" s="53">
        <v>0</v>
      </c>
      <c r="J46" s="53">
        <v>0</v>
      </c>
      <c r="K46" s="53">
        <v>0</v>
      </c>
    </row>
    <row r="47" spans="1:11" ht="12.75" customHeight="1">
      <c r="A47" s="182" t="s">
        <v>140</v>
      </c>
      <c r="B47" s="182"/>
      <c r="C47" s="182"/>
      <c r="D47" s="182"/>
      <c r="E47" s="182"/>
      <c r="F47" s="182"/>
      <c r="G47" s="11">
        <v>40</v>
      </c>
      <c r="H47" s="53">
        <v>0</v>
      </c>
      <c r="I47" s="53">
        <v>0</v>
      </c>
      <c r="J47" s="53">
        <v>211</v>
      </c>
      <c r="K47" s="53">
        <v>211</v>
      </c>
    </row>
    <row r="48" spans="1:11" ht="12.75" customHeight="1">
      <c r="A48" s="213" t="s">
        <v>362</v>
      </c>
      <c r="B48" s="213"/>
      <c r="C48" s="213"/>
      <c r="D48" s="213"/>
      <c r="E48" s="213"/>
      <c r="F48" s="213"/>
      <c r="G48" s="12">
        <v>41</v>
      </c>
      <c r="H48" s="52">
        <f>SUM(H49:H55)</f>
        <v>2917449</v>
      </c>
      <c r="I48" s="52">
        <f>SUM(I49:I55)</f>
        <v>928987</v>
      </c>
      <c r="J48" s="52">
        <f>SUM(J49:J55)</f>
        <v>1289605</v>
      </c>
      <c r="K48" s="52">
        <f>SUM(K49:K55)</f>
        <v>252953</v>
      </c>
    </row>
    <row r="49" spans="1:11" ht="25.15" customHeight="1">
      <c r="A49" s="182" t="s">
        <v>141</v>
      </c>
      <c r="B49" s="182"/>
      <c r="C49" s="182"/>
      <c r="D49" s="182"/>
      <c r="E49" s="182"/>
      <c r="F49" s="182"/>
      <c r="G49" s="11">
        <v>42</v>
      </c>
      <c r="H49" s="53">
        <v>0</v>
      </c>
      <c r="I49" s="53">
        <v>0</v>
      </c>
      <c r="J49" s="53">
        <v>0</v>
      </c>
      <c r="K49" s="53">
        <v>0</v>
      </c>
    </row>
    <row r="50" spans="1:11" ht="12.75" customHeight="1">
      <c r="A50" s="206" t="s">
        <v>142</v>
      </c>
      <c r="B50" s="206"/>
      <c r="C50" s="206"/>
      <c r="D50" s="206"/>
      <c r="E50" s="206"/>
      <c r="F50" s="206"/>
      <c r="G50" s="11">
        <v>43</v>
      </c>
      <c r="H50" s="53">
        <v>531427</v>
      </c>
      <c r="I50" s="53">
        <v>223360</v>
      </c>
      <c r="J50" s="53">
        <v>0</v>
      </c>
      <c r="K50" s="53">
        <v>0</v>
      </c>
    </row>
    <row r="51" spans="1:11" ht="12.75" customHeight="1">
      <c r="A51" s="206" t="s">
        <v>143</v>
      </c>
      <c r="B51" s="206"/>
      <c r="C51" s="206"/>
      <c r="D51" s="206"/>
      <c r="E51" s="206"/>
      <c r="F51" s="206"/>
      <c r="G51" s="11">
        <v>44</v>
      </c>
      <c r="H51" s="53">
        <v>1594679</v>
      </c>
      <c r="I51" s="53">
        <v>387719</v>
      </c>
      <c r="J51" s="53">
        <v>1289605</v>
      </c>
      <c r="K51" s="53">
        <v>252953</v>
      </c>
    </row>
    <row r="52" spans="1:11" ht="12.75" customHeight="1">
      <c r="A52" s="206" t="s">
        <v>144</v>
      </c>
      <c r="B52" s="206"/>
      <c r="C52" s="206"/>
      <c r="D52" s="206"/>
      <c r="E52" s="206"/>
      <c r="F52" s="206"/>
      <c r="G52" s="11">
        <v>45</v>
      </c>
      <c r="H52" s="53">
        <v>791343</v>
      </c>
      <c r="I52" s="53">
        <v>317908</v>
      </c>
      <c r="J52" s="53">
        <v>0</v>
      </c>
      <c r="K52" s="53">
        <v>0</v>
      </c>
    </row>
    <row r="53" spans="1:11" ht="12.75" customHeight="1">
      <c r="A53" s="206" t="s">
        <v>145</v>
      </c>
      <c r="B53" s="206"/>
      <c r="C53" s="206"/>
      <c r="D53" s="206"/>
      <c r="E53" s="206"/>
      <c r="F53" s="206"/>
      <c r="G53" s="11">
        <v>46</v>
      </c>
      <c r="H53" s="53">
        <v>0</v>
      </c>
      <c r="I53" s="53">
        <v>0</v>
      </c>
      <c r="J53" s="53">
        <v>0</v>
      </c>
      <c r="K53" s="53">
        <v>0</v>
      </c>
    </row>
    <row r="54" spans="1:11" ht="12.75" customHeight="1">
      <c r="A54" s="206" t="s">
        <v>146</v>
      </c>
      <c r="B54" s="206"/>
      <c r="C54" s="206"/>
      <c r="D54" s="206"/>
      <c r="E54" s="206"/>
      <c r="F54" s="206"/>
      <c r="G54" s="11">
        <v>47</v>
      </c>
      <c r="H54" s="53">
        <v>0</v>
      </c>
      <c r="I54" s="53">
        <v>0</v>
      </c>
      <c r="J54" s="53">
        <v>0</v>
      </c>
      <c r="K54" s="53">
        <v>0</v>
      </c>
    </row>
    <row r="55" spans="1:11" ht="12.75" customHeight="1">
      <c r="A55" s="206" t="s">
        <v>147</v>
      </c>
      <c r="B55" s="206"/>
      <c r="C55" s="206"/>
      <c r="D55" s="206"/>
      <c r="E55" s="206"/>
      <c r="F55" s="206"/>
      <c r="G55" s="11">
        <v>48</v>
      </c>
      <c r="H55" s="53">
        <v>0</v>
      </c>
      <c r="I55" s="53">
        <v>0</v>
      </c>
      <c r="J55" s="53">
        <v>0</v>
      </c>
      <c r="K55" s="53">
        <v>0</v>
      </c>
    </row>
    <row r="56" spans="1:11" ht="22.15" customHeight="1">
      <c r="A56" s="215" t="s">
        <v>148</v>
      </c>
      <c r="B56" s="215"/>
      <c r="C56" s="215"/>
      <c r="D56" s="215"/>
      <c r="E56" s="215"/>
      <c r="F56" s="215"/>
      <c r="G56" s="11">
        <v>49</v>
      </c>
      <c r="H56" s="53">
        <v>3091282</v>
      </c>
      <c r="I56" s="53">
        <v>1016402</v>
      </c>
      <c r="J56" s="53">
        <v>9054782</v>
      </c>
      <c r="K56" s="53">
        <v>3173552</v>
      </c>
    </row>
    <row r="57" spans="1:11" ht="12.75" customHeight="1">
      <c r="A57" s="215" t="s">
        <v>149</v>
      </c>
      <c r="B57" s="215"/>
      <c r="C57" s="215"/>
      <c r="D57" s="215"/>
      <c r="E57" s="215"/>
      <c r="F57" s="215"/>
      <c r="G57" s="11">
        <v>50</v>
      </c>
      <c r="H57" s="53">
        <v>0</v>
      </c>
      <c r="I57" s="53">
        <v>0</v>
      </c>
      <c r="J57" s="53">
        <v>0</v>
      </c>
      <c r="K57" s="53">
        <v>0</v>
      </c>
    </row>
    <row r="58" spans="1:11" ht="24.6" customHeight="1">
      <c r="A58" s="215" t="s">
        <v>150</v>
      </c>
      <c r="B58" s="215"/>
      <c r="C58" s="215"/>
      <c r="D58" s="215"/>
      <c r="E58" s="215"/>
      <c r="F58" s="215"/>
      <c r="G58" s="11">
        <v>51</v>
      </c>
      <c r="H58" s="53">
        <v>0</v>
      </c>
      <c r="I58" s="53">
        <v>0</v>
      </c>
      <c r="J58" s="53">
        <v>0</v>
      </c>
      <c r="K58" s="53">
        <v>0</v>
      </c>
    </row>
    <row r="59" spans="1:11" ht="12.75" customHeight="1">
      <c r="A59" s="215" t="s">
        <v>151</v>
      </c>
      <c r="B59" s="215"/>
      <c r="C59" s="215"/>
      <c r="D59" s="215"/>
      <c r="E59" s="215"/>
      <c r="F59" s="215"/>
      <c r="G59" s="11">
        <v>52</v>
      </c>
      <c r="H59" s="53">
        <v>0</v>
      </c>
      <c r="I59" s="53">
        <v>0</v>
      </c>
      <c r="J59" s="53">
        <v>0</v>
      </c>
      <c r="K59" s="53">
        <v>0</v>
      </c>
    </row>
    <row r="60" spans="1:11" ht="12.75" customHeight="1">
      <c r="A60" s="213" t="s">
        <v>363</v>
      </c>
      <c r="B60" s="213"/>
      <c r="C60" s="213"/>
      <c r="D60" s="213"/>
      <c r="E60" s="213"/>
      <c r="F60" s="213"/>
      <c r="G60" s="12">
        <v>53</v>
      </c>
      <c r="H60" s="52">
        <f>H8+H37+H56+H57</f>
        <v>155811048</v>
      </c>
      <c r="I60" s="52">
        <f t="shared" ref="I60:K60" si="0">I8+I37+I56+I57</f>
        <v>41965571</v>
      </c>
      <c r="J60" s="52">
        <f t="shared" si="0"/>
        <v>170558399</v>
      </c>
      <c r="K60" s="52">
        <f t="shared" si="0"/>
        <v>48643987</v>
      </c>
    </row>
    <row r="61" spans="1:11" ht="12.75" customHeight="1">
      <c r="A61" s="213" t="s">
        <v>364</v>
      </c>
      <c r="B61" s="213"/>
      <c r="C61" s="213"/>
      <c r="D61" s="213"/>
      <c r="E61" s="213"/>
      <c r="F61" s="213"/>
      <c r="G61" s="12">
        <v>54</v>
      </c>
      <c r="H61" s="52">
        <f>H14+H48+H58+H59</f>
        <v>152765184</v>
      </c>
      <c r="I61" s="52">
        <f t="shared" ref="I61:K61" si="1">I14+I48+I58+I59</f>
        <v>40433844</v>
      </c>
      <c r="J61" s="52">
        <f t="shared" si="1"/>
        <v>154841389</v>
      </c>
      <c r="K61" s="52">
        <f t="shared" si="1"/>
        <v>43526590</v>
      </c>
    </row>
    <row r="62" spans="1:11" ht="12.75" customHeight="1">
      <c r="A62" s="213" t="s">
        <v>365</v>
      </c>
      <c r="B62" s="213"/>
      <c r="C62" s="213"/>
      <c r="D62" s="213"/>
      <c r="E62" s="213"/>
      <c r="F62" s="213"/>
      <c r="G62" s="12">
        <v>55</v>
      </c>
      <c r="H62" s="52">
        <f>H60-H61</f>
        <v>3045864</v>
      </c>
      <c r="I62" s="52">
        <f t="shared" ref="I62:K62" si="2">I60-I61</f>
        <v>1531727</v>
      </c>
      <c r="J62" s="52">
        <f t="shared" si="2"/>
        <v>15717010</v>
      </c>
      <c r="K62" s="52">
        <f t="shared" si="2"/>
        <v>5117397</v>
      </c>
    </row>
    <row r="63" spans="1:11" ht="12.75" customHeight="1">
      <c r="A63" s="214" t="s">
        <v>366</v>
      </c>
      <c r="B63" s="214"/>
      <c r="C63" s="214"/>
      <c r="D63" s="214"/>
      <c r="E63" s="214"/>
      <c r="F63" s="214"/>
      <c r="G63" s="12">
        <v>56</v>
      </c>
      <c r="H63" s="52">
        <f>+IF((H60-H61)&gt;0,(H60-H61),0)</f>
        <v>3045864</v>
      </c>
      <c r="I63" s="52">
        <f t="shared" ref="I63:K63" si="3">+IF((I60-I61)&gt;0,(I60-I61),0)</f>
        <v>1531727</v>
      </c>
      <c r="J63" s="52">
        <f t="shared" si="3"/>
        <v>15717010</v>
      </c>
      <c r="K63" s="52">
        <f t="shared" si="3"/>
        <v>5117397</v>
      </c>
    </row>
    <row r="64" spans="1:11" ht="12.75" customHeight="1">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c r="A65" s="215" t="s">
        <v>111</v>
      </c>
      <c r="B65" s="215"/>
      <c r="C65" s="215"/>
      <c r="D65" s="215"/>
      <c r="E65" s="215"/>
      <c r="F65" s="215"/>
      <c r="G65" s="11">
        <v>58</v>
      </c>
      <c r="H65" s="53">
        <v>914073</v>
      </c>
      <c r="I65" s="53">
        <v>-18422</v>
      </c>
      <c r="J65" s="53">
        <v>1556272</v>
      </c>
      <c r="K65" s="53">
        <v>260973</v>
      </c>
    </row>
    <row r="66" spans="1:11" ht="12.75" customHeight="1">
      <c r="A66" s="213" t="s">
        <v>368</v>
      </c>
      <c r="B66" s="213"/>
      <c r="C66" s="213"/>
      <c r="D66" s="213"/>
      <c r="E66" s="213"/>
      <c r="F66" s="213"/>
      <c r="G66" s="12">
        <v>59</v>
      </c>
      <c r="H66" s="52">
        <f>H62-H65</f>
        <v>2131791</v>
      </c>
      <c r="I66" s="52">
        <f t="shared" ref="I66:K66" si="5">I62-I65</f>
        <v>1550149</v>
      </c>
      <c r="J66" s="52">
        <f t="shared" si="5"/>
        <v>14160738</v>
      </c>
      <c r="K66" s="52">
        <f t="shared" si="5"/>
        <v>4856424</v>
      </c>
    </row>
    <row r="67" spans="1:11" ht="12.75" customHeight="1">
      <c r="A67" s="214" t="s">
        <v>369</v>
      </c>
      <c r="B67" s="214"/>
      <c r="C67" s="214"/>
      <c r="D67" s="214"/>
      <c r="E67" s="214"/>
      <c r="F67" s="214"/>
      <c r="G67" s="12">
        <v>60</v>
      </c>
      <c r="H67" s="52">
        <f>+IF((H62-H65)&gt;0,(H62-H65),0)</f>
        <v>2131791</v>
      </c>
      <c r="I67" s="52">
        <f t="shared" ref="I67:K67" si="6">+IF((I62-I65)&gt;0,(I62-I65),0)</f>
        <v>1550149</v>
      </c>
      <c r="J67" s="52">
        <f t="shared" si="6"/>
        <v>14160738</v>
      </c>
      <c r="K67" s="52">
        <f t="shared" si="6"/>
        <v>4856424</v>
      </c>
    </row>
    <row r="68" spans="1:11" ht="12.75" customHeight="1">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c r="A69" s="207" t="s">
        <v>152</v>
      </c>
      <c r="B69" s="207"/>
      <c r="C69" s="207"/>
      <c r="D69" s="207"/>
      <c r="E69" s="207"/>
      <c r="F69" s="207"/>
      <c r="G69" s="208"/>
      <c r="H69" s="208"/>
      <c r="I69" s="208"/>
      <c r="J69" s="209"/>
      <c r="K69" s="209"/>
    </row>
    <row r="70" spans="1:11" ht="22.15" customHeight="1">
      <c r="A70" s="213" t="s">
        <v>371</v>
      </c>
      <c r="B70" s="213"/>
      <c r="C70" s="213"/>
      <c r="D70" s="213"/>
      <c r="E70" s="213"/>
      <c r="F70" s="213"/>
      <c r="G70" s="12">
        <v>62</v>
      </c>
      <c r="H70" s="52">
        <f>H71-H72</f>
        <v>0</v>
      </c>
      <c r="I70" s="52">
        <f>I71-I72</f>
        <v>0</v>
      </c>
      <c r="J70" s="52">
        <f>J71-J72</f>
        <v>0</v>
      </c>
      <c r="K70" s="52">
        <f>K71-K72</f>
        <v>0</v>
      </c>
    </row>
    <row r="71" spans="1:11" ht="12.75" customHeight="1">
      <c r="A71" s="206" t="s">
        <v>153</v>
      </c>
      <c r="B71" s="206"/>
      <c r="C71" s="206"/>
      <c r="D71" s="206"/>
      <c r="E71" s="206"/>
      <c r="F71" s="206"/>
      <c r="G71" s="11">
        <v>63</v>
      </c>
      <c r="H71" s="53">
        <v>0</v>
      </c>
      <c r="I71" s="53">
        <v>0</v>
      </c>
      <c r="J71" s="53">
        <v>0</v>
      </c>
      <c r="K71" s="53">
        <v>0</v>
      </c>
    </row>
    <row r="72" spans="1:11" ht="12.75" customHeight="1">
      <c r="A72" s="206" t="s">
        <v>154</v>
      </c>
      <c r="B72" s="206"/>
      <c r="C72" s="206"/>
      <c r="D72" s="206"/>
      <c r="E72" s="206"/>
      <c r="F72" s="206"/>
      <c r="G72" s="11">
        <v>64</v>
      </c>
      <c r="H72" s="53">
        <v>0</v>
      </c>
      <c r="I72" s="53">
        <v>0</v>
      </c>
      <c r="J72" s="53">
        <v>0</v>
      </c>
      <c r="K72" s="53">
        <v>0</v>
      </c>
    </row>
    <row r="73" spans="1:11" ht="12.75" customHeight="1">
      <c r="A73" s="215" t="s">
        <v>155</v>
      </c>
      <c r="B73" s="215"/>
      <c r="C73" s="215"/>
      <c r="D73" s="215"/>
      <c r="E73" s="215"/>
      <c r="F73" s="215"/>
      <c r="G73" s="11">
        <v>65</v>
      </c>
      <c r="H73" s="53">
        <v>0</v>
      </c>
      <c r="I73" s="53">
        <v>0</v>
      </c>
      <c r="J73" s="53">
        <v>0</v>
      </c>
      <c r="K73" s="53">
        <v>0</v>
      </c>
    </row>
    <row r="74" spans="1:11" ht="12.75" customHeight="1">
      <c r="A74" s="214" t="s">
        <v>372</v>
      </c>
      <c r="B74" s="214"/>
      <c r="C74" s="214"/>
      <c r="D74" s="214"/>
      <c r="E74" s="214"/>
      <c r="F74" s="214"/>
      <c r="G74" s="12">
        <v>66</v>
      </c>
      <c r="H74" s="75">
        <v>0</v>
      </c>
      <c r="I74" s="75">
        <v>0</v>
      </c>
      <c r="J74" s="75">
        <v>0</v>
      </c>
      <c r="K74" s="75">
        <v>0</v>
      </c>
    </row>
    <row r="75" spans="1:11" ht="12.75" customHeight="1">
      <c r="A75" s="214" t="s">
        <v>373</v>
      </c>
      <c r="B75" s="214"/>
      <c r="C75" s="214"/>
      <c r="D75" s="214"/>
      <c r="E75" s="214"/>
      <c r="F75" s="214"/>
      <c r="G75" s="12">
        <v>67</v>
      </c>
      <c r="H75" s="75">
        <v>0</v>
      </c>
      <c r="I75" s="75">
        <v>0</v>
      </c>
      <c r="J75" s="75">
        <v>0</v>
      </c>
      <c r="K75" s="75">
        <v>0</v>
      </c>
    </row>
    <row r="76" spans="1:11">
      <c r="A76" s="207" t="s">
        <v>156</v>
      </c>
      <c r="B76" s="207"/>
      <c r="C76" s="207"/>
      <c r="D76" s="207"/>
      <c r="E76" s="207"/>
      <c r="F76" s="207"/>
      <c r="G76" s="208"/>
      <c r="H76" s="208"/>
      <c r="I76" s="208"/>
      <c r="J76" s="209"/>
      <c r="K76" s="209"/>
    </row>
    <row r="77" spans="1:11" ht="12.75" customHeight="1">
      <c r="A77" s="213" t="s">
        <v>374</v>
      </c>
      <c r="B77" s="213"/>
      <c r="C77" s="213"/>
      <c r="D77" s="213"/>
      <c r="E77" s="213"/>
      <c r="F77" s="213"/>
      <c r="G77" s="12">
        <v>68</v>
      </c>
      <c r="H77" s="75">
        <v>0</v>
      </c>
      <c r="I77" s="75">
        <v>0</v>
      </c>
      <c r="J77" s="75">
        <v>0</v>
      </c>
      <c r="K77" s="75">
        <v>0</v>
      </c>
    </row>
    <row r="78" spans="1:11" ht="12.75" customHeight="1">
      <c r="A78" s="212" t="s">
        <v>375</v>
      </c>
      <c r="B78" s="212"/>
      <c r="C78" s="212"/>
      <c r="D78" s="212"/>
      <c r="E78" s="212"/>
      <c r="F78" s="212"/>
      <c r="G78" s="46">
        <v>69</v>
      </c>
      <c r="H78" s="54">
        <v>0</v>
      </c>
      <c r="I78" s="54">
        <v>0</v>
      </c>
      <c r="J78" s="54">
        <v>0</v>
      </c>
      <c r="K78" s="54">
        <v>0</v>
      </c>
    </row>
    <row r="79" spans="1:11" ht="12.75" customHeight="1">
      <c r="A79" s="212" t="s">
        <v>376</v>
      </c>
      <c r="B79" s="212"/>
      <c r="C79" s="212"/>
      <c r="D79" s="212"/>
      <c r="E79" s="212"/>
      <c r="F79" s="212"/>
      <c r="G79" s="46">
        <v>70</v>
      </c>
      <c r="H79" s="54">
        <v>0</v>
      </c>
      <c r="I79" s="54">
        <v>0</v>
      </c>
      <c r="J79" s="54">
        <v>0</v>
      </c>
      <c r="K79" s="54">
        <v>0</v>
      </c>
    </row>
    <row r="80" spans="1:11" ht="12.75" customHeight="1">
      <c r="A80" s="213" t="s">
        <v>377</v>
      </c>
      <c r="B80" s="213"/>
      <c r="C80" s="213"/>
      <c r="D80" s="213"/>
      <c r="E80" s="213"/>
      <c r="F80" s="213"/>
      <c r="G80" s="12">
        <v>71</v>
      </c>
      <c r="H80" s="75">
        <v>0</v>
      </c>
      <c r="I80" s="75">
        <v>0</v>
      </c>
      <c r="J80" s="75">
        <v>0</v>
      </c>
      <c r="K80" s="75">
        <v>0</v>
      </c>
    </row>
    <row r="81" spans="1:11" ht="12.75" customHeight="1">
      <c r="A81" s="213" t="s">
        <v>378</v>
      </c>
      <c r="B81" s="213"/>
      <c r="C81" s="213"/>
      <c r="D81" s="213"/>
      <c r="E81" s="213"/>
      <c r="F81" s="213"/>
      <c r="G81" s="12">
        <v>72</v>
      </c>
      <c r="H81" s="75">
        <v>0</v>
      </c>
      <c r="I81" s="75">
        <v>0</v>
      </c>
      <c r="J81" s="75">
        <v>0</v>
      </c>
      <c r="K81" s="75">
        <v>0</v>
      </c>
    </row>
    <row r="82" spans="1:11" ht="12.75" customHeight="1">
      <c r="A82" s="214" t="s">
        <v>379</v>
      </c>
      <c r="B82" s="214"/>
      <c r="C82" s="214"/>
      <c r="D82" s="214"/>
      <c r="E82" s="214"/>
      <c r="F82" s="214"/>
      <c r="G82" s="12">
        <v>73</v>
      </c>
      <c r="H82" s="75">
        <v>0</v>
      </c>
      <c r="I82" s="75">
        <v>0</v>
      </c>
      <c r="J82" s="75">
        <v>0</v>
      </c>
      <c r="K82" s="75">
        <v>0</v>
      </c>
    </row>
    <row r="83" spans="1:11" ht="12.75" customHeight="1">
      <c r="A83" s="214" t="s">
        <v>380</v>
      </c>
      <c r="B83" s="214"/>
      <c r="C83" s="214"/>
      <c r="D83" s="214"/>
      <c r="E83" s="214"/>
      <c r="F83" s="214"/>
      <c r="G83" s="12">
        <v>74</v>
      </c>
      <c r="H83" s="75">
        <v>0</v>
      </c>
      <c r="I83" s="75">
        <v>0</v>
      </c>
      <c r="J83" s="75">
        <v>0</v>
      </c>
      <c r="K83" s="75">
        <v>0</v>
      </c>
    </row>
    <row r="84" spans="1:11">
      <c r="A84" s="207" t="s">
        <v>112</v>
      </c>
      <c r="B84" s="207"/>
      <c r="C84" s="207"/>
      <c r="D84" s="207"/>
      <c r="E84" s="207"/>
      <c r="F84" s="207"/>
      <c r="G84" s="208"/>
      <c r="H84" s="208"/>
      <c r="I84" s="208"/>
      <c r="J84" s="209"/>
      <c r="K84" s="209"/>
    </row>
    <row r="85" spans="1:11" ht="12.75" customHeight="1">
      <c r="A85" s="202" t="s">
        <v>381</v>
      </c>
      <c r="B85" s="202"/>
      <c r="C85" s="202"/>
      <c r="D85" s="202"/>
      <c r="E85" s="202"/>
      <c r="F85" s="202"/>
      <c r="G85" s="12">
        <v>75</v>
      </c>
      <c r="H85" s="55">
        <f>H86+H87</f>
        <v>2131791</v>
      </c>
      <c r="I85" s="55">
        <f>I86+I87</f>
        <v>1550149</v>
      </c>
      <c r="J85" s="55">
        <f>J86+J87</f>
        <v>14160738</v>
      </c>
      <c r="K85" s="55">
        <f>K86+K87</f>
        <v>4856424</v>
      </c>
    </row>
    <row r="86" spans="1:11" ht="12.75" customHeight="1">
      <c r="A86" s="203" t="s">
        <v>157</v>
      </c>
      <c r="B86" s="203"/>
      <c r="C86" s="203"/>
      <c r="D86" s="203"/>
      <c r="E86" s="203"/>
      <c r="F86" s="203"/>
      <c r="G86" s="11">
        <v>76</v>
      </c>
      <c r="H86" s="56">
        <v>2131791</v>
      </c>
      <c r="I86" s="56">
        <v>1550149</v>
      </c>
      <c r="J86" s="56">
        <v>14160738</v>
      </c>
      <c r="K86" s="56">
        <v>4856424</v>
      </c>
    </row>
    <row r="87" spans="1:11" ht="12.75" customHeight="1">
      <c r="A87" s="203" t="s">
        <v>158</v>
      </c>
      <c r="B87" s="203"/>
      <c r="C87" s="203"/>
      <c r="D87" s="203"/>
      <c r="E87" s="203"/>
      <c r="F87" s="203"/>
      <c r="G87" s="11">
        <v>77</v>
      </c>
      <c r="H87" s="56">
        <v>0</v>
      </c>
      <c r="I87" s="56">
        <v>0</v>
      </c>
      <c r="J87" s="56">
        <v>0</v>
      </c>
      <c r="K87" s="56">
        <v>0</v>
      </c>
    </row>
    <row r="88" spans="1:11">
      <c r="A88" s="210" t="s">
        <v>114</v>
      </c>
      <c r="B88" s="210"/>
      <c r="C88" s="210"/>
      <c r="D88" s="210"/>
      <c r="E88" s="210"/>
      <c r="F88" s="210"/>
      <c r="G88" s="211"/>
      <c r="H88" s="211"/>
      <c r="I88" s="211"/>
      <c r="J88" s="209"/>
      <c r="K88" s="209"/>
    </row>
    <row r="89" spans="1:11" ht="12.75" customHeight="1">
      <c r="A89" s="183" t="s">
        <v>159</v>
      </c>
      <c r="B89" s="183"/>
      <c r="C89" s="183"/>
      <c r="D89" s="183"/>
      <c r="E89" s="183"/>
      <c r="F89" s="183"/>
      <c r="G89" s="11">
        <v>78</v>
      </c>
      <c r="H89" s="56">
        <v>2131791</v>
      </c>
      <c r="I89" s="56">
        <v>1550149</v>
      </c>
      <c r="J89" s="56">
        <v>14160738</v>
      </c>
      <c r="K89" s="56">
        <v>4856424</v>
      </c>
    </row>
    <row r="90" spans="1:11" ht="24" customHeight="1">
      <c r="A90" s="184" t="s">
        <v>437</v>
      </c>
      <c r="B90" s="184"/>
      <c r="C90" s="184"/>
      <c r="D90" s="184"/>
      <c r="E90" s="184"/>
      <c r="F90" s="184"/>
      <c r="G90" s="12">
        <v>79</v>
      </c>
      <c r="H90" s="73">
        <f>H91+H98</f>
        <v>-1718820</v>
      </c>
      <c r="I90" s="73">
        <f>I91+I98</f>
        <v>-1057020</v>
      </c>
      <c r="J90" s="73">
        <f t="shared" ref="J90:K90" si="8">J91+J98</f>
        <v>1378747</v>
      </c>
      <c r="K90" s="73">
        <f t="shared" si="8"/>
        <v>655298</v>
      </c>
    </row>
    <row r="91" spans="1:11" ht="24" customHeight="1">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c r="A92" s="206" t="s">
        <v>382</v>
      </c>
      <c r="B92" s="206"/>
      <c r="C92" s="206"/>
      <c r="D92" s="206"/>
      <c r="E92" s="206"/>
      <c r="F92" s="206"/>
      <c r="G92" s="12">
        <v>81</v>
      </c>
      <c r="H92" s="56">
        <v>0</v>
      </c>
      <c r="I92" s="56">
        <v>0</v>
      </c>
      <c r="J92" s="56">
        <v>0</v>
      </c>
      <c r="K92" s="56">
        <v>0</v>
      </c>
    </row>
    <row r="93" spans="1:11" ht="38.25" customHeight="1">
      <c r="A93" s="206" t="s">
        <v>383</v>
      </c>
      <c r="B93" s="206"/>
      <c r="C93" s="206"/>
      <c r="D93" s="206"/>
      <c r="E93" s="206"/>
      <c r="F93" s="206"/>
      <c r="G93" s="12">
        <v>82</v>
      </c>
      <c r="H93" s="56">
        <v>0</v>
      </c>
      <c r="I93" s="56">
        <v>0</v>
      </c>
      <c r="J93" s="56">
        <v>0</v>
      </c>
      <c r="K93" s="56">
        <v>0</v>
      </c>
    </row>
    <row r="94" spans="1:11" ht="38.25" customHeight="1">
      <c r="A94" s="206" t="s">
        <v>384</v>
      </c>
      <c r="B94" s="206"/>
      <c r="C94" s="206"/>
      <c r="D94" s="206"/>
      <c r="E94" s="206"/>
      <c r="F94" s="206"/>
      <c r="G94" s="12">
        <v>83</v>
      </c>
      <c r="H94" s="56">
        <v>0</v>
      </c>
      <c r="I94" s="56">
        <v>0</v>
      </c>
      <c r="J94" s="56">
        <v>0</v>
      </c>
      <c r="K94" s="56">
        <v>0</v>
      </c>
    </row>
    <row r="95" spans="1:11">
      <c r="A95" s="206" t="s">
        <v>385</v>
      </c>
      <c r="B95" s="206"/>
      <c r="C95" s="206"/>
      <c r="D95" s="206"/>
      <c r="E95" s="206"/>
      <c r="F95" s="206"/>
      <c r="G95" s="12">
        <v>84</v>
      </c>
      <c r="H95" s="56">
        <v>0</v>
      </c>
      <c r="I95" s="56">
        <v>0</v>
      </c>
      <c r="J95" s="56">
        <v>0</v>
      </c>
      <c r="K95" s="56">
        <v>0</v>
      </c>
    </row>
    <row r="96" spans="1:11">
      <c r="A96" s="206" t="s">
        <v>386</v>
      </c>
      <c r="B96" s="206"/>
      <c r="C96" s="206"/>
      <c r="D96" s="206"/>
      <c r="E96" s="206"/>
      <c r="F96" s="206"/>
      <c r="G96" s="12">
        <v>85</v>
      </c>
      <c r="H96" s="56">
        <v>0</v>
      </c>
      <c r="I96" s="56">
        <v>0</v>
      </c>
      <c r="J96" s="56">
        <v>0</v>
      </c>
      <c r="K96" s="56">
        <v>0</v>
      </c>
    </row>
    <row r="97" spans="1:11" ht="26.25" customHeight="1">
      <c r="A97" s="206" t="s">
        <v>387</v>
      </c>
      <c r="B97" s="206"/>
      <c r="C97" s="206"/>
      <c r="D97" s="206"/>
      <c r="E97" s="206"/>
      <c r="F97" s="206"/>
      <c r="G97" s="12">
        <v>86</v>
      </c>
      <c r="H97" s="56">
        <v>0</v>
      </c>
      <c r="I97" s="56">
        <v>0</v>
      </c>
      <c r="J97" s="56">
        <v>0</v>
      </c>
      <c r="K97" s="56">
        <v>0</v>
      </c>
    </row>
    <row r="98" spans="1:11" ht="25.5" customHeight="1">
      <c r="A98" s="204" t="s">
        <v>438</v>
      </c>
      <c r="B98" s="204"/>
      <c r="C98" s="204"/>
      <c r="D98" s="204"/>
      <c r="E98" s="204"/>
      <c r="F98" s="204"/>
      <c r="G98" s="12">
        <v>87</v>
      </c>
      <c r="H98" s="73">
        <f>SUM(H99:H106)</f>
        <v>-1718820</v>
      </c>
      <c r="I98" s="73">
        <f>SUM(I99:I106)</f>
        <v>-1057020</v>
      </c>
      <c r="J98" s="73">
        <f t="shared" ref="J98:K98" si="10">SUM(J99:J106)</f>
        <v>1378747</v>
      </c>
      <c r="K98" s="73">
        <f t="shared" si="10"/>
        <v>655298</v>
      </c>
    </row>
    <row r="99" spans="1:11">
      <c r="A99" s="205" t="s">
        <v>160</v>
      </c>
      <c r="B99" s="205"/>
      <c r="C99" s="205"/>
      <c r="D99" s="205"/>
      <c r="E99" s="205"/>
      <c r="F99" s="205"/>
      <c r="G99" s="11">
        <v>88</v>
      </c>
      <c r="H99" s="56">
        <v>-1718820</v>
      </c>
      <c r="I99" s="56">
        <v>-1057020</v>
      </c>
      <c r="J99" s="56">
        <v>1378747</v>
      </c>
      <c r="K99" s="56">
        <v>655298</v>
      </c>
    </row>
    <row r="100" spans="1:11" ht="36" customHeight="1">
      <c r="A100" s="206" t="s">
        <v>388</v>
      </c>
      <c r="B100" s="206"/>
      <c r="C100" s="206"/>
      <c r="D100" s="206"/>
      <c r="E100" s="206"/>
      <c r="F100" s="206"/>
      <c r="G100" s="11">
        <v>89</v>
      </c>
      <c r="H100" s="56">
        <v>0</v>
      </c>
      <c r="I100" s="56">
        <v>0</v>
      </c>
      <c r="J100" s="56">
        <v>0</v>
      </c>
      <c r="K100" s="56">
        <v>0</v>
      </c>
    </row>
    <row r="101" spans="1:11" ht="22.15" customHeight="1">
      <c r="A101" s="205" t="s">
        <v>161</v>
      </c>
      <c r="B101" s="205"/>
      <c r="C101" s="205"/>
      <c r="D101" s="205"/>
      <c r="E101" s="205"/>
      <c r="F101" s="205"/>
      <c r="G101" s="11">
        <v>90</v>
      </c>
      <c r="H101" s="56">
        <v>0</v>
      </c>
      <c r="I101" s="56">
        <v>0</v>
      </c>
      <c r="J101" s="56">
        <v>0</v>
      </c>
      <c r="K101" s="56">
        <v>0</v>
      </c>
    </row>
    <row r="102" spans="1:11" ht="22.15" customHeight="1">
      <c r="A102" s="205" t="s">
        <v>162</v>
      </c>
      <c r="B102" s="205"/>
      <c r="C102" s="205"/>
      <c r="D102" s="205"/>
      <c r="E102" s="205"/>
      <c r="F102" s="205"/>
      <c r="G102" s="11">
        <v>91</v>
      </c>
      <c r="H102" s="56">
        <v>0</v>
      </c>
      <c r="I102" s="56">
        <v>0</v>
      </c>
      <c r="J102" s="56">
        <v>0</v>
      </c>
      <c r="K102" s="56">
        <v>0</v>
      </c>
    </row>
    <row r="103" spans="1:11" ht="22.15" customHeight="1">
      <c r="A103" s="205" t="s">
        <v>163</v>
      </c>
      <c r="B103" s="205"/>
      <c r="C103" s="205"/>
      <c r="D103" s="205"/>
      <c r="E103" s="205"/>
      <c r="F103" s="205"/>
      <c r="G103" s="11">
        <v>92</v>
      </c>
      <c r="H103" s="56">
        <v>0</v>
      </c>
      <c r="I103" s="56">
        <v>0</v>
      </c>
      <c r="J103" s="56">
        <v>0</v>
      </c>
      <c r="K103" s="56">
        <v>0</v>
      </c>
    </row>
    <row r="104" spans="1:11" ht="12.75" customHeight="1">
      <c r="A104" s="206" t="s">
        <v>389</v>
      </c>
      <c r="B104" s="206"/>
      <c r="C104" s="206"/>
      <c r="D104" s="206"/>
      <c r="E104" s="206"/>
      <c r="F104" s="206"/>
      <c r="G104" s="11">
        <v>93</v>
      </c>
      <c r="H104" s="56">
        <v>0</v>
      </c>
      <c r="I104" s="56">
        <v>0</v>
      </c>
      <c r="J104" s="56">
        <v>0</v>
      </c>
      <c r="K104" s="56">
        <v>0</v>
      </c>
    </row>
    <row r="105" spans="1:11" ht="26.25" customHeight="1">
      <c r="A105" s="206" t="s">
        <v>390</v>
      </c>
      <c r="B105" s="206"/>
      <c r="C105" s="206"/>
      <c r="D105" s="206"/>
      <c r="E105" s="206"/>
      <c r="F105" s="206"/>
      <c r="G105" s="11">
        <v>94</v>
      </c>
      <c r="H105" s="56">
        <v>0</v>
      </c>
      <c r="I105" s="56">
        <v>0</v>
      </c>
      <c r="J105" s="56">
        <v>0</v>
      </c>
      <c r="K105" s="56">
        <v>0</v>
      </c>
    </row>
    <row r="106" spans="1:11">
      <c r="A106" s="206" t="s">
        <v>391</v>
      </c>
      <c r="B106" s="206"/>
      <c r="C106" s="206"/>
      <c r="D106" s="206"/>
      <c r="E106" s="206"/>
      <c r="F106" s="206"/>
      <c r="G106" s="11">
        <v>95</v>
      </c>
      <c r="H106" s="56">
        <v>0</v>
      </c>
      <c r="I106" s="56">
        <v>0</v>
      </c>
      <c r="J106" s="56">
        <v>0</v>
      </c>
      <c r="K106" s="56">
        <v>0</v>
      </c>
    </row>
    <row r="107" spans="1:11" ht="24.75" customHeight="1">
      <c r="A107" s="206" t="s">
        <v>392</v>
      </c>
      <c r="B107" s="206"/>
      <c r="C107" s="206"/>
      <c r="D107" s="206"/>
      <c r="E107" s="206"/>
      <c r="F107" s="206"/>
      <c r="G107" s="11">
        <v>96</v>
      </c>
      <c r="H107" s="56">
        <v>0</v>
      </c>
      <c r="I107" s="56">
        <v>0</v>
      </c>
      <c r="J107" s="56">
        <v>0</v>
      </c>
      <c r="K107" s="56">
        <v>0</v>
      </c>
    </row>
    <row r="108" spans="1:11" ht="22.9" customHeight="1">
      <c r="A108" s="184" t="s">
        <v>439</v>
      </c>
      <c r="B108" s="184"/>
      <c r="C108" s="184"/>
      <c r="D108" s="184"/>
      <c r="E108" s="184"/>
      <c r="F108" s="184"/>
      <c r="G108" s="12">
        <v>97</v>
      </c>
      <c r="H108" s="73">
        <f>H91+H98-H107-H97</f>
        <v>-1718820</v>
      </c>
      <c r="I108" s="73">
        <f>I91+I98-I107-I97</f>
        <v>-1057020</v>
      </c>
      <c r="J108" s="73">
        <f t="shared" ref="J108:K108" si="11">J91+J98-J107-J97</f>
        <v>1378747</v>
      </c>
      <c r="K108" s="73">
        <f t="shared" si="11"/>
        <v>655298</v>
      </c>
    </row>
    <row r="109" spans="1:11" ht="12.75" customHeight="1">
      <c r="A109" s="184" t="s">
        <v>393</v>
      </c>
      <c r="B109" s="184"/>
      <c r="C109" s="184"/>
      <c r="D109" s="184"/>
      <c r="E109" s="184"/>
      <c r="F109" s="184"/>
      <c r="G109" s="12">
        <v>98</v>
      </c>
      <c r="H109" s="55">
        <f>H89+H108</f>
        <v>412971</v>
      </c>
      <c r="I109" s="55">
        <f>I89+I108</f>
        <v>493129</v>
      </c>
      <c r="J109" s="55">
        <f t="shared" ref="J109:K109" si="12">J89+J108</f>
        <v>15539485</v>
      </c>
      <c r="K109" s="55">
        <f t="shared" si="12"/>
        <v>5511722</v>
      </c>
    </row>
    <row r="110" spans="1:11">
      <c r="A110" s="207" t="s">
        <v>164</v>
      </c>
      <c r="B110" s="207"/>
      <c r="C110" s="207"/>
      <c r="D110" s="207"/>
      <c r="E110" s="207"/>
      <c r="F110" s="207"/>
      <c r="G110" s="208"/>
      <c r="H110" s="208"/>
      <c r="I110" s="208"/>
      <c r="J110" s="209"/>
      <c r="K110" s="209"/>
    </row>
    <row r="111" spans="1:11" ht="12.75" customHeight="1">
      <c r="A111" s="202" t="s">
        <v>394</v>
      </c>
      <c r="B111" s="202"/>
      <c r="C111" s="202"/>
      <c r="D111" s="202"/>
      <c r="E111" s="202"/>
      <c r="F111" s="202"/>
      <c r="G111" s="12">
        <v>99</v>
      </c>
      <c r="H111" s="55">
        <f>H112+H113</f>
        <v>412971</v>
      </c>
      <c r="I111" s="55">
        <f>I112+I113</f>
        <v>493129</v>
      </c>
      <c r="J111" s="55">
        <f>J112+J113</f>
        <v>15539485</v>
      </c>
      <c r="K111" s="55">
        <f>K112+K113</f>
        <v>5511722</v>
      </c>
    </row>
    <row r="112" spans="1:11" ht="12.75" customHeight="1">
      <c r="A112" s="203" t="s">
        <v>113</v>
      </c>
      <c r="B112" s="203"/>
      <c r="C112" s="203"/>
      <c r="D112" s="203"/>
      <c r="E112" s="203"/>
      <c r="F112" s="203"/>
      <c r="G112" s="11">
        <v>100</v>
      </c>
      <c r="H112" s="56">
        <v>412971</v>
      </c>
      <c r="I112" s="56">
        <v>493129</v>
      </c>
      <c r="J112" s="56">
        <v>15539485</v>
      </c>
      <c r="K112" s="56">
        <v>5511722</v>
      </c>
    </row>
    <row r="113" spans="1:11" ht="12.75" customHeight="1">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0" sqref="I20"/>
    </sheetView>
  </sheetViews>
  <sheetFormatPr defaultColWidth="9.140625" defaultRowHeight="12.75"/>
  <cols>
    <col min="1" max="7" width="9.140625" style="13"/>
    <col min="8" max="9" width="30.28515625" style="22" customWidth="1"/>
    <col min="10" max="16384" width="9.140625" style="13"/>
  </cols>
  <sheetData>
    <row r="1" spans="1:9">
      <c r="A1" s="238" t="s">
        <v>166</v>
      </c>
      <c r="B1" s="239"/>
      <c r="C1" s="239"/>
      <c r="D1" s="239"/>
      <c r="E1" s="239"/>
      <c r="F1" s="239"/>
      <c r="G1" s="239"/>
      <c r="H1" s="239"/>
      <c r="I1" s="239"/>
    </row>
    <row r="2" spans="1:9">
      <c r="A2" s="240" t="s">
        <v>482</v>
      </c>
      <c r="B2" s="192"/>
      <c r="C2" s="192"/>
      <c r="D2" s="192"/>
      <c r="E2" s="192"/>
      <c r="F2" s="192"/>
      <c r="G2" s="192"/>
      <c r="H2" s="192"/>
      <c r="I2" s="192"/>
    </row>
    <row r="3" spans="1:9">
      <c r="A3" s="242" t="s">
        <v>448</v>
      </c>
      <c r="B3" s="243"/>
      <c r="C3" s="243"/>
      <c r="D3" s="243"/>
      <c r="E3" s="243"/>
      <c r="F3" s="243"/>
      <c r="G3" s="243"/>
      <c r="H3" s="243"/>
      <c r="I3" s="243"/>
    </row>
    <row r="4" spans="1:9">
      <c r="A4" s="241" t="s">
        <v>479</v>
      </c>
      <c r="B4" s="195"/>
      <c r="C4" s="195"/>
      <c r="D4" s="195"/>
      <c r="E4" s="195"/>
      <c r="F4" s="195"/>
      <c r="G4" s="195"/>
      <c r="H4" s="195"/>
      <c r="I4" s="196"/>
    </row>
    <row r="5" spans="1:9" ht="23.25">
      <c r="A5" s="244" t="s">
        <v>2</v>
      </c>
      <c r="B5" s="200"/>
      <c r="C5" s="200"/>
      <c r="D5" s="200"/>
      <c r="E5" s="200"/>
      <c r="F5" s="200"/>
      <c r="G5" s="64" t="s">
        <v>103</v>
      </c>
      <c r="H5" s="65" t="s">
        <v>301</v>
      </c>
      <c r="I5" s="65" t="s">
        <v>279</v>
      </c>
    </row>
    <row r="6" spans="1:9">
      <c r="A6" s="245">
        <v>1</v>
      </c>
      <c r="B6" s="200"/>
      <c r="C6" s="200"/>
      <c r="D6" s="200"/>
      <c r="E6" s="200"/>
      <c r="F6" s="200"/>
      <c r="G6" s="66">
        <v>2</v>
      </c>
      <c r="H6" s="65" t="s">
        <v>167</v>
      </c>
      <c r="I6" s="65" t="s">
        <v>168</v>
      </c>
    </row>
    <row r="7" spans="1:9">
      <c r="A7" s="235" t="s">
        <v>169</v>
      </c>
      <c r="B7" s="235"/>
      <c r="C7" s="235"/>
      <c r="D7" s="235"/>
      <c r="E7" s="235"/>
      <c r="F7" s="235"/>
      <c r="G7" s="235"/>
      <c r="H7" s="235"/>
      <c r="I7" s="235"/>
    </row>
    <row r="8" spans="1:9" ht="12.75" customHeight="1">
      <c r="A8" s="182" t="s">
        <v>170</v>
      </c>
      <c r="B8" s="182"/>
      <c r="C8" s="182"/>
      <c r="D8" s="182"/>
      <c r="E8" s="182"/>
      <c r="F8" s="182"/>
      <c r="G8" s="67">
        <v>1</v>
      </c>
      <c r="H8" s="68">
        <v>3045864</v>
      </c>
      <c r="I8" s="68">
        <v>15717010</v>
      </c>
    </row>
    <row r="9" spans="1:9" ht="12.75" customHeight="1">
      <c r="A9" s="237" t="s">
        <v>171</v>
      </c>
      <c r="B9" s="237"/>
      <c r="C9" s="237"/>
      <c r="D9" s="237"/>
      <c r="E9" s="237"/>
      <c r="F9" s="237"/>
      <c r="G9" s="69">
        <v>2</v>
      </c>
      <c r="H9" s="70">
        <f>H10+H11+H12+H13+H14+H15+H16+H17</f>
        <v>8751446</v>
      </c>
      <c r="I9" s="70">
        <f>I10+I11+I12+I13+I14+I15+I16+I17</f>
        <v>4624386</v>
      </c>
    </row>
    <row r="10" spans="1:9" ht="12.75" customHeight="1">
      <c r="A10" s="216" t="s">
        <v>172</v>
      </c>
      <c r="B10" s="216"/>
      <c r="C10" s="216"/>
      <c r="D10" s="216"/>
      <c r="E10" s="216"/>
      <c r="F10" s="216"/>
      <c r="G10" s="67">
        <v>3</v>
      </c>
      <c r="H10" s="68">
        <v>10811223</v>
      </c>
      <c r="I10" s="68">
        <v>12269662</v>
      </c>
    </row>
    <row r="11" spans="1:9" ht="22.15" customHeight="1">
      <c r="A11" s="216" t="s">
        <v>173</v>
      </c>
      <c r="B11" s="216"/>
      <c r="C11" s="216"/>
      <c r="D11" s="216"/>
      <c r="E11" s="216"/>
      <c r="F11" s="216"/>
      <c r="G11" s="67">
        <v>4</v>
      </c>
      <c r="H11" s="68">
        <v>-842770</v>
      </c>
      <c r="I11" s="68">
        <v>248473</v>
      </c>
    </row>
    <row r="12" spans="1:9" ht="23.45" customHeight="1">
      <c r="A12" s="216" t="s">
        <v>174</v>
      </c>
      <c r="B12" s="216"/>
      <c r="C12" s="216"/>
      <c r="D12" s="216"/>
      <c r="E12" s="216"/>
      <c r="F12" s="216"/>
      <c r="G12" s="67">
        <v>5</v>
      </c>
      <c r="H12" s="68">
        <v>0</v>
      </c>
      <c r="I12" s="68">
        <v>0</v>
      </c>
    </row>
    <row r="13" spans="1:9" ht="12.75" customHeight="1">
      <c r="A13" s="216" t="s">
        <v>175</v>
      </c>
      <c r="B13" s="216"/>
      <c r="C13" s="216"/>
      <c r="D13" s="216"/>
      <c r="E13" s="216"/>
      <c r="F13" s="216"/>
      <c r="G13" s="67">
        <v>6</v>
      </c>
      <c r="H13" s="68">
        <v>-270543</v>
      </c>
      <c r="I13" s="68">
        <v>-170078</v>
      </c>
    </row>
    <row r="14" spans="1:9" ht="12.75" customHeight="1">
      <c r="A14" s="216" t="s">
        <v>176</v>
      </c>
      <c r="B14" s="216"/>
      <c r="C14" s="216"/>
      <c r="D14" s="216"/>
      <c r="E14" s="216"/>
      <c r="F14" s="216"/>
      <c r="G14" s="67">
        <v>7</v>
      </c>
      <c r="H14" s="68">
        <v>1594679</v>
      </c>
      <c r="I14" s="68">
        <v>1289605</v>
      </c>
    </row>
    <row r="15" spans="1:9" ht="12.75" customHeight="1">
      <c r="A15" s="216" t="s">
        <v>177</v>
      </c>
      <c r="B15" s="216"/>
      <c r="C15" s="216"/>
      <c r="D15" s="216"/>
      <c r="E15" s="216"/>
      <c r="F15" s="216"/>
      <c r="G15" s="67">
        <v>8</v>
      </c>
      <c r="H15" s="68">
        <v>89492</v>
      </c>
      <c r="I15" s="68">
        <v>934074</v>
      </c>
    </row>
    <row r="16" spans="1:9" ht="12.75" customHeight="1">
      <c r="A16" s="216" t="s">
        <v>178</v>
      </c>
      <c r="B16" s="216"/>
      <c r="C16" s="216"/>
      <c r="D16" s="216"/>
      <c r="E16" s="216"/>
      <c r="F16" s="216"/>
      <c r="G16" s="67">
        <v>9</v>
      </c>
      <c r="H16" s="68">
        <v>255327</v>
      </c>
      <c r="I16" s="68">
        <v>-892567</v>
      </c>
    </row>
    <row r="17" spans="1:9" ht="25.15" customHeight="1">
      <c r="A17" s="216" t="s">
        <v>179</v>
      </c>
      <c r="B17" s="216"/>
      <c r="C17" s="216"/>
      <c r="D17" s="216"/>
      <c r="E17" s="216"/>
      <c r="F17" s="216"/>
      <c r="G17" s="67">
        <v>10</v>
      </c>
      <c r="H17" s="68">
        <v>-2885962</v>
      </c>
      <c r="I17" s="68">
        <v>-9054783</v>
      </c>
    </row>
    <row r="18" spans="1:9" ht="28.15" customHeight="1">
      <c r="A18" s="233" t="s">
        <v>306</v>
      </c>
      <c r="B18" s="233"/>
      <c r="C18" s="233"/>
      <c r="D18" s="233"/>
      <c r="E18" s="233"/>
      <c r="F18" s="233"/>
      <c r="G18" s="69">
        <v>11</v>
      </c>
      <c r="H18" s="70">
        <f>H8+H9</f>
        <v>11797310</v>
      </c>
      <c r="I18" s="70">
        <f>I8+I9</f>
        <v>20341396</v>
      </c>
    </row>
    <row r="19" spans="1:9" ht="12.75" customHeight="1">
      <c r="A19" s="237" t="s">
        <v>180</v>
      </c>
      <c r="B19" s="237"/>
      <c r="C19" s="237"/>
      <c r="D19" s="237"/>
      <c r="E19" s="237"/>
      <c r="F19" s="237"/>
      <c r="G19" s="69">
        <v>12</v>
      </c>
      <c r="H19" s="70">
        <f>H20+H21+H22+H23</f>
        <v>7022713</v>
      </c>
      <c r="I19" s="70">
        <f>I20+I21+I22+I23</f>
        <v>-1384112</v>
      </c>
    </row>
    <row r="20" spans="1:9" ht="12.75" customHeight="1">
      <c r="A20" s="216" t="s">
        <v>181</v>
      </c>
      <c r="B20" s="216"/>
      <c r="C20" s="216"/>
      <c r="D20" s="216"/>
      <c r="E20" s="216"/>
      <c r="F20" s="216"/>
      <c r="G20" s="67">
        <v>13</v>
      </c>
      <c r="H20" s="68">
        <v>-3800981</v>
      </c>
      <c r="I20" s="68">
        <v>3887813</v>
      </c>
    </row>
    <row r="21" spans="1:9" ht="12.75" customHeight="1">
      <c r="A21" s="216" t="s">
        <v>182</v>
      </c>
      <c r="B21" s="216"/>
      <c r="C21" s="216"/>
      <c r="D21" s="216"/>
      <c r="E21" s="216"/>
      <c r="F21" s="216"/>
      <c r="G21" s="67">
        <v>14</v>
      </c>
      <c r="H21" s="68">
        <v>2180230</v>
      </c>
      <c r="I21" s="68">
        <v>-6527624</v>
      </c>
    </row>
    <row r="22" spans="1:9" ht="12.75" customHeight="1">
      <c r="A22" s="216" t="s">
        <v>183</v>
      </c>
      <c r="B22" s="216"/>
      <c r="C22" s="216"/>
      <c r="D22" s="216"/>
      <c r="E22" s="216"/>
      <c r="F22" s="216"/>
      <c r="G22" s="67">
        <v>15</v>
      </c>
      <c r="H22" s="68">
        <v>8641547</v>
      </c>
      <c r="I22" s="68">
        <v>1448423</v>
      </c>
    </row>
    <row r="23" spans="1:9" ht="12.75" customHeight="1">
      <c r="A23" s="216" t="s">
        <v>184</v>
      </c>
      <c r="B23" s="216"/>
      <c r="C23" s="216"/>
      <c r="D23" s="216"/>
      <c r="E23" s="216"/>
      <c r="F23" s="216"/>
      <c r="G23" s="67">
        <v>16</v>
      </c>
      <c r="H23" s="68">
        <v>1917</v>
      </c>
      <c r="I23" s="68">
        <v>-192724</v>
      </c>
    </row>
    <row r="24" spans="1:9" ht="12.75" customHeight="1">
      <c r="A24" s="233" t="s">
        <v>185</v>
      </c>
      <c r="B24" s="233"/>
      <c r="C24" s="233"/>
      <c r="D24" s="233"/>
      <c r="E24" s="233"/>
      <c r="F24" s="233"/>
      <c r="G24" s="69">
        <v>17</v>
      </c>
      <c r="H24" s="70">
        <f>H18+H19</f>
        <v>18820023</v>
      </c>
      <c r="I24" s="70">
        <f>I18+I19</f>
        <v>18957284</v>
      </c>
    </row>
    <row r="25" spans="1:9" ht="12.75" customHeight="1">
      <c r="A25" s="182" t="s">
        <v>186</v>
      </c>
      <c r="B25" s="182"/>
      <c r="C25" s="182"/>
      <c r="D25" s="182"/>
      <c r="E25" s="182"/>
      <c r="F25" s="182"/>
      <c r="G25" s="67">
        <v>18</v>
      </c>
      <c r="H25" s="68">
        <v>-1621285</v>
      </c>
      <c r="I25" s="68">
        <v>-1338351</v>
      </c>
    </row>
    <row r="26" spans="1:9" ht="12.75" customHeight="1">
      <c r="A26" s="182" t="s">
        <v>187</v>
      </c>
      <c r="B26" s="182"/>
      <c r="C26" s="182"/>
      <c r="D26" s="182"/>
      <c r="E26" s="182"/>
      <c r="F26" s="182"/>
      <c r="G26" s="67">
        <v>19</v>
      </c>
      <c r="H26" s="68">
        <v>-742817</v>
      </c>
      <c r="I26" s="68">
        <v>-1411576</v>
      </c>
    </row>
    <row r="27" spans="1:9" ht="25.9" customHeight="1">
      <c r="A27" s="234" t="s">
        <v>188</v>
      </c>
      <c r="B27" s="234"/>
      <c r="C27" s="234"/>
      <c r="D27" s="234"/>
      <c r="E27" s="234"/>
      <c r="F27" s="234"/>
      <c r="G27" s="69">
        <v>20</v>
      </c>
      <c r="H27" s="70">
        <f>H24+H25+H26</f>
        <v>16455921</v>
      </c>
      <c r="I27" s="70">
        <f>I24+I25+I26</f>
        <v>16207357</v>
      </c>
    </row>
    <row r="28" spans="1:9">
      <c r="A28" s="235" t="s">
        <v>189</v>
      </c>
      <c r="B28" s="235"/>
      <c r="C28" s="235"/>
      <c r="D28" s="235"/>
      <c r="E28" s="235"/>
      <c r="F28" s="235"/>
      <c r="G28" s="235"/>
      <c r="H28" s="235"/>
      <c r="I28" s="235"/>
    </row>
    <row r="29" spans="1:9" ht="30.6" customHeight="1">
      <c r="A29" s="182" t="s">
        <v>190</v>
      </c>
      <c r="B29" s="182"/>
      <c r="C29" s="182"/>
      <c r="D29" s="182"/>
      <c r="E29" s="182"/>
      <c r="F29" s="182"/>
      <c r="G29" s="67">
        <v>21</v>
      </c>
      <c r="H29" s="71">
        <v>2318585</v>
      </c>
      <c r="I29" s="71">
        <v>146838</v>
      </c>
    </row>
    <row r="30" spans="1:9" ht="12.75" customHeight="1">
      <c r="A30" s="182" t="s">
        <v>191</v>
      </c>
      <c r="B30" s="182"/>
      <c r="C30" s="182"/>
      <c r="D30" s="182"/>
      <c r="E30" s="182"/>
      <c r="F30" s="182"/>
      <c r="G30" s="67">
        <v>22</v>
      </c>
      <c r="H30" s="71">
        <v>0</v>
      </c>
      <c r="I30" s="71">
        <v>0</v>
      </c>
    </row>
    <row r="31" spans="1:9" ht="12.75" customHeight="1">
      <c r="A31" s="182" t="s">
        <v>192</v>
      </c>
      <c r="B31" s="182"/>
      <c r="C31" s="182"/>
      <c r="D31" s="182"/>
      <c r="E31" s="182"/>
      <c r="F31" s="182"/>
      <c r="G31" s="67">
        <v>23</v>
      </c>
      <c r="H31" s="71">
        <v>288112</v>
      </c>
      <c r="I31" s="71">
        <v>170078</v>
      </c>
    </row>
    <row r="32" spans="1:9" ht="12.75" customHeight="1">
      <c r="A32" s="182" t="s">
        <v>193</v>
      </c>
      <c r="B32" s="182"/>
      <c r="C32" s="182"/>
      <c r="D32" s="182"/>
      <c r="E32" s="182"/>
      <c r="F32" s="182"/>
      <c r="G32" s="67">
        <v>24</v>
      </c>
      <c r="H32" s="71">
        <v>617862</v>
      </c>
      <c r="I32" s="71">
        <v>5850193</v>
      </c>
    </row>
    <row r="33" spans="1:9" ht="12.75" customHeight="1">
      <c r="A33" s="182" t="s">
        <v>194</v>
      </c>
      <c r="B33" s="182"/>
      <c r="C33" s="182"/>
      <c r="D33" s="182"/>
      <c r="E33" s="182"/>
      <c r="F33" s="182"/>
      <c r="G33" s="67">
        <v>25</v>
      </c>
      <c r="H33" s="71">
        <v>0</v>
      </c>
      <c r="I33" s="71">
        <v>0</v>
      </c>
    </row>
    <row r="34" spans="1:9" ht="12.75" customHeight="1">
      <c r="A34" s="182" t="s">
        <v>195</v>
      </c>
      <c r="B34" s="182"/>
      <c r="C34" s="182"/>
      <c r="D34" s="182"/>
      <c r="E34" s="182"/>
      <c r="F34" s="182"/>
      <c r="G34" s="67">
        <v>26</v>
      </c>
      <c r="H34" s="71">
        <v>0</v>
      </c>
      <c r="I34" s="71">
        <v>0</v>
      </c>
    </row>
    <row r="35" spans="1:9" ht="26.45" customHeight="1">
      <c r="A35" s="233" t="s">
        <v>196</v>
      </c>
      <c r="B35" s="233"/>
      <c r="C35" s="233"/>
      <c r="D35" s="233"/>
      <c r="E35" s="233"/>
      <c r="F35" s="233"/>
      <c r="G35" s="69">
        <v>27</v>
      </c>
      <c r="H35" s="72">
        <f>H29+H30+H31+H32+H33+H34</f>
        <v>3224559</v>
      </c>
      <c r="I35" s="72">
        <f>I29+I30+I31+I32+I33+I34</f>
        <v>6167109</v>
      </c>
    </row>
    <row r="36" spans="1:9" ht="22.9" customHeight="1">
      <c r="A36" s="182" t="s">
        <v>197</v>
      </c>
      <c r="B36" s="182"/>
      <c r="C36" s="182"/>
      <c r="D36" s="182"/>
      <c r="E36" s="182"/>
      <c r="F36" s="182"/>
      <c r="G36" s="67">
        <v>28</v>
      </c>
      <c r="H36" s="71">
        <v>-12907441</v>
      </c>
      <c r="I36" s="71">
        <v>-5334955</v>
      </c>
    </row>
    <row r="37" spans="1:9" ht="12.75" customHeight="1">
      <c r="A37" s="182" t="s">
        <v>198</v>
      </c>
      <c r="B37" s="182"/>
      <c r="C37" s="182"/>
      <c r="D37" s="182"/>
      <c r="E37" s="182"/>
      <c r="F37" s="182"/>
      <c r="G37" s="67">
        <v>29</v>
      </c>
      <c r="H37" s="71">
        <v>0</v>
      </c>
      <c r="I37" s="71">
        <v>0</v>
      </c>
    </row>
    <row r="38" spans="1:9" ht="12.75" customHeight="1">
      <c r="A38" s="182" t="s">
        <v>199</v>
      </c>
      <c r="B38" s="182"/>
      <c r="C38" s="182"/>
      <c r="D38" s="182"/>
      <c r="E38" s="182"/>
      <c r="F38" s="182"/>
      <c r="G38" s="67">
        <v>30</v>
      </c>
      <c r="H38" s="71">
        <v>0</v>
      </c>
      <c r="I38" s="71">
        <v>0</v>
      </c>
    </row>
    <row r="39" spans="1:9" ht="12.75" customHeight="1">
      <c r="A39" s="182" t="s">
        <v>200</v>
      </c>
      <c r="B39" s="182"/>
      <c r="C39" s="182"/>
      <c r="D39" s="182"/>
      <c r="E39" s="182"/>
      <c r="F39" s="182"/>
      <c r="G39" s="67">
        <v>31</v>
      </c>
      <c r="H39" s="71">
        <v>0</v>
      </c>
      <c r="I39" s="71">
        <v>0</v>
      </c>
    </row>
    <row r="40" spans="1:9" ht="12.75" customHeight="1">
      <c r="A40" s="182" t="s">
        <v>201</v>
      </c>
      <c r="B40" s="182"/>
      <c r="C40" s="182"/>
      <c r="D40" s="182"/>
      <c r="E40" s="182"/>
      <c r="F40" s="182"/>
      <c r="G40" s="67">
        <v>32</v>
      </c>
      <c r="H40" s="71">
        <v>0</v>
      </c>
      <c r="I40" s="71">
        <v>0</v>
      </c>
    </row>
    <row r="41" spans="1:9" ht="24" customHeight="1">
      <c r="A41" s="233" t="s">
        <v>202</v>
      </c>
      <c r="B41" s="233"/>
      <c r="C41" s="233"/>
      <c r="D41" s="233"/>
      <c r="E41" s="233"/>
      <c r="F41" s="233"/>
      <c r="G41" s="69">
        <v>33</v>
      </c>
      <c r="H41" s="72">
        <f>H36+H37+H38+H39+H40</f>
        <v>-12907441</v>
      </c>
      <c r="I41" s="72">
        <f>I36+I37+I38+I39+I40</f>
        <v>-5334955</v>
      </c>
    </row>
    <row r="42" spans="1:9" ht="29.45" customHeight="1">
      <c r="A42" s="234" t="s">
        <v>203</v>
      </c>
      <c r="B42" s="234"/>
      <c r="C42" s="234"/>
      <c r="D42" s="234"/>
      <c r="E42" s="234"/>
      <c r="F42" s="234"/>
      <c r="G42" s="69">
        <v>34</v>
      </c>
      <c r="H42" s="72">
        <f>H35+H41</f>
        <v>-9682882</v>
      </c>
      <c r="I42" s="72">
        <f>I35+I41</f>
        <v>832154</v>
      </c>
    </row>
    <row r="43" spans="1:9">
      <c r="A43" s="235" t="s">
        <v>204</v>
      </c>
      <c r="B43" s="235"/>
      <c r="C43" s="235"/>
      <c r="D43" s="235"/>
      <c r="E43" s="235"/>
      <c r="F43" s="235"/>
      <c r="G43" s="235"/>
      <c r="H43" s="235"/>
      <c r="I43" s="235"/>
    </row>
    <row r="44" spans="1:9" ht="12.75" customHeight="1">
      <c r="A44" s="182" t="s">
        <v>205</v>
      </c>
      <c r="B44" s="182"/>
      <c r="C44" s="182"/>
      <c r="D44" s="182"/>
      <c r="E44" s="182"/>
      <c r="F44" s="182"/>
      <c r="G44" s="67">
        <v>35</v>
      </c>
      <c r="H44" s="71">
        <v>0</v>
      </c>
      <c r="I44" s="71">
        <v>0</v>
      </c>
    </row>
    <row r="45" spans="1:9" ht="25.15" customHeight="1">
      <c r="A45" s="182" t="s">
        <v>206</v>
      </c>
      <c r="B45" s="182"/>
      <c r="C45" s="182"/>
      <c r="D45" s="182"/>
      <c r="E45" s="182"/>
      <c r="F45" s="182"/>
      <c r="G45" s="67">
        <v>36</v>
      </c>
      <c r="H45" s="71">
        <v>0</v>
      </c>
      <c r="I45" s="71">
        <v>0</v>
      </c>
    </row>
    <row r="46" spans="1:9" ht="12.75" customHeight="1">
      <c r="A46" s="182" t="s">
        <v>207</v>
      </c>
      <c r="B46" s="182"/>
      <c r="C46" s="182"/>
      <c r="D46" s="182"/>
      <c r="E46" s="182"/>
      <c r="F46" s="182"/>
      <c r="G46" s="67">
        <v>37</v>
      </c>
      <c r="H46" s="71">
        <v>21398231</v>
      </c>
      <c r="I46" s="71">
        <v>16900000</v>
      </c>
    </row>
    <row r="47" spans="1:9" ht="12.75" customHeight="1">
      <c r="A47" s="182" t="s">
        <v>208</v>
      </c>
      <c r="B47" s="182"/>
      <c r="C47" s="182"/>
      <c r="D47" s="182"/>
      <c r="E47" s="182"/>
      <c r="F47" s="182"/>
      <c r="G47" s="67">
        <v>38</v>
      </c>
      <c r="H47" s="71">
        <v>0</v>
      </c>
      <c r="I47" s="71">
        <v>0</v>
      </c>
    </row>
    <row r="48" spans="1:9" ht="22.15" customHeight="1">
      <c r="A48" s="233" t="s">
        <v>209</v>
      </c>
      <c r="B48" s="233"/>
      <c r="C48" s="233"/>
      <c r="D48" s="233"/>
      <c r="E48" s="233"/>
      <c r="F48" s="233"/>
      <c r="G48" s="69">
        <v>39</v>
      </c>
      <c r="H48" s="72">
        <f>H44+H45+H46+H47</f>
        <v>21398231</v>
      </c>
      <c r="I48" s="72">
        <f>I44+I45+I46+I47</f>
        <v>16900000</v>
      </c>
    </row>
    <row r="49" spans="1:9" ht="24.6" customHeight="1">
      <c r="A49" s="182" t="s">
        <v>305</v>
      </c>
      <c r="B49" s="182"/>
      <c r="C49" s="182"/>
      <c r="D49" s="182"/>
      <c r="E49" s="182"/>
      <c r="F49" s="182"/>
      <c r="G49" s="67">
        <v>40</v>
      </c>
      <c r="H49" s="71">
        <v>-27221109</v>
      </c>
      <c r="I49" s="71">
        <v>-28077834</v>
      </c>
    </row>
    <row r="50" spans="1:9" ht="12.75" customHeight="1">
      <c r="A50" s="182" t="s">
        <v>210</v>
      </c>
      <c r="B50" s="182"/>
      <c r="C50" s="182"/>
      <c r="D50" s="182"/>
      <c r="E50" s="182"/>
      <c r="F50" s="182"/>
      <c r="G50" s="67">
        <v>41</v>
      </c>
      <c r="H50" s="71">
        <v>0</v>
      </c>
      <c r="I50" s="71">
        <v>0</v>
      </c>
    </row>
    <row r="51" spans="1:9" ht="12.75" customHeight="1">
      <c r="A51" s="182" t="s">
        <v>211</v>
      </c>
      <c r="B51" s="182"/>
      <c r="C51" s="182"/>
      <c r="D51" s="182"/>
      <c r="E51" s="182"/>
      <c r="F51" s="182"/>
      <c r="G51" s="67">
        <v>42</v>
      </c>
      <c r="H51" s="71">
        <v>-1144085</v>
      </c>
      <c r="I51" s="71">
        <v>-1105447</v>
      </c>
    </row>
    <row r="52" spans="1:9" ht="22.9" customHeight="1">
      <c r="A52" s="182" t="s">
        <v>212</v>
      </c>
      <c r="B52" s="182"/>
      <c r="C52" s="182"/>
      <c r="D52" s="182"/>
      <c r="E52" s="182"/>
      <c r="F52" s="182"/>
      <c r="G52" s="67">
        <v>43</v>
      </c>
      <c r="H52" s="71">
        <v>0</v>
      </c>
      <c r="I52" s="71">
        <v>0</v>
      </c>
    </row>
    <row r="53" spans="1:9" ht="12.75" customHeight="1">
      <c r="A53" s="182" t="s">
        <v>213</v>
      </c>
      <c r="B53" s="182"/>
      <c r="C53" s="182"/>
      <c r="D53" s="182"/>
      <c r="E53" s="182"/>
      <c r="F53" s="182"/>
      <c r="G53" s="67">
        <v>44</v>
      </c>
      <c r="H53" s="71">
        <v>0</v>
      </c>
      <c r="I53" s="71">
        <v>0</v>
      </c>
    </row>
    <row r="54" spans="1:9" ht="30.6" customHeight="1">
      <c r="A54" s="233" t="s">
        <v>214</v>
      </c>
      <c r="B54" s="233"/>
      <c r="C54" s="233"/>
      <c r="D54" s="233"/>
      <c r="E54" s="233"/>
      <c r="F54" s="233"/>
      <c r="G54" s="69">
        <v>45</v>
      </c>
      <c r="H54" s="72">
        <f>H49+H50+H51+H52+H53</f>
        <v>-28365194</v>
      </c>
      <c r="I54" s="72">
        <f>I49+I50+I51+I52+I53</f>
        <v>-29183281</v>
      </c>
    </row>
    <row r="55" spans="1:9" ht="29.45" customHeight="1">
      <c r="A55" s="234" t="s">
        <v>215</v>
      </c>
      <c r="B55" s="234"/>
      <c r="C55" s="234"/>
      <c r="D55" s="234"/>
      <c r="E55" s="234"/>
      <c r="F55" s="234"/>
      <c r="G55" s="69">
        <v>46</v>
      </c>
      <c r="H55" s="72">
        <f>H48+H54</f>
        <v>-6966963</v>
      </c>
      <c r="I55" s="72">
        <f>I48+I54</f>
        <v>-12283281</v>
      </c>
    </row>
    <row r="56" spans="1:9">
      <c r="A56" s="182" t="s">
        <v>216</v>
      </c>
      <c r="B56" s="182"/>
      <c r="C56" s="182"/>
      <c r="D56" s="182"/>
      <c r="E56" s="182"/>
      <c r="F56" s="182"/>
      <c r="G56" s="67">
        <v>47</v>
      </c>
      <c r="H56" s="71">
        <v>-11752</v>
      </c>
      <c r="I56" s="71">
        <v>-24322</v>
      </c>
    </row>
    <row r="57" spans="1:9" ht="26.45" customHeight="1">
      <c r="A57" s="234" t="s">
        <v>217</v>
      </c>
      <c r="B57" s="234"/>
      <c r="C57" s="234"/>
      <c r="D57" s="234"/>
      <c r="E57" s="234"/>
      <c r="F57" s="234"/>
      <c r="G57" s="69">
        <v>48</v>
      </c>
      <c r="H57" s="72">
        <f>H27+H42+H55+H56</f>
        <v>-205676</v>
      </c>
      <c r="I57" s="72">
        <f>I27+I42+I55+I56</f>
        <v>4731908</v>
      </c>
    </row>
    <row r="58" spans="1:9">
      <c r="A58" s="236" t="s">
        <v>218</v>
      </c>
      <c r="B58" s="236"/>
      <c r="C58" s="236"/>
      <c r="D58" s="236"/>
      <c r="E58" s="236"/>
      <c r="F58" s="236"/>
      <c r="G58" s="67">
        <v>49</v>
      </c>
      <c r="H58" s="71">
        <v>3249551</v>
      </c>
      <c r="I58" s="71">
        <v>3043873</v>
      </c>
    </row>
    <row r="59" spans="1:9" ht="31.15" customHeight="1">
      <c r="A59" s="234" t="s">
        <v>219</v>
      </c>
      <c r="B59" s="234"/>
      <c r="C59" s="234"/>
      <c r="D59" s="234"/>
      <c r="E59" s="234"/>
      <c r="F59" s="234"/>
      <c r="G59" s="69">
        <v>50</v>
      </c>
      <c r="H59" s="72">
        <f>H57+H58</f>
        <v>3043875</v>
      </c>
      <c r="I59" s="72">
        <f>I57+I58</f>
        <v>7775781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c r="A1" s="238" t="s">
        <v>220</v>
      </c>
      <c r="B1" s="239"/>
      <c r="C1" s="239"/>
      <c r="D1" s="239"/>
      <c r="E1" s="239"/>
      <c r="F1" s="239"/>
      <c r="G1" s="239"/>
      <c r="H1" s="239"/>
      <c r="I1" s="239"/>
    </row>
    <row r="2" spans="1:9" ht="12.75" customHeight="1">
      <c r="A2" s="240" t="s">
        <v>328</v>
      </c>
      <c r="B2" s="192"/>
      <c r="C2" s="192"/>
      <c r="D2" s="192"/>
      <c r="E2" s="192"/>
      <c r="F2" s="192"/>
      <c r="G2" s="192"/>
      <c r="H2" s="192"/>
      <c r="I2" s="192"/>
    </row>
    <row r="3" spans="1:9">
      <c r="A3" s="248" t="s">
        <v>448</v>
      </c>
      <c r="B3" s="249"/>
      <c r="C3" s="249"/>
      <c r="D3" s="249"/>
      <c r="E3" s="249"/>
      <c r="F3" s="249"/>
      <c r="G3" s="249"/>
      <c r="H3" s="249"/>
      <c r="I3" s="249"/>
    </row>
    <row r="4" spans="1:9">
      <c r="A4" s="241" t="s">
        <v>329</v>
      </c>
      <c r="B4" s="195"/>
      <c r="C4" s="195"/>
      <c r="D4" s="195"/>
      <c r="E4" s="195"/>
      <c r="F4" s="195"/>
      <c r="G4" s="195"/>
      <c r="H4" s="195"/>
      <c r="I4" s="196"/>
    </row>
    <row r="5" spans="1:9" ht="24" thickBot="1">
      <c r="A5" s="263" t="s">
        <v>2</v>
      </c>
      <c r="B5" s="264"/>
      <c r="C5" s="264"/>
      <c r="D5" s="264"/>
      <c r="E5" s="264"/>
      <c r="F5" s="265"/>
      <c r="G5" s="14" t="s">
        <v>103</v>
      </c>
      <c r="H5" s="20" t="s">
        <v>301</v>
      </c>
      <c r="I5" s="20" t="s">
        <v>279</v>
      </c>
    </row>
    <row r="6" spans="1:9">
      <c r="A6" s="254">
        <v>1</v>
      </c>
      <c r="B6" s="255"/>
      <c r="C6" s="255"/>
      <c r="D6" s="255"/>
      <c r="E6" s="255"/>
      <c r="F6" s="256"/>
      <c r="G6" s="15">
        <v>2</v>
      </c>
      <c r="H6" s="21" t="s">
        <v>167</v>
      </c>
      <c r="I6" s="21" t="s">
        <v>168</v>
      </c>
    </row>
    <row r="7" spans="1:9">
      <c r="A7" s="259" t="s">
        <v>169</v>
      </c>
      <c r="B7" s="260"/>
      <c r="C7" s="260"/>
      <c r="D7" s="260"/>
      <c r="E7" s="260"/>
      <c r="F7" s="260"/>
      <c r="G7" s="260"/>
      <c r="H7" s="260"/>
      <c r="I7" s="261"/>
    </row>
    <row r="8" spans="1:9">
      <c r="A8" s="262" t="s">
        <v>221</v>
      </c>
      <c r="B8" s="262"/>
      <c r="C8" s="262"/>
      <c r="D8" s="262"/>
      <c r="E8" s="262"/>
      <c r="F8" s="262"/>
      <c r="G8" s="16">
        <v>1</v>
      </c>
      <c r="H8" s="23">
        <v>0</v>
      </c>
      <c r="I8" s="23">
        <v>0</v>
      </c>
    </row>
    <row r="9" spans="1:9">
      <c r="A9" s="246" t="s">
        <v>222</v>
      </c>
      <c r="B9" s="246"/>
      <c r="C9" s="246"/>
      <c r="D9" s="246"/>
      <c r="E9" s="246"/>
      <c r="F9" s="246"/>
      <c r="G9" s="17">
        <v>2</v>
      </c>
      <c r="H9" s="24">
        <v>0</v>
      </c>
      <c r="I9" s="24">
        <v>0</v>
      </c>
    </row>
    <row r="10" spans="1:9">
      <c r="A10" s="246" t="s">
        <v>223</v>
      </c>
      <c r="B10" s="246"/>
      <c r="C10" s="246"/>
      <c r="D10" s="246"/>
      <c r="E10" s="246"/>
      <c r="F10" s="246"/>
      <c r="G10" s="17">
        <v>3</v>
      </c>
      <c r="H10" s="24">
        <v>0</v>
      </c>
      <c r="I10" s="24">
        <v>0</v>
      </c>
    </row>
    <row r="11" spans="1:9">
      <c r="A11" s="246" t="s">
        <v>224</v>
      </c>
      <c r="B11" s="246"/>
      <c r="C11" s="246"/>
      <c r="D11" s="246"/>
      <c r="E11" s="246"/>
      <c r="F11" s="246"/>
      <c r="G11" s="17">
        <v>4</v>
      </c>
      <c r="H11" s="24">
        <v>0</v>
      </c>
      <c r="I11" s="24">
        <v>0</v>
      </c>
    </row>
    <row r="12" spans="1:9">
      <c r="A12" s="246" t="s">
        <v>395</v>
      </c>
      <c r="B12" s="246"/>
      <c r="C12" s="246"/>
      <c r="D12" s="246"/>
      <c r="E12" s="246"/>
      <c r="F12" s="246"/>
      <c r="G12" s="17">
        <v>5</v>
      </c>
      <c r="H12" s="24">
        <v>0</v>
      </c>
      <c r="I12" s="24">
        <v>0</v>
      </c>
    </row>
    <row r="13" spans="1:9">
      <c r="A13" s="247" t="s">
        <v>396</v>
      </c>
      <c r="B13" s="247"/>
      <c r="C13" s="247"/>
      <c r="D13" s="247"/>
      <c r="E13" s="247"/>
      <c r="F13" s="247"/>
      <c r="G13" s="57">
        <v>6</v>
      </c>
      <c r="H13" s="60">
        <f>SUM(H8:H12)</f>
        <v>0</v>
      </c>
      <c r="I13" s="60">
        <f>SUM(I8:I12)</f>
        <v>0</v>
      </c>
    </row>
    <row r="14" spans="1:9" ht="12.75" customHeight="1">
      <c r="A14" s="246" t="s">
        <v>397</v>
      </c>
      <c r="B14" s="246"/>
      <c r="C14" s="246"/>
      <c r="D14" s="246"/>
      <c r="E14" s="246"/>
      <c r="F14" s="246"/>
      <c r="G14" s="17">
        <v>7</v>
      </c>
      <c r="H14" s="24">
        <v>0</v>
      </c>
      <c r="I14" s="24">
        <v>0</v>
      </c>
    </row>
    <row r="15" spans="1:9" ht="12.75" customHeight="1">
      <c r="A15" s="246" t="s">
        <v>398</v>
      </c>
      <c r="B15" s="246"/>
      <c r="C15" s="246"/>
      <c r="D15" s="246"/>
      <c r="E15" s="246"/>
      <c r="F15" s="246"/>
      <c r="G15" s="17">
        <v>8</v>
      </c>
      <c r="H15" s="24">
        <v>0</v>
      </c>
      <c r="I15" s="24">
        <v>0</v>
      </c>
    </row>
    <row r="16" spans="1:9" ht="12.75" customHeight="1">
      <c r="A16" s="246" t="s">
        <v>399</v>
      </c>
      <c r="B16" s="246"/>
      <c r="C16" s="246"/>
      <c r="D16" s="246"/>
      <c r="E16" s="246"/>
      <c r="F16" s="246"/>
      <c r="G16" s="17">
        <v>9</v>
      </c>
      <c r="H16" s="24">
        <v>0</v>
      </c>
      <c r="I16" s="24">
        <v>0</v>
      </c>
    </row>
    <row r="17" spans="1:9" ht="12.75" customHeight="1">
      <c r="A17" s="246" t="s">
        <v>400</v>
      </c>
      <c r="B17" s="246"/>
      <c r="C17" s="246"/>
      <c r="D17" s="246"/>
      <c r="E17" s="246"/>
      <c r="F17" s="246"/>
      <c r="G17" s="17">
        <v>10</v>
      </c>
      <c r="H17" s="24">
        <v>0</v>
      </c>
      <c r="I17" s="24">
        <v>0</v>
      </c>
    </row>
    <row r="18" spans="1:9" ht="12.75" customHeight="1">
      <c r="A18" s="246" t="s">
        <v>401</v>
      </c>
      <c r="B18" s="246"/>
      <c r="C18" s="246"/>
      <c r="D18" s="246"/>
      <c r="E18" s="246"/>
      <c r="F18" s="246"/>
      <c r="G18" s="17">
        <v>11</v>
      </c>
      <c r="H18" s="24">
        <v>0</v>
      </c>
      <c r="I18" s="24">
        <v>0</v>
      </c>
    </row>
    <row r="19" spans="1:9" ht="12.75" customHeight="1">
      <c r="A19" s="246" t="s">
        <v>402</v>
      </c>
      <c r="B19" s="246"/>
      <c r="C19" s="246"/>
      <c r="D19" s="246"/>
      <c r="E19" s="246"/>
      <c r="F19" s="246"/>
      <c r="G19" s="17">
        <v>12</v>
      </c>
      <c r="H19" s="24">
        <v>0</v>
      </c>
      <c r="I19" s="24">
        <v>0</v>
      </c>
    </row>
    <row r="20" spans="1:9" ht="26.25" customHeight="1">
      <c r="A20" s="247" t="s">
        <v>403</v>
      </c>
      <c r="B20" s="247"/>
      <c r="C20" s="247"/>
      <c r="D20" s="247"/>
      <c r="E20" s="247"/>
      <c r="F20" s="247"/>
      <c r="G20" s="57">
        <v>13</v>
      </c>
      <c r="H20" s="60">
        <f>SUM(H14:H19)</f>
        <v>0</v>
      </c>
      <c r="I20" s="60">
        <f>SUM(I14:I19)</f>
        <v>0</v>
      </c>
    </row>
    <row r="21" spans="1:9" ht="27.6" customHeight="1">
      <c r="A21" s="258" t="s">
        <v>404</v>
      </c>
      <c r="B21" s="258"/>
      <c r="C21" s="258"/>
      <c r="D21" s="258"/>
      <c r="E21" s="258"/>
      <c r="F21" s="258"/>
      <c r="G21" s="58">
        <v>14</v>
      </c>
      <c r="H21" s="25">
        <f>H13+H20</f>
        <v>0</v>
      </c>
      <c r="I21" s="25">
        <f>I13+I20</f>
        <v>0</v>
      </c>
    </row>
    <row r="22" spans="1:9">
      <c r="A22" s="259" t="s">
        <v>189</v>
      </c>
      <c r="B22" s="260"/>
      <c r="C22" s="260"/>
      <c r="D22" s="260"/>
      <c r="E22" s="260"/>
      <c r="F22" s="260"/>
      <c r="G22" s="260"/>
      <c r="H22" s="260"/>
      <c r="I22" s="261"/>
    </row>
    <row r="23" spans="1:9" ht="26.45" customHeight="1">
      <c r="A23" s="262" t="s">
        <v>225</v>
      </c>
      <c r="B23" s="262"/>
      <c r="C23" s="262"/>
      <c r="D23" s="262"/>
      <c r="E23" s="262"/>
      <c r="F23" s="262"/>
      <c r="G23" s="16">
        <v>15</v>
      </c>
      <c r="H23" s="23">
        <v>0</v>
      </c>
      <c r="I23" s="23">
        <v>0</v>
      </c>
    </row>
    <row r="24" spans="1:9" ht="12.75" customHeight="1">
      <c r="A24" s="246" t="s">
        <v>226</v>
      </c>
      <c r="B24" s="246"/>
      <c r="C24" s="246"/>
      <c r="D24" s="246"/>
      <c r="E24" s="246"/>
      <c r="F24" s="246"/>
      <c r="G24" s="16">
        <v>16</v>
      </c>
      <c r="H24" s="24">
        <v>0</v>
      </c>
      <c r="I24" s="24">
        <v>0</v>
      </c>
    </row>
    <row r="25" spans="1:9" ht="12.75" customHeight="1">
      <c r="A25" s="246" t="s">
        <v>227</v>
      </c>
      <c r="B25" s="246"/>
      <c r="C25" s="246"/>
      <c r="D25" s="246"/>
      <c r="E25" s="246"/>
      <c r="F25" s="246"/>
      <c r="G25" s="16">
        <v>17</v>
      </c>
      <c r="H25" s="24">
        <v>0</v>
      </c>
      <c r="I25" s="24">
        <v>0</v>
      </c>
    </row>
    <row r="26" spans="1:9" ht="12.75" customHeight="1">
      <c r="A26" s="246" t="s">
        <v>228</v>
      </c>
      <c r="B26" s="246"/>
      <c r="C26" s="246"/>
      <c r="D26" s="246"/>
      <c r="E26" s="246"/>
      <c r="F26" s="246"/>
      <c r="G26" s="16">
        <v>18</v>
      </c>
      <c r="H26" s="24">
        <v>0</v>
      </c>
      <c r="I26" s="24">
        <v>0</v>
      </c>
    </row>
    <row r="27" spans="1:9" ht="12.75" customHeight="1">
      <c r="A27" s="246" t="s">
        <v>229</v>
      </c>
      <c r="B27" s="246"/>
      <c r="C27" s="246"/>
      <c r="D27" s="246"/>
      <c r="E27" s="246"/>
      <c r="F27" s="246"/>
      <c r="G27" s="16">
        <v>19</v>
      </c>
      <c r="H27" s="24">
        <v>0</v>
      </c>
      <c r="I27" s="24">
        <v>0</v>
      </c>
    </row>
    <row r="28" spans="1:9" ht="12.75" customHeight="1">
      <c r="A28" s="246" t="s">
        <v>230</v>
      </c>
      <c r="B28" s="246"/>
      <c r="C28" s="246"/>
      <c r="D28" s="246"/>
      <c r="E28" s="246"/>
      <c r="F28" s="246"/>
      <c r="G28" s="16">
        <v>20</v>
      </c>
      <c r="H28" s="24">
        <v>0</v>
      </c>
      <c r="I28" s="24">
        <v>0</v>
      </c>
    </row>
    <row r="29" spans="1:9" ht="24" customHeight="1">
      <c r="A29" s="252" t="s">
        <v>405</v>
      </c>
      <c r="B29" s="252"/>
      <c r="C29" s="252"/>
      <c r="D29" s="252"/>
      <c r="E29" s="252"/>
      <c r="F29" s="252"/>
      <c r="G29" s="57">
        <v>21</v>
      </c>
      <c r="H29" s="61">
        <f>SUM(H23:H28)</f>
        <v>0</v>
      </c>
      <c r="I29" s="61">
        <f>SUM(I23:I28)</f>
        <v>0</v>
      </c>
    </row>
    <row r="30" spans="1:9" ht="27" customHeight="1">
      <c r="A30" s="246" t="s">
        <v>231</v>
      </c>
      <c r="B30" s="246"/>
      <c r="C30" s="246"/>
      <c r="D30" s="246"/>
      <c r="E30" s="246"/>
      <c r="F30" s="246"/>
      <c r="G30" s="17">
        <v>22</v>
      </c>
      <c r="H30" s="24">
        <v>0</v>
      </c>
      <c r="I30" s="24">
        <v>0</v>
      </c>
    </row>
    <row r="31" spans="1:9" ht="12.75" customHeight="1">
      <c r="A31" s="246" t="s">
        <v>232</v>
      </c>
      <c r="B31" s="246"/>
      <c r="C31" s="246"/>
      <c r="D31" s="246"/>
      <c r="E31" s="246"/>
      <c r="F31" s="246"/>
      <c r="G31" s="17">
        <v>23</v>
      </c>
      <c r="H31" s="24">
        <v>0</v>
      </c>
      <c r="I31" s="24">
        <v>0</v>
      </c>
    </row>
    <row r="32" spans="1:9" ht="12.75" customHeight="1">
      <c r="A32" s="246" t="s">
        <v>406</v>
      </c>
      <c r="B32" s="246"/>
      <c r="C32" s="246"/>
      <c r="D32" s="246"/>
      <c r="E32" s="246"/>
      <c r="F32" s="246"/>
      <c r="G32" s="17">
        <v>24</v>
      </c>
      <c r="H32" s="24">
        <v>0</v>
      </c>
      <c r="I32" s="24">
        <v>0</v>
      </c>
    </row>
    <row r="33" spans="1:9" ht="12.75" customHeight="1">
      <c r="A33" s="246" t="s">
        <v>233</v>
      </c>
      <c r="B33" s="246"/>
      <c r="C33" s="246"/>
      <c r="D33" s="246"/>
      <c r="E33" s="246"/>
      <c r="F33" s="246"/>
      <c r="G33" s="17">
        <v>25</v>
      </c>
      <c r="H33" s="24">
        <v>0</v>
      </c>
      <c r="I33" s="24">
        <v>0</v>
      </c>
    </row>
    <row r="34" spans="1:9" ht="12.75" customHeight="1">
      <c r="A34" s="246" t="s">
        <v>234</v>
      </c>
      <c r="B34" s="246"/>
      <c r="C34" s="246"/>
      <c r="D34" s="246"/>
      <c r="E34" s="246"/>
      <c r="F34" s="246"/>
      <c r="G34" s="17">
        <v>26</v>
      </c>
      <c r="H34" s="24">
        <v>0</v>
      </c>
      <c r="I34" s="24">
        <v>0</v>
      </c>
    </row>
    <row r="35" spans="1:9" ht="25.9" customHeight="1">
      <c r="A35" s="252" t="s">
        <v>407</v>
      </c>
      <c r="B35" s="252"/>
      <c r="C35" s="252"/>
      <c r="D35" s="252"/>
      <c r="E35" s="252"/>
      <c r="F35" s="252"/>
      <c r="G35" s="57">
        <v>27</v>
      </c>
      <c r="H35" s="61">
        <f>SUM(H30:H34)</f>
        <v>0</v>
      </c>
      <c r="I35" s="61">
        <f>SUM(I30:I34)</f>
        <v>0</v>
      </c>
    </row>
    <row r="36" spans="1:9" ht="28.15" customHeight="1">
      <c r="A36" s="258" t="s">
        <v>408</v>
      </c>
      <c r="B36" s="258"/>
      <c r="C36" s="258"/>
      <c r="D36" s="258"/>
      <c r="E36" s="258"/>
      <c r="F36" s="258"/>
      <c r="G36" s="58">
        <v>28</v>
      </c>
      <c r="H36" s="62">
        <f>H29+H35</f>
        <v>0</v>
      </c>
      <c r="I36" s="62">
        <f>I29+I35</f>
        <v>0</v>
      </c>
    </row>
    <row r="37" spans="1:9">
      <c r="A37" s="259" t="s">
        <v>204</v>
      </c>
      <c r="B37" s="260"/>
      <c r="C37" s="260"/>
      <c r="D37" s="260"/>
      <c r="E37" s="260"/>
      <c r="F37" s="260"/>
      <c r="G37" s="260">
        <v>0</v>
      </c>
      <c r="H37" s="260"/>
      <c r="I37" s="261"/>
    </row>
    <row r="38" spans="1:9" ht="12.75" customHeight="1">
      <c r="A38" s="266" t="s">
        <v>235</v>
      </c>
      <c r="B38" s="266"/>
      <c r="C38" s="266"/>
      <c r="D38" s="266"/>
      <c r="E38" s="266"/>
      <c r="F38" s="266"/>
      <c r="G38" s="16">
        <v>29</v>
      </c>
      <c r="H38" s="23">
        <v>0</v>
      </c>
      <c r="I38" s="23">
        <v>0</v>
      </c>
    </row>
    <row r="39" spans="1:9" ht="25.15" customHeight="1">
      <c r="A39" s="251" t="s">
        <v>236</v>
      </c>
      <c r="B39" s="251"/>
      <c r="C39" s="251"/>
      <c r="D39" s="251"/>
      <c r="E39" s="251"/>
      <c r="F39" s="251"/>
      <c r="G39" s="17">
        <v>30</v>
      </c>
      <c r="H39" s="24">
        <v>0</v>
      </c>
      <c r="I39" s="24">
        <v>0</v>
      </c>
    </row>
    <row r="40" spans="1:9" ht="12.75" customHeight="1">
      <c r="A40" s="251" t="s">
        <v>237</v>
      </c>
      <c r="B40" s="251"/>
      <c r="C40" s="251"/>
      <c r="D40" s="251"/>
      <c r="E40" s="251"/>
      <c r="F40" s="251"/>
      <c r="G40" s="17">
        <v>31</v>
      </c>
      <c r="H40" s="24">
        <v>0</v>
      </c>
      <c r="I40" s="24">
        <v>0</v>
      </c>
    </row>
    <row r="41" spans="1:9" ht="12.75" customHeight="1">
      <c r="A41" s="251" t="s">
        <v>238</v>
      </c>
      <c r="B41" s="251"/>
      <c r="C41" s="251"/>
      <c r="D41" s="251"/>
      <c r="E41" s="251"/>
      <c r="F41" s="251"/>
      <c r="G41" s="17">
        <v>32</v>
      </c>
      <c r="H41" s="24">
        <v>0</v>
      </c>
      <c r="I41" s="24">
        <v>0</v>
      </c>
    </row>
    <row r="42" spans="1:9" ht="25.9" customHeight="1">
      <c r="A42" s="252" t="s">
        <v>409</v>
      </c>
      <c r="B42" s="252"/>
      <c r="C42" s="252"/>
      <c r="D42" s="252"/>
      <c r="E42" s="252"/>
      <c r="F42" s="252"/>
      <c r="G42" s="57">
        <v>33</v>
      </c>
      <c r="H42" s="61">
        <f>H41+H40+H39+H38</f>
        <v>0</v>
      </c>
      <c r="I42" s="61">
        <f>I41+I40+I39+I38</f>
        <v>0</v>
      </c>
    </row>
    <row r="43" spans="1:9" ht="24.6" customHeight="1">
      <c r="A43" s="251" t="s">
        <v>239</v>
      </c>
      <c r="B43" s="251"/>
      <c r="C43" s="251"/>
      <c r="D43" s="251"/>
      <c r="E43" s="251"/>
      <c r="F43" s="251"/>
      <c r="G43" s="17">
        <v>34</v>
      </c>
      <c r="H43" s="24">
        <v>0</v>
      </c>
      <c r="I43" s="24">
        <v>0</v>
      </c>
    </row>
    <row r="44" spans="1:9" ht="12.75" customHeight="1">
      <c r="A44" s="251" t="s">
        <v>240</v>
      </c>
      <c r="B44" s="251"/>
      <c r="C44" s="251"/>
      <c r="D44" s="251"/>
      <c r="E44" s="251"/>
      <c r="F44" s="251"/>
      <c r="G44" s="17">
        <v>35</v>
      </c>
      <c r="H44" s="24">
        <v>0</v>
      </c>
      <c r="I44" s="24">
        <v>0</v>
      </c>
    </row>
    <row r="45" spans="1:9" ht="12.75" customHeight="1">
      <c r="A45" s="251" t="s">
        <v>241</v>
      </c>
      <c r="B45" s="251"/>
      <c r="C45" s="251"/>
      <c r="D45" s="251"/>
      <c r="E45" s="251"/>
      <c r="F45" s="251"/>
      <c r="G45" s="17">
        <v>36</v>
      </c>
      <c r="H45" s="24">
        <v>0</v>
      </c>
      <c r="I45" s="24">
        <v>0</v>
      </c>
    </row>
    <row r="46" spans="1:9" ht="21" customHeight="1">
      <c r="A46" s="251" t="s">
        <v>242</v>
      </c>
      <c r="B46" s="251"/>
      <c r="C46" s="251"/>
      <c r="D46" s="251"/>
      <c r="E46" s="251"/>
      <c r="F46" s="251"/>
      <c r="G46" s="17">
        <v>37</v>
      </c>
      <c r="H46" s="24">
        <v>0</v>
      </c>
      <c r="I46" s="24">
        <v>0</v>
      </c>
    </row>
    <row r="47" spans="1:9" ht="12.75" customHeight="1">
      <c r="A47" s="251" t="s">
        <v>243</v>
      </c>
      <c r="B47" s="251"/>
      <c r="C47" s="251"/>
      <c r="D47" s="251"/>
      <c r="E47" s="251"/>
      <c r="F47" s="251"/>
      <c r="G47" s="17">
        <v>38</v>
      </c>
      <c r="H47" s="24">
        <v>0</v>
      </c>
      <c r="I47" s="24">
        <v>0</v>
      </c>
    </row>
    <row r="48" spans="1:9" ht="22.9" customHeight="1">
      <c r="A48" s="252" t="s">
        <v>410</v>
      </c>
      <c r="B48" s="252"/>
      <c r="C48" s="252"/>
      <c r="D48" s="252"/>
      <c r="E48" s="252"/>
      <c r="F48" s="252"/>
      <c r="G48" s="57">
        <v>39</v>
      </c>
      <c r="H48" s="61">
        <f>H47+H46+H45+H44+H43</f>
        <v>0</v>
      </c>
      <c r="I48" s="61">
        <f>I47+I46+I45+I44+I43</f>
        <v>0</v>
      </c>
    </row>
    <row r="49" spans="1:9" ht="25.9" customHeight="1">
      <c r="A49" s="253" t="s">
        <v>445</v>
      </c>
      <c r="B49" s="253"/>
      <c r="C49" s="253"/>
      <c r="D49" s="253"/>
      <c r="E49" s="253"/>
      <c r="F49" s="253"/>
      <c r="G49" s="57">
        <v>40</v>
      </c>
      <c r="H49" s="61">
        <f>H48+H42</f>
        <v>0</v>
      </c>
      <c r="I49" s="61">
        <f>I48+I42</f>
        <v>0</v>
      </c>
    </row>
    <row r="50" spans="1:9" ht="12.75" customHeight="1">
      <c r="A50" s="246" t="s">
        <v>244</v>
      </c>
      <c r="B50" s="246"/>
      <c r="C50" s="246"/>
      <c r="D50" s="246"/>
      <c r="E50" s="246"/>
      <c r="F50" s="246"/>
      <c r="G50" s="17">
        <v>41</v>
      </c>
      <c r="H50" s="24">
        <v>0</v>
      </c>
      <c r="I50" s="24">
        <v>0</v>
      </c>
    </row>
    <row r="51" spans="1:9" ht="25.9" customHeight="1">
      <c r="A51" s="253" t="s">
        <v>411</v>
      </c>
      <c r="B51" s="253"/>
      <c r="C51" s="253"/>
      <c r="D51" s="253"/>
      <c r="E51" s="253"/>
      <c r="F51" s="253"/>
      <c r="G51" s="57">
        <v>42</v>
      </c>
      <c r="H51" s="61">
        <f>H21+H36+H49+H50</f>
        <v>0</v>
      </c>
      <c r="I51" s="61">
        <f>I21+I36+I49+I50</f>
        <v>0</v>
      </c>
    </row>
    <row r="52" spans="1:9" ht="12.75" customHeight="1">
      <c r="A52" s="257" t="s">
        <v>218</v>
      </c>
      <c r="B52" s="257"/>
      <c r="C52" s="257"/>
      <c r="D52" s="257"/>
      <c r="E52" s="257"/>
      <c r="F52" s="257"/>
      <c r="G52" s="17">
        <v>43</v>
      </c>
      <c r="H52" s="24">
        <v>0</v>
      </c>
      <c r="I52" s="24">
        <v>0</v>
      </c>
    </row>
    <row r="53" spans="1:9" ht="31.9" customHeight="1">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J56" sqref="J56"/>
    </sheetView>
  </sheetViews>
  <sheetFormatPr defaultRowHeight="12.75"/>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85" t="s">
        <v>245</v>
      </c>
      <c r="B1" s="286"/>
      <c r="C1" s="286"/>
      <c r="D1" s="286"/>
      <c r="E1" s="286"/>
      <c r="F1" s="286"/>
      <c r="G1" s="286"/>
      <c r="H1" s="286"/>
      <c r="I1" s="286"/>
      <c r="J1" s="286"/>
      <c r="K1" s="26"/>
    </row>
    <row r="2" spans="1:25" ht="15.75">
      <c r="A2" s="2"/>
      <c r="B2" s="3"/>
      <c r="C2" s="287" t="s">
        <v>246</v>
      </c>
      <c r="D2" s="287"/>
      <c r="E2" s="9">
        <v>45658</v>
      </c>
      <c r="F2" s="4" t="s">
        <v>0</v>
      </c>
      <c r="G2" s="9">
        <v>46022</v>
      </c>
      <c r="H2" s="27"/>
      <c r="I2" s="27"/>
      <c r="J2" s="27"/>
      <c r="K2" s="26"/>
      <c r="X2" s="28" t="s">
        <v>448</v>
      </c>
    </row>
    <row r="3" spans="1:25" ht="13.5" customHeight="1" thickBot="1">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c r="A7" s="274" t="s">
        <v>298</v>
      </c>
      <c r="B7" s="274"/>
      <c r="C7" s="274"/>
      <c r="D7" s="274"/>
      <c r="E7" s="274"/>
      <c r="F7" s="274"/>
      <c r="G7" s="6">
        <v>1</v>
      </c>
      <c r="H7" s="33">
        <v>54594592</v>
      </c>
      <c r="I7" s="33">
        <v>25938305</v>
      </c>
      <c r="J7" s="33">
        <v>885798</v>
      </c>
      <c r="K7" s="33">
        <v>2772641</v>
      </c>
      <c r="L7" s="33">
        <v>871127</v>
      </c>
      <c r="M7" s="33">
        <v>16639</v>
      </c>
      <c r="N7" s="33">
        <v>6880988</v>
      </c>
      <c r="O7" s="33">
        <v>-3796100</v>
      </c>
      <c r="P7" s="33">
        <v>0</v>
      </c>
      <c r="Q7" s="33">
        <v>0</v>
      </c>
      <c r="R7" s="33">
        <v>0</v>
      </c>
      <c r="S7" s="33">
        <v>0</v>
      </c>
      <c r="T7" s="33">
        <v>-6626452</v>
      </c>
      <c r="U7" s="33">
        <v>19939404</v>
      </c>
      <c r="V7" s="33">
        <v>-1271328</v>
      </c>
      <c r="W7" s="34">
        <f>H7+I7+J7+K7-L7+M7+N7+O7+P7+Q7+R7+U7+V7+S7+T7</f>
        <v>98463360</v>
      </c>
      <c r="X7" s="33">
        <v>0</v>
      </c>
      <c r="Y7" s="34">
        <f>W7+X7</f>
        <v>98463360</v>
      </c>
    </row>
    <row r="8" spans="1: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c r="A10" s="275" t="s">
        <v>299</v>
      </c>
      <c r="B10" s="275"/>
      <c r="C10" s="275"/>
      <c r="D10" s="275"/>
      <c r="E10" s="275"/>
      <c r="F10" s="275"/>
      <c r="G10" s="7">
        <v>4</v>
      </c>
      <c r="H10" s="34">
        <f>H7+H8+H9</f>
        <v>54594592</v>
      </c>
      <c r="I10" s="34">
        <f t="shared" ref="I10:Y10" si="2">I7+I8+I9</f>
        <v>25938305</v>
      </c>
      <c r="J10" s="34">
        <f t="shared" si="2"/>
        <v>885798</v>
      </c>
      <c r="K10" s="34">
        <f>K7+K8+K9</f>
        <v>2772641</v>
      </c>
      <c r="L10" s="34">
        <f t="shared" si="2"/>
        <v>871127</v>
      </c>
      <c r="M10" s="34">
        <f t="shared" si="2"/>
        <v>16639</v>
      </c>
      <c r="N10" s="34">
        <f t="shared" si="2"/>
        <v>6880988</v>
      </c>
      <c r="O10" s="34">
        <f t="shared" si="2"/>
        <v>-3796100</v>
      </c>
      <c r="P10" s="34">
        <f t="shared" si="2"/>
        <v>0</v>
      </c>
      <c r="Q10" s="34">
        <f t="shared" si="2"/>
        <v>0</v>
      </c>
      <c r="R10" s="34">
        <f t="shared" si="2"/>
        <v>0</v>
      </c>
      <c r="S10" s="34">
        <f t="shared" si="2"/>
        <v>0</v>
      </c>
      <c r="T10" s="34">
        <f t="shared" si="2"/>
        <v>-6626452</v>
      </c>
      <c r="U10" s="34">
        <f t="shared" si="2"/>
        <v>19939404</v>
      </c>
      <c r="V10" s="34">
        <f t="shared" si="2"/>
        <v>-1271328</v>
      </c>
      <c r="W10" s="34">
        <f t="shared" si="2"/>
        <v>98463360</v>
      </c>
      <c r="X10" s="34">
        <f t="shared" si="2"/>
        <v>0</v>
      </c>
      <c r="Y10" s="34">
        <f t="shared" si="2"/>
        <v>98463360</v>
      </c>
    </row>
    <row r="11" spans="1: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2131791</v>
      </c>
      <c r="W11" s="34">
        <f t="shared" ref="W11:W29" si="3">H11+I11+J11+K11-L11+M11+N11+O11+P11+Q11+R11+U11+V11+S11+T11</f>
        <v>2131791</v>
      </c>
      <c r="X11" s="33">
        <v>0</v>
      </c>
      <c r="Y11" s="34">
        <f t="shared" ref="Y11:Y29" si="4">W11+X11</f>
        <v>2131791</v>
      </c>
    </row>
    <row r="12" spans="1: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-1099286</v>
      </c>
      <c r="U12" s="35">
        <v>0</v>
      </c>
      <c r="V12" s="35">
        <v>0</v>
      </c>
      <c r="W12" s="34">
        <f t="shared" si="3"/>
        <v>-1099286</v>
      </c>
      <c r="X12" s="33">
        <v>0</v>
      </c>
      <c r="Y12" s="34">
        <f t="shared" si="4"/>
        <v>-1099286</v>
      </c>
    </row>
    <row r="13" spans="1:25" ht="26.25" customHeight="1">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c r="A19" s="269" t="s">
        <v>274</v>
      </c>
      <c r="B19" s="269"/>
      <c r="C19" s="269"/>
      <c r="D19" s="269"/>
      <c r="E19" s="269"/>
      <c r="F19" s="269"/>
      <c r="G19" s="6">
        <v>13</v>
      </c>
      <c r="H19" s="33">
        <v>0</v>
      </c>
      <c r="I19" s="33">
        <v>0</v>
      </c>
      <c r="J19" s="33">
        <v>0</v>
      </c>
      <c r="K19" s="33">
        <v>0</v>
      </c>
      <c r="L19" s="33">
        <v>0</v>
      </c>
      <c r="M19" s="33">
        <v>0</v>
      </c>
      <c r="N19" s="33">
        <v>0</v>
      </c>
      <c r="O19" s="33">
        <v>-755529</v>
      </c>
      <c r="P19" s="33">
        <v>0</v>
      </c>
      <c r="Q19" s="33">
        <v>0</v>
      </c>
      <c r="R19" s="33">
        <v>0</v>
      </c>
      <c r="S19" s="33">
        <v>0</v>
      </c>
      <c r="T19" s="33">
        <v>0</v>
      </c>
      <c r="U19" s="33">
        <v>0</v>
      </c>
      <c r="V19" s="33">
        <v>0</v>
      </c>
      <c r="W19" s="34">
        <f t="shared" si="3"/>
        <v>-755529</v>
      </c>
      <c r="X19" s="33">
        <v>0</v>
      </c>
      <c r="Y19" s="34">
        <f t="shared" si="4"/>
        <v>-755529</v>
      </c>
    </row>
    <row r="20" spans="1:25">
      <c r="A20" s="269" t="s">
        <v>275</v>
      </c>
      <c r="B20" s="269"/>
      <c r="C20" s="269"/>
      <c r="D20" s="269"/>
      <c r="E20" s="269"/>
      <c r="F20" s="269"/>
      <c r="G20" s="6">
        <v>14</v>
      </c>
      <c r="H20" s="35">
        <v>0</v>
      </c>
      <c r="I20" s="35">
        <v>0</v>
      </c>
      <c r="J20" s="35">
        <v>0</v>
      </c>
      <c r="K20" s="35">
        <v>0</v>
      </c>
      <c r="L20" s="35">
        <v>0</v>
      </c>
      <c r="M20" s="35">
        <v>0</v>
      </c>
      <c r="N20" s="33">
        <v>0</v>
      </c>
      <c r="O20" s="33">
        <v>135995</v>
      </c>
      <c r="P20" s="33">
        <v>0</v>
      </c>
      <c r="Q20" s="33">
        <v>0</v>
      </c>
      <c r="R20" s="33">
        <v>0</v>
      </c>
      <c r="S20" s="33">
        <v>0</v>
      </c>
      <c r="T20" s="33">
        <v>0</v>
      </c>
      <c r="U20" s="33">
        <v>0</v>
      </c>
      <c r="V20" s="33">
        <v>0</v>
      </c>
      <c r="W20" s="34">
        <f t="shared" si="3"/>
        <v>135995</v>
      </c>
      <c r="X20" s="33">
        <v>0</v>
      </c>
      <c r="Y20" s="34">
        <f t="shared" si="4"/>
        <v>135995</v>
      </c>
    </row>
    <row r="21" spans="1:25" ht="30.75" customHeight="1">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c r="A27" s="269" t="s">
        <v>424</v>
      </c>
      <c r="B27" s="269"/>
      <c r="C27" s="269"/>
      <c r="D27" s="269"/>
      <c r="E27" s="269"/>
      <c r="F27" s="269"/>
      <c r="G27" s="6">
        <v>21</v>
      </c>
      <c r="H27" s="33">
        <v>0</v>
      </c>
      <c r="I27" s="33">
        <v>-45069</v>
      </c>
      <c r="J27" s="33">
        <v>0</v>
      </c>
      <c r="K27" s="33">
        <v>-1979046</v>
      </c>
      <c r="L27" s="33">
        <v>-77532</v>
      </c>
      <c r="M27" s="33">
        <v>0</v>
      </c>
      <c r="N27" s="33">
        <v>2228614</v>
      </c>
      <c r="O27" s="33">
        <v>354768</v>
      </c>
      <c r="P27" s="33">
        <v>0</v>
      </c>
      <c r="Q27" s="33">
        <v>0</v>
      </c>
      <c r="R27" s="33">
        <v>0</v>
      </c>
      <c r="S27" s="33">
        <v>0</v>
      </c>
      <c r="T27" s="33">
        <v>0</v>
      </c>
      <c r="U27" s="33">
        <v>-605777</v>
      </c>
      <c r="V27" s="33">
        <v>0</v>
      </c>
      <c r="W27" s="34">
        <f t="shared" si="3"/>
        <v>31022</v>
      </c>
      <c r="X27" s="33">
        <v>0</v>
      </c>
      <c r="Y27" s="34">
        <f t="shared" si="4"/>
        <v>31022</v>
      </c>
    </row>
    <row r="28" spans="1:25" ht="12.75" customHeight="1">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-1271328</v>
      </c>
      <c r="V28" s="33">
        <v>1271328</v>
      </c>
      <c r="W28" s="34">
        <f t="shared" si="3"/>
        <v>0</v>
      </c>
      <c r="X28" s="33">
        <v>0</v>
      </c>
      <c r="Y28" s="34">
        <f t="shared" si="4"/>
        <v>0</v>
      </c>
    </row>
    <row r="29" spans="1:25" ht="12.75" customHeight="1">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c r="A30" s="270" t="s">
        <v>427</v>
      </c>
      <c r="B30" s="270"/>
      <c r="C30" s="270"/>
      <c r="D30" s="270"/>
      <c r="E30" s="270"/>
      <c r="F30" s="270"/>
      <c r="G30" s="8">
        <v>24</v>
      </c>
      <c r="H30" s="36">
        <f>SUM(H10:H29)</f>
        <v>54594592</v>
      </c>
      <c r="I30" s="36">
        <f t="shared" ref="I30:Y30" si="5">SUM(I10:I29)</f>
        <v>25893236</v>
      </c>
      <c r="J30" s="36">
        <f t="shared" si="5"/>
        <v>885798</v>
      </c>
      <c r="K30" s="36">
        <f t="shared" si="5"/>
        <v>793595</v>
      </c>
      <c r="L30" s="36">
        <f t="shared" si="5"/>
        <v>793595</v>
      </c>
      <c r="M30" s="36">
        <f t="shared" si="5"/>
        <v>16639</v>
      </c>
      <c r="N30" s="36">
        <f t="shared" si="5"/>
        <v>9109602</v>
      </c>
      <c r="O30" s="36">
        <f t="shared" si="5"/>
        <v>-4060866</v>
      </c>
      <c r="P30" s="36">
        <f t="shared" si="5"/>
        <v>0</v>
      </c>
      <c r="Q30" s="36">
        <f t="shared" si="5"/>
        <v>0</v>
      </c>
      <c r="R30" s="36">
        <f t="shared" si="5"/>
        <v>0</v>
      </c>
      <c r="S30" s="36">
        <f t="shared" si="5"/>
        <v>0</v>
      </c>
      <c r="T30" s="36">
        <f t="shared" si="5"/>
        <v>-7725738</v>
      </c>
      <c r="U30" s="36">
        <f t="shared" si="5"/>
        <v>18062299</v>
      </c>
      <c r="V30" s="36">
        <f t="shared" si="5"/>
        <v>2131791</v>
      </c>
      <c r="W30" s="36">
        <f t="shared" si="5"/>
        <v>98907353</v>
      </c>
      <c r="X30" s="36">
        <f t="shared" si="5"/>
        <v>0</v>
      </c>
      <c r="Y30" s="36">
        <f t="shared" si="5"/>
        <v>98907353</v>
      </c>
    </row>
    <row r="31" spans="1: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-619534</v>
      </c>
      <c r="P32" s="34">
        <f t="shared" si="6"/>
        <v>0</v>
      </c>
      <c r="Q32" s="34">
        <f t="shared" si="6"/>
        <v>0</v>
      </c>
      <c r="R32" s="34">
        <f t="shared" si="6"/>
        <v>0</v>
      </c>
      <c r="S32" s="34">
        <f t="shared" ref="S32:T32" si="7">SUM(S12:S20)</f>
        <v>0</v>
      </c>
      <c r="T32" s="34">
        <f t="shared" si="7"/>
        <v>-1099286</v>
      </c>
      <c r="U32" s="34">
        <f t="shared" si="6"/>
        <v>0</v>
      </c>
      <c r="V32" s="34">
        <f t="shared" si="6"/>
        <v>0</v>
      </c>
      <c r="W32" s="34">
        <f t="shared" si="6"/>
        <v>-1718820</v>
      </c>
      <c r="X32" s="34">
        <f t="shared" si="6"/>
        <v>0</v>
      </c>
      <c r="Y32" s="34">
        <f t="shared" si="6"/>
        <v>-1718820</v>
      </c>
    </row>
    <row r="33" spans="1:25" ht="31.5" customHeight="1">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-619534</v>
      </c>
      <c r="P33" s="34">
        <f t="shared" si="8"/>
        <v>0</v>
      </c>
      <c r="Q33" s="34">
        <f t="shared" si="8"/>
        <v>0</v>
      </c>
      <c r="R33" s="34">
        <f t="shared" si="8"/>
        <v>0</v>
      </c>
      <c r="S33" s="34">
        <f t="shared" ref="S33:T33" si="9">S11+S32</f>
        <v>0</v>
      </c>
      <c r="T33" s="34">
        <f t="shared" si="9"/>
        <v>-1099286</v>
      </c>
      <c r="U33" s="34">
        <f t="shared" si="8"/>
        <v>0</v>
      </c>
      <c r="V33" s="34">
        <f t="shared" si="8"/>
        <v>2131791</v>
      </c>
      <c r="W33" s="34">
        <f t="shared" si="8"/>
        <v>412971</v>
      </c>
      <c r="X33" s="34">
        <f t="shared" si="8"/>
        <v>0</v>
      </c>
      <c r="Y33" s="34">
        <f t="shared" si="8"/>
        <v>412971</v>
      </c>
    </row>
    <row r="34" spans="1:25" ht="30.75" customHeight="1">
      <c r="A34" s="268" t="s">
        <v>429</v>
      </c>
      <c r="B34" s="268"/>
      <c r="C34" s="268"/>
      <c r="D34" s="268"/>
      <c r="E34" s="268"/>
      <c r="F34" s="268"/>
      <c r="G34" s="8">
        <v>27</v>
      </c>
      <c r="H34" s="36">
        <f>SUM(H21:H29)</f>
        <v>0</v>
      </c>
      <c r="I34" s="36">
        <f t="shared" ref="I34:Y34" si="10">SUM(I21:I29)</f>
        <v>-45069</v>
      </c>
      <c r="J34" s="36">
        <f t="shared" si="10"/>
        <v>0</v>
      </c>
      <c r="K34" s="36">
        <f t="shared" si="10"/>
        <v>-1979046</v>
      </c>
      <c r="L34" s="36">
        <f t="shared" si="10"/>
        <v>-77532</v>
      </c>
      <c r="M34" s="36">
        <f t="shared" si="10"/>
        <v>0</v>
      </c>
      <c r="N34" s="36">
        <f t="shared" si="10"/>
        <v>2228614</v>
      </c>
      <c r="O34" s="36">
        <f t="shared" si="10"/>
        <v>354768</v>
      </c>
      <c r="P34" s="36">
        <f t="shared" si="10"/>
        <v>0</v>
      </c>
      <c r="Q34" s="36">
        <f t="shared" si="10"/>
        <v>0</v>
      </c>
      <c r="R34" s="36">
        <f t="shared" si="10"/>
        <v>0</v>
      </c>
      <c r="S34" s="36">
        <f t="shared" ref="S34:T34" si="11">SUM(S21:S29)</f>
        <v>0</v>
      </c>
      <c r="T34" s="36">
        <f t="shared" si="11"/>
        <v>0</v>
      </c>
      <c r="U34" s="36">
        <f t="shared" si="10"/>
        <v>-1877105</v>
      </c>
      <c r="V34" s="36">
        <f t="shared" si="10"/>
        <v>1271328</v>
      </c>
      <c r="W34" s="36">
        <f t="shared" si="10"/>
        <v>31022</v>
      </c>
      <c r="X34" s="36">
        <f t="shared" si="10"/>
        <v>0</v>
      </c>
      <c r="Y34" s="36">
        <f t="shared" si="10"/>
        <v>31022</v>
      </c>
    </row>
    <row r="35" spans="1: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c r="A36" s="274" t="s">
        <v>300</v>
      </c>
      <c r="B36" s="274"/>
      <c r="C36" s="274"/>
      <c r="D36" s="274"/>
      <c r="E36" s="274"/>
      <c r="F36" s="274"/>
      <c r="G36" s="6">
        <v>28</v>
      </c>
      <c r="H36" s="33">
        <v>54594592</v>
      </c>
      <c r="I36" s="33">
        <v>25893236</v>
      </c>
      <c r="J36" s="33">
        <v>885798</v>
      </c>
      <c r="K36" s="33">
        <v>793595</v>
      </c>
      <c r="L36" s="33">
        <v>793595</v>
      </c>
      <c r="M36" s="33">
        <v>16639</v>
      </c>
      <c r="N36" s="33">
        <v>9109602</v>
      </c>
      <c r="O36" s="33">
        <v>-4060866</v>
      </c>
      <c r="P36" s="33">
        <v>0</v>
      </c>
      <c r="Q36" s="33">
        <v>0</v>
      </c>
      <c r="R36" s="33">
        <v>0</v>
      </c>
      <c r="S36" s="33">
        <v>0</v>
      </c>
      <c r="T36" s="33">
        <v>-7725738</v>
      </c>
      <c r="U36" s="33">
        <v>18062299</v>
      </c>
      <c r="V36" s="33">
        <v>2131791</v>
      </c>
      <c r="W36" s="37">
        <f>H36+I36+J36+K36-L36+M36+N36+O36+P36+Q36+R36+U36+V36+S36+T36</f>
        <v>98907353</v>
      </c>
      <c r="X36" s="33">
        <v>0</v>
      </c>
      <c r="Y36" s="37">
        <f t="shared" ref="Y36:Y38" si="12">W36+X36</f>
        <v>98907353</v>
      </c>
    </row>
    <row r="37" spans="1:25" ht="12.75" customHeight="1">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c r="A39" s="275" t="s">
        <v>430</v>
      </c>
      <c r="B39" s="275"/>
      <c r="C39" s="275"/>
      <c r="D39" s="275"/>
      <c r="E39" s="275"/>
      <c r="F39" s="275"/>
      <c r="G39" s="7">
        <v>31</v>
      </c>
      <c r="H39" s="34">
        <f>H36+H37+H38</f>
        <v>54594592</v>
      </c>
      <c r="I39" s="34">
        <f t="shared" ref="I39:Y39" si="14">I36+I37+I38</f>
        <v>25893236</v>
      </c>
      <c r="J39" s="34">
        <f t="shared" si="14"/>
        <v>885798</v>
      </c>
      <c r="K39" s="34">
        <f t="shared" si="14"/>
        <v>793595</v>
      </c>
      <c r="L39" s="34">
        <f t="shared" si="14"/>
        <v>793595</v>
      </c>
      <c r="M39" s="34">
        <f t="shared" si="14"/>
        <v>16639</v>
      </c>
      <c r="N39" s="34">
        <f t="shared" si="14"/>
        <v>9109602</v>
      </c>
      <c r="O39" s="34">
        <f t="shared" si="14"/>
        <v>-4060866</v>
      </c>
      <c r="P39" s="34">
        <f t="shared" si="14"/>
        <v>0</v>
      </c>
      <c r="Q39" s="34">
        <f t="shared" si="14"/>
        <v>0</v>
      </c>
      <c r="R39" s="34">
        <f t="shared" si="14"/>
        <v>0</v>
      </c>
      <c r="S39" s="34">
        <f t="shared" si="14"/>
        <v>0</v>
      </c>
      <c r="T39" s="34">
        <f t="shared" si="14"/>
        <v>-7725738</v>
      </c>
      <c r="U39" s="34">
        <f t="shared" si="14"/>
        <v>18062299</v>
      </c>
      <c r="V39" s="34">
        <f t="shared" si="14"/>
        <v>2131791</v>
      </c>
      <c r="W39" s="34">
        <f t="shared" si="14"/>
        <v>98907353</v>
      </c>
      <c r="X39" s="34">
        <f t="shared" si="14"/>
        <v>0</v>
      </c>
      <c r="Y39" s="34">
        <f t="shared" si="14"/>
        <v>98907353</v>
      </c>
    </row>
    <row r="40" spans="1:25" ht="12.75" customHeight="1">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14160738</v>
      </c>
      <c r="W40" s="37">
        <f t="shared" ref="W40:W58" si="15">H40+I40+J40+K40-L40+M40+N40+O40+P40+Q40+R40+U40+V40+S40+T40</f>
        <v>14160738</v>
      </c>
      <c r="X40" s="33">
        <v>0</v>
      </c>
      <c r="Y40" s="37">
        <f t="shared" ref="Y40:Y58" si="16">W40+X40</f>
        <v>14160738</v>
      </c>
    </row>
    <row r="41" spans="1:25" ht="12.75" customHeight="1">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64346</v>
      </c>
      <c r="U41" s="35">
        <v>0</v>
      </c>
      <c r="V41" s="35">
        <v>0</v>
      </c>
      <c r="W41" s="37">
        <f t="shared" si="15"/>
        <v>64346</v>
      </c>
      <c r="X41" s="33">
        <v>0</v>
      </c>
      <c r="Y41" s="37">
        <f t="shared" si="16"/>
        <v>64346</v>
      </c>
    </row>
    <row r="42" spans="1:25" ht="27" customHeight="1">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c r="A48" s="269" t="s">
        <v>274</v>
      </c>
      <c r="B48" s="269"/>
      <c r="C48" s="269"/>
      <c r="D48" s="269"/>
      <c r="E48" s="269"/>
      <c r="F48" s="269"/>
      <c r="G48" s="6">
        <v>40</v>
      </c>
      <c r="H48" s="33">
        <v>0</v>
      </c>
      <c r="I48" s="33">
        <v>0</v>
      </c>
      <c r="J48" s="33">
        <v>0</v>
      </c>
      <c r="K48" s="33">
        <v>0</v>
      </c>
      <c r="L48" s="33">
        <v>0</v>
      </c>
      <c r="M48" s="33">
        <v>0</v>
      </c>
      <c r="N48" s="33">
        <v>0</v>
      </c>
      <c r="O48" s="33">
        <v>1602928</v>
      </c>
      <c r="P48" s="33">
        <v>0</v>
      </c>
      <c r="Q48" s="33">
        <v>0</v>
      </c>
      <c r="R48" s="33">
        <v>0</v>
      </c>
      <c r="S48" s="33">
        <v>0</v>
      </c>
      <c r="T48" s="33">
        <v>0</v>
      </c>
      <c r="U48" s="33">
        <v>0</v>
      </c>
      <c r="V48" s="33">
        <v>0</v>
      </c>
      <c r="W48" s="37">
        <f t="shared" si="15"/>
        <v>1602928</v>
      </c>
      <c r="X48" s="33">
        <v>0</v>
      </c>
      <c r="Y48" s="37">
        <f t="shared" si="16"/>
        <v>1602928</v>
      </c>
    </row>
    <row r="49" spans="1:25" ht="12.75" customHeight="1">
      <c r="A49" s="269" t="s">
        <v>275</v>
      </c>
      <c r="B49" s="269"/>
      <c r="C49" s="269"/>
      <c r="D49" s="269"/>
      <c r="E49" s="269"/>
      <c r="F49" s="269"/>
      <c r="G49" s="6">
        <v>41</v>
      </c>
      <c r="H49" s="35">
        <v>0</v>
      </c>
      <c r="I49" s="35">
        <v>0</v>
      </c>
      <c r="J49" s="35">
        <v>0</v>
      </c>
      <c r="K49" s="35">
        <v>0</v>
      </c>
      <c r="L49" s="35">
        <v>0</v>
      </c>
      <c r="M49" s="35">
        <v>0</v>
      </c>
      <c r="N49" s="33">
        <v>0</v>
      </c>
      <c r="O49" s="33">
        <v>-288527</v>
      </c>
      <c r="P49" s="33">
        <v>0</v>
      </c>
      <c r="Q49" s="33">
        <v>0</v>
      </c>
      <c r="R49" s="33">
        <v>0</v>
      </c>
      <c r="S49" s="33">
        <v>0</v>
      </c>
      <c r="T49" s="33">
        <v>0</v>
      </c>
      <c r="U49" s="33">
        <v>0</v>
      </c>
      <c r="V49" s="33">
        <v>0</v>
      </c>
      <c r="W49" s="37">
        <f t="shared" si="15"/>
        <v>-288527</v>
      </c>
      <c r="X49" s="33">
        <v>0</v>
      </c>
      <c r="Y49" s="37">
        <f t="shared" si="16"/>
        <v>-288527</v>
      </c>
    </row>
    <row r="50" spans="1:25" ht="24" customHeight="1">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c r="A56" s="269" t="s">
        <v>424</v>
      </c>
      <c r="B56" s="269"/>
      <c r="C56" s="269"/>
      <c r="D56" s="269"/>
      <c r="E56" s="269"/>
      <c r="F56" s="269"/>
      <c r="G56" s="6">
        <v>48</v>
      </c>
      <c r="H56" s="33">
        <v>0</v>
      </c>
      <c r="I56" s="33">
        <v>-4863</v>
      </c>
      <c r="J56" s="33">
        <v>0</v>
      </c>
      <c r="K56" s="33">
        <v>-46247</v>
      </c>
      <c r="L56" s="33">
        <v>-46247</v>
      </c>
      <c r="M56" s="33">
        <v>0</v>
      </c>
      <c r="N56" s="33">
        <v>-1245491</v>
      </c>
      <c r="O56" s="33">
        <v>422871</v>
      </c>
      <c r="P56" s="33">
        <v>0</v>
      </c>
      <c r="Q56" s="33">
        <v>0</v>
      </c>
      <c r="R56" s="33">
        <v>0</v>
      </c>
      <c r="S56" s="33">
        <v>0</v>
      </c>
      <c r="T56" s="33">
        <v>0</v>
      </c>
      <c r="U56" s="33">
        <v>869913</v>
      </c>
      <c r="V56" s="33">
        <v>0</v>
      </c>
      <c r="W56" s="37">
        <f t="shared" si="15"/>
        <v>42430</v>
      </c>
      <c r="X56" s="33">
        <v>0</v>
      </c>
      <c r="Y56" s="37">
        <f t="shared" si="16"/>
        <v>42430</v>
      </c>
    </row>
    <row r="57" spans="1:25" ht="12.75" customHeight="1">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2131791</v>
      </c>
      <c r="V57" s="33">
        <v>-2131791</v>
      </c>
      <c r="W57" s="37">
        <f t="shared" si="15"/>
        <v>0</v>
      </c>
      <c r="X57" s="33">
        <v>0</v>
      </c>
      <c r="Y57" s="37">
        <f t="shared" si="16"/>
        <v>0</v>
      </c>
    </row>
    <row r="58" spans="1:25" ht="12.75" customHeight="1">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c r="A59" s="270" t="s">
        <v>433</v>
      </c>
      <c r="B59" s="270"/>
      <c r="C59" s="270"/>
      <c r="D59" s="270"/>
      <c r="E59" s="270"/>
      <c r="F59" s="270"/>
      <c r="G59" s="8">
        <v>51</v>
      </c>
      <c r="H59" s="36">
        <f>SUM(H39:H58)</f>
        <v>54594592</v>
      </c>
      <c r="I59" s="36">
        <f t="shared" ref="I59:Y59" si="17">SUM(I39:I58)</f>
        <v>25888373</v>
      </c>
      <c r="J59" s="36">
        <f t="shared" si="17"/>
        <v>885798</v>
      </c>
      <c r="K59" s="36">
        <f t="shared" si="17"/>
        <v>747348</v>
      </c>
      <c r="L59" s="36">
        <f t="shared" si="17"/>
        <v>747348</v>
      </c>
      <c r="M59" s="36">
        <f t="shared" si="17"/>
        <v>16639</v>
      </c>
      <c r="N59" s="36">
        <f t="shared" si="17"/>
        <v>7864111</v>
      </c>
      <c r="O59" s="36">
        <f t="shared" si="17"/>
        <v>-2323594</v>
      </c>
      <c r="P59" s="36">
        <f t="shared" si="17"/>
        <v>0</v>
      </c>
      <c r="Q59" s="36">
        <f t="shared" si="17"/>
        <v>0</v>
      </c>
      <c r="R59" s="36">
        <f t="shared" si="17"/>
        <v>0</v>
      </c>
      <c r="S59" s="36">
        <f t="shared" si="17"/>
        <v>0</v>
      </c>
      <c r="T59" s="36">
        <f t="shared" si="17"/>
        <v>-7661392</v>
      </c>
      <c r="U59" s="36">
        <f t="shared" si="17"/>
        <v>21064003</v>
      </c>
      <c r="V59" s="36">
        <f t="shared" si="17"/>
        <v>14160738</v>
      </c>
      <c r="W59" s="36">
        <f t="shared" si="17"/>
        <v>114489268</v>
      </c>
      <c r="X59" s="36">
        <f t="shared" si="17"/>
        <v>0</v>
      </c>
      <c r="Y59" s="36">
        <f t="shared" si="17"/>
        <v>114489268</v>
      </c>
    </row>
    <row r="60" spans="1: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1314401</v>
      </c>
      <c r="P61" s="37">
        <f t="shared" si="18"/>
        <v>0</v>
      </c>
      <c r="Q61" s="37">
        <f t="shared" si="18"/>
        <v>0</v>
      </c>
      <c r="R61" s="37">
        <f t="shared" si="18"/>
        <v>0</v>
      </c>
      <c r="S61" s="37">
        <f t="shared" ref="S61:T61" si="19">SUM(S41:S49)</f>
        <v>0</v>
      </c>
      <c r="T61" s="37">
        <f t="shared" si="19"/>
        <v>64346</v>
      </c>
      <c r="U61" s="37">
        <f t="shared" si="18"/>
        <v>0</v>
      </c>
      <c r="V61" s="37">
        <f t="shared" si="18"/>
        <v>0</v>
      </c>
      <c r="W61" s="37">
        <f t="shared" si="18"/>
        <v>1378747</v>
      </c>
      <c r="X61" s="37">
        <f t="shared" si="18"/>
        <v>0</v>
      </c>
      <c r="Y61" s="37">
        <f t="shared" si="18"/>
        <v>1378747</v>
      </c>
    </row>
    <row r="62" spans="1:25" ht="27.75" customHeight="1">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1314401</v>
      </c>
      <c r="P62" s="37">
        <f t="shared" si="20"/>
        <v>0</v>
      </c>
      <c r="Q62" s="37">
        <f t="shared" si="20"/>
        <v>0</v>
      </c>
      <c r="R62" s="37">
        <f t="shared" si="20"/>
        <v>0</v>
      </c>
      <c r="S62" s="37">
        <f t="shared" ref="S62:T62" si="21">S40+S61</f>
        <v>0</v>
      </c>
      <c r="T62" s="37">
        <f t="shared" si="21"/>
        <v>64346</v>
      </c>
      <c r="U62" s="37">
        <f t="shared" si="20"/>
        <v>0</v>
      </c>
      <c r="V62" s="37">
        <f t="shared" si="20"/>
        <v>14160738</v>
      </c>
      <c r="W62" s="37">
        <f t="shared" si="20"/>
        <v>15539485</v>
      </c>
      <c r="X62" s="37">
        <f t="shared" si="20"/>
        <v>0</v>
      </c>
      <c r="Y62" s="37">
        <f t="shared" si="20"/>
        <v>15539485</v>
      </c>
    </row>
    <row r="63" spans="1:25" ht="29.25" customHeight="1">
      <c r="A63" s="268" t="s">
        <v>436</v>
      </c>
      <c r="B63" s="268"/>
      <c r="C63" s="268"/>
      <c r="D63" s="268"/>
      <c r="E63" s="268"/>
      <c r="F63" s="268"/>
      <c r="G63" s="8">
        <v>54</v>
      </c>
      <c r="H63" s="38">
        <f>SUM(H50:H58)</f>
        <v>0</v>
      </c>
      <c r="I63" s="38">
        <f t="shared" ref="I63:Y63" si="22">SUM(I50:I58)</f>
        <v>-4863</v>
      </c>
      <c r="J63" s="38">
        <f t="shared" si="22"/>
        <v>0</v>
      </c>
      <c r="K63" s="38">
        <f t="shared" si="22"/>
        <v>-46247</v>
      </c>
      <c r="L63" s="38">
        <f t="shared" si="22"/>
        <v>-46247</v>
      </c>
      <c r="M63" s="38">
        <f t="shared" si="22"/>
        <v>0</v>
      </c>
      <c r="N63" s="38">
        <f t="shared" si="22"/>
        <v>-1245491</v>
      </c>
      <c r="O63" s="38">
        <f t="shared" si="22"/>
        <v>422871</v>
      </c>
      <c r="P63" s="38">
        <f t="shared" si="22"/>
        <v>0</v>
      </c>
      <c r="Q63" s="38">
        <f t="shared" si="22"/>
        <v>0</v>
      </c>
      <c r="R63" s="38">
        <f t="shared" si="22"/>
        <v>0</v>
      </c>
      <c r="S63" s="38">
        <f t="shared" ref="S63:T63" si="23">SUM(S50:S58)</f>
        <v>0</v>
      </c>
      <c r="T63" s="38">
        <f t="shared" si="23"/>
        <v>0</v>
      </c>
      <c r="U63" s="38">
        <f t="shared" si="22"/>
        <v>3001704</v>
      </c>
      <c r="V63" s="38">
        <f t="shared" si="22"/>
        <v>-2131791</v>
      </c>
      <c r="W63" s="38">
        <f t="shared" si="22"/>
        <v>42430</v>
      </c>
      <c r="X63" s="38">
        <f t="shared" si="22"/>
        <v>0</v>
      </c>
      <c r="Y63" s="38">
        <f t="shared" si="22"/>
        <v>42430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29"/>
  <sheetViews>
    <sheetView view="pageBreakPreview" zoomScaleNormal="66" zoomScaleSheetLayoutView="100" workbookViewId="0">
      <selection activeCell="F32" sqref="F32"/>
    </sheetView>
  </sheetViews>
  <sheetFormatPr defaultRowHeight="12.75"/>
  <cols>
    <col min="9" max="9" width="95" customWidth="1"/>
  </cols>
  <sheetData>
    <row r="1" spans="1:9" ht="12.75" customHeight="1">
      <c r="A1" s="294" t="s">
        <v>483</v>
      </c>
      <c r="B1" s="294"/>
      <c r="C1" s="294"/>
      <c r="D1" s="294"/>
      <c r="E1" s="294"/>
      <c r="F1" s="294"/>
      <c r="G1" s="294"/>
      <c r="H1" s="294"/>
      <c r="I1" s="294"/>
    </row>
    <row r="2" spans="1:9">
      <c r="A2" s="294"/>
      <c r="B2" s="294"/>
      <c r="C2" s="294"/>
      <c r="D2" s="294"/>
      <c r="E2" s="294"/>
      <c r="F2" s="294"/>
      <c r="G2" s="294"/>
      <c r="H2" s="294"/>
      <c r="I2" s="294"/>
    </row>
    <row r="3" spans="1:9">
      <c r="A3" s="294"/>
      <c r="B3" s="294"/>
      <c r="C3" s="294"/>
      <c r="D3" s="294"/>
      <c r="E3" s="294"/>
      <c r="F3" s="294"/>
      <c r="G3" s="294"/>
      <c r="H3" s="294"/>
      <c r="I3" s="294"/>
    </row>
    <row r="4" spans="1:9">
      <c r="A4" s="294"/>
      <c r="B4" s="294"/>
      <c r="C4" s="294"/>
      <c r="D4" s="294"/>
      <c r="E4" s="294"/>
      <c r="F4" s="294"/>
      <c r="G4" s="294"/>
      <c r="H4" s="294"/>
      <c r="I4" s="294"/>
    </row>
    <row r="5" spans="1:9">
      <c r="A5" s="294"/>
      <c r="B5" s="294"/>
      <c r="C5" s="294"/>
      <c r="D5" s="294"/>
      <c r="E5" s="294"/>
      <c r="F5" s="294"/>
      <c r="G5" s="294"/>
      <c r="H5" s="294"/>
      <c r="I5" s="294"/>
    </row>
    <row r="6" spans="1:9">
      <c r="A6" s="294"/>
      <c r="B6" s="294"/>
      <c r="C6" s="294"/>
      <c r="D6" s="294"/>
      <c r="E6" s="294"/>
      <c r="F6" s="294"/>
      <c r="G6" s="294"/>
      <c r="H6" s="294"/>
      <c r="I6" s="294"/>
    </row>
    <row r="7" spans="1:9">
      <c r="A7" s="294"/>
      <c r="B7" s="294"/>
      <c r="C7" s="294"/>
      <c r="D7" s="294"/>
      <c r="E7" s="294"/>
      <c r="F7" s="294"/>
      <c r="G7" s="294"/>
      <c r="H7" s="294"/>
      <c r="I7" s="294"/>
    </row>
    <row r="8" spans="1:9">
      <c r="A8" s="294"/>
      <c r="B8" s="294"/>
      <c r="C8" s="294"/>
      <c r="D8" s="294"/>
      <c r="E8" s="294"/>
      <c r="F8" s="294"/>
      <c r="G8" s="294"/>
      <c r="H8" s="294"/>
      <c r="I8" s="294"/>
    </row>
    <row r="9" spans="1:9">
      <c r="A9" s="294"/>
      <c r="B9" s="294"/>
      <c r="C9" s="294"/>
      <c r="D9" s="294"/>
      <c r="E9" s="294"/>
      <c r="F9" s="294"/>
      <c r="G9" s="294"/>
      <c r="H9" s="294"/>
      <c r="I9" s="294"/>
    </row>
    <row r="10" spans="1:9">
      <c r="A10" s="294"/>
      <c r="B10" s="294"/>
      <c r="C10" s="294"/>
      <c r="D10" s="294"/>
      <c r="E10" s="294"/>
      <c r="F10" s="294"/>
      <c r="G10" s="294"/>
      <c r="H10" s="294"/>
      <c r="I10" s="294"/>
    </row>
    <row r="11" spans="1:9">
      <c r="A11" s="294"/>
      <c r="B11" s="294"/>
      <c r="C11" s="294"/>
      <c r="D11" s="294"/>
      <c r="E11" s="294"/>
      <c r="F11" s="294"/>
      <c r="G11" s="294"/>
      <c r="H11" s="294"/>
      <c r="I11" s="294"/>
    </row>
    <row r="12" spans="1:9">
      <c r="A12" s="294"/>
      <c r="B12" s="294"/>
      <c r="C12" s="294"/>
      <c r="D12" s="294"/>
      <c r="E12" s="294"/>
      <c r="F12" s="294"/>
      <c r="G12" s="294"/>
      <c r="H12" s="294"/>
      <c r="I12" s="294"/>
    </row>
    <row r="13" spans="1:9">
      <c r="A13" s="294"/>
      <c r="B13" s="294"/>
      <c r="C13" s="294"/>
      <c r="D13" s="294"/>
      <c r="E13" s="294"/>
      <c r="F13" s="294"/>
      <c r="G13" s="294"/>
      <c r="H13" s="294"/>
      <c r="I13" s="294"/>
    </row>
    <row r="14" spans="1:9">
      <c r="A14" s="294"/>
      <c r="B14" s="294"/>
      <c r="C14" s="294"/>
      <c r="D14" s="294"/>
      <c r="E14" s="294"/>
      <c r="F14" s="294"/>
      <c r="G14" s="294"/>
      <c r="H14" s="294"/>
      <c r="I14" s="294"/>
    </row>
    <row r="15" spans="1:9">
      <c r="A15" s="294"/>
      <c r="B15" s="294"/>
      <c r="C15" s="294"/>
      <c r="D15" s="294"/>
      <c r="E15" s="294"/>
      <c r="F15" s="294"/>
      <c r="G15" s="294"/>
      <c r="H15" s="294"/>
      <c r="I15" s="294"/>
    </row>
    <row r="16" spans="1:9">
      <c r="A16" s="294"/>
      <c r="B16" s="294"/>
      <c r="C16" s="294"/>
      <c r="D16" s="294"/>
      <c r="E16" s="294"/>
      <c r="F16" s="294"/>
      <c r="G16" s="294"/>
      <c r="H16" s="294"/>
      <c r="I16" s="294"/>
    </row>
    <row r="17" spans="1:9">
      <c r="A17" s="294"/>
      <c r="B17" s="294"/>
      <c r="C17" s="294"/>
      <c r="D17" s="294"/>
      <c r="E17" s="294"/>
      <c r="F17" s="294"/>
      <c r="G17" s="294"/>
      <c r="H17" s="294"/>
      <c r="I17" s="294"/>
    </row>
    <row r="18" spans="1:9">
      <c r="A18" s="294"/>
      <c r="B18" s="294"/>
      <c r="C18" s="294"/>
      <c r="D18" s="294"/>
      <c r="E18" s="294"/>
      <c r="F18" s="294"/>
      <c r="G18" s="294"/>
      <c r="H18" s="294"/>
      <c r="I18" s="294"/>
    </row>
    <row r="19" spans="1:9">
      <c r="A19" s="294"/>
      <c r="B19" s="294"/>
      <c r="C19" s="294"/>
      <c r="D19" s="294"/>
      <c r="E19" s="294"/>
      <c r="F19" s="294"/>
      <c r="G19" s="294"/>
      <c r="H19" s="294"/>
      <c r="I19" s="294"/>
    </row>
    <row r="20" spans="1:9">
      <c r="A20" s="294"/>
      <c r="B20" s="294"/>
      <c r="C20" s="294"/>
      <c r="D20" s="294"/>
      <c r="E20" s="294"/>
      <c r="F20" s="294"/>
      <c r="G20" s="294"/>
      <c r="H20" s="294"/>
      <c r="I20" s="294"/>
    </row>
    <row r="21" spans="1:9">
      <c r="A21" s="294"/>
      <c r="B21" s="294"/>
      <c r="C21" s="294"/>
      <c r="D21" s="294"/>
      <c r="E21" s="294"/>
      <c r="F21" s="294"/>
      <c r="G21" s="294"/>
      <c r="H21" s="294"/>
      <c r="I21" s="294"/>
    </row>
    <row r="22" spans="1:9">
      <c r="A22" s="294"/>
      <c r="B22" s="294"/>
      <c r="C22" s="294"/>
      <c r="D22" s="294"/>
      <c r="E22" s="294"/>
      <c r="F22" s="294"/>
      <c r="G22" s="294"/>
      <c r="H22" s="294"/>
      <c r="I22" s="294"/>
    </row>
    <row r="23" spans="1:9">
      <c r="A23" s="294"/>
      <c r="B23" s="294"/>
      <c r="C23" s="294"/>
      <c r="D23" s="294"/>
      <c r="E23" s="294"/>
      <c r="F23" s="294"/>
      <c r="G23" s="294"/>
      <c r="H23" s="294"/>
      <c r="I23" s="294"/>
    </row>
    <row r="24" spans="1:9">
      <c r="A24" s="294"/>
      <c r="B24" s="294"/>
      <c r="C24" s="294"/>
      <c r="D24" s="294"/>
      <c r="E24" s="294"/>
      <c r="F24" s="294"/>
      <c r="G24" s="294"/>
      <c r="H24" s="294"/>
      <c r="I24" s="294"/>
    </row>
    <row r="25" spans="1:9">
      <c r="A25" s="294"/>
      <c r="B25" s="294"/>
      <c r="C25" s="294"/>
      <c r="D25" s="294"/>
      <c r="E25" s="294"/>
      <c r="F25" s="294"/>
      <c r="G25" s="294"/>
      <c r="H25" s="294"/>
      <c r="I25" s="294"/>
    </row>
    <row r="26" spans="1:9">
      <c r="A26" s="294"/>
      <c r="B26" s="294"/>
      <c r="C26" s="294"/>
      <c r="D26" s="294"/>
      <c r="E26" s="294"/>
      <c r="F26" s="294"/>
      <c r="G26" s="294"/>
      <c r="H26" s="294"/>
      <c r="I26" s="294"/>
    </row>
    <row r="27" spans="1:9">
      <c r="A27" s="294"/>
      <c r="B27" s="294"/>
      <c r="C27" s="294"/>
      <c r="D27" s="294"/>
      <c r="E27" s="294"/>
      <c r="F27" s="294"/>
      <c r="G27" s="294"/>
      <c r="H27" s="294"/>
      <c r="I27" s="294"/>
    </row>
    <row r="28" spans="1:9">
      <c r="A28" s="294"/>
      <c r="B28" s="294"/>
      <c r="C28" s="294"/>
      <c r="D28" s="294"/>
      <c r="E28" s="294"/>
      <c r="F28" s="294"/>
      <c r="G28" s="294"/>
      <c r="H28" s="294"/>
      <c r="I28" s="294"/>
    </row>
    <row r="29" spans="1:9">
      <c r="A29" s="294"/>
      <c r="B29" s="294"/>
      <c r="C29" s="294"/>
      <c r="D29" s="294"/>
      <c r="E29" s="294"/>
      <c r="F29" s="294"/>
      <c r="G29" s="294"/>
      <c r="H29" s="294"/>
      <c r="I29" s="294"/>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Jurun</cp:lastModifiedBy>
  <cp:lastPrinted>2023-04-21T13:51:26Z</cp:lastPrinted>
  <dcterms:created xsi:type="dcterms:W3CDTF">2008-10-17T11:51:54Z</dcterms:created>
  <dcterms:modified xsi:type="dcterms:W3CDTF">2026-02-25T11:37:00Z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