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aveExternalLinkValues="0" codeName="ThisWorkbook" defaultThemeVersion="124226"/>
  <mc:AlternateContent xmlns:mc="http://schemas.openxmlformats.org/markup-compatibility/2006">
    <mc:Choice Requires="x15">
      <x15ac:absPath xmlns:x15ac="http://schemas.microsoft.com/office/spreadsheetml/2010/11/ac" url="F:\Plan\Izvještaj o poslovanju 2022\TFI\GI 2022\OBJAVA 28.02\ENGLESKI\Q4\"/>
    </mc:Choice>
  </mc:AlternateContent>
  <xr:revisionPtr revIDLastSave="0" documentId="13_ncr:1_{C602DADC-79E2-494A-AE4D-BC5BA7EA386E}" xr6:coauthVersionLast="47" xr6:coauthVersionMax="47" xr10:uidLastSave="{00000000-0000-0000-0000-000000000000}"/>
  <bookViews>
    <workbookView xWindow="-120" yWindow="-120" windowWidth="29040" windowHeight="15840" activeTab="1"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Notes!$A$1:$I$40</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1" i="22" l="1"/>
  <c r="Y41" i="22" s="1"/>
  <c r="W40" i="22" l="1"/>
  <c r="Y40" i="22" s="1"/>
  <c r="W42" i="22"/>
  <c r="Y42" i="22" s="1"/>
  <c r="W43" i="22"/>
  <c r="Y43" i="22" s="1"/>
  <c r="W38" i="22"/>
  <c r="Y38" i="22" s="1"/>
  <c r="X39" i="22"/>
  <c r="V39" i="22"/>
  <c r="U39" i="22"/>
  <c r="T39" i="22"/>
  <c r="S39" i="22"/>
  <c r="R39" i="22"/>
  <c r="Q39" i="22"/>
  <c r="P39" i="22"/>
  <c r="O39" i="22"/>
  <c r="N39" i="22"/>
  <c r="M39" i="22"/>
  <c r="L39" i="22"/>
  <c r="K39" i="22"/>
  <c r="J39" i="22"/>
  <c r="I39" i="22"/>
  <c r="H39" i="22"/>
  <c r="W58" i="22" l="1"/>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37" i="22"/>
  <c r="Y37" i="22" s="1"/>
  <c r="W36" i="22"/>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59" i="22"/>
  <c r="V59" i="22"/>
  <c r="U59" i="22"/>
  <c r="T59" i="22"/>
  <c r="S59" i="22"/>
  <c r="R59" i="22"/>
  <c r="Q59" i="22"/>
  <c r="P59" i="22"/>
  <c r="O59" i="22"/>
  <c r="N59" i="22"/>
  <c r="M59" i="22"/>
  <c r="L59" i="22"/>
  <c r="K59" i="22"/>
  <c r="J59" i="22"/>
  <c r="I59" i="22"/>
  <c r="H59"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W39" i="22" l="1"/>
  <c r="Y36" i="22"/>
  <c r="Y39" i="22" s="1"/>
  <c r="W59" i="22"/>
  <c r="H90" i="19"/>
  <c r="J90" i="19"/>
  <c r="K90" i="19"/>
  <c r="I90" i="19"/>
  <c r="W63" i="22"/>
  <c r="Y51" i="22"/>
  <c r="W34" i="22"/>
  <c r="Y22" i="22"/>
  <c r="Y10" i="22"/>
  <c r="W10" i="22"/>
  <c r="W30" i="22" s="1"/>
  <c r="I21" i="21"/>
  <c r="H21" i="21"/>
  <c r="K108" i="19"/>
  <c r="J108" i="19"/>
  <c r="J109" i="19" s="1"/>
  <c r="H108" i="19"/>
  <c r="H109" i="19" s="1"/>
  <c r="I108" i="19"/>
  <c r="I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J48" i="19"/>
  <c r="H48" i="19"/>
  <c r="J37" i="19"/>
  <c r="H37" i="19"/>
  <c r="J29" i="19"/>
  <c r="I29" i="19"/>
  <c r="J26" i="19"/>
  <c r="I26" i="19"/>
  <c r="J20" i="19"/>
  <c r="I20" i="19"/>
  <c r="J16" i="19"/>
  <c r="I16" i="19"/>
  <c r="J8" i="19"/>
  <c r="H8" i="19"/>
  <c r="I117" i="18"/>
  <c r="I105" i="18"/>
  <c r="I98" i="18"/>
  <c r="I94" i="18"/>
  <c r="I75" i="18" s="1"/>
  <c r="I60" i="18"/>
  <c r="I53" i="18"/>
  <c r="I45" i="18"/>
  <c r="I38" i="18"/>
  <c r="I27" i="18"/>
  <c r="I17" i="18"/>
  <c r="I10" i="18"/>
  <c r="H57" i="20" l="1"/>
  <c r="H59" i="20" s="1"/>
  <c r="I55" i="20"/>
  <c r="H51" i="21"/>
  <c r="H53" i="21" s="1"/>
  <c r="I24" i="20"/>
  <c r="I27" i="20" s="1"/>
  <c r="Y63" i="22"/>
  <c r="Y32" i="22"/>
  <c r="Y33" i="22" s="1"/>
  <c r="I36" i="21"/>
  <c r="J60" i="19"/>
  <c r="I133" i="18"/>
  <c r="I49" i="21"/>
  <c r="I44" i="18"/>
  <c r="H61" i="19"/>
  <c r="I14" i="19"/>
  <c r="I61" i="19" s="1"/>
  <c r="H72" i="18"/>
  <c r="H60" i="19"/>
  <c r="J14" i="19"/>
  <c r="J61" i="19" s="1"/>
  <c r="I9" i="18"/>
  <c r="I42" i="20"/>
  <c r="I51" i="21" l="1"/>
  <c r="I53" i="21" s="1"/>
  <c r="I57" i="20"/>
  <c r="I59" i="20" s="1"/>
  <c r="J63" i="19"/>
  <c r="H64" i="19"/>
  <c r="I72" i="18"/>
  <c r="I62" i="19"/>
  <c r="I63" i="19"/>
  <c r="I64" i="19"/>
  <c r="H62" i="19"/>
  <c r="H66" i="19" s="1"/>
  <c r="H63" i="19"/>
  <c r="J62" i="19"/>
  <c r="J66" i="19" s="1"/>
  <c r="J64" i="19"/>
  <c r="H68" i="19" l="1"/>
  <c r="H67" i="19"/>
  <c r="I66" i="19"/>
  <c r="I68" i="19"/>
  <c r="I67" i="19"/>
  <c r="J67" i="19"/>
  <c r="J68" i="19"/>
  <c r="K16" i="19" l="1"/>
  <c r="K37" i="19"/>
  <c r="K20" i="19"/>
  <c r="K48" i="19"/>
  <c r="K26" i="19"/>
  <c r="K8" i="19"/>
  <c r="K29" i="19"/>
  <c r="K60" i="19" l="1"/>
  <c r="K14" i="19"/>
  <c r="K61" i="19" s="1"/>
  <c r="K62" i="19" s="1"/>
  <c r="K66" i="19" s="1"/>
  <c r="K63" i="19" l="1"/>
  <c r="K67" i="19"/>
  <c r="K68" i="19"/>
  <c r="K64" i="19"/>
  <c r="K109" i="19"/>
</calcChain>
</file>

<file path=xl/sharedStrings.xml><?xml version="1.0" encoding="utf-8"?>
<sst xmlns="http://schemas.openxmlformats.org/spreadsheetml/2006/main" count="539" uniqueCount="526">
  <si>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</si>
  <si>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</si>
  <si>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</si>
  <si>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</si>
  <si>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</si>
  <si>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</si>
  <si>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</si>
  <si>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</si>
  <si>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</si>
  <si>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</si>
  <si>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</si>
  <si>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</si>
  <si>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</si>
  <si>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</si>
  <si>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</si>
  <si>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</si>
  <si>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</si>
  <si>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</si>
  <si>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</si>
  <si>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</si>
  <si>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</si>
  <si>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</si>
  <si>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</si>
  <si>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</si>
  <si>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</si>
  <si>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</si>
  <si>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</si>
  <si>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</si>
  <si>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</si>
  <si>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</si>
  <si>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</si>
  <si>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</si>
  <si>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</si>
  <si>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</si>
  <si>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</si>
  <si>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</si>
  <si>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</si>
  <si>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</si>
  <si>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</si>
  <si>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</si>
  <si>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</si>
  <si>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</si>
  <si>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</si>
  <si>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</si>
  <si>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</si>
  <si>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</si>
  <si>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</si>
  <si>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</si>
  <si>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</si>
  <si>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</si>
  <si>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</si>
  <si>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</si>
  <si>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</si>
  <si>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</si>
  <si>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</si>
  <si>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</si>
  <si>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</si>
  <si>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</si>
  <si>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</si>
  <si>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</si>
  <si>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</si>
  <si>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</si>
  <si>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</si>
  <si>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</si>
  <si>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</si>
  <si>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</si>
  <si>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</si>
  <si>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</si>
  <si>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</si>
  <si>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</si>
  <si>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</si>
  <si>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</si>
  <si>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</si>
  <si>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</si>
  <si>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</si>
  <si>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</si>
  <si>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</si>
  <si>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</si>
  <si>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</si>
  <si>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</si>
  <si>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</si>
  <si>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</si>
  <si>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</si>
  <si>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</si>
  <si>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</si>
  <si>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</si>
  <si>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</si>
  <si>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</si>
  <si>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</si>
  <si>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</si>
  <si>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</si>
  <si>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</si>
  <si>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</si>
  <si>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</si>
  <si>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</si>
  <si>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</si>
  <si>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</si>
  <si>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</si>
  <si>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</si>
  <si>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</si>
  <si>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</si>
  <si>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</si>
  <si>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</si>
  <si>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</si>
  <si>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</si>
  <si>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</si>
  <si>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</si>
  <si>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</si>
  <si>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</si>
  <si>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</si>
  <si>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</si>
  <si>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</si>
  <si>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</si>
  <si>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</si>
  <si>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</si>
  <si>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</si>
  <si>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</si>
  <si>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</si>
  <si>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</si>
  <si>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</si>
  <si>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</si>
  <si>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</si>
  <si>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</si>
  <si>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</si>
  <si>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</si>
  <si>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</si>
  <si>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</si>
  <si>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</si>
  <si>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</si>
  <si>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</si>
  <si>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</si>
  <si>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</si>
  <si>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</si>
  <si>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</si>
  <si>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</si>
  <si>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</si>
  <si>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</si>
  <si>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</si>
  <si>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</si>
  <si>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</si>
  <si>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</si>
  <si>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</si>
  <si>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</si>
  <si>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</si>
  <si>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</si>
  <si>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</si>
  <si>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</si>
  <si>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</si>
  <si>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</si>
  <si>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</si>
  <si>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</si>
  <si>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</si>
  <si>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</si>
  <si>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</si>
  <si>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</si>
  <si>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</si>
  <si>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</si>
  <si>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</si>
  <si>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</si>
  <si>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</si>
  <si>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</si>
  <si>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</si>
  <si>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</si>
  <si>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</si>
  <si>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</si>
  <si>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</si>
  <si>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</si>
  <si>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</si>
  <si>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</si>
  <si>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</si>
  <si>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</si>
  <si>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</si>
  <si>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</si>
  <si>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</si>
  <si>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</si>
  <si>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</si>
  <si>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</si>
  <si>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</si>
  <si>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</si>
  <si>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</si>
  <si>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</si>
  <si>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</si>
  <si>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</si>
  <si>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</si>
  <si>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</si>
  <si>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</si>
  <si>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</si>
  <si>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</si>
  <si>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</si>
  <si>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</si>
  <si>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</si>
  <si>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</si>
  <si>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</si>
  <si>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</si>
  <si>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</si>
  <si>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</si>
  <si>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</si>
  <si>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</si>
  <si>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</si>
  <si>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</si>
  <si>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</si>
  <si>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</si>
  <si>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</si>
  <si>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</si>
  <si>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</si>
  <si>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</si>
  <si>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</si>
  <si>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</si>
  <si>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</si>
  <si>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</si>
  <si>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</si>
  <si>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</si>
  <si>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</si>
  <si>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</si>
  <si>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</si>
  <si>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</si>
  <si>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</si>
  <si>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</si>
  <si>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</si>
  <si>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</si>
  <si>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</si>
  <si>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</si>
  <si>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</si>
  <si>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</si>
  <si>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</si>
  <si>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</si>
  <si>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</si>
  <si>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</si>
  <si>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</si>
  <si>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</si>
  <si>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</si>
  <si>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</si>
  <si>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</si>
  <si>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</si>
  <si>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</si>
  <si>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</si>
  <si>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</si>
  <si>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</si>
  <si>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</si>
  <si>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</si>
  <si>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</si>
  <si>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</si>
  <si>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</si>
  <si>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</si>
  <si>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</si>
  <si>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</si>
  <si>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</si>
  <si>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</si>
  <si>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</si>
  <si>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</si>
  <si>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</si>
  <si>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</si>
  <si>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</si>
  <si>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</si>
  <si>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</si>
  <si>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</si>
  <si>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</si>
  <si>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</si>
  <si>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</si>
  <si>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</si>
  <si>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</si>
  <si>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</si>
  <si>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</si>
  <si>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</si>
  <si>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</si>
  <si>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</si>
  <si>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</si>
  <si>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</si>
  <si>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</si>
  <si>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</si>
  <si>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</si>
  <si>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</si>
  <si>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</si>
  <si>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</si>
  <si>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</si>
  <si>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</si>
  <si>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</si>
  <si>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</si>
  <si>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</si>
  <si>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</si>
  <si>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</si>
  <si>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</si>
  <si>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</si>
  <si>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</si>
  <si>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</si>
  <si>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</si>
  <si>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</si>
  <si>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</si>
  <si>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</si>
  <si>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</si>
  <si>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</si>
  <si>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</si>
  <si>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</si>
  <si>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</si>
  <si>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</si>
  <si>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</si>
  <si>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</si>
  <si>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</si>
  <si>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</si>
  <si>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</si>
  <si>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</si>
  <si>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</si>
  <si>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</si>
  <si>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</si>
  <si>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</si>
  <si>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</si>
  <si>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</si>
  <si>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</si>
  <si>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</si>
  <si>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</si>
  <si>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</si>
  <si>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</si>
  <si>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</si>
  <si>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</si>
  <si>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</si>
  <si>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</si>
  <si>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</si>
  <si>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</si>
  <si>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</si>
  <si>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</si>
  <si>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</si>
  <si>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</si>
  <si>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</si>
  <si>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</si>
  <si>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</si>
  <si>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</si>
  <si>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</si>
  <si>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</si>
  <si>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</si>
  <si>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</si>
  <si>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</si>
  <si>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</si>
  <si>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</si>
  <si>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</si>
  <si>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</si>
  <si>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</si>
  <si>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</si>
  <si>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</si>
  <si>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</si>
  <si>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</si>
  <si>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</si>
  <si>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</si>
  <si>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</si>
  <si>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</si>
  <si>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</si>
  <si>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</si>
  <si>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</si>
  <si>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</si>
  <si>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</si>
  <si>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</si>
  <si>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</si>
  <si>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</si>
  <si>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</si>
  <si>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</si>
  <si>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</si>
  <si>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</si>
  <si>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</si>
  <si>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</si>
  <si>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</si>
  <si>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</si>
  <si>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</si>
  <si>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</si>
  <si>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</si>
  <si>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</si>
  <si>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</si>
  <si>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</si>
  <si>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</si>
  <si>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</si>
  <si>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</si>
  <si>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</si>
  <si>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</si>
  <si>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</si>
  <si>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</si>
  <si>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</si>
  <si>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</si>
  <si>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</si>
  <si>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</si>
  <si>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</si>
  <si>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</si>
  <si>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</si>
  <si>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</si>
  <si>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</si>
  <si>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</si>
  <si>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</si>
  <si>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</si>
  <si>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</si>
  <si>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</si>
  <si>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</si>
  <si>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</si>
  <si>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</si>
  <si>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</si>
  <si>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</si>
  <si>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</si>
  <si>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</si>
  <si>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</si>
  <si>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</si>
  <si>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</si>
  <si>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</si>
  <si>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</si>
  <si>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</si>
  <si>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</si>
  <si>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</si>
  <si>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</si>
  <si>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</si>
  <si>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</si>
  <si>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</si>
  <si>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</si>
  <si>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</si>
  <si>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</si>
  <si>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</si>
  <si>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</si>
  <si>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</si>
  <si>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</si>
  <si>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</si>
  <si>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</si>
  <si>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</si>
  <si>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</si>
  <si>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</si>
  <si>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</si>
  <si>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</si>
  <si>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</si>
  <si>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</si>
  <si>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</si>
  <si>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</si>
  <si>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</si>
  <si>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</si>
  <si>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</si>
  <si>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</si>
  <si>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</si>
  <si>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</si>
  <si>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</si>
  <si>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</si>
  <si>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</si>
  <si>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</si>
  <si>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</si>
  <si>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</si>
  <si>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</si>
  <si>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</si>
  <si>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</si>
  <si>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</si>
  <si>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</si>
  <si>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</si>
  <si>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</si>
  <si>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</si>
  <si>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</si>
  <si>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</si>
  <si>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</si>
  <si>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</si>
  <si>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</si>
  <si>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</si>
  <si>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</si>
  <si>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</si>
  <si>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</si>
  <si>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</si>
  <si>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</si>
  <si>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</si>
  <si>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</si>
  <si>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</si>
  <si>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</si>
  <si>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</si>
  <si>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</si>
  <si>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</si>
  <si>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</si>
  <si>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</si>
  <si>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</si>
  <si>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</si>
  <si>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</si>
  <si>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</si>
  <si>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</si>
  <si>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</si>
  <si>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</si>
  <si>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</si>
  <si>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</si>
  <si>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</si>
  <si>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</si>
  <si>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</si>
  <si>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</si>
  <si>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</si>
  <si>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</si>
  <si>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</si>
  <si>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</si>
  <si>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</si>
  <si>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</si>
  <si>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</si>
  <si>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</si>
  <si>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</si>
  <si>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</si>
  <si>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</si>
  <si>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</si>
  <si>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</si>
  <si>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</si>
  <si>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</si>
  <si>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</si>
  <si>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</si>
  <si>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</si>
  <si>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</si>
  <si>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</si>
  <si>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</si>
  <si>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</si>
  <si>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</si>
  <si>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</si>
  <si>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</si>
  <si>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</si>
  <si>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</si>
  <si>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03203263</t>
  </si>
  <si>
    <t>040022901</t>
  </si>
  <si>
    <t>47625429199</t>
  </si>
  <si>
    <t>1665</t>
  </si>
  <si>
    <t>HR</t>
  </si>
  <si>
    <t>74780000Z0PH7TFW3I85</t>
  </si>
  <si>
    <t>Arena Hospitality Group d.d.</t>
  </si>
  <si>
    <t>Pula</t>
  </si>
  <si>
    <t>Smareglina ulica 3</t>
  </si>
  <si>
    <t>uprava@arenahospitalitygroup.com</t>
  </si>
  <si>
    <t>www.arenahospitalitygroup.com</t>
  </si>
  <si>
    <t>KN</t>
  </si>
  <si>
    <t>RN</t>
  </si>
  <si>
    <t>No</t>
  </si>
  <si>
    <t>Sandra Kalagac</t>
  </si>
  <si>
    <t>052/223-811</t>
  </si>
  <si>
    <t xml:space="preserve">skalagac@arenahospitalitygroup.com </t>
  </si>
  <si>
    <t>Submitter: Arena Hospitality Group d.d.</t>
  </si>
  <si>
    <t xml:space="preserve">balance as at 31.12.2022 </t>
  </si>
  <si>
    <t>for the period 01.01.2022 to 31.12.2022</t>
  </si>
  <si>
    <t>for the period 01.01.2022. to 31.12.2022.</t>
  </si>
  <si>
    <t xml:space="preserve">NOTES TO FINANCIAL STATEMENTS - TFI
(drawn up for quarterly reporting periods)
Name of the issuer:   Arena Hospitality Group d.d.
Personal identification number (OIB):   47625429199
Reporting period: 01.01.2022 till  31.12.2022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 See General data
2. adopted accounting policies
- no changes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 no change from the data published in the Annual Report for 2022 published in Notes 12 and 13.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 N/D
5. the amount and nature of individual items of income or expenditure which are of exceptional size or incidence
- see explanations in the text where the business results in the period are commented.- 
6. amounts owed by the issuer and falling due after more than five years, as well as the total debts of the issuer covered by valuable security furnished by the issuer, specifying the type and form of security
- no change from the data published in the Annual Report for 2022 published in Notes 12 and 13.
7. average number of employees during the financial year
- 1034 employees..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 Total capitalised cost amounted 525,404 HRK (net salaries 354,549 HRK 111,805 HRK taxes and contributions from salaries and 59,050 HRK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 See Income Statement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 See Income Statement
11. where a provision for deferred tax is recognised in the balance sheet, the deferred tax balances at the end of the financial year, and the movement in those balances during the financial year
- N/D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 data on entrepreneurs in which the Company holds a participating share in the capital are published in the Annual Report for 2022 on p. 203. The results of operations of these companies are included in the consolidated report of the Company in accordance with the applied reporting framework.
13. the number and the nominal value or, in the absence of a nominal value, the accounting par value of the shares subscribed during the financial year within the limits of the authorised capital
- N/D
14. where there is more than one class of shares, the number and the nominal value or, in the absence of a nominal value, the accounting value for each class
- N/D
15. the existence of any participation certificates, convertible debentures, warrants, options or similar securities or rights, with an indication of their number and the rights they confer
- N/D
16. the name, registered office and legal form of each of the companies of which the issuer is a member having unlimited liability
- N/D
17. the name and registered office of the company which draws up the consolidated financial statements of the largest group of companies of which the issuer forms part as a controlled group member
- The largest group of entrepreneurs is Park Plaza Hotel Europe. In accordance with the legal framework, this company does not publish quarterly reports, but only semi-annual and annual ones, which can be found at https://www.pphe.com/investors
18. the name and registered office of the company which draws up the consolidated financial statements of the smallest group of companies of which the issuer forms part as a controlled group member and which is also included in the group of companies referred to in point 17.
- same as point 17.
19. the place where copies of the consolidated financial statements referred to in points 17 and 18 may be obtained, provided that they are available
- N/D
20. the proposed appropriation of profit or treatment of loss, or where applicable, the appropriation of the profit or treatment of the loss
- N/D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 N/D
22. the nature and the financial effect of material events arising after the balance sheet date which are not reflected in the profit and loss account or balance sheet
- N/D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Reconciliation of Balance Sheet Items:
Property, plant and equipment in the amount of HRK 1,671,623 thousand increased by Inventories (disclosed within Non-current assets) in the amount of HRK 15,456 thousand corresponds to AOP position 010.
Restricted deposits and cash in the amount of HRK 65,902 thousand are on AOP 028. Other non-current financial assets totaling HRK 876,708 thousand include AOP positions 021 and 023.
Other receivables and prepayments in the amount of HRK 16,481 thousand, contains other tax receivables stated on AOP 051, AOP 047, 050 and 052 and 060.
Other reserves in the amount of HRK 554,612 thousand include AOP 070 and 077.
Other payables and accruals in the amount of HRK 69,391 thousand, within the TFI is reported on AOP 116,119,120 and 123.
Reconciliation of Income Statement tems:
Operating expenses in amount of HRK 437,586 thousand enlarged with Rental expenses and  concession fees: land in amount of HRK 16,155 thousand and position Other expenses in amount of HRK 7,619 thousand corresponding to the sum of  AOP positions 009, 013, 029.
Financial Income in amount of HRK 8,239 thousand are stated in the AOP positions 034, 037 i 038.
Reconciliation of items in the Statement of Changes in Equity:
The amount of HRK 1,623,360 stated in line 21 Other distributions and payments to members/shareholders represents the recording of share-based payments in accordance with IFRS 2, as there is no other more appropriate line in the GFI-POD where this amount would be classified. This amount has not been paid, it is only shown as an increase in equity in accordance with IFRS 2.
All remaining information is contained in the notes to the financial statements published in the Company's Annual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</si>
</sst>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8"/>
      </left>
      <right/>
      <top style="thin">
        <color indexed="22"/>
      </top>
      <bottom style="thin">
        <color indexed="22"/>
      </bottom>
      <diagonal/>
    </border>
    <border>
      <left/>
      <right style="thin">
        <color indexed="8"/>
      </right>
      <top style="thin">
        <color indexed="22"/>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2" fillId="0" borderId="0" xfId="0" applyFont="1"/>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 fillId="0" borderId="49" xfId="0" applyFont="1" applyBorder="1" applyAlignment="1">
      <alignment horizontal="left" vertical="center" wrapText="1"/>
    </xf>
    <xf numFmtId="0" fontId="3" fillId="0" borderId="23" xfId="0" applyFont="1" applyBorder="1" applyAlignment="1">
      <alignment horizontal="left" vertical="center" wrapText="1"/>
    </xf>
    <xf numFmtId="0" fontId="3" fillId="0" borderId="50"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49" xfId="0" applyFont="1" applyFill="1" applyBorder="1" applyAlignment="1">
      <alignment horizontal="left" vertical="center" wrapText="1"/>
    </xf>
    <xf numFmtId="0" fontId="16" fillId="9" borderId="23" xfId="0" applyFont="1" applyFill="1" applyBorder="1" applyAlignment="1">
      <alignment horizontal="left" vertical="center" wrapText="1"/>
    </xf>
    <xf numFmtId="0" fontId="16" fillId="9" borderId="5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1000000}"/>
    <cellStyle name="Normal 3" xfId="4" xr:uid="{00000000-0005-0000-0000-000002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393" xr6:uid="{00000000-000C-0000-FFFF-FFFFE8040000}" r="H44" connectionId="0">
    <xmlCellPr id="1" xr6:uid="{00000000-0010-0000-E804-000001000000}" uniqueName="P1080072">
      <xmlPr mapId="1" xpath="/TFI-IZD-POD/IPK-GFI-IZD-POD_1000380/P1080072" xmlDataType="decimal"/>
    </xmlCellPr>
  </singleXmlCell>
  <singleXmlCell id="1394" xr6:uid="{00000000-000C-0000-FFFF-FFFFE9040000}" r="I44" connectionId="0">
    <xmlCellPr id="1" xr6:uid="{00000000-0010-0000-E904-000001000000}" uniqueName="P1080073">
      <xmlPr mapId="1" xpath="/TFI-IZD-POD/IPK-GFI-IZD-POD_1000380/P1080073" xmlDataType="decimal"/>
    </xmlCellPr>
  </singleXmlCell>
  <singleXmlCell id="1395" xr6:uid="{00000000-000C-0000-FFFF-FFFFEA040000}" r="J44" connectionId="0">
    <xmlCellPr id="1" xr6:uid="{00000000-0010-0000-EA04-000001000000}" uniqueName="P1080074">
      <xmlPr mapId="1" xpath="/TFI-IZD-POD/IPK-GFI-IZD-POD_1000380/P1080074" xmlDataType="decimal"/>
    </xmlCellPr>
  </singleXmlCell>
  <singleXmlCell id="1396" xr6:uid="{00000000-000C-0000-FFFF-FFFFEB040000}" r="K44" connectionId="0">
    <xmlCellPr id="1" xr6:uid="{00000000-0010-0000-EB04-000001000000}" uniqueName="P1080075">
      <xmlPr mapId="1" xpath="/TFI-IZD-POD/IPK-GFI-IZD-POD_1000380/P1080075" xmlDataType="decimal"/>
    </xmlCellPr>
  </singleXmlCell>
  <singleXmlCell id="1397" xr6:uid="{00000000-000C-0000-FFFF-FFFFEC040000}" r="L44" connectionId="0">
    <xmlCellPr id="1" xr6:uid="{00000000-0010-0000-EC04-000001000000}" uniqueName="P1080076">
      <xmlPr mapId="1" xpath="/TFI-IZD-POD/IPK-GFI-IZD-POD_1000380/P1080076" xmlDataType="decimal"/>
    </xmlCellPr>
  </singleXmlCell>
  <singleXmlCell id="1398" xr6:uid="{00000000-000C-0000-FFFF-FFFFED040000}" r="M44" connectionId="0">
    <xmlCellPr id="1" xr6:uid="{00000000-0010-0000-ED04-000001000000}" uniqueName="P1080077">
      <xmlPr mapId="1" xpath="/TFI-IZD-POD/IPK-GFI-IZD-POD_1000380/P1080077" xmlDataType="decimal"/>
    </xmlCellPr>
  </singleXmlCell>
  <singleXmlCell id="1399" xr6:uid="{00000000-000C-0000-FFFF-FFFFEE040000}" r="N44" connectionId="0">
    <xmlCellPr id="1" xr6:uid="{00000000-0010-0000-EE04-000001000000}" uniqueName="P1080078">
      <xmlPr mapId="1" xpath="/TFI-IZD-POD/IPK-GFI-IZD-POD_1000380/P1080078" xmlDataType="decimal"/>
    </xmlCellPr>
  </singleXmlCell>
  <singleXmlCell id="1400" xr6:uid="{00000000-000C-0000-FFFF-FFFFEF040000}" r="O44" connectionId="0">
    <xmlCellPr id="1" xr6:uid="{00000000-0010-0000-EF04-000001000000}" uniqueName="P1080079">
      <xmlPr mapId="1" xpath="/TFI-IZD-POD/IPK-GFI-IZD-POD_1000380/P1080079" xmlDataType="decimal"/>
    </xmlCellPr>
  </singleXmlCell>
  <singleXmlCell id="1401" xr6:uid="{00000000-000C-0000-FFFF-FFFFF0040000}" r="P44" connectionId="0">
    <xmlCellPr id="1" xr6:uid="{00000000-0010-0000-F004-000001000000}" uniqueName="P1082288">
      <xmlPr mapId="1" xpath="/TFI-IZD-POD/IPK-GFI-IZD-POD_1000380/P1082288" xmlDataType="decimal"/>
    </xmlCellPr>
  </singleXmlCell>
  <singleXmlCell id="1402" xr6:uid="{00000000-000C-0000-FFFF-FFFFF1040000}" r="Q44" connectionId="0">
    <xmlCellPr id="1" xr6:uid="{00000000-0010-0000-F104-000001000000}" uniqueName="P1082289">
      <xmlPr mapId="1" xpath="/TFI-IZD-POD/IPK-GFI-IZD-POD_1000380/P1082289" xmlDataType="decimal"/>
    </xmlCellPr>
  </singleXmlCell>
  <singleXmlCell id="1403" xr6:uid="{00000000-000C-0000-FFFF-FFFFF2040000}" r="R44" connectionId="0">
    <xmlCellPr id="1" xr6:uid="{00000000-0010-0000-F204-000001000000}" uniqueName="P1082290">
      <xmlPr mapId="1" xpath="/TFI-IZD-POD/IPK-GFI-IZD-POD_1000380/P1082290" xmlDataType="decimal"/>
    </xmlCellPr>
  </singleXmlCell>
  <singleXmlCell id="1404" xr6:uid="{00000000-000C-0000-FFFF-FFFFF3040000}" r="U44" connectionId="0">
    <xmlCellPr id="1" xr6:uid="{00000000-0010-0000-F304-000001000000}" uniqueName="P1082292">
      <xmlPr mapId="1" xpath="/TFI-IZD-POD/IPK-GFI-IZD-POD_1000380/P1082292" xmlDataType="decimal"/>
    </xmlCellPr>
  </singleXmlCell>
  <singleXmlCell id="1405" xr6:uid="{00000000-000C-0000-FFFF-FFFFF4040000}" r="V44" connectionId="0">
    <xmlCellPr id="1" xr6:uid="{00000000-0010-0000-F404-000001000000}" uniqueName="P1082247">
      <xmlPr mapId="1" xpath="/TFI-IZD-POD/IPK-GFI-IZD-POD_1000380/P1082247" xmlDataType="decimal"/>
    </xmlCellPr>
  </singleXmlCell>
  <singleXmlCell id="1406" xr6:uid="{00000000-000C-0000-FFFF-FFFFF5040000}" r="W44" connectionId="0">
    <xmlCellPr id="1" xr6:uid="{00000000-0010-0000-F504-000001000000}" uniqueName="P1082295">
      <xmlPr mapId="1" xpath="/TFI-IZD-POD/IPK-GFI-IZD-POD_1000380/P1082295" xmlDataType="decimal"/>
    </xmlCellPr>
  </singleXmlCell>
  <singleXmlCell id="1407" xr6:uid="{00000000-000C-0000-FFFF-FFFFF6040000}" r="X44" connectionId="0">
    <xmlCellPr id="1" xr6:uid="{00000000-0010-0000-F604-000001000000}" uniqueName="P1082298">
      <xmlPr mapId="1" xpath="/TFI-IZD-POD/IPK-GFI-IZD-POD_1000380/P1082298" xmlDataType="decimal"/>
    </xmlCellPr>
  </singleXmlCell>
  <singleXmlCell id="1408" xr6:uid="{00000000-000C-0000-FFFF-FFFFF7040000}" r="Y44" connectionId="0">
    <xmlCellPr id="1" xr6:uid="{00000000-0010-0000-F704-000001000000}" uniqueName="P1082300">
      <xmlPr mapId="1" xpath="/TFI-IZD-POD/IPK-GFI-IZD-POD_1000380/P1082300" xmlDataType="decimal"/>
    </xmlCellPr>
  </singleXmlCell>
  <singleXmlCell id="1409" xr6:uid="{00000000-000C-0000-FFFF-FFFFF8040000}" r="H45" connectionId="0">
    <xmlCellPr id="1" xr6:uid="{00000000-0010-0000-F804-000001000000}" uniqueName="P1080080">
      <xmlPr mapId="1" xpath="/TFI-IZD-POD/IPK-GFI-IZD-POD_1000380/P1080080" xmlDataType="decimal"/>
    </xmlCellPr>
  </singleXmlCell>
  <singleXmlCell id="1410" xr6:uid="{00000000-000C-0000-FFFF-FFFFF9040000}" r="I45" connectionId="0">
    <xmlCellPr id="1" xr6:uid="{00000000-0010-0000-F904-000001000000}" uniqueName="P1080081">
      <xmlPr mapId="1" xpath="/TFI-IZD-POD/IPK-GFI-IZD-POD_1000380/P1080081" xmlDataType="decimal"/>
    </xmlCellPr>
  </singleXmlCell>
  <singleXmlCell id="1411" xr6:uid="{00000000-000C-0000-FFFF-FFFFFA040000}" r="J45" connectionId="0">
    <xmlCellPr id="1" xr6:uid="{00000000-0010-0000-FA04-000001000000}" uniqueName="P1080082">
      <xmlPr mapId="1" xpath="/TFI-IZD-POD/IPK-GFI-IZD-POD_1000380/P1080082" xmlDataType="decimal"/>
    </xmlCellPr>
  </singleXmlCell>
  <singleXmlCell id="1412" xr6:uid="{00000000-000C-0000-FFFF-FFFFFB040000}" r="K45" connectionId="0">
    <xmlCellPr id="1" xr6:uid="{00000000-0010-0000-FB04-000001000000}" uniqueName="P1080083">
      <xmlPr mapId="1" xpath="/TFI-IZD-POD/IPK-GFI-IZD-POD_1000380/P1080083" xmlDataType="decimal"/>
    </xmlCellPr>
  </singleXmlCell>
  <singleXmlCell id="1413" xr6:uid="{00000000-000C-0000-FFFF-FFFFFC040000}" r="L45" connectionId="0">
    <xmlCellPr id="1" xr6:uid="{00000000-0010-0000-FC04-000001000000}" uniqueName="P1080084">
      <xmlPr mapId="1" xpath="/TFI-IZD-POD/IPK-GFI-IZD-POD_1000380/P1080084" xmlDataType="decimal"/>
    </xmlCellPr>
  </singleXmlCell>
  <singleXmlCell id="1414" xr6:uid="{00000000-000C-0000-FFFF-FFFFFD040000}" r="M45" connectionId="0">
    <xmlCellPr id="1" xr6:uid="{00000000-0010-0000-FD04-000001000000}" uniqueName="P1080085">
      <xmlPr mapId="1" xpath="/TFI-IZD-POD/IPK-GFI-IZD-POD_1000380/P1080085" xmlDataType="decimal"/>
    </xmlCellPr>
  </singleXmlCell>
  <singleXmlCell id="1415" xr6:uid="{00000000-000C-0000-FFFF-FFFFFE040000}" r="N45" connectionId="0">
    <xmlCellPr id="1" xr6:uid="{00000000-0010-0000-FE04-000001000000}" uniqueName="P1080086">
      <xmlPr mapId="1" xpath="/TFI-IZD-POD/IPK-GFI-IZD-POD_1000380/P1080086" xmlDataType="decimal"/>
    </xmlCellPr>
  </singleXmlCell>
  <singleXmlCell id="1416" xr6:uid="{00000000-000C-0000-FFFF-FFFFFF040000}" r="O45" connectionId="0">
    <xmlCellPr id="1" xr6:uid="{00000000-0010-0000-FF04-000001000000}" uniqueName="P1080087">
      <xmlPr mapId="1" xpath="/TFI-IZD-POD/IPK-GFI-IZD-POD_1000380/P1080087" xmlDataType="decimal"/>
    </xmlCellPr>
  </singleXmlCell>
  <singleXmlCell id="1417" xr6:uid="{00000000-000C-0000-FFFF-FFFF00050000}" r="P45" connectionId="0">
    <xmlCellPr id="1" xr6:uid="{00000000-0010-0000-0005-000001000000}" uniqueName="P1082301">
      <xmlPr mapId="1" xpath="/TFI-IZD-POD/IPK-GFI-IZD-POD_1000380/P1082301" xmlDataType="decimal"/>
    </xmlCellPr>
  </singleXmlCell>
  <singleXmlCell id="1418" xr6:uid="{00000000-000C-0000-FFFF-FFFF01050000}" r="Q45" connectionId="0">
    <xmlCellPr id="1" xr6:uid="{00000000-0010-0000-0105-000001000000}" uniqueName="P1082322">
      <xmlPr mapId="1" xpath="/TFI-IZD-POD/IPK-GFI-IZD-POD_1000380/P1082322" xmlDataType="decimal"/>
    </xmlCellPr>
  </singleXmlCell>
  <singleXmlCell id="1419" xr6:uid="{00000000-000C-0000-FFFF-FFFF02050000}" r="R45" connectionId="0">
    <xmlCellPr id="1" xr6:uid="{00000000-0010-0000-0205-000001000000}" uniqueName="P1082323">
      <xmlPr mapId="1" xpath="/TFI-IZD-POD/IPK-GFI-IZD-POD_1000380/P1082323" xmlDataType="decimal"/>
    </xmlCellPr>
  </singleXmlCell>
  <singleXmlCell id="1420" xr6:uid="{00000000-000C-0000-FFFF-FFFF03050000}" r="U45" connectionId="0">
    <xmlCellPr id="1" xr6:uid="{00000000-0010-0000-0305-000001000000}" uniqueName="P1082325">
      <xmlPr mapId="1" xpath="/TFI-IZD-POD/IPK-GFI-IZD-POD_1000380/P1082325" xmlDataType="decimal"/>
    </xmlCellPr>
  </singleXmlCell>
  <singleXmlCell id="1421" xr6:uid="{00000000-000C-0000-FFFF-FFFF04050000}" r="V45" connectionId="0">
    <xmlCellPr id="1" xr6:uid="{00000000-0010-0000-0405-000001000000}" uniqueName="P1082328">
      <xmlPr mapId="1" xpath="/TFI-IZD-POD/IPK-GFI-IZD-POD_1000380/P1082328" xmlDataType="decimal"/>
    </xmlCellPr>
  </singleXmlCell>
  <singleXmlCell id="1422" xr6:uid="{00000000-000C-0000-FFFF-FFFF05050000}" r="W45" connectionId="0">
    <xmlCellPr id="1" xr6:uid="{00000000-0010-0000-0505-000001000000}" uniqueName="P1082331">
      <xmlPr mapId="1" xpath="/TFI-IZD-POD/IPK-GFI-IZD-POD_1000380/P1082331" xmlDataType="decimal"/>
    </xmlCellPr>
  </singleXmlCell>
  <singleXmlCell id="1423" xr6:uid="{00000000-000C-0000-FFFF-FFFF06050000}" r="X45" connectionId="0">
    <xmlCellPr id="1" xr6:uid="{00000000-0010-0000-0605-000001000000}" uniqueName="P1082333">
      <xmlPr mapId="1" xpath="/TFI-IZD-POD/IPK-GFI-IZD-POD_1000380/P1082333" xmlDataType="decimal"/>
    </xmlCellPr>
  </singleXmlCell>
  <singleXmlCell id="1424" xr6:uid="{00000000-000C-0000-FFFF-FFFF07050000}" r="Y45" connectionId="0">
    <xmlCellPr id="1" xr6:uid="{00000000-0010-0000-0705-000001000000}" uniqueName="P1082336">
      <xmlPr mapId="1" xpath="/TFI-IZD-POD/IPK-GFI-IZD-POD_1000380/P1082336" xmlDataType="decimal"/>
    </xmlCellPr>
  </singleXmlCell>
  <singleXmlCell id="1425" xr6:uid="{00000000-000C-0000-FFFF-FFFF08050000}" r="H46" connectionId="0">
    <xmlCellPr id="1" xr6:uid="{00000000-0010-0000-0805-000001000000}" uniqueName="P1080088">
      <xmlPr mapId="1" xpath="/TFI-IZD-POD/IPK-GFI-IZD-POD_1000380/P1080088" xmlDataType="decimal"/>
    </xmlCellPr>
  </singleXmlCell>
  <singleXmlCell id="1426" xr6:uid="{00000000-000C-0000-FFFF-FFFF09050000}" r="I46" connectionId="0">
    <xmlCellPr id="1" xr6:uid="{00000000-0010-0000-0905-000001000000}" uniqueName="P1080089">
      <xmlPr mapId="1" xpath="/TFI-IZD-POD/IPK-GFI-IZD-POD_1000380/P1080089" xmlDataType="decimal"/>
    </xmlCellPr>
  </singleXmlCell>
  <singleXmlCell id="1427" xr6:uid="{00000000-000C-0000-FFFF-FFFF0A050000}" r="J46" connectionId="0">
    <xmlCellPr id="1" xr6:uid="{00000000-0010-0000-0A05-000001000000}" uniqueName="P1080090">
      <xmlPr mapId="1" xpath="/TFI-IZD-POD/IPK-GFI-IZD-POD_1000380/P1080090" xmlDataType="decimal"/>
    </xmlCellPr>
  </singleXmlCell>
  <singleXmlCell id="1428" xr6:uid="{00000000-000C-0000-FFFF-FFFF0B050000}" r="K46" connectionId="0">
    <xmlCellPr id="1" xr6:uid="{00000000-0010-0000-0B05-000001000000}" uniqueName="P1080091">
      <xmlPr mapId="1" xpath="/TFI-IZD-POD/IPK-GFI-IZD-POD_1000380/P1080091" xmlDataType="decimal"/>
    </xmlCellPr>
  </singleXmlCell>
  <singleXmlCell id="1429" xr6:uid="{00000000-000C-0000-FFFF-FFFF0C050000}" r="L46" connectionId="0">
    <xmlCellPr id="1" xr6:uid="{00000000-0010-0000-0C05-000001000000}" uniqueName="P1080092">
      <xmlPr mapId="1" xpath="/TFI-IZD-POD/IPK-GFI-IZD-POD_1000380/P1080092" xmlDataType="decimal"/>
    </xmlCellPr>
  </singleXmlCell>
  <singleXmlCell id="1430" xr6:uid="{00000000-000C-0000-FFFF-FFFF0D050000}" r="M46" connectionId="0">
    <xmlCellPr id="1" xr6:uid="{00000000-0010-0000-0D05-000001000000}" uniqueName="P1080093">
      <xmlPr mapId="1" xpath="/TFI-IZD-POD/IPK-GFI-IZD-POD_1000380/P1080093" xmlDataType="decimal"/>
    </xmlCellPr>
  </singleXmlCell>
  <singleXmlCell id="1431" xr6:uid="{00000000-000C-0000-FFFF-FFFF0E050000}" r="N46" connectionId="0">
    <xmlCellPr id="1" xr6:uid="{00000000-0010-0000-0E05-000001000000}" uniqueName="P1080094">
      <xmlPr mapId="1" xpath="/TFI-IZD-POD/IPK-GFI-IZD-POD_1000380/P1080094" xmlDataType="decimal"/>
    </xmlCellPr>
  </singleXmlCell>
  <singleXmlCell id="1432" xr6:uid="{00000000-000C-0000-FFFF-FFFF0F050000}" r="O46" connectionId="0">
    <xmlCellPr id="1" xr6:uid="{00000000-0010-0000-0F05-000001000000}" uniqueName="P1080095">
      <xmlPr mapId="1" xpath="/TFI-IZD-POD/IPK-GFI-IZD-POD_1000380/P1080095" xmlDataType="decimal"/>
    </xmlCellPr>
  </singleXmlCell>
  <singleXmlCell id="1433" xr6:uid="{00000000-000C-0000-FFFF-FFFF10050000}" r="P46" connectionId="0">
    <xmlCellPr id="1" xr6:uid="{00000000-0010-0000-1005-000001000000}" uniqueName="P1082338">
      <xmlPr mapId="1" xpath="/TFI-IZD-POD/IPK-GFI-IZD-POD_1000380/P1082338" xmlDataType="decimal"/>
    </xmlCellPr>
  </singleXmlCell>
  <singleXmlCell id="1434" xr6:uid="{00000000-000C-0000-FFFF-FFFF11050000}" r="Q46" connectionId="0">
    <xmlCellPr id="1" xr6:uid="{00000000-0010-0000-1105-000001000000}" uniqueName="P1082304">
      <xmlPr mapId="1" xpath="/TFI-IZD-POD/IPK-GFI-IZD-POD_1000380/P1082304" xmlDataType="decimal"/>
    </xmlCellPr>
  </singleXmlCell>
  <singleXmlCell id="1435" xr6:uid="{00000000-000C-0000-FFFF-FFFF12050000}" r="R46" connectionId="0">
    <xmlCellPr id="1" xr6:uid="{00000000-0010-0000-1205-000001000000}" uniqueName="P1082341">
      <xmlPr mapId="1" xpath="/TFI-IZD-POD/IPK-GFI-IZD-POD_1000380/P1082341" xmlDataType="decimal"/>
    </xmlCellPr>
  </singleXmlCell>
  <singleXmlCell id="1436" xr6:uid="{00000000-000C-0000-FFFF-FFFF13050000}" r="U46" connectionId="0">
    <xmlCellPr id="1" xr6:uid="{00000000-0010-0000-1305-000001000000}" uniqueName="P1082343">
      <xmlPr mapId="1" xpath="/TFI-IZD-POD/IPK-GFI-IZD-POD_1000380/P1082343" xmlDataType="decimal"/>
    </xmlCellPr>
  </singleXmlCell>
  <singleXmlCell id="1437" xr6:uid="{00000000-000C-0000-FFFF-FFFF14050000}" r="V46" connectionId="0">
    <xmlCellPr id="1" xr6:uid="{00000000-0010-0000-1405-000001000000}" uniqueName="P1082344">
      <xmlPr mapId="1" xpath="/TFI-IZD-POD/IPK-GFI-IZD-POD_1000380/P1082344" xmlDataType="decimal"/>
    </xmlCellPr>
  </singleXmlCell>
  <singleXmlCell id="1438" xr6:uid="{00000000-000C-0000-FFFF-FFFF15050000}" r="W46" connectionId="0">
    <xmlCellPr id="1" xr6:uid="{00000000-0010-0000-1505-000001000000}" uniqueName="P1082346">
      <xmlPr mapId="1" xpath="/TFI-IZD-POD/IPK-GFI-IZD-POD_1000380/P1082346" xmlDataType="decimal"/>
    </xmlCellPr>
  </singleXmlCell>
  <singleXmlCell id="1439" xr6:uid="{00000000-000C-0000-FFFF-FFFF16050000}" r="X46" connectionId="0">
    <xmlCellPr id="1" xr6:uid="{00000000-0010-0000-1605-000001000000}" uniqueName="P1082349">
      <xmlPr mapId="1" xpath="/TFI-IZD-POD/IPK-GFI-IZD-POD_1000380/P1082349" xmlDataType="decimal"/>
    </xmlCellPr>
  </singleXmlCell>
  <singleXmlCell id="1440" xr6:uid="{00000000-000C-0000-FFFF-FFFF17050000}" r="Y46" connectionId="0">
    <xmlCellPr id="1" xr6:uid="{00000000-0010-0000-1705-000001000000}" uniqueName="P1082351">
      <xmlPr mapId="1" xpath="/TFI-IZD-POD/IPK-GFI-IZD-POD_1000380/P1082351" xmlDataType="decimal"/>
    </xmlCellPr>
  </singleXmlCell>
  <singleXmlCell id="1441" xr6:uid="{00000000-000C-0000-FFFF-FFFF18050000}" r="H47" connectionId="0">
    <xmlCellPr id="1" xr6:uid="{00000000-0010-0000-1805-000001000000}" uniqueName="P1080096">
      <xmlPr mapId="1" xpath="/TFI-IZD-POD/IPK-GFI-IZD-POD_1000380/P1080096" xmlDataType="decimal"/>
    </xmlCellPr>
  </singleXmlCell>
  <singleXmlCell id="1442" xr6:uid="{00000000-000C-0000-FFFF-FFFF19050000}" r="I47" connectionId="0">
    <xmlCellPr id="1" xr6:uid="{00000000-0010-0000-1905-000001000000}" uniqueName="P1080097">
      <xmlPr mapId="1" xpath="/TFI-IZD-POD/IPK-GFI-IZD-POD_1000380/P1080097" xmlDataType="decimal"/>
    </xmlCellPr>
  </singleXmlCell>
  <singleXmlCell id="1443" xr6:uid="{00000000-000C-0000-FFFF-FFFF1A050000}" r="J47" connectionId="0">
    <xmlCellPr id="1" xr6:uid="{00000000-0010-0000-1A05-000001000000}" uniqueName="P1080098">
      <xmlPr mapId="1" xpath="/TFI-IZD-POD/IPK-GFI-IZD-POD_1000380/P1080098" xmlDataType="decimal"/>
    </xmlCellPr>
  </singleXmlCell>
  <singleXmlCell id="1444" xr6:uid="{00000000-000C-0000-FFFF-FFFF1B050000}" r="K47" connectionId="0">
    <xmlCellPr id="1" xr6:uid="{00000000-0010-0000-1B05-000001000000}" uniqueName="P1080099">
      <xmlPr mapId="1" xpath="/TFI-IZD-POD/IPK-GFI-IZD-POD_1000380/P1080099" xmlDataType="decimal"/>
    </xmlCellPr>
  </singleXmlCell>
  <singleXmlCell id="1445" xr6:uid="{00000000-000C-0000-FFFF-FFFF1C050000}" r="L47" connectionId="0">
    <xmlCellPr id="1" xr6:uid="{00000000-0010-0000-1C05-000001000000}" uniqueName="P1080100">
      <xmlPr mapId="1" xpath="/TFI-IZD-POD/IPK-GFI-IZD-POD_1000380/P1080100" xmlDataType="decimal"/>
    </xmlCellPr>
  </singleXmlCell>
  <singleXmlCell id="1446" xr6:uid="{00000000-000C-0000-FFFF-FFFF1D050000}" r="M47" connectionId="0">
    <xmlCellPr id="1" xr6:uid="{00000000-0010-0000-1D05-000001000000}" uniqueName="P1080101">
      <xmlPr mapId="1" xpath="/TFI-IZD-POD/IPK-GFI-IZD-POD_1000380/P1080101" xmlDataType="decimal"/>
    </xmlCellPr>
  </singleXmlCell>
  <singleXmlCell id="1447" xr6:uid="{00000000-000C-0000-FFFF-FFFF1E050000}" r="N47" connectionId="0">
    <xmlCellPr id="1" xr6:uid="{00000000-0010-0000-1E05-000001000000}" uniqueName="P1080102">
      <xmlPr mapId="1" xpath="/TFI-IZD-POD/IPK-GFI-IZD-POD_1000380/P1080102" xmlDataType="decimal"/>
    </xmlCellPr>
  </singleXmlCell>
  <singleXmlCell id="1448" xr6:uid="{00000000-000C-0000-FFFF-FFFF1F050000}" r="O47" connectionId="0">
    <xmlCellPr id="1" xr6:uid="{00000000-0010-0000-1F05-000001000000}" uniqueName="P1080103">
      <xmlPr mapId="1" xpath="/TFI-IZD-POD/IPK-GFI-IZD-POD_1000380/P1080103" xmlDataType="decimal"/>
    </xmlCellPr>
  </singleXmlCell>
  <singleXmlCell id="1449" xr6:uid="{00000000-000C-0000-FFFF-FFFF20050000}" r="P47" connectionId="0">
    <xmlCellPr id="1" xr6:uid="{00000000-0010-0000-2005-000001000000}" uniqueName="P1082354">
      <xmlPr mapId="1" xpath="/TFI-IZD-POD/IPK-GFI-IZD-POD_1000380/P1082354" xmlDataType="decimal"/>
    </xmlCellPr>
  </singleXmlCell>
  <singleXmlCell id="1450" xr6:uid="{00000000-000C-0000-FFFF-FFFF21050000}" r="Q47" connectionId="0">
    <xmlCellPr id="1" xr6:uid="{00000000-0010-0000-2105-000001000000}" uniqueName="P1082356">
      <xmlPr mapId="1" xpath="/TFI-IZD-POD/IPK-GFI-IZD-POD_1000380/P1082356" xmlDataType="decimal"/>
    </xmlCellPr>
  </singleXmlCell>
  <singleXmlCell id="1451" xr6:uid="{00000000-000C-0000-FFFF-FFFF22050000}" r="R47" connectionId="0">
    <xmlCellPr id="1" xr6:uid="{00000000-0010-0000-2205-000001000000}" uniqueName="P1082306">
      <xmlPr mapId="1" xpath="/TFI-IZD-POD/IPK-GFI-IZD-POD_1000380/P1082306" xmlDataType="decimal"/>
    </xmlCellPr>
  </singleXmlCell>
  <singleXmlCell id="1452" xr6:uid="{00000000-000C-0000-FFFF-FFFF23050000}" r="U47" connectionId="0">
    <xmlCellPr id="1" xr6:uid="{00000000-0010-0000-2305-000001000000}" uniqueName="P1082358">
      <xmlPr mapId="1" xpath="/TFI-IZD-POD/IPK-GFI-IZD-POD_1000380/P1082358" xmlDataType="decimal"/>
    </xmlCellPr>
  </singleXmlCell>
  <singleXmlCell id="1453" xr6:uid="{00000000-000C-0000-FFFF-FFFF24050000}" r="V47" connectionId="0">
    <xmlCellPr id="1" xr6:uid="{00000000-0010-0000-2405-000001000000}" uniqueName="P1082360">
      <xmlPr mapId="1" xpath="/TFI-IZD-POD/IPK-GFI-IZD-POD_1000380/P1082360" xmlDataType="decimal"/>
    </xmlCellPr>
  </singleXmlCell>
  <singleXmlCell id="1454" xr6:uid="{00000000-000C-0000-FFFF-FFFF25050000}" r="W47" connectionId="0">
    <xmlCellPr id="1" xr6:uid="{00000000-0010-0000-2505-000001000000}" uniqueName="P1082361">
      <xmlPr mapId="1" xpath="/TFI-IZD-POD/IPK-GFI-IZD-POD_1000380/P1082361" xmlDataType="decimal"/>
    </xmlCellPr>
  </singleXmlCell>
  <singleXmlCell id="1455" xr6:uid="{00000000-000C-0000-FFFF-FFFF26050000}" r="X47" connectionId="0">
    <xmlCellPr id="1" xr6:uid="{00000000-0010-0000-2605-000001000000}" uniqueName="P1082362">
      <xmlPr mapId="1" xpath="/TFI-IZD-POD/IPK-GFI-IZD-POD_1000380/P1082362" xmlDataType="decimal"/>
    </xmlCellPr>
  </singleXmlCell>
  <singleXmlCell id="1456" xr6:uid="{00000000-000C-0000-FFFF-FFFF27050000}" r="Y47" connectionId="0">
    <xmlCellPr id="1" xr6:uid="{00000000-0010-0000-2705-000001000000}" uniqueName="P1082364">
      <xmlPr mapId="1" xpath="/TFI-IZD-POD/IPK-GFI-IZD-POD_1000380/P1082364" xmlDataType="decimal"/>
    </xmlCellPr>
  </singleXmlCell>
  <singleXmlCell id="1457" xr6:uid="{00000000-000C-0000-FFFF-FFFF28050000}" r="H48" connectionId="0">
    <xmlCellPr id="1" xr6:uid="{00000000-0010-0000-2805-000001000000}" uniqueName="P1080104">
      <xmlPr mapId="1" xpath="/TFI-IZD-POD/IPK-GFI-IZD-POD_1000380/P1080104" xmlDataType="decimal"/>
    </xmlCellPr>
  </singleXmlCell>
  <singleXmlCell id="1458" xr6:uid="{00000000-000C-0000-FFFF-FFFF29050000}" r="I48" connectionId="0">
    <xmlCellPr id="1" xr6:uid="{00000000-0010-0000-2905-000001000000}" uniqueName="P1080105">
      <xmlPr mapId="1" xpath="/TFI-IZD-POD/IPK-GFI-IZD-POD_1000380/P1080105" xmlDataType="decimal"/>
    </xmlCellPr>
  </singleXmlCell>
  <singleXmlCell id="1459" xr6:uid="{00000000-000C-0000-FFFF-FFFF2A050000}" r="J48" connectionId="0">
    <xmlCellPr id="1" xr6:uid="{00000000-0010-0000-2A05-000001000000}" uniqueName="P1080106">
      <xmlPr mapId="1" xpath="/TFI-IZD-POD/IPK-GFI-IZD-POD_1000380/P1080106" xmlDataType="decimal"/>
    </xmlCellPr>
  </singleXmlCell>
  <singleXmlCell id="1460" xr6:uid="{00000000-000C-0000-FFFF-FFFF2B050000}" r="K48" connectionId="0">
    <xmlCellPr id="1" xr6:uid="{00000000-0010-0000-2B05-000001000000}" uniqueName="P1080107">
      <xmlPr mapId="1" xpath="/TFI-IZD-POD/IPK-GFI-IZD-POD_1000380/P1080107" xmlDataType="decimal"/>
    </xmlCellPr>
  </singleXmlCell>
  <singleXmlCell id="1461" xr6:uid="{00000000-000C-0000-FFFF-FFFF2C050000}" r="L48" connectionId="0">
    <xmlCellPr id="1" xr6:uid="{00000000-0010-0000-2C05-000001000000}" uniqueName="P1080108">
      <xmlPr mapId="1" xpath="/TFI-IZD-POD/IPK-GFI-IZD-POD_1000380/P1080108" xmlDataType="decimal"/>
    </xmlCellPr>
  </singleXmlCell>
  <singleXmlCell id="1462" xr6:uid="{00000000-000C-0000-FFFF-FFFF2D050000}" r="M48" connectionId="0">
    <xmlCellPr id="1" xr6:uid="{00000000-0010-0000-2D05-000001000000}" uniqueName="P1080109">
      <xmlPr mapId="1" xpath="/TFI-IZD-POD/IPK-GFI-IZD-POD_1000380/P1080109" xmlDataType="decimal"/>
    </xmlCellPr>
  </singleXmlCell>
  <singleXmlCell id="1463" xr6:uid="{00000000-000C-0000-FFFF-FFFF2E050000}" r="N48" connectionId="0">
    <xmlCellPr id="1" xr6:uid="{00000000-0010-0000-2E05-000001000000}" uniqueName="P1080110">
      <xmlPr mapId="1" xpath="/TFI-IZD-POD/IPK-GFI-IZD-POD_1000380/P1080110" xmlDataType="decimal"/>
    </xmlCellPr>
  </singleXmlCell>
  <singleXmlCell id="1464" xr6:uid="{00000000-000C-0000-FFFF-FFFF2F050000}" r="O48" connectionId="0">
    <xmlCellPr id="1" xr6:uid="{00000000-0010-0000-2F05-000001000000}" uniqueName="P1080111">
      <xmlPr mapId="1" xpath="/TFI-IZD-POD/IPK-GFI-IZD-POD_1000380/P1080111" xmlDataType="decimal"/>
    </xmlCellPr>
  </singleXmlCell>
  <singleXmlCell id="1465" xr6:uid="{00000000-000C-0000-FFFF-FFFF30050000}" r="P48" connectionId="0">
    <xmlCellPr id="1" xr6:uid="{00000000-0010-0000-3005-000001000000}" uniqueName="P1082365">
      <xmlPr mapId="1" xpath="/TFI-IZD-POD/IPK-GFI-IZD-POD_1000380/P1082365" xmlDataType="decimal"/>
    </xmlCellPr>
  </singleXmlCell>
  <singleXmlCell id="1466" xr6:uid="{00000000-000C-0000-FFFF-FFFF31050000}" r="Q48" connectionId="0">
    <xmlCellPr id="1" xr6:uid="{00000000-0010-0000-3105-000001000000}" uniqueName="P1082366">
      <xmlPr mapId="1" xpath="/TFI-IZD-POD/IPK-GFI-IZD-POD_1000380/P1082366" xmlDataType="decimal"/>
    </xmlCellPr>
  </singleXmlCell>
  <singleXmlCell id="1467" xr6:uid="{00000000-000C-0000-FFFF-FFFF32050000}" r="R48" connectionId="0">
    <xmlCellPr id="1" xr6:uid="{00000000-0010-0000-3205-000001000000}" uniqueName="P1082367">
      <xmlPr mapId="1" xpath="/TFI-IZD-POD/IPK-GFI-IZD-POD_1000380/P1082367" xmlDataType="decimal"/>
    </xmlCellPr>
  </singleXmlCell>
  <singleXmlCell id="1468" xr6:uid="{00000000-000C-0000-FFFF-FFFF33050000}" r="U48" connectionId="0">
    <xmlCellPr id="1" xr6:uid="{00000000-0010-0000-3305-000001000000}" uniqueName="P1082309">
      <xmlPr mapId="1" xpath="/TFI-IZD-POD/IPK-GFI-IZD-POD_1000380/P1082309" xmlDataType="decimal"/>
    </xmlCellPr>
  </singleXmlCell>
  <singleXmlCell id="1469" xr6:uid="{00000000-000C-0000-FFFF-FFFF34050000}" r="V48" connectionId="0">
    <xmlCellPr id="1" xr6:uid="{00000000-0010-0000-3405-000001000000}" uniqueName="P1082368">
      <xmlPr mapId="1" xpath="/TFI-IZD-POD/IPK-GFI-IZD-POD_1000380/P1082368" xmlDataType="decimal"/>
    </xmlCellPr>
  </singleXmlCell>
  <singleXmlCell id="1470" xr6:uid="{00000000-000C-0000-FFFF-FFFF35050000}" r="W48" connectionId="0">
    <xmlCellPr id="1" xr6:uid="{00000000-0010-0000-3505-000001000000}" uniqueName="P1082369">
      <xmlPr mapId="1" xpath="/TFI-IZD-POD/IPK-GFI-IZD-POD_1000380/P1082369" xmlDataType="decimal"/>
    </xmlCellPr>
  </singleXmlCell>
  <singleXmlCell id="1471" xr6:uid="{00000000-000C-0000-FFFF-FFFF36050000}" r="X48" connectionId="0">
    <xmlCellPr id="1" xr6:uid="{00000000-0010-0000-3605-000001000000}" uniqueName="P1082370">
      <xmlPr mapId="1" xpath="/TFI-IZD-POD/IPK-GFI-IZD-POD_1000380/P1082370" xmlDataType="decimal"/>
    </xmlCellPr>
  </singleXmlCell>
  <singleXmlCell id="1472" xr6:uid="{00000000-000C-0000-FFFF-FFFF37050000}" r="Y48" connectionId="0">
    <xmlCellPr id="1" xr6:uid="{00000000-0010-0000-3705-000001000000}" uniqueName="P1082372">
      <xmlPr mapId="1" xpath="/TFI-IZD-POD/IPK-GFI-IZD-POD_1000380/P1082372" xmlDataType="decimal"/>
    </xmlCellPr>
  </singleXmlCell>
  <singleXmlCell id="1473" xr6:uid="{00000000-000C-0000-FFFF-FFFF38050000}" r="H49" connectionId="0">
    <xmlCellPr id="1" xr6:uid="{00000000-0010-0000-3805-000001000000}" uniqueName="P1080112">
      <xmlPr mapId="1" xpath="/TFI-IZD-POD/IPK-GFI-IZD-POD_1000380/P1080112" xmlDataType="decimal"/>
    </xmlCellPr>
  </singleXmlCell>
  <singleXmlCell id="1474" xr6:uid="{00000000-000C-0000-FFFF-FFFF39050000}" r="I49" connectionId="0">
    <xmlCellPr id="1" xr6:uid="{00000000-0010-0000-3905-000001000000}" uniqueName="P1080113">
      <xmlPr mapId="1" xpath="/TFI-IZD-POD/IPK-GFI-IZD-POD_1000380/P1080113" xmlDataType="decimal"/>
    </xmlCellPr>
  </singleXmlCell>
  <singleXmlCell id="1475" xr6:uid="{00000000-000C-0000-FFFF-FFFF3A050000}" r="J49" connectionId="0">
    <xmlCellPr id="1" xr6:uid="{00000000-0010-0000-3A05-000001000000}" uniqueName="P1080114">
      <xmlPr mapId="1" xpath="/TFI-IZD-POD/IPK-GFI-IZD-POD_1000380/P1080114" xmlDataType="decimal"/>
    </xmlCellPr>
  </singleXmlCell>
  <singleXmlCell id="1476" xr6:uid="{00000000-000C-0000-FFFF-FFFF3B050000}" r="K49" connectionId="0">
    <xmlCellPr id="1" xr6:uid="{00000000-0010-0000-3B05-000001000000}" uniqueName="P1080115">
      <xmlPr mapId="1" xpath="/TFI-IZD-POD/IPK-GFI-IZD-POD_1000380/P1080115" xmlDataType="decimal"/>
    </xmlCellPr>
  </singleXmlCell>
  <singleXmlCell id="1477" xr6:uid="{00000000-000C-0000-FFFF-FFFF3C050000}" r="L49" connectionId="0">
    <xmlCellPr id="1" xr6:uid="{00000000-0010-0000-3C05-000001000000}" uniqueName="P1080116">
      <xmlPr mapId="1" xpath="/TFI-IZD-POD/IPK-GFI-IZD-POD_1000380/P1080116" xmlDataType="decimal"/>
    </xmlCellPr>
  </singleXmlCell>
  <singleXmlCell id="1478" xr6:uid="{00000000-000C-0000-FFFF-FFFF3D050000}" r="M49" connectionId="0">
    <xmlCellPr id="1" xr6:uid="{00000000-0010-0000-3D05-000001000000}" uniqueName="P1080117">
      <xmlPr mapId="1" xpath="/TFI-IZD-POD/IPK-GFI-IZD-POD_1000380/P1080117" xmlDataType="decimal"/>
    </xmlCellPr>
  </singleXmlCell>
  <singleXmlCell id="1479" xr6:uid="{00000000-000C-0000-FFFF-FFFF3E050000}" r="N49" connectionId="0">
    <xmlCellPr id="1" xr6:uid="{00000000-0010-0000-3E05-000001000000}" uniqueName="P1080118">
      <xmlPr mapId="1" xpath="/TFI-IZD-POD/IPK-GFI-IZD-POD_1000380/P1080118" xmlDataType="decimal"/>
    </xmlCellPr>
  </singleXmlCell>
  <singleXmlCell id="1480" xr6:uid="{00000000-000C-0000-FFFF-FFFF3F050000}" r="O49" connectionId="0">
    <xmlCellPr id="1" xr6:uid="{00000000-0010-0000-3F05-000001000000}" uniqueName="P1080119">
      <xmlPr mapId="1" xpath="/TFI-IZD-POD/IPK-GFI-IZD-POD_1000380/P1080119" xmlDataType="decimal"/>
    </xmlCellPr>
  </singleXmlCell>
  <singleXmlCell id="1481" xr6:uid="{00000000-000C-0000-FFFF-FFFF40050000}" r="P49" connectionId="0">
    <xmlCellPr id="1" xr6:uid="{00000000-0010-0000-4005-000001000000}" uniqueName="P1082374">
      <xmlPr mapId="1" xpath="/TFI-IZD-POD/IPK-GFI-IZD-POD_1000380/P1082374" xmlDataType="decimal"/>
    </xmlCellPr>
  </singleXmlCell>
  <singleXmlCell id="1482" xr6:uid="{00000000-000C-0000-FFFF-FFFF41050000}" r="Q49" connectionId="0">
    <xmlCellPr id="1" xr6:uid="{00000000-0010-0000-4105-000001000000}" uniqueName="P1082376">
      <xmlPr mapId="1" xpath="/TFI-IZD-POD/IPK-GFI-IZD-POD_1000380/P1082376" xmlDataType="decimal"/>
    </xmlCellPr>
  </singleXmlCell>
  <singleXmlCell id="1483" xr6:uid="{00000000-000C-0000-FFFF-FFFF42050000}" r="R49" connectionId="0">
    <xmlCellPr id="1" xr6:uid="{00000000-0010-0000-4205-000001000000}" uniqueName="P1082378">
      <xmlPr mapId="1" xpath="/TFI-IZD-POD/IPK-GFI-IZD-POD_1000380/P1082378" xmlDataType="decimal"/>
    </xmlCellPr>
  </singleXmlCell>
  <singleXmlCell id="1484" xr6:uid="{00000000-000C-0000-FFFF-FFFF43050000}" r="U49" connectionId="0">
    <xmlCellPr id="1" xr6:uid="{00000000-0010-0000-4305-000001000000}" uniqueName="P1082381">
      <xmlPr mapId="1" xpath="/TFI-IZD-POD/IPK-GFI-IZD-POD_1000380/P1082381" xmlDataType="decimal"/>
    </xmlCellPr>
  </singleXmlCell>
  <singleXmlCell id="1485" xr6:uid="{00000000-000C-0000-FFFF-FFFF44050000}" r="V49" connectionId="0">
    <xmlCellPr id="1" xr6:uid="{00000000-0010-0000-4405-000001000000}" uniqueName="P1082312">
      <xmlPr mapId="1" xpath="/TFI-IZD-POD/IPK-GFI-IZD-POD_1000380/P1082312" xmlDataType="decimal"/>
    </xmlCellPr>
  </singleXmlCell>
  <singleXmlCell id="1486" xr6:uid="{00000000-000C-0000-FFFF-FFFF45050000}" r="W49" connectionId="0">
    <xmlCellPr id="1" xr6:uid="{00000000-0010-0000-4505-000001000000}" uniqueName="P1082383">
      <xmlPr mapId="1" xpath="/TFI-IZD-POD/IPK-GFI-IZD-POD_1000380/P1082383" xmlDataType="decimal"/>
    </xmlCellPr>
  </singleXmlCell>
  <singleXmlCell id="1487" xr6:uid="{00000000-000C-0000-FFFF-FFFF46050000}" r="X49" connectionId="0">
    <xmlCellPr id="1" xr6:uid="{00000000-0010-0000-4605-000001000000}" uniqueName="P1082385">
      <xmlPr mapId="1" xpath="/TFI-IZD-POD/IPK-GFI-IZD-POD_1000380/P1082385" xmlDataType="decimal"/>
    </xmlCellPr>
  </singleXmlCell>
  <singleXmlCell id="1488" xr6:uid="{00000000-000C-0000-FFFF-FFFF47050000}" r="Y49" connectionId="0">
    <xmlCellPr id="1" xr6:uid="{00000000-0010-0000-4705-000001000000}" uniqueName="P1082388">
      <xmlPr mapId="1" xpath="/TFI-IZD-POD/IPK-GFI-IZD-POD_1000380/P1082388" xmlDataType="decimal"/>
    </xmlCellPr>
  </singleXmlCell>
  <singleXmlCell id="1489" xr6:uid="{00000000-000C-0000-FFFF-FFFF48050000}" r="H50" connectionId="0">
    <xmlCellPr id="1" xr6:uid="{00000000-0010-0000-4805-000001000000}" uniqueName="P1080120">
      <xmlPr mapId="1" xpath="/TFI-IZD-POD/IPK-GFI-IZD-POD_1000380/P1080120" xmlDataType="decimal"/>
    </xmlCellPr>
  </singleXmlCell>
  <singleXmlCell id="1490" xr6:uid="{00000000-000C-0000-FFFF-FFFF49050000}" r="I50" connectionId="0">
    <xmlCellPr id="1" xr6:uid="{00000000-0010-0000-4905-000001000000}" uniqueName="P1080121">
      <xmlPr mapId="1" xpath="/TFI-IZD-POD/IPK-GFI-IZD-POD_1000380/P1080121" xmlDataType="decimal"/>
    </xmlCellPr>
  </singleXmlCell>
  <singleXmlCell id="1491" xr6:uid="{00000000-000C-0000-FFFF-FFFF4A050000}" r="J50" connectionId="0">
    <xmlCellPr id="1" xr6:uid="{00000000-0010-0000-4A05-000001000000}" uniqueName="P1080122">
      <xmlPr mapId="1" xpath="/TFI-IZD-POD/IPK-GFI-IZD-POD_1000380/P1080122" xmlDataType="decimal"/>
    </xmlCellPr>
  </singleXmlCell>
  <singleXmlCell id="1492" xr6:uid="{00000000-000C-0000-FFFF-FFFF4B050000}" r="K50" connectionId="0">
    <xmlCellPr id="1" xr6:uid="{00000000-0010-0000-4B05-000001000000}" uniqueName="P1080123">
      <xmlPr mapId="1" xpath="/TFI-IZD-POD/IPK-GFI-IZD-POD_1000380/P1080123" xmlDataType="decimal"/>
    </xmlCellPr>
  </singleXmlCell>
  <singleXmlCell id="1493" xr6:uid="{00000000-000C-0000-FFFF-FFFF4C050000}" r="L50" connectionId="0">
    <xmlCellPr id="1" xr6:uid="{00000000-0010-0000-4C05-000001000000}" uniqueName="P1080124">
      <xmlPr mapId="1" xpath="/TFI-IZD-POD/IPK-GFI-IZD-POD_1000380/P1080124" xmlDataType="decimal"/>
    </xmlCellPr>
  </singleXmlCell>
  <singleXmlCell id="1494" xr6:uid="{00000000-000C-0000-FFFF-FFFF4D050000}" r="M50" connectionId="0">
    <xmlCellPr id="1" xr6:uid="{00000000-0010-0000-4D05-000001000000}" uniqueName="P1080125">
      <xmlPr mapId="1" xpath="/TFI-IZD-POD/IPK-GFI-IZD-POD_1000380/P1080125" xmlDataType="decimal"/>
    </xmlCellPr>
  </singleXmlCell>
  <singleXmlCell id="1495" xr6:uid="{00000000-000C-0000-FFFF-FFFF4E050000}" r="N50" connectionId="0">
    <xmlCellPr id="1" xr6:uid="{00000000-0010-0000-4E05-000001000000}" uniqueName="P1080126">
      <xmlPr mapId="1" xpath="/TFI-IZD-POD/IPK-GFI-IZD-POD_1000380/P1080126" xmlDataType="decimal"/>
    </xmlCellPr>
  </singleXmlCell>
  <singleXmlCell id="1496" xr6:uid="{00000000-000C-0000-FFFF-FFFF4F050000}" r="O50" connectionId="0">
    <xmlCellPr id="1" xr6:uid="{00000000-0010-0000-4F05-000001000000}" uniqueName="P1080127">
      <xmlPr mapId="1" xpath="/TFI-IZD-POD/IPK-GFI-IZD-POD_1000380/P1080127" xmlDataType="decimal"/>
    </xmlCellPr>
  </singleXmlCell>
  <singleXmlCell id="1497" xr6:uid="{00000000-000C-0000-FFFF-FFFF50050000}" r="P50" connectionId="0">
    <xmlCellPr id="1" xr6:uid="{00000000-0010-0000-5005-000001000000}" uniqueName="P1082390">
      <xmlPr mapId="1" xpath="/TFI-IZD-POD/IPK-GFI-IZD-POD_1000380/P1082390" xmlDataType="decimal"/>
    </xmlCellPr>
  </singleXmlCell>
  <singleXmlCell id="1498" xr6:uid="{00000000-000C-0000-FFFF-FFFF51050000}" r="Q50" connectionId="0">
    <xmlCellPr id="1" xr6:uid="{00000000-0010-0000-5105-000001000000}" uniqueName="P1082392">
      <xmlPr mapId="1" xpath="/TFI-IZD-POD/IPK-GFI-IZD-POD_1000380/P1082392" xmlDataType="decimal"/>
    </xmlCellPr>
  </singleXmlCell>
  <singleXmlCell id="1499" xr6:uid="{00000000-000C-0000-FFFF-FFFF52050000}" r="R50" connectionId="0">
    <xmlCellPr id="1" xr6:uid="{00000000-0010-0000-5205-000001000000}" uniqueName="P1082394">
      <xmlPr mapId="1" xpath="/TFI-IZD-POD/IPK-GFI-IZD-POD_1000380/P1082394" xmlDataType="decimal"/>
    </xmlCellPr>
  </singleXmlCell>
  <singleXmlCell id="1500" xr6:uid="{00000000-000C-0000-FFFF-FFFF53050000}" r="U50" connectionId="0">
    <xmlCellPr id="1" xr6:uid="{00000000-0010-0000-5305-000001000000}" uniqueName="P1082396">
      <xmlPr mapId="1" xpath="/TFI-IZD-POD/IPK-GFI-IZD-POD_1000380/P1082396" xmlDataType="decimal"/>
    </xmlCellPr>
  </singleXmlCell>
  <singleXmlCell id="1501" xr6:uid="{00000000-000C-0000-FFFF-FFFF54050000}" r="V50" connectionId="0">
    <xmlCellPr id="1" xr6:uid="{00000000-0010-0000-5405-000001000000}" uniqueName="P1082398">
      <xmlPr mapId="1" xpath="/TFI-IZD-POD/IPK-GFI-IZD-POD_1000380/P1082398" xmlDataType="decimal"/>
    </xmlCellPr>
  </singleXmlCell>
  <singleXmlCell id="1502" xr6:uid="{00000000-000C-0000-FFFF-FFFF55050000}" r="W50" connectionId="0">
    <xmlCellPr id="1" xr6:uid="{00000000-0010-0000-5505-000001000000}" uniqueName="P1082314">
      <xmlPr mapId="1" xpath="/TFI-IZD-POD/IPK-GFI-IZD-POD_1000380/P1082314" xmlDataType="decimal"/>
    </xmlCellPr>
  </singleXmlCell>
  <singleXmlCell id="1503" xr6:uid="{00000000-000C-0000-FFFF-FFFF56050000}" r="X50" connectionId="0">
    <xmlCellPr id="1" xr6:uid="{00000000-0010-0000-5605-000001000000}" uniqueName="P1082401">
      <xmlPr mapId="1" xpath="/TFI-IZD-POD/IPK-GFI-IZD-POD_1000380/P1082401" xmlDataType="decimal"/>
    </xmlCellPr>
  </singleXmlCell>
  <singleXmlCell id="1504" xr6:uid="{00000000-000C-0000-FFFF-FFFF57050000}" r="Y50" connectionId="0">
    <xmlCellPr id="1" xr6:uid="{00000000-0010-0000-5705-000001000000}" uniqueName="P1082403">
      <xmlPr mapId="1" xpath="/TFI-IZD-POD/IPK-GFI-IZD-POD_1000380/P1082403" xmlDataType="decimal"/>
    </xmlCellPr>
  </singleXmlCell>
  <singleXmlCell id="1537" xr6:uid="{00000000-000C-0000-FFFF-FFFF58050000}" r="H51" connectionId="0">
    <xmlCellPr id="1" xr6:uid="{00000000-0010-0000-5805-000001000000}" uniqueName="P1080128">
      <xmlPr mapId="1" xpath="/TFI-IZD-POD/IPK-GFI-IZD-POD_1000380/P1080128" xmlDataType="decimal"/>
    </xmlCellPr>
  </singleXmlCell>
  <singleXmlCell id="1538" xr6:uid="{00000000-000C-0000-FFFF-FFFF59050000}" r="I51" connectionId="0">
    <xmlCellPr id="1" xr6:uid="{00000000-0010-0000-5905-000001000000}" uniqueName="P1080129">
      <xmlPr mapId="1" xpath="/TFI-IZD-POD/IPK-GFI-IZD-POD_1000380/P1080129" xmlDataType="decimal"/>
    </xmlCellPr>
  </singleXmlCell>
  <singleXmlCell id="1539" xr6:uid="{00000000-000C-0000-FFFF-FFFF5A050000}" r="J51" connectionId="0">
    <xmlCellPr id="1" xr6:uid="{00000000-0010-0000-5A05-000001000000}" uniqueName="P1080130">
      <xmlPr mapId="1" xpath="/TFI-IZD-POD/IPK-GFI-IZD-POD_1000380/P1080130" xmlDataType="decimal"/>
    </xmlCellPr>
  </singleXmlCell>
  <singleXmlCell id="1540" xr6:uid="{00000000-000C-0000-FFFF-FFFF5B050000}" r="K51" connectionId="0">
    <xmlCellPr id="1" xr6:uid="{00000000-0010-0000-5B05-000001000000}" uniqueName="P1080131">
      <xmlPr mapId="1" xpath="/TFI-IZD-POD/IPK-GFI-IZD-POD_1000380/P1080131" xmlDataType="decimal"/>
    </xmlCellPr>
  </singleXmlCell>
  <singleXmlCell id="1541" xr6:uid="{00000000-000C-0000-FFFF-FFFF5C050000}" r="L51" connectionId="0">
    <xmlCellPr id="1" xr6:uid="{00000000-0010-0000-5C05-000001000000}" uniqueName="P1080132">
      <xmlPr mapId="1" xpath="/TFI-IZD-POD/IPK-GFI-IZD-POD_1000380/P1080132" xmlDataType="decimal"/>
    </xmlCellPr>
  </singleXmlCell>
  <singleXmlCell id="1542" xr6:uid="{00000000-000C-0000-FFFF-FFFF5D050000}" r="M51" connectionId="0">
    <xmlCellPr id="1" xr6:uid="{00000000-0010-0000-5D05-000001000000}" uniqueName="P1080133">
      <xmlPr mapId="1" xpath="/TFI-IZD-POD/IPK-GFI-IZD-POD_1000380/P1080133" xmlDataType="decimal"/>
    </xmlCellPr>
  </singleXmlCell>
  <singleXmlCell id="1543" xr6:uid="{00000000-000C-0000-FFFF-FFFF5E050000}" r="N51" connectionId="0">
    <xmlCellPr id="1" xr6:uid="{00000000-0010-0000-5E05-000001000000}" uniqueName="P1080134">
      <xmlPr mapId="1" xpath="/TFI-IZD-POD/IPK-GFI-IZD-POD_1000380/P1080134" xmlDataType="decimal"/>
    </xmlCellPr>
  </singleXmlCell>
  <singleXmlCell id="1544" xr6:uid="{00000000-000C-0000-FFFF-FFFF5F050000}" r="O51" connectionId="0">
    <xmlCellPr id="1" xr6:uid="{00000000-0010-0000-5F05-000001000000}" uniqueName="P1080135">
      <xmlPr mapId="1" xpath="/TFI-IZD-POD/IPK-GFI-IZD-POD_1000380/P1080135" xmlDataType="decimal"/>
    </xmlCellPr>
  </singleXmlCell>
  <singleXmlCell id="1545" xr6:uid="{00000000-000C-0000-FFFF-FFFF60050000}" r="P51" connectionId="0">
    <xmlCellPr id="1" xr6:uid="{00000000-0010-0000-6005-000001000000}" uniqueName="P1082406">
      <xmlPr mapId="1" xpath="/TFI-IZD-POD/IPK-GFI-IZD-POD_1000380/P1082406" xmlDataType="decimal"/>
    </xmlCellPr>
  </singleXmlCell>
  <singleXmlCell id="1546" xr6:uid="{00000000-000C-0000-FFFF-FFFF61050000}" r="Q51" connectionId="0">
    <xmlCellPr id="1" xr6:uid="{00000000-0010-0000-6105-000001000000}" uniqueName="P1082408">
      <xmlPr mapId="1" xpath="/TFI-IZD-POD/IPK-GFI-IZD-POD_1000380/P1082408" xmlDataType="decimal"/>
    </xmlCellPr>
  </singleXmlCell>
  <singleXmlCell id="1547" xr6:uid="{00000000-000C-0000-FFFF-FFFF62050000}" r="R51" connectionId="0">
    <xmlCellPr id="1" xr6:uid="{00000000-0010-0000-6205-000001000000}" uniqueName="P1082410">
      <xmlPr mapId="1" xpath="/TFI-IZD-POD/IPK-GFI-IZD-POD_1000380/P1082410" xmlDataType="decimal"/>
    </xmlCellPr>
  </singleXmlCell>
  <singleXmlCell id="1548" xr6:uid="{00000000-000C-0000-FFFF-FFFF63050000}" r="U51" connectionId="0">
    <xmlCellPr id="1" xr6:uid="{00000000-0010-0000-6305-000001000000}" uniqueName="P1082412">
      <xmlPr mapId="1" xpath="/TFI-IZD-POD/IPK-GFI-IZD-POD_1000380/P1082412" xmlDataType="decimal"/>
    </xmlCellPr>
  </singleXmlCell>
  <singleXmlCell id="1549" xr6:uid="{00000000-000C-0000-FFFF-FFFF64050000}" r="V51" connectionId="0">
    <xmlCellPr id="1" xr6:uid="{00000000-0010-0000-6405-000001000000}" uniqueName="P1082415">
      <xmlPr mapId="1" xpath="/TFI-IZD-POD/IPK-GFI-IZD-POD_1000380/P1082415" xmlDataType="decimal"/>
    </xmlCellPr>
  </singleXmlCell>
  <singleXmlCell id="1550" xr6:uid="{00000000-000C-0000-FFFF-FFFF65050000}" r="W51" connectionId="0">
    <xmlCellPr id="1" xr6:uid="{00000000-0010-0000-6505-000001000000}" uniqueName="P1082416">
      <xmlPr mapId="1" xpath="/TFI-IZD-POD/IPK-GFI-IZD-POD_1000380/P1082416" xmlDataType="decimal"/>
    </xmlCellPr>
  </singleXmlCell>
  <singleXmlCell id="1551" xr6:uid="{00000000-000C-0000-FFFF-FFFF66050000}" r="X51" connectionId="0">
    <xmlCellPr id="1" xr6:uid="{00000000-0010-0000-6605-000001000000}" uniqueName="P1082317">
      <xmlPr mapId="1" xpath="/TFI-IZD-POD/IPK-GFI-IZD-POD_1000380/P1082317" xmlDataType="decimal"/>
    </xmlCellPr>
  </singleXmlCell>
  <singleXmlCell id="1552" xr6:uid="{00000000-000C-0000-FFFF-FFFF67050000}" r="Y51" connectionId="0">
    <xmlCellPr id="1" xr6:uid="{00000000-0010-0000-6705-000001000000}" uniqueName="P1082417">
      <xmlPr mapId="1" xpath="/TFI-IZD-POD/IPK-GFI-IZD-POD_1000380/P1082417" xmlDataType="decimal"/>
    </xmlCellPr>
  </singleXmlCell>
  <singleXmlCell id="1553" xr6:uid="{00000000-000C-0000-FFFF-FFFF68050000}" r="H52" connectionId="0">
    <xmlCellPr id="1" xr6:uid="{00000000-0010-0000-6805-000001000000}" uniqueName="P1080136">
      <xmlPr mapId="1" xpath="/TFI-IZD-POD/IPK-GFI-IZD-POD_1000380/P1080136" xmlDataType="decimal"/>
    </xmlCellPr>
  </singleXmlCell>
  <singleXmlCell id="1554" xr6:uid="{00000000-000C-0000-FFFF-FFFF69050000}" r="I52" connectionId="0">
    <xmlCellPr id="1" xr6:uid="{00000000-0010-0000-6905-000001000000}" uniqueName="P1080137">
      <xmlPr mapId="1" xpath="/TFI-IZD-POD/IPK-GFI-IZD-POD_1000380/P1080137" xmlDataType="decimal"/>
    </xmlCellPr>
  </singleXmlCell>
  <singleXmlCell id="1555" xr6:uid="{00000000-000C-0000-FFFF-FFFF6A050000}" r="J52" connectionId="0">
    <xmlCellPr id="1" xr6:uid="{00000000-0010-0000-6A05-000001000000}" uniqueName="P1080138">
      <xmlPr mapId="1" xpath="/TFI-IZD-POD/IPK-GFI-IZD-POD_1000380/P1080138" xmlDataType="decimal"/>
    </xmlCellPr>
  </singleXmlCell>
  <singleXmlCell id="1556" xr6:uid="{00000000-000C-0000-FFFF-FFFF6B050000}" r="K52" connectionId="0">
    <xmlCellPr id="1" xr6:uid="{00000000-0010-0000-6B05-000001000000}" uniqueName="P1080139">
      <xmlPr mapId="1" xpath="/TFI-IZD-POD/IPK-GFI-IZD-POD_1000380/P1080139" xmlDataType="decimal"/>
    </xmlCellPr>
  </singleXmlCell>
  <singleXmlCell id="1557" xr6:uid="{00000000-000C-0000-FFFF-FFFF6C050000}" r="L52" connectionId="0">
    <xmlCellPr id="1" xr6:uid="{00000000-0010-0000-6C05-000001000000}" uniqueName="P1080140">
      <xmlPr mapId="1" xpath="/TFI-IZD-POD/IPK-GFI-IZD-POD_1000380/P1080140" xmlDataType="decimal"/>
    </xmlCellPr>
  </singleXmlCell>
  <singleXmlCell id="1558" xr6:uid="{00000000-000C-0000-FFFF-FFFF6D050000}" r="M52" connectionId="0">
    <xmlCellPr id="1" xr6:uid="{00000000-0010-0000-6D05-000001000000}" uniqueName="P1080141">
      <xmlPr mapId="1" xpath="/TFI-IZD-POD/IPK-GFI-IZD-POD_1000380/P1080141" xmlDataType="decimal"/>
    </xmlCellPr>
  </singleXmlCell>
  <singleXmlCell id="1559" xr6:uid="{00000000-000C-0000-FFFF-FFFF6E050000}" r="N52" connectionId="0">
    <xmlCellPr id="1" xr6:uid="{00000000-0010-0000-6E05-000001000000}" uniqueName="P1080142">
      <xmlPr mapId="1" xpath="/TFI-IZD-POD/IPK-GFI-IZD-POD_1000380/P1080142" xmlDataType="decimal"/>
    </xmlCellPr>
  </singleXmlCell>
  <singleXmlCell id="1560" xr6:uid="{00000000-000C-0000-FFFF-FFFF6F050000}" r="O52" connectionId="0">
    <xmlCellPr id="1" xr6:uid="{00000000-0010-0000-6F05-000001000000}" uniqueName="P1080143">
      <xmlPr mapId="1" xpath="/TFI-IZD-POD/IPK-GFI-IZD-POD_1000380/P1080143" xmlDataType="decimal"/>
    </xmlCellPr>
  </singleXmlCell>
  <singleXmlCell id="1561" xr6:uid="{00000000-000C-0000-FFFF-FFFF70050000}" r="P52" connectionId="0">
    <xmlCellPr id="1" xr6:uid="{00000000-0010-0000-7005-000001000000}" uniqueName="P1082418">
      <xmlPr mapId="1" xpath="/TFI-IZD-POD/IPK-GFI-IZD-POD_1000380/P1082418" xmlDataType="decimal"/>
    </xmlCellPr>
  </singleXmlCell>
  <singleXmlCell id="1562" xr6:uid="{00000000-000C-0000-FFFF-FFFF71050000}" r="Q52" connectionId="0">
    <xmlCellPr id="1" xr6:uid="{00000000-0010-0000-7105-000001000000}" uniqueName="P1082419">
      <xmlPr mapId="1" xpath="/TFI-IZD-POD/IPK-GFI-IZD-POD_1000380/P1082419" xmlDataType="decimal"/>
    </xmlCellPr>
  </singleXmlCell>
  <singleXmlCell id="1563" xr6:uid="{00000000-000C-0000-FFFF-FFFF72050000}" r="R52" connectionId="0">
    <xmlCellPr id="1" xr6:uid="{00000000-0010-0000-7205-000001000000}" uniqueName="P1082420">
      <xmlPr mapId="1" xpath="/TFI-IZD-POD/IPK-GFI-IZD-POD_1000380/P1082420" xmlDataType="decimal"/>
    </xmlCellPr>
  </singleXmlCell>
  <singleXmlCell id="1564" xr6:uid="{00000000-000C-0000-FFFF-FFFF73050000}" r="U52" connectionId="0">
    <xmlCellPr id="1" xr6:uid="{00000000-0010-0000-7305-000001000000}" uniqueName="P1082422">
      <xmlPr mapId="1" xpath="/TFI-IZD-POD/IPK-GFI-IZD-POD_1000380/P1082422" xmlDataType="decimal"/>
    </xmlCellPr>
  </singleXmlCell>
  <singleXmlCell id="1565" xr6:uid="{00000000-000C-0000-FFFF-FFFF74050000}" r="V52" connectionId="0">
    <xmlCellPr id="1" xr6:uid="{00000000-0010-0000-7405-000001000000}" uniqueName="P1082423">
      <xmlPr mapId="1" xpath="/TFI-IZD-POD/IPK-GFI-IZD-POD_1000380/P1082423" xmlDataType="decimal"/>
    </xmlCellPr>
  </singleXmlCell>
  <singleXmlCell id="1566" xr6:uid="{00000000-000C-0000-FFFF-FFFF75050000}" r="W52" connectionId="0">
    <xmlCellPr id="1" xr6:uid="{00000000-0010-0000-7505-000001000000}" uniqueName="P1082425">
      <xmlPr mapId="1" xpath="/TFI-IZD-POD/IPK-GFI-IZD-POD_1000380/P1082425" xmlDataType="decimal"/>
    </xmlCellPr>
  </singleXmlCell>
  <singleXmlCell id="1567" xr6:uid="{00000000-000C-0000-FFFF-FFFF76050000}" r="X52" connectionId="0">
    <xmlCellPr id="1" xr6:uid="{00000000-0010-0000-7605-000001000000}" uniqueName="P1082428">
      <xmlPr mapId="1" xpath="/TFI-IZD-POD/IPK-GFI-IZD-POD_1000380/P1082428" xmlDataType="decimal"/>
    </xmlCellPr>
  </singleXmlCell>
  <singleXmlCell id="1568" xr6:uid="{00000000-000C-0000-FFFF-FFFF77050000}" r="Y52" connectionId="0">
    <xmlCellPr id="1" xr6:uid="{00000000-0010-0000-7705-000001000000}" uniqueName="P1082320">
      <xmlPr mapId="1" xpath="/TFI-IZD-POD/IPK-GFI-IZD-POD_1000380/P1082320" xmlDataType="decimal"/>
    </xmlCellPr>
  </singleXmlCell>
  <singleXmlCell id="1569" xr6:uid="{00000000-000C-0000-FFFF-FFFF78050000}" r="H53" connectionId="0">
    <xmlCellPr id="1" xr6:uid="{00000000-0010-0000-7805-000001000000}" uniqueName="P1080144">
      <xmlPr mapId="1" xpath="/TFI-IZD-POD/IPK-GFI-IZD-POD_1000380/P1080144" xmlDataType="decimal"/>
    </xmlCellPr>
  </singleXmlCell>
  <singleXmlCell id="1570" xr6:uid="{00000000-000C-0000-FFFF-FFFF79050000}" r="I53" connectionId="0">
    <xmlCellPr id="1" xr6:uid="{00000000-0010-0000-7905-000001000000}" uniqueName="P1080145">
      <xmlPr mapId="1" xpath="/TFI-IZD-POD/IPK-GFI-IZD-POD_1000380/P1080145" xmlDataType="decimal"/>
    </xmlCellPr>
  </singleXmlCell>
  <singleXmlCell id="1571" xr6:uid="{00000000-000C-0000-FFFF-FFFF7A050000}" r="J53" connectionId="0">
    <xmlCellPr id="1" xr6:uid="{00000000-0010-0000-7A05-000001000000}" uniqueName="P1080146">
      <xmlPr mapId="1" xpath="/TFI-IZD-POD/IPK-GFI-IZD-POD_1000380/P1080146" xmlDataType="decimal"/>
    </xmlCellPr>
  </singleXmlCell>
  <singleXmlCell id="1572" xr6:uid="{00000000-000C-0000-FFFF-FFFF7B050000}" r="K53" connectionId="0">
    <xmlCellPr id="1" xr6:uid="{00000000-0010-0000-7B05-000001000000}" uniqueName="P1080147">
      <xmlPr mapId="1" xpath="/TFI-IZD-POD/IPK-GFI-IZD-POD_1000380/P1080147" xmlDataType="decimal"/>
    </xmlCellPr>
  </singleXmlCell>
  <singleXmlCell id="1573" xr6:uid="{00000000-000C-0000-FFFF-FFFF7C050000}" r="L53" connectionId="0">
    <xmlCellPr id="1" xr6:uid="{00000000-0010-0000-7C05-000001000000}" uniqueName="P1080148">
      <xmlPr mapId="1" xpath="/TFI-IZD-POD/IPK-GFI-IZD-POD_1000380/P1080148" xmlDataType="decimal"/>
    </xmlCellPr>
  </singleXmlCell>
  <singleXmlCell id="1574" xr6:uid="{00000000-000C-0000-FFFF-FFFF7D050000}" r="M53" connectionId="0">
    <xmlCellPr id="1" xr6:uid="{00000000-0010-0000-7D05-000001000000}" uniqueName="P1080149">
      <xmlPr mapId="1" xpath="/TFI-IZD-POD/IPK-GFI-IZD-POD_1000380/P1080149" xmlDataType="decimal"/>
    </xmlCellPr>
  </singleXmlCell>
  <singleXmlCell id="1575" xr6:uid="{00000000-000C-0000-FFFF-FFFF7E050000}" r="N53" connectionId="0">
    <xmlCellPr id="1" xr6:uid="{00000000-0010-0000-7E05-000001000000}" uniqueName="P1080150">
      <xmlPr mapId="1" xpath="/TFI-IZD-POD/IPK-GFI-IZD-POD_1000380/P1080150" xmlDataType="decimal"/>
    </xmlCellPr>
  </singleXmlCell>
  <singleXmlCell id="1576" xr6:uid="{00000000-000C-0000-FFFF-FFFF7F050000}" r="O53" connectionId="0">
    <xmlCellPr id="1" xr6:uid="{00000000-0010-0000-7F05-000001000000}" uniqueName="P1080397">
      <xmlPr mapId="1" xpath="/TFI-IZD-POD/IPK-GFI-IZD-POD_1000380/P1080397" xmlDataType="decimal"/>
    </xmlCellPr>
  </singleXmlCell>
  <singleXmlCell id="1577" xr6:uid="{00000000-000C-0000-FFFF-FFFF80050000}" r="P53" connectionId="0">
    <xmlCellPr id="1" xr6:uid="{00000000-0010-0000-8005-000001000000}" uniqueName="P1082429">
      <xmlPr mapId="1" xpath="/TFI-IZD-POD/IPK-GFI-IZD-POD_1000380/P1082429" xmlDataType="decimal"/>
    </xmlCellPr>
  </singleXmlCell>
  <singleXmlCell id="1578" xr6:uid="{00000000-000C-0000-FFFF-FFFF81050000}" r="Q53" connectionId="0">
    <xmlCellPr id="1" xr6:uid="{00000000-0010-0000-8105-000001000000}" uniqueName="P1082447">
      <xmlPr mapId="1" xpath="/TFI-IZD-POD/IPK-GFI-IZD-POD_1000380/P1082447" xmlDataType="decimal"/>
    </xmlCellPr>
  </singleXmlCell>
  <singleXmlCell id="1579" xr6:uid="{00000000-000C-0000-FFFF-FFFF82050000}" r="R53" connectionId="0">
    <xmlCellPr id="1" xr6:uid="{00000000-0010-0000-8205-000001000000}" uniqueName="P1082450">
      <xmlPr mapId="1" xpath="/TFI-IZD-POD/IPK-GFI-IZD-POD_1000380/P1082450" xmlDataType="decimal"/>
    </xmlCellPr>
  </singleXmlCell>
  <singleXmlCell id="1580" xr6:uid="{00000000-000C-0000-FFFF-FFFF83050000}" r="U53" connectionId="0">
    <xmlCellPr id="1" xr6:uid="{00000000-0010-0000-8305-000001000000}" uniqueName="P1082453">
      <xmlPr mapId="1" xpath="/TFI-IZD-POD/IPK-GFI-IZD-POD_1000380/P1082453" xmlDataType="decimal"/>
    </xmlCellPr>
  </singleXmlCell>
  <singleXmlCell id="1581" xr6:uid="{00000000-000C-0000-FFFF-FFFF84050000}" r="V53" connectionId="0">
    <xmlCellPr id="1" xr6:uid="{00000000-0010-0000-8405-000001000000}" uniqueName="P1082455">
      <xmlPr mapId="1" xpath="/TFI-IZD-POD/IPK-GFI-IZD-POD_1000380/P1082455" xmlDataType="decimal"/>
    </xmlCellPr>
  </singleXmlCell>
  <singleXmlCell id="1582" xr6:uid="{00000000-000C-0000-FFFF-FFFF85050000}" r="W53" connectionId="0">
    <xmlCellPr id="1" xr6:uid="{00000000-0010-0000-8505-000001000000}" uniqueName="P1082458">
      <xmlPr mapId="1" xpath="/TFI-IZD-POD/IPK-GFI-IZD-POD_1000380/P1082458" xmlDataType="decimal"/>
    </xmlCellPr>
  </singleXmlCell>
  <singleXmlCell id="1583" xr6:uid="{00000000-000C-0000-FFFF-FFFF86050000}" r="X53" connectionId="0">
    <xmlCellPr id="1" xr6:uid="{00000000-0010-0000-8605-000001000000}" uniqueName="P1082460">
      <xmlPr mapId="1" xpath="/TFI-IZD-POD/IPK-GFI-IZD-POD_1000380/P1082460" xmlDataType="decimal"/>
    </xmlCellPr>
  </singleXmlCell>
  <singleXmlCell id="1584" xr6:uid="{00000000-000C-0000-FFFF-FFFF87050000}" r="Y53" connectionId="0">
    <xmlCellPr id="1" xr6:uid="{00000000-0010-0000-8705-000001000000}" uniqueName="P1082461">
      <xmlPr mapId="1" xpath="/TFI-IZD-POD/IPK-GFI-IZD-POD_1000380/P1082461" xmlDataType="decimal"/>
    </xmlCellPr>
  </singleXmlCell>
  <singleXmlCell id="1585" xr6:uid="{00000000-000C-0000-FFFF-FFFF88050000}" r="H54" connectionId="0">
    <xmlCellPr id="1" xr6:uid="{00000000-0010-0000-8805-000001000000}" uniqueName="P1080398">
      <xmlPr mapId="1" xpath="/TFI-IZD-POD/IPK-GFI-IZD-POD_1000380/P1080398" xmlDataType="decimal"/>
    </xmlCellPr>
  </singleXmlCell>
  <singleXmlCell id="1586" xr6:uid="{00000000-000C-0000-FFFF-FFFF89050000}" r="I54" connectionId="0">
    <xmlCellPr id="1" xr6:uid="{00000000-0010-0000-8905-000001000000}" uniqueName="P1080399">
      <xmlPr mapId="1" xpath="/TFI-IZD-POD/IPK-GFI-IZD-POD_1000380/P1080399" xmlDataType="decimal"/>
    </xmlCellPr>
  </singleXmlCell>
  <singleXmlCell id="1587" xr6:uid="{00000000-000C-0000-FFFF-FFFF8A050000}" r="J54" connectionId="0">
    <xmlCellPr id="1" xr6:uid="{00000000-0010-0000-8A05-000001000000}" uniqueName="P1080586">
      <xmlPr mapId="1" xpath="/TFI-IZD-POD/IPK-GFI-IZD-POD_1000380/P1080586" xmlDataType="decimal"/>
    </xmlCellPr>
  </singleXmlCell>
  <singleXmlCell id="1588" xr6:uid="{00000000-000C-0000-FFFF-FFFF8B050000}" r="K54" connectionId="0">
    <xmlCellPr id="1" xr6:uid="{00000000-0010-0000-8B05-000001000000}" uniqueName="P1080587">
      <xmlPr mapId="1" xpath="/TFI-IZD-POD/IPK-GFI-IZD-POD_1000380/P1080587" xmlDataType="decimal"/>
    </xmlCellPr>
  </singleXmlCell>
  <singleXmlCell id="1589" xr6:uid="{00000000-000C-0000-FFFF-FFFF8C050000}" r="L54" connectionId="0">
    <xmlCellPr id="1" xr6:uid="{00000000-0010-0000-8C05-000001000000}" uniqueName="P1080588">
      <xmlPr mapId="1" xpath="/TFI-IZD-POD/IPK-GFI-IZD-POD_1000380/P1080588" xmlDataType="decimal"/>
    </xmlCellPr>
  </singleXmlCell>
  <singleXmlCell id="1590" xr6:uid="{00000000-000C-0000-FFFF-FFFF8D050000}" r="M54" connectionId="0">
    <xmlCellPr id="1" xr6:uid="{00000000-0010-0000-8D05-000001000000}" uniqueName="P1080589">
      <xmlPr mapId="1" xpath="/TFI-IZD-POD/IPK-GFI-IZD-POD_1000380/P1080589" xmlDataType="decimal"/>
    </xmlCellPr>
  </singleXmlCell>
  <singleXmlCell id="1591" xr6:uid="{00000000-000C-0000-FFFF-FFFF8E050000}" r="N54" connectionId="0">
    <xmlCellPr id="1" xr6:uid="{00000000-0010-0000-8E05-000001000000}" uniqueName="P1080590">
      <xmlPr mapId="1" xpath="/TFI-IZD-POD/IPK-GFI-IZD-POD_1000380/P1080590" xmlDataType="decimal"/>
    </xmlCellPr>
  </singleXmlCell>
  <singleXmlCell id="1592" xr6:uid="{00000000-000C-0000-FFFF-FFFF8F050000}" r="O54" connectionId="0">
    <xmlCellPr id="1" xr6:uid="{00000000-0010-0000-8F05-000001000000}" uniqueName="P1080591">
      <xmlPr mapId="1" xpath="/TFI-IZD-POD/IPK-GFI-IZD-POD_1000380/P1080591" xmlDataType="decimal"/>
    </xmlCellPr>
  </singleXmlCell>
  <singleXmlCell id="1593" xr6:uid="{00000000-000C-0000-FFFF-FFFF90050000}" r="P54" connectionId="0">
    <xmlCellPr id="1" xr6:uid="{00000000-0010-0000-9005-000001000000}" uniqueName="P1082462">
      <xmlPr mapId="1" xpath="/TFI-IZD-POD/IPK-GFI-IZD-POD_1000380/P1082462" xmlDataType="decimal"/>
    </xmlCellPr>
  </singleXmlCell>
  <singleXmlCell id="1594" xr6:uid="{00000000-000C-0000-FFFF-FFFF91050000}" r="Q54" connectionId="0">
    <xmlCellPr id="1" xr6:uid="{00000000-0010-0000-9105-000001000000}" uniqueName="P1082430">
      <xmlPr mapId="1" xpath="/TFI-IZD-POD/IPK-GFI-IZD-POD_1000380/P1082430" xmlDataType="decimal"/>
    </xmlCellPr>
  </singleXmlCell>
  <singleXmlCell id="1595" xr6:uid="{00000000-000C-0000-FFFF-FFFF92050000}" r="R54" connectionId="0">
    <xmlCellPr id="1" xr6:uid="{00000000-0010-0000-9205-000001000000}" uniqueName="P1082463">
      <xmlPr mapId="1" xpath="/TFI-IZD-POD/IPK-GFI-IZD-POD_1000380/P1082463" xmlDataType="decimal"/>
    </xmlCellPr>
  </singleXmlCell>
  <singleXmlCell id="1596" xr6:uid="{00000000-000C-0000-FFFF-FFFF93050000}" r="U54" connectionId="0">
    <xmlCellPr id="1" xr6:uid="{00000000-0010-0000-9305-000001000000}" uniqueName="P1082464">
      <xmlPr mapId="1" xpath="/TFI-IZD-POD/IPK-GFI-IZD-POD_1000380/P1082464" xmlDataType="decimal"/>
    </xmlCellPr>
  </singleXmlCell>
  <singleXmlCell id="1597" xr6:uid="{00000000-000C-0000-FFFF-FFFF94050000}" r="V54" connectionId="0">
    <xmlCellPr id="1" xr6:uid="{00000000-0010-0000-9405-000001000000}" uniqueName="P1082465">
      <xmlPr mapId="1" xpath="/TFI-IZD-POD/IPK-GFI-IZD-POD_1000380/P1082465" xmlDataType="decimal"/>
    </xmlCellPr>
  </singleXmlCell>
  <singleXmlCell id="1598" xr6:uid="{00000000-000C-0000-FFFF-FFFF95050000}" r="W54" connectionId="0">
    <xmlCellPr id="1" xr6:uid="{00000000-0010-0000-9505-000001000000}" uniqueName="P1082466">
      <xmlPr mapId="1" xpath="/TFI-IZD-POD/IPK-GFI-IZD-POD_1000380/P1082466" xmlDataType="decimal"/>
    </xmlCellPr>
  </singleXmlCell>
  <singleXmlCell id="1599" xr6:uid="{00000000-000C-0000-FFFF-FFFF96050000}" r="X54" connectionId="0">
    <xmlCellPr id="1" xr6:uid="{00000000-0010-0000-9605-000001000000}" uniqueName="P1082467">
      <xmlPr mapId="1" xpath="/TFI-IZD-POD/IPK-GFI-IZD-POD_1000380/P1082467" xmlDataType="decimal"/>
    </xmlCellPr>
  </singleXmlCell>
  <singleXmlCell id="1600" xr6:uid="{00000000-000C-0000-FFFF-FFFF97050000}" r="Y54" connectionId="0">
    <xmlCellPr id="1" xr6:uid="{00000000-0010-0000-9705-000001000000}" uniqueName="P1082468">
      <xmlPr mapId="1" xpath="/TFI-IZD-POD/IPK-GFI-IZD-POD_1000380/P1082468" xmlDataType="decimal"/>
    </xmlCellPr>
  </singleXmlCell>
  <singleXmlCell id="1601" xr6:uid="{00000000-000C-0000-FFFF-FFFF98050000}" r="H55" connectionId="0">
    <xmlCellPr id="1" xr6:uid="{00000000-0010-0000-9805-000001000000}" uniqueName="P1080692">
      <xmlPr mapId="1" xpath="/TFI-IZD-POD/IPK-GFI-IZD-POD_1000380/P1080692" xmlDataType="decimal"/>
    </xmlCellPr>
  </singleXmlCell>
  <singleXmlCell id="1602" xr6:uid="{00000000-000C-0000-FFFF-FFFF99050000}" r="I55" connectionId="0">
    <xmlCellPr id="1" xr6:uid="{00000000-0010-0000-9905-000001000000}" uniqueName="P1080693">
      <xmlPr mapId="1" xpath="/TFI-IZD-POD/IPK-GFI-IZD-POD_1000380/P1080693" xmlDataType="decimal"/>
    </xmlCellPr>
  </singleXmlCell>
  <singleXmlCell id="1603" xr6:uid="{00000000-000C-0000-FFFF-FFFF9A050000}" r="J55" connectionId="0">
    <xmlCellPr id="1" xr6:uid="{00000000-0010-0000-9A05-000001000000}" uniqueName="P1080694">
      <xmlPr mapId="1" xpath="/TFI-IZD-POD/IPK-GFI-IZD-POD_1000380/P1080694" xmlDataType="decimal"/>
    </xmlCellPr>
  </singleXmlCell>
  <singleXmlCell id="1604" xr6:uid="{00000000-000C-0000-FFFF-FFFF9B050000}" r="K55" connectionId="0">
    <xmlCellPr id="1" xr6:uid="{00000000-0010-0000-9B05-000001000000}" uniqueName="P1080779">
      <xmlPr mapId="1" xpath="/TFI-IZD-POD/IPK-GFI-IZD-POD_1000380/P1080779" xmlDataType="decimal"/>
    </xmlCellPr>
  </singleXmlCell>
  <singleXmlCell id="1605" xr6:uid="{00000000-000C-0000-FFFF-FFFF9C050000}" r="L55" connectionId="0">
    <xmlCellPr id="1" xr6:uid="{00000000-0010-0000-9C05-000001000000}" uniqueName="P1080780">
      <xmlPr mapId="1" xpath="/TFI-IZD-POD/IPK-GFI-IZD-POD_1000380/P1080780" xmlDataType="decimal"/>
    </xmlCellPr>
  </singleXmlCell>
  <singleXmlCell id="1606" xr6:uid="{00000000-000C-0000-FFFF-FFFF9D050000}" r="M55" connectionId="0">
    <xmlCellPr id="1" xr6:uid="{00000000-0010-0000-9D05-000001000000}" uniqueName="P1080781">
      <xmlPr mapId="1" xpath="/TFI-IZD-POD/IPK-GFI-IZD-POD_1000380/P1080781" xmlDataType="decimal"/>
    </xmlCellPr>
  </singleXmlCell>
  <singleXmlCell id="1607" xr6:uid="{00000000-000C-0000-FFFF-FFFF9E050000}" r="N55" connectionId="0">
    <xmlCellPr id="1" xr6:uid="{00000000-0010-0000-9E05-000001000000}" uniqueName="P1080782">
      <xmlPr mapId="1" xpath="/TFI-IZD-POD/IPK-GFI-IZD-POD_1000380/P1080782" xmlDataType="decimal"/>
    </xmlCellPr>
  </singleXmlCell>
  <singleXmlCell id="1608" xr6:uid="{00000000-000C-0000-FFFF-FFFF9F050000}" r="O55" connectionId="0">
    <xmlCellPr id="1" xr6:uid="{00000000-0010-0000-9F05-000001000000}" uniqueName="P1080783">
      <xmlPr mapId="1" xpath="/TFI-IZD-POD/IPK-GFI-IZD-POD_1000380/P1080783" xmlDataType="decimal"/>
    </xmlCellPr>
  </singleXmlCell>
  <singleXmlCell id="1609" xr6:uid="{00000000-000C-0000-FFFF-FFFFA0050000}" r="P55" connectionId="0">
    <xmlCellPr id="1" xr6:uid="{00000000-0010-0000-A005-000001000000}" uniqueName="P1082469">
      <xmlPr mapId="1" xpath="/TFI-IZD-POD/IPK-GFI-IZD-POD_1000380/P1082469" xmlDataType="decimal"/>
    </xmlCellPr>
  </singleXmlCell>
  <singleXmlCell id="1610" xr6:uid="{00000000-000C-0000-FFFF-FFFFA1050000}" r="Q55" connectionId="0">
    <xmlCellPr id="1" xr6:uid="{00000000-0010-0000-A105-000001000000}" uniqueName="P1082470">
      <xmlPr mapId="1" xpath="/TFI-IZD-POD/IPK-GFI-IZD-POD_1000380/P1082470" xmlDataType="decimal"/>
    </xmlCellPr>
  </singleXmlCell>
  <singleXmlCell id="1611" xr6:uid="{00000000-000C-0000-FFFF-FFFFA2050000}" r="R55" connectionId="0">
    <xmlCellPr id="1" xr6:uid="{00000000-0010-0000-A205-000001000000}" uniqueName="P1082433">
      <xmlPr mapId="1" xpath="/TFI-IZD-POD/IPK-GFI-IZD-POD_1000380/P1082433" xmlDataType="decimal"/>
    </xmlCellPr>
  </singleXmlCell>
  <singleXmlCell id="1612" xr6:uid="{00000000-000C-0000-FFFF-FFFFA3050000}" r="U55" connectionId="0">
    <xmlCellPr id="1" xr6:uid="{00000000-0010-0000-A305-000001000000}" uniqueName="P1082471">
      <xmlPr mapId="1" xpath="/TFI-IZD-POD/IPK-GFI-IZD-POD_1000380/P1082471" xmlDataType="decimal"/>
    </xmlCellPr>
  </singleXmlCell>
  <singleXmlCell id="1613" xr6:uid="{00000000-000C-0000-FFFF-FFFFA4050000}" r="V55" connectionId="0">
    <xmlCellPr id="1" xr6:uid="{00000000-0010-0000-A405-000001000000}" uniqueName="P1082472">
      <xmlPr mapId="1" xpath="/TFI-IZD-POD/IPK-GFI-IZD-POD_1000380/P1082472" xmlDataType="decimal"/>
    </xmlCellPr>
  </singleXmlCell>
  <singleXmlCell id="1614" xr6:uid="{00000000-000C-0000-FFFF-FFFFA5050000}" r="W55" connectionId="0">
    <xmlCellPr id="1" xr6:uid="{00000000-0010-0000-A505-000001000000}" uniqueName="P1082473">
      <xmlPr mapId="1" xpath="/TFI-IZD-POD/IPK-GFI-IZD-POD_1000380/P1082473" xmlDataType="decimal"/>
    </xmlCellPr>
  </singleXmlCell>
  <singleXmlCell id="1615" xr6:uid="{00000000-000C-0000-FFFF-FFFFA6050000}" r="X55" connectionId="0">
    <xmlCellPr id="1" xr6:uid="{00000000-0010-0000-A605-000001000000}" uniqueName="P1082474">
      <xmlPr mapId="1" xpath="/TFI-IZD-POD/IPK-GFI-IZD-POD_1000380/P1082474" xmlDataType="decimal"/>
    </xmlCellPr>
  </singleXmlCell>
  <singleXmlCell id="1616" xr6:uid="{00000000-000C-0000-FFFF-FFFFA7050000}" r="Y55" connectionId="0">
    <xmlCellPr id="1" xr6:uid="{00000000-0010-0000-A705-000001000000}" uniqueName="P1082475">
      <xmlPr mapId="1" xpath="/TFI-IZD-POD/IPK-GFI-IZD-POD_1000380/P1082475" xmlDataType="decimal"/>
    </xmlCellPr>
  </singleXmlCell>
  <singleXmlCell id="1617" xr6:uid="{00000000-000C-0000-FFFF-FFFFA8050000}" r="H56" connectionId="0">
    <xmlCellPr id="1" xr6:uid="{00000000-0010-0000-A805-000001000000}" uniqueName="P1080784">
      <xmlPr mapId="1" xpath="/TFI-IZD-POD/IPK-GFI-IZD-POD_1000380/P1080784" xmlDataType="decimal"/>
    </xmlCellPr>
  </singleXmlCell>
  <singleXmlCell id="1618" xr6:uid="{00000000-000C-0000-FFFF-FFFFA9050000}" r="I56" connectionId="0">
    <xmlCellPr id="1" xr6:uid="{00000000-0010-0000-A905-000001000000}" uniqueName="P1080785">
      <xmlPr mapId="1" xpath="/TFI-IZD-POD/IPK-GFI-IZD-POD_1000380/P1080785" xmlDataType="decimal"/>
    </xmlCellPr>
  </singleXmlCell>
  <singleXmlCell id="1619" xr6:uid="{00000000-000C-0000-FFFF-FFFFAA050000}" r="J56" connectionId="0">
    <xmlCellPr id="1" xr6:uid="{00000000-0010-0000-AA05-000001000000}" uniqueName="P1080786">
      <xmlPr mapId="1" xpath="/TFI-IZD-POD/IPK-GFI-IZD-POD_1000380/P1080786" xmlDataType="decimal"/>
    </xmlCellPr>
  </singleXmlCell>
  <singleXmlCell id="1620" xr6:uid="{00000000-000C-0000-FFFF-FFFFAB050000}" r="K56" connectionId="0">
    <xmlCellPr id="1" xr6:uid="{00000000-0010-0000-AB05-000001000000}" uniqueName="P1081033">
      <xmlPr mapId="1" xpath="/TFI-IZD-POD/IPK-GFI-IZD-POD_1000380/P1081033" xmlDataType="decimal"/>
    </xmlCellPr>
  </singleXmlCell>
  <singleXmlCell id="1621" xr6:uid="{00000000-000C-0000-FFFF-FFFFAC050000}" r="L56" connectionId="0">
    <xmlCellPr id="1" xr6:uid="{00000000-0010-0000-AC05-000001000000}" uniqueName="P1081034">
      <xmlPr mapId="1" xpath="/TFI-IZD-POD/IPK-GFI-IZD-POD_1000380/P1081034" xmlDataType="decimal"/>
    </xmlCellPr>
  </singleXmlCell>
  <singleXmlCell id="1622" xr6:uid="{00000000-000C-0000-FFFF-FFFFAD050000}" r="M56" connectionId="0">
    <xmlCellPr id="1" xr6:uid="{00000000-0010-0000-AD05-000001000000}" uniqueName="P1081035">
      <xmlPr mapId="1" xpath="/TFI-IZD-POD/IPK-GFI-IZD-POD_1000380/P1081035" xmlDataType="decimal"/>
    </xmlCellPr>
  </singleXmlCell>
  <singleXmlCell id="1623" xr6:uid="{00000000-000C-0000-FFFF-FFFFAE050000}" r="N56" connectionId="0">
    <xmlCellPr id="1" xr6:uid="{00000000-0010-0000-AE05-000001000000}" uniqueName="P1081222">
      <xmlPr mapId="1" xpath="/TFI-IZD-POD/IPK-GFI-IZD-POD_1000380/P1081222" xmlDataType="decimal"/>
    </xmlCellPr>
  </singleXmlCell>
  <singleXmlCell id="1624" xr6:uid="{00000000-000C-0000-FFFF-FFFFAF050000}" r="O56" connectionId="0">
    <xmlCellPr id="1" xr6:uid="{00000000-0010-0000-AF05-000001000000}" uniqueName="P1081223">
      <xmlPr mapId="1" xpath="/TFI-IZD-POD/IPK-GFI-IZD-POD_1000380/P1081223" xmlDataType="decimal"/>
    </xmlCellPr>
  </singleXmlCell>
  <singleXmlCell id="1625" xr6:uid="{00000000-000C-0000-FFFF-FFFFB0050000}" r="P56" connectionId="0">
    <xmlCellPr id="1" xr6:uid="{00000000-0010-0000-B005-000001000000}" uniqueName="P1082477">
      <xmlPr mapId="1" xpath="/TFI-IZD-POD/IPK-GFI-IZD-POD_1000380/P1082477" xmlDataType="decimal"/>
    </xmlCellPr>
  </singleXmlCell>
  <singleXmlCell id="1626" xr6:uid="{00000000-000C-0000-FFFF-FFFFB1050000}" r="Q56" connectionId="0">
    <xmlCellPr id="1" xr6:uid="{00000000-0010-0000-B105-000001000000}" uniqueName="P1082480">
      <xmlPr mapId="1" xpath="/TFI-IZD-POD/IPK-GFI-IZD-POD_1000380/P1082480" xmlDataType="decimal"/>
    </xmlCellPr>
  </singleXmlCell>
  <singleXmlCell id="1627" xr6:uid="{00000000-000C-0000-FFFF-FFFFB2050000}" r="R56" connectionId="0">
    <xmlCellPr id="1" xr6:uid="{00000000-0010-0000-B205-000001000000}" uniqueName="P1082482">
      <xmlPr mapId="1" xpath="/TFI-IZD-POD/IPK-GFI-IZD-POD_1000380/P1082482" xmlDataType="decimal"/>
    </xmlCellPr>
  </singleXmlCell>
  <singleXmlCell id="1628" xr6:uid="{00000000-000C-0000-FFFF-FFFFB3050000}" r="U56" connectionId="0">
    <xmlCellPr id="1" xr6:uid="{00000000-0010-0000-B305-000001000000}" uniqueName="P1082435">
      <xmlPr mapId="1" xpath="/TFI-IZD-POD/IPK-GFI-IZD-POD_1000380/P1082435" xmlDataType="decimal"/>
    </xmlCellPr>
  </singleXmlCell>
  <singleXmlCell id="1629" xr6:uid="{00000000-000C-0000-FFFF-FFFFB4050000}" r="V56" connectionId="0">
    <xmlCellPr id="1" xr6:uid="{00000000-0010-0000-B405-000001000000}" uniqueName="P1082484">
      <xmlPr mapId="1" xpath="/TFI-IZD-POD/IPK-GFI-IZD-POD_1000380/P1082484" xmlDataType="decimal"/>
    </xmlCellPr>
  </singleXmlCell>
  <singleXmlCell id="1630" xr6:uid="{00000000-000C-0000-FFFF-FFFFB5050000}" r="W56" connectionId="0">
    <xmlCellPr id="1" xr6:uid="{00000000-0010-0000-B505-000001000000}" uniqueName="P1082487">
      <xmlPr mapId="1" xpath="/TFI-IZD-POD/IPK-GFI-IZD-POD_1000380/P1082487" xmlDataType="decimal"/>
    </xmlCellPr>
  </singleXmlCell>
  <singleXmlCell id="1631" xr6:uid="{00000000-000C-0000-FFFF-FFFFB6050000}" r="X56" connectionId="0">
    <xmlCellPr id="1" xr6:uid="{00000000-0010-0000-B605-000001000000}" uniqueName="P1082488">
      <xmlPr mapId="1" xpath="/TFI-IZD-POD/IPK-GFI-IZD-POD_1000380/P1082488" xmlDataType="decimal"/>
    </xmlCellPr>
  </singleXmlCell>
  <singleXmlCell id="1632" xr6:uid="{00000000-000C-0000-FFFF-FFFFB7050000}" r="Y56" connectionId="0">
    <xmlCellPr id="1" xr6:uid="{00000000-0010-0000-B705-000001000000}" uniqueName="P1082490">
      <xmlPr mapId="1" xpath="/TFI-IZD-POD/IPK-GFI-IZD-POD_1000380/P1082490" xmlDataType="decimal"/>
    </xmlCellPr>
  </singleXmlCell>
  <singleXmlCell id="1633" xr6:uid="{00000000-000C-0000-FFFF-FFFFB8050000}" r="H57" connectionId="0">
    <xmlCellPr id="1" xr6:uid="{00000000-0010-0000-B805-000001000000}" uniqueName="P1081224">
      <xmlPr mapId="1" xpath="/TFI-IZD-POD/IPK-GFI-IZD-POD_1000380/P1081224" xmlDataType="decimal"/>
    </xmlCellPr>
  </singleXmlCell>
  <singleXmlCell id="1634" xr6:uid="{00000000-000C-0000-FFFF-FFFFB9050000}" r="I57" connectionId="0">
    <xmlCellPr id="1" xr6:uid="{00000000-0010-0000-B905-000001000000}" uniqueName="P1081225">
      <xmlPr mapId="1" xpath="/TFI-IZD-POD/IPK-GFI-IZD-POD_1000380/P1081225" xmlDataType="decimal"/>
    </xmlCellPr>
  </singleXmlCell>
  <singleXmlCell id="1635" xr6:uid="{00000000-000C-0000-FFFF-FFFFBA050000}" r="J57" connectionId="0">
    <xmlCellPr id="1" xr6:uid="{00000000-0010-0000-BA05-000001000000}" uniqueName="P1081326">
      <xmlPr mapId="1" xpath="/TFI-IZD-POD/IPK-GFI-IZD-POD_1000380/P1081326" xmlDataType="decimal"/>
    </xmlCellPr>
  </singleXmlCell>
  <singleXmlCell id="1636" xr6:uid="{00000000-000C-0000-FFFF-FFFFBB050000}" r="K57" connectionId="0">
    <xmlCellPr id="1" xr6:uid="{00000000-0010-0000-BB05-000001000000}" uniqueName="P1081327">
      <xmlPr mapId="1" xpath="/TFI-IZD-POD/IPK-GFI-IZD-POD_1000380/P1081327" xmlDataType="decimal"/>
    </xmlCellPr>
  </singleXmlCell>
  <singleXmlCell id="1637" xr6:uid="{00000000-000C-0000-FFFF-FFFFBC050000}" r="L57" connectionId="0">
    <xmlCellPr id="1" xr6:uid="{00000000-0010-0000-BC05-000001000000}" uniqueName="P1081328">
      <xmlPr mapId="1" xpath="/TFI-IZD-POD/IPK-GFI-IZD-POD_1000380/P1081328" xmlDataType="decimal"/>
    </xmlCellPr>
  </singleXmlCell>
  <singleXmlCell id="1638" xr6:uid="{00000000-000C-0000-FFFF-FFFFBD050000}" r="M57" connectionId="0">
    <xmlCellPr id="1" xr6:uid="{00000000-0010-0000-BD05-000001000000}" uniqueName="P1081413">
      <xmlPr mapId="1" xpath="/TFI-IZD-POD/IPK-GFI-IZD-POD_1000380/P1081413" xmlDataType="decimal"/>
    </xmlCellPr>
  </singleXmlCell>
  <singleXmlCell id="1639" xr6:uid="{00000000-000C-0000-FFFF-FFFFBE050000}" r="N57" connectionId="0">
    <xmlCellPr id="1" xr6:uid="{00000000-0010-0000-BE05-000001000000}" uniqueName="P1081414">
      <xmlPr mapId="1" xpath="/TFI-IZD-POD/IPK-GFI-IZD-POD_1000380/P1081414" xmlDataType="decimal"/>
    </xmlCellPr>
  </singleXmlCell>
  <singleXmlCell id="1640" xr6:uid="{00000000-000C-0000-FFFF-FFFFBF050000}" r="O57" connectionId="0">
    <xmlCellPr id="1" xr6:uid="{00000000-0010-0000-BF05-000001000000}" uniqueName="P1081415">
      <xmlPr mapId="1" xpath="/TFI-IZD-POD/IPK-GFI-IZD-POD_1000380/P1081415" xmlDataType="decimal"/>
    </xmlCellPr>
  </singleXmlCell>
  <singleXmlCell id="1641" xr6:uid="{00000000-000C-0000-FFFF-FFFFC0050000}" r="P57" connectionId="0">
    <xmlCellPr id="1" xr6:uid="{00000000-0010-0000-C005-000001000000}" uniqueName="P1082493">
      <xmlPr mapId="1" xpath="/TFI-IZD-POD/IPK-GFI-IZD-POD_1000380/P1082493" xmlDataType="decimal"/>
    </xmlCellPr>
  </singleXmlCell>
  <singleXmlCell id="1642" xr6:uid="{00000000-000C-0000-FFFF-FFFFC1050000}" r="Q57" connectionId="0">
    <xmlCellPr id="1" xr6:uid="{00000000-0010-0000-C105-000001000000}" uniqueName="P1082497">
      <xmlPr mapId="1" xpath="/TFI-IZD-POD/IPK-GFI-IZD-POD_1000380/P1082497" xmlDataType="decimal"/>
    </xmlCellPr>
  </singleXmlCell>
  <singleXmlCell id="1643" xr6:uid="{00000000-000C-0000-FFFF-FFFFC2050000}" r="R57" connectionId="0">
    <xmlCellPr id="1" xr6:uid="{00000000-0010-0000-C205-000001000000}" uniqueName="P1082498">
      <xmlPr mapId="1" xpath="/TFI-IZD-POD/IPK-GFI-IZD-POD_1000380/P1082498" xmlDataType="decimal"/>
    </xmlCellPr>
  </singleXmlCell>
  <singleXmlCell id="1644" xr6:uid="{00000000-000C-0000-FFFF-FFFFC3050000}" r="U57" connectionId="0">
    <xmlCellPr id="1" xr6:uid="{00000000-0010-0000-C305-000001000000}" uniqueName="P1082501">
      <xmlPr mapId="1" xpath="/TFI-IZD-POD/IPK-GFI-IZD-POD_1000380/P1082501" xmlDataType="decimal"/>
    </xmlCellPr>
  </singleXmlCell>
  <singleXmlCell id="1645" xr6:uid="{00000000-000C-0000-FFFF-FFFFC4050000}" r="V57" connectionId="0">
    <xmlCellPr id="1" xr6:uid="{00000000-0010-0000-C405-000001000000}" uniqueName="P1082437">
      <xmlPr mapId="1" xpath="/TFI-IZD-POD/IPK-GFI-IZD-POD_1000380/P1082437" xmlDataType="decimal"/>
    </xmlCellPr>
  </singleXmlCell>
  <singleXmlCell id="1646" xr6:uid="{00000000-000C-0000-FFFF-FFFFC5050000}" r="W57" connectionId="0">
    <xmlCellPr id="1" xr6:uid="{00000000-0010-0000-C505-000001000000}" uniqueName="P1082503">
      <xmlPr mapId="1" xpath="/TFI-IZD-POD/IPK-GFI-IZD-POD_1000380/P1082503" xmlDataType="decimal"/>
    </xmlCellPr>
  </singleXmlCell>
  <singleXmlCell id="1647" xr6:uid="{00000000-000C-0000-FFFF-FFFFC6050000}" r="X57" connectionId="0">
    <xmlCellPr id="1" xr6:uid="{00000000-0010-0000-C605-000001000000}" uniqueName="P1082505">
      <xmlPr mapId="1" xpath="/TFI-IZD-POD/IPK-GFI-IZD-POD_1000380/P1082505" xmlDataType="decimal"/>
    </xmlCellPr>
  </singleXmlCell>
  <singleXmlCell id="1648" xr6:uid="{00000000-000C-0000-FFFF-FFFFC7050000}" r="Y57" connectionId="0">
    <xmlCellPr id="1" xr6:uid="{00000000-0010-0000-C705-000001000000}" uniqueName="P1082507">
      <xmlPr mapId="1" xpath="/TFI-IZD-POD/IPK-GFI-IZD-POD_1000380/P1082507" xmlDataType="decimal"/>
    </xmlCellPr>
  </singleXmlCell>
  <singleXmlCell id="1649" xr6:uid="{00000000-000C-0000-FFFF-FFFFC8050000}" r="H59" connectionId="0">
    <xmlCellPr id="1" xr6:uid="{00000000-0010-0000-C805-000001000000}" uniqueName="P1081416">
      <xmlPr mapId="1" xpath="/TFI-IZD-POD/IPK-GFI-IZD-POD_1000380/P1081416" xmlDataType="decimal"/>
    </xmlCellPr>
  </singleXmlCell>
  <singleXmlCell id="1650" xr6:uid="{00000000-000C-0000-FFFF-FFFFC9050000}" r="I59" connectionId="0">
    <xmlCellPr id="1" xr6:uid="{00000000-0010-0000-C905-000001000000}" uniqueName="P1081501">
      <xmlPr mapId="1" xpath="/TFI-IZD-POD/IPK-GFI-IZD-POD_1000380/P1081501" xmlDataType="decimal"/>
    </xmlCellPr>
  </singleXmlCell>
  <singleXmlCell id="1651" xr6:uid="{00000000-000C-0000-FFFF-FFFFCA050000}" r="J59" connectionId="0">
    <xmlCellPr id="1" xr6:uid="{00000000-0010-0000-CA05-000001000000}" uniqueName="P1081502">
      <xmlPr mapId="1" xpath="/TFI-IZD-POD/IPK-GFI-IZD-POD_1000380/P1081502" xmlDataType="decimal"/>
    </xmlCellPr>
  </singleXmlCell>
  <singleXmlCell id="1652" xr6:uid="{00000000-000C-0000-FFFF-FFFFCB050000}" r="K59" connectionId="0">
    <xmlCellPr id="1" xr6:uid="{00000000-0010-0000-CB05-000001000000}" uniqueName="P1081503">
      <xmlPr mapId="1" xpath="/TFI-IZD-POD/IPK-GFI-IZD-POD_1000380/P1081503" xmlDataType="decimal"/>
    </xmlCellPr>
  </singleXmlCell>
  <singleXmlCell id="1653" xr6:uid="{00000000-000C-0000-FFFF-FFFFCC050000}" r="L59" connectionId="0">
    <xmlCellPr id="1" xr6:uid="{00000000-0010-0000-CC05-000001000000}" uniqueName="P1081504">
      <xmlPr mapId="1" xpath="/TFI-IZD-POD/IPK-GFI-IZD-POD_1000380/P1081504" xmlDataType="decimal"/>
    </xmlCellPr>
  </singleXmlCell>
  <singleXmlCell id="1654" xr6:uid="{00000000-000C-0000-FFFF-FFFFCD050000}" r="M59" connectionId="0">
    <xmlCellPr id="1" xr6:uid="{00000000-0010-0000-CD05-000001000000}" uniqueName="P1081505">
      <xmlPr mapId="1" xpath="/TFI-IZD-POD/IPK-GFI-IZD-POD_1000380/P1081505" xmlDataType="decimal"/>
    </xmlCellPr>
  </singleXmlCell>
  <singleXmlCell id="1655" xr6:uid="{00000000-000C-0000-FFFF-FFFFCE050000}" r="N59" connectionId="0">
    <xmlCellPr id="1" xr6:uid="{00000000-0010-0000-CE05-000001000000}" uniqueName="P1081506">
      <xmlPr mapId="1" xpath="/TFI-IZD-POD/IPK-GFI-IZD-POD_1000380/P1081506" xmlDataType="decimal"/>
    </xmlCellPr>
  </singleXmlCell>
  <singleXmlCell id="1656" xr6:uid="{00000000-000C-0000-FFFF-FFFFCF050000}" r="O59" connectionId="0">
    <xmlCellPr id="1" xr6:uid="{00000000-0010-0000-CF05-000001000000}" uniqueName="P1081507">
      <xmlPr mapId="1" xpath="/TFI-IZD-POD/IPK-GFI-IZD-POD_1000380/P1081507" xmlDataType="decimal"/>
    </xmlCellPr>
  </singleXmlCell>
  <singleXmlCell id="1657" xr6:uid="{00000000-000C-0000-FFFF-FFFFD0050000}" r="P59" connectionId="0">
    <xmlCellPr id="1" xr6:uid="{00000000-0010-0000-D005-000001000000}" uniqueName="P1082510">
      <xmlPr mapId="1" xpath="/TFI-IZD-POD/IPK-GFI-IZD-POD_1000380/P1082510" xmlDataType="decimal"/>
    </xmlCellPr>
  </singleXmlCell>
  <singleXmlCell id="1658" xr6:uid="{00000000-000C-0000-FFFF-FFFFD1050000}" r="Q59" connectionId="0">
    <xmlCellPr id="1" xr6:uid="{00000000-0010-0000-D105-000001000000}" uniqueName="P1082512">
      <xmlPr mapId="1" xpath="/TFI-IZD-POD/IPK-GFI-IZD-POD_1000380/P1082512" xmlDataType="decimal"/>
    </xmlCellPr>
  </singleXmlCell>
  <singleXmlCell id="1659" xr6:uid="{00000000-000C-0000-FFFF-FFFFD2050000}" r="R59" connectionId="0">
    <xmlCellPr id="1" xr6:uid="{00000000-0010-0000-D205-000001000000}" uniqueName="P1082514">
      <xmlPr mapId="1" xpath="/TFI-IZD-POD/IPK-GFI-IZD-POD_1000380/P1082514" xmlDataType="decimal"/>
    </xmlCellPr>
  </singleXmlCell>
  <singleXmlCell id="1660" xr6:uid="{00000000-000C-0000-FFFF-FFFFD3050000}" r="U59" connectionId="0">
    <xmlCellPr id="1" xr6:uid="{00000000-0010-0000-D305-000001000000}" uniqueName="P1082516">
      <xmlPr mapId="1" xpath="/TFI-IZD-POD/IPK-GFI-IZD-POD_1000380/P1082516" xmlDataType="decimal"/>
    </xmlCellPr>
  </singleXmlCell>
  <singleXmlCell id="1661" xr6:uid="{00000000-000C-0000-FFFF-FFFFD4050000}" r="V59" connectionId="0">
    <xmlCellPr id="1" xr6:uid="{00000000-0010-0000-D405-000001000000}" uniqueName="P1082519">
      <xmlPr mapId="1" xpath="/TFI-IZD-POD/IPK-GFI-IZD-POD_1000380/P1082519" xmlDataType="decimal"/>
    </xmlCellPr>
  </singleXmlCell>
  <singleXmlCell id="1662" xr6:uid="{00000000-000C-0000-FFFF-FFFFD5050000}" r="W59" connectionId="0">
    <xmlCellPr id="1" xr6:uid="{00000000-0010-0000-D505-000001000000}" uniqueName="P1082440">
      <xmlPr mapId="1" xpath="/TFI-IZD-POD/IPK-GFI-IZD-POD_1000380/P1082440" xmlDataType="decimal"/>
    </xmlCellPr>
  </singleXmlCell>
  <singleXmlCell id="1663" xr6:uid="{00000000-000C-0000-FFFF-FFFFD6050000}" r="X59" connectionId="0">
    <xmlCellPr id="1" xr6:uid="{00000000-0010-0000-D605-000001000000}" uniqueName="P1082521">
      <xmlPr mapId="1" xpath="/TFI-IZD-POD/IPK-GFI-IZD-POD_1000380/P1082521" xmlDataType="decimal"/>
    </xmlCellPr>
  </singleXmlCell>
  <singleXmlCell id="1664" xr6:uid="{00000000-000C-0000-FFFF-FFFFD7050000}" r="Y59" connectionId="0">
    <xmlCellPr id="1" xr6:uid="{00000000-0010-0000-D705-000001000000}" uniqueName="P1082523">
      <xmlPr mapId="1" xpath="/TFI-IZD-POD/IPK-GFI-IZD-POD_1000380/P1082523" xmlDataType="decimal"/>
    </xmlCellPr>
  </singleXmlCell>
  <singleXmlCell id="1665" xr6:uid="{00000000-000C-0000-FFFF-FFFFD8050000}" r="H61" connectionId="0">
    <xmlCellPr id="1" xr6:uid="{00000000-0010-0000-D805-000001000000}" uniqueName="P1081508">
      <xmlPr mapId="1" xpath="/TFI-IZD-POD/IPK-GFI-IZD-POD_1000380/P1081508" xmlDataType="decimal"/>
    </xmlCellPr>
  </singleXmlCell>
  <singleXmlCell id="1666" xr6:uid="{00000000-000C-0000-FFFF-FFFFD9050000}" r="I61" connectionId="0">
    <xmlCellPr id="1" xr6:uid="{00000000-0010-0000-D905-000001000000}" uniqueName="P1081509">
      <xmlPr mapId="1" xpath="/TFI-IZD-POD/IPK-GFI-IZD-POD_1000380/P1081509" xmlDataType="decimal"/>
    </xmlCellPr>
  </singleXmlCell>
  <singleXmlCell id="1667" xr6:uid="{00000000-000C-0000-FFFF-FFFFDA050000}" r="J61" connectionId="0">
    <xmlCellPr id="1" xr6:uid="{00000000-0010-0000-DA05-000001000000}" uniqueName="P1081510">
      <xmlPr mapId="1" xpath="/TFI-IZD-POD/IPK-GFI-IZD-POD_1000380/P1081510" xmlDataType="decimal"/>
    </xmlCellPr>
  </singleXmlCell>
  <singleXmlCell id="1668" xr6:uid="{00000000-000C-0000-FFFF-FFFFDB050000}" r="K61" connectionId="0">
    <xmlCellPr id="1" xr6:uid="{00000000-0010-0000-DB05-000001000000}" uniqueName="P1081511">
      <xmlPr mapId="1" xpath="/TFI-IZD-POD/IPK-GFI-IZD-POD_1000380/P1081511" xmlDataType="decimal"/>
    </xmlCellPr>
  </singleXmlCell>
  <singleXmlCell id="1669" xr6:uid="{00000000-000C-0000-FFFF-FFFFDC050000}" r="L61" connectionId="0">
    <xmlCellPr id="1" xr6:uid="{00000000-0010-0000-DC05-000001000000}" uniqueName="P1081512">
      <xmlPr mapId="1" xpath="/TFI-IZD-POD/IPK-GFI-IZD-POD_1000380/P1081512" xmlDataType="decimal"/>
    </xmlCellPr>
  </singleXmlCell>
  <singleXmlCell id="1670" xr6:uid="{00000000-000C-0000-FFFF-FFFFDD050000}" r="M61" connectionId="0">
    <xmlCellPr id="1" xr6:uid="{00000000-0010-0000-DD05-000001000000}" uniqueName="P1081513">
      <xmlPr mapId="1" xpath="/TFI-IZD-POD/IPK-GFI-IZD-POD_1000380/P1081513" xmlDataType="decimal"/>
    </xmlCellPr>
  </singleXmlCell>
  <singleXmlCell id="1671" xr6:uid="{00000000-000C-0000-FFFF-FFFFDE050000}" r="N61" connectionId="0">
    <xmlCellPr id="1" xr6:uid="{00000000-0010-0000-DE05-000001000000}" uniqueName="P1081514">
      <xmlPr mapId="1" xpath="/TFI-IZD-POD/IPK-GFI-IZD-POD_1000380/P1081514" xmlDataType="decimal"/>
    </xmlCellPr>
  </singleXmlCell>
  <singleXmlCell id="1672" xr6:uid="{00000000-000C-0000-FFFF-FFFFDF050000}" r="O61" connectionId="0">
    <xmlCellPr id="1" xr6:uid="{00000000-0010-0000-DF05-000001000000}" uniqueName="P1081515">
      <xmlPr mapId="1" xpath="/TFI-IZD-POD/IPK-GFI-IZD-POD_1000380/P1081515" xmlDataType="decimal"/>
    </xmlCellPr>
  </singleXmlCell>
  <singleXmlCell id="1673" xr6:uid="{00000000-000C-0000-FFFF-FFFFE0050000}" r="P61" connectionId="0">
    <xmlCellPr id="1" xr6:uid="{00000000-0010-0000-E005-000001000000}" uniqueName="P1082525">
      <xmlPr mapId="1" xpath="/TFI-IZD-POD/IPK-GFI-IZD-POD_1000380/P1082525" xmlDataType="decimal"/>
    </xmlCellPr>
  </singleXmlCell>
  <singleXmlCell id="1674" xr6:uid="{00000000-000C-0000-FFFF-FFFFE1050000}" r="Q61" connectionId="0">
    <xmlCellPr id="1" xr6:uid="{00000000-0010-0000-E105-000001000000}" uniqueName="P1082527">
      <xmlPr mapId="1" xpath="/TFI-IZD-POD/IPK-GFI-IZD-POD_1000380/P1082527" xmlDataType="decimal"/>
    </xmlCellPr>
  </singleXmlCell>
  <singleXmlCell id="1675" xr6:uid="{00000000-000C-0000-FFFF-FFFFE2050000}" r="R61" connectionId="0">
    <xmlCellPr id="1" xr6:uid="{00000000-0010-0000-E205-000001000000}" uniqueName="P1082528">
      <xmlPr mapId="1" xpath="/TFI-IZD-POD/IPK-GFI-IZD-POD_1000380/P1082528" xmlDataType="decimal"/>
    </xmlCellPr>
  </singleXmlCell>
  <singleXmlCell id="1676" xr6:uid="{00000000-000C-0000-FFFF-FFFFE3050000}" r="U61" connectionId="0">
    <xmlCellPr id="1" xr6:uid="{00000000-0010-0000-E305-000001000000}" uniqueName="P1082529">
      <xmlPr mapId="1" xpath="/TFI-IZD-POD/IPK-GFI-IZD-POD_1000380/P1082529" xmlDataType="decimal"/>
    </xmlCellPr>
  </singleXmlCell>
  <singleXmlCell id="1677" xr6:uid="{00000000-000C-0000-FFFF-FFFFE4050000}" r="V61" connectionId="0">
    <xmlCellPr id="1" xr6:uid="{00000000-0010-0000-E405-000001000000}" uniqueName="P1082530">
      <xmlPr mapId="1" xpath="/TFI-IZD-POD/IPK-GFI-IZD-POD_1000380/P1082530" xmlDataType="decimal"/>
    </xmlCellPr>
  </singleXmlCell>
  <singleXmlCell id="1678" xr6:uid="{00000000-000C-0000-FFFF-FFFFE5050000}" r="W61" connectionId="0">
    <xmlCellPr id="1" xr6:uid="{00000000-0010-0000-E505-000001000000}" uniqueName="P1082532">
      <xmlPr mapId="1" xpath="/TFI-IZD-POD/IPK-GFI-IZD-POD_1000380/P1082532" xmlDataType="decimal"/>
    </xmlCellPr>
  </singleXmlCell>
  <singleXmlCell id="1679" xr6:uid="{00000000-000C-0000-FFFF-FFFFE6050000}" r="X61" connectionId="0">
    <xmlCellPr id="1" xr6:uid="{00000000-0010-0000-E605-000001000000}" uniqueName="P1082442">
      <xmlPr mapId="1" xpath="/TFI-IZD-POD/IPK-GFI-IZD-POD_1000380/P1082442" xmlDataType="decimal"/>
    </xmlCellPr>
  </singleXmlCell>
  <singleXmlCell id="1680" xr6:uid="{00000000-000C-0000-FFFF-FFFFE7050000}" r="Y61" connectionId="0">
    <xmlCellPr id="1" xr6:uid="{00000000-0010-0000-E705-000001000000}" uniqueName="P1082533">
      <xmlPr mapId="1" xpath="/TFI-IZD-POD/IPK-GFI-IZD-POD_1000380/P1082533" xmlDataType="decimal"/>
    </xmlCellPr>
  </singleXmlCell>
  <singleXmlCell id="1681" xr6:uid="{00000000-000C-0000-FFFF-FFFFE8050000}" r="H62" connectionId="0">
    <xmlCellPr id="1" xr6:uid="{00000000-0010-0000-E805-000001000000}" uniqueName="P1081516">
      <xmlPr mapId="1" xpath="/TFI-IZD-POD/IPK-GFI-IZD-POD_1000380/P1081516" xmlDataType="decimal"/>
    </xmlCellPr>
  </singleXmlCell>
  <singleXmlCell id="1682" xr6:uid="{00000000-000C-0000-FFFF-FFFFE9050000}" r="I62" connectionId="0">
    <xmlCellPr id="1" xr6:uid="{00000000-0010-0000-E905-000001000000}" uniqueName="P1081517">
      <xmlPr mapId="1" xpath="/TFI-IZD-POD/IPK-GFI-IZD-POD_1000380/P1081517" xmlDataType="decimal"/>
    </xmlCellPr>
  </singleXmlCell>
  <singleXmlCell id="1683" xr6:uid="{00000000-000C-0000-FFFF-FFFFEA050000}" r="J62" connectionId="0">
    <xmlCellPr id="1" xr6:uid="{00000000-0010-0000-EA05-000001000000}" uniqueName="P1081518">
      <xmlPr mapId="1" xpath="/TFI-IZD-POD/IPK-GFI-IZD-POD_1000380/P1081518" xmlDataType="decimal"/>
    </xmlCellPr>
  </singleXmlCell>
  <singleXmlCell id="1684" xr6:uid="{00000000-000C-0000-FFFF-FFFFEB050000}" r="K62" connectionId="0">
    <xmlCellPr id="1" xr6:uid="{00000000-0010-0000-EB05-000001000000}" uniqueName="P1081519">
      <xmlPr mapId="1" xpath="/TFI-IZD-POD/IPK-GFI-IZD-POD_1000380/P1081519" xmlDataType="decimal"/>
    </xmlCellPr>
  </singleXmlCell>
  <singleXmlCell id="1685" xr6:uid="{00000000-000C-0000-FFFF-FFFFEC050000}" r="L62" connectionId="0">
    <xmlCellPr id="1" xr6:uid="{00000000-0010-0000-EC05-000001000000}" uniqueName="P1081520">
      <xmlPr mapId="1" xpath="/TFI-IZD-POD/IPK-GFI-IZD-POD_1000380/P1081520" xmlDataType="decimal"/>
    </xmlCellPr>
  </singleXmlCell>
  <singleXmlCell id="1686" xr6:uid="{00000000-000C-0000-FFFF-FFFFED050000}" r="M62" connectionId="0">
    <xmlCellPr id="1" xr6:uid="{00000000-0010-0000-ED05-000001000000}" uniqueName="P1081521">
      <xmlPr mapId="1" xpath="/TFI-IZD-POD/IPK-GFI-IZD-POD_1000380/P1081521" xmlDataType="decimal"/>
    </xmlCellPr>
  </singleXmlCell>
  <singleXmlCell id="1687" xr6:uid="{00000000-000C-0000-FFFF-FFFFEE050000}" r="N62" connectionId="0">
    <xmlCellPr id="1" xr6:uid="{00000000-0010-0000-EE05-000001000000}" uniqueName="P1081522">
      <xmlPr mapId="1" xpath="/TFI-IZD-POD/IPK-GFI-IZD-POD_1000380/P1081522" xmlDataType="decimal"/>
    </xmlCellPr>
  </singleXmlCell>
  <singleXmlCell id="1688" xr6:uid="{00000000-000C-0000-FFFF-FFFFEF050000}" r="O62" connectionId="0">
    <xmlCellPr id="1" xr6:uid="{00000000-0010-0000-EF05-000001000000}" uniqueName="P1081523">
      <xmlPr mapId="1" xpath="/TFI-IZD-POD/IPK-GFI-IZD-POD_1000380/P1081523" xmlDataType="decimal"/>
    </xmlCellPr>
  </singleXmlCell>
  <singleXmlCell id="1689" xr6:uid="{00000000-000C-0000-FFFF-FFFFF0050000}" r="P62" connectionId="0">
    <xmlCellPr id="1" xr6:uid="{00000000-0010-0000-F005-000001000000}" uniqueName="P1082550">
      <xmlPr mapId="1" xpath="/TFI-IZD-POD/IPK-GFI-IZD-POD_1000380/P1082550" xmlDataType="decimal"/>
    </xmlCellPr>
  </singleXmlCell>
  <singleXmlCell id="1690" xr6:uid="{00000000-000C-0000-FFFF-FFFFF1050000}" r="Q62" connectionId="0">
    <xmlCellPr id="1" xr6:uid="{00000000-0010-0000-F105-000001000000}" uniqueName="P1082552">
      <xmlPr mapId="1" xpath="/TFI-IZD-POD/IPK-GFI-IZD-POD_1000380/P1082552" xmlDataType="decimal"/>
    </xmlCellPr>
  </singleXmlCell>
  <singleXmlCell id="1691" xr6:uid="{00000000-000C-0000-FFFF-FFFFF2050000}" r="R62" connectionId="0">
    <xmlCellPr id="1" xr6:uid="{00000000-0010-0000-F205-000001000000}" uniqueName="P1082554">
      <xmlPr mapId="1" xpath="/TFI-IZD-POD/IPK-GFI-IZD-POD_1000380/P1082554" xmlDataType="decimal"/>
    </xmlCellPr>
  </singleXmlCell>
  <singleXmlCell id="1692" xr6:uid="{00000000-000C-0000-FFFF-FFFFF3050000}" r="U62" connectionId="0">
    <xmlCellPr id="1" xr6:uid="{00000000-0010-0000-F305-000001000000}" uniqueName="P1082558">
      <xmlPr mapId="1" xpath="/TFI-IZD-POD/IPK-GFI-IZD-POD_1000380/P1082558" xmlDataType="decimal"/>
    </xmlCellPr>
  </singleXmlCell>
  <singleXmlCell id="1693" xr6:uid="{00000000-000C-0000-FFFF-FFFFF4050000}" r="V62" connectionId="0">
    <xmlCellPr id="1" xr6:uid="{00000000-0010-0000-F405-000001000000}" uniqueName="P1082562">
      <xmlPr mapId="1" xpath="/TFI-IZD-POD/IPK-GFI-IZD-POD_1000380/P1082562" xmlDataType="decimal"/>
    </xmlCellPr>
  </singleXmlCell>
  <singleXmlCell id="1694" xr6:uid="{00000000-000C-0000-FFFF-FFFFF5050000}" r="W62" connectionId="0">
    <xmlCellPr id="1" xr6:uid="{00000000-0010-0000-F505-000001000000}" uniqueName="P1082564">
      <xmlPr mapId="1" xpath="/TFI-IZD-POD/IPK-GFI-IZD-POD_1000380/P1082564" xmlDataType="decimal"/>
    </xmlCellPr>
  </singleXmlCell>
  <singleXmlCell id="1695" xr6:uid="{00000000-000C-0000-FFFF-FFFFF6050000}" r="X62" connectionId="0">
    <xmlCellPr id="1" xr6:uid="{00000000-0010-0000-F605-000001000000}" uniqueName="P1082566">
      <xmlPr mapId="1" xpath="/TFI-IZD-POD/IPK-GFI-IZD-POD_1000380/P1082566" xmlDataType="decimal"/>
    </xmlCellPr>
  </singleXmlCell>
  <singleXmlCell id="1696" xr6:uid="{00000000-000C-0000-FFFF-FFFFF7050000}" r="Y62" connectionId="0">
    <xmlCellPr id="1" xr6:uid="{00000000-0010-0000-F705-000001000000}" uniqueName="P1082445">
      <xmlPr mapId="1" xpath="/TFI-IZD-POD/IPK-GFI-IZD-POD_1000380/P1082445" xmlDataType="decimal"/>
    </xmlCellPr>
  </singleXmlCell>
  <singleXmlCell id="1697" xr6:uid="{00000000-000C-0000-FFFF-FFFFF8050000}" r="H63" connectionId="0">
    <xmlCellPr id="1" xr6:uid="{00000000-0010-0000-F805-000001000000}" uniqueName="P1081524">
      <xmlPr mapId="1" xpath="/TFI-IZD-POD/IPK-GFI-IZD-POD_1000380/P1081524" xmlDataType="decimal"/>
    </xmlCellPr>
  </singleXmlCell>
  <singleXmlCell id="1698" xr6:uid="{00000000-000C-0000-FFFF-FFFFF9050000}" r="I63" connectionId="0">
    <xmlCellPr id="1" xr6:uid="{00000000-0010-0000-F905-000001000000}" uniqueName="P1081525">
      <xmlPr mapId="1" xpath="/TFI-IZD-POD/IPK-GFI-IZD-POD_1000380/P1081525" xmlDataType="decimal"/>
    </xmlCellPr>
  </singleXmlCell>
  <singleXmlCell id="1699" xr6:uid="{00000000-000C-0000-FFFF-FFFFFA050000}" r="J63" connectionId="0">
    <xmlCellPr id="1" xr6:uid="{00000000-0010-0000-FA05-000001000000}" uniqueName="P1081526">
      <xmlPr mapId="1" xpath="/TFI-IZD-POD/IPK-GFI-IZD-POD_1000380/P1081526" xmlDataType="decimal"/>
    </xmlCellPr>
  </singleXmlCell>
  <singleXmlCell id="1700" xr6:uid="{00000000-000C-0000-FFFF-FFFFFB050000}" r="K63" connectionId="0">
    <xmlCellPr id="1" xr6:uid="{00000000-0010-0000-FB05-000001000000}" uniqueName="P1081527">
      <xmlPr mapId="1" xpath="/TFI-IZD-POD/IPK-GFI-IZD-POD_1000380/P1081527" xmlDataType="decimal"/>
    </xmlCellPr>
  </singleXmlCell>
  <singleXmlCell id="1701" xr6:uid="{00000000-000C-0000-FFFF-FFFFFC050000}" r="L63" connectionId="0">
    <xmlCellPr id="1" xr6:uid="{00000000-0010-0000-FC05-000001000000}" uniqueName="P1081528">
      <xmlPr mapId="1" xpath="/TFI-IZD-POD/IPK-GFI-IZD-POD_1000380/P1081528" xmlDataType="decimal"/>
    </xmlCellPr>
  </singleXmlCell>
  <singleXmlCell id="1702" xr6:uid="{00000000-000C-0000-FFFF-FFFFFD050000}" r="M63" connectionId="0">
    <xmlCellPr id="1" xr6:uid="{00000000-0010-0000-FD05-000001000000}" uniqueName="P1081529">
      <xmlPr mapId="1" xpath="/TFI-IZD-POD/IPK-GFI-IZD-POD_1000380/P1081529" xmlDataType="decimal"/>
    </xmlCellPr>
  </singleXmlCell>
  <singleXmlCell id="1703" xr6:uid="{00000000-000C-0000-FFFF-FFFFFE050000}" r="N63" connectionId="0">
    <xmlCellPr id="1" xr6:uid="{00000000-0010-0000-FE05-000001000000}" uniqueName="P1081530">
      <xmlPr mapId="1" xpath="/TFI-IZD-POD/IPK-GFI-IZD-POD_1000380/P1081530" xmlDataType="decimal"/>
    </xmlCellPr>
  </singleXmlCell>
  <singleXmlCell id="1704" xr6:uid="{00000000-000C-0000-FFFF-FFFFFF050000}" r="O63" connectionId="0">
    <xmlCellPr id="1" xr6:uid="{00000000-0010-0000-FF05-000001000000}" uniqueName="P1081531">
      <xmlPr mapId="1" xpath="/TFI-IZD-POD/IPK-GFI-IZD-POD_1000380/P1081531" xmlDataType="decimal"/>
    </xmlCellPr>
  </singleXmlCell>
  <singleXmlCell id="1705" xr6:uid="{00000000-000C-0000-FFFF-FFFF00060000}" r="P63" connectionId="0">
    <xmlCellPr id="1" xr6:uid="{00000000-0010-0000-0006-000001000000}" uniqueName="P1082568">
      <xmlPr mapId="1" xpath="/TFI-IZD-POD/IPK-GFI-IZD-POD_1000380/P1082568" xmlDataType="decimal"/>
    </xmlCellPr>
  </singleXmlCell>
  <singleXmlCell id="1706" xr6:uid="{00000000-000C-0000-FFFF-FFFF01060000}" r="Q63" connectionId="0">
    <xmlCellPr id="1" xr6:uid="{00000000-0010-0000-0106-000001000000}" uniqueName="P1082570">
      <xmlPr mapId="1" xpath="/TFI-IZD-POD/IPK-GFI-IZD-POD_1000380/P1082570" xmlDataType="decimal"/>
    </xmlCellPr>
  </singleXmlCell>
  <singleXmlCell id="1707" xr6:uid="{00000000-000C-0000-FFFF-FFFF02060000}" r="R63" connectionId="0">
    <xmlCellPr id="1" xr6:uid="{00000000-0010-0000-0206-000001000000}" uniqueName="P1082573">
      <xmlPr mapId="1" xpath="/TFI-IZD-POD/IPK-GFI-IZD-POD_1000380/P1082573" xmlDataType="decimal"/>
    </xmlCellPr>
  </singleXmlCell>
  <singleXmlCell id="1708" xr6:uid="{00000000-000C-0000-FFFF-FFFF03060000}" r="U63" connectionId="0">
    <xmlCellPr id="1" xr6:uid="{00000000-0010-0000-0306-000001000000}" uniqueName="P1082576">
      <xmlPr mapId="1" xpath="/TFI-IZD-POD/IPK-GFI-IZD-POD_1000380/P1082576" xmlDataType="decimal"/>
    </xmlCellPr>
  </singleXmlCell>
  <singleXmlCell id="1709" xr6:uid="{00000000-000C-0000-FFFF-FFFF04060000}" r="V63" connectionId="0">
    <xmlCellPr id="1" xr6:uid="{00000000-0010-0000-0406-000001000000}" uniqueName="P1082578">
      <xmlPr mapId="1" xpath="/TFI-IZD-POD/IPK-GFI-IZD-POD_1000380/P1082578" xmlDataType="decimal"/>
    </xmlCellPr>
  </singleXmlCell>
  <singleXmlCell id="1710" xr6:uid="{00000000-000C-0000-FFFF-FFFF05060000}" r="W63" connectionId="0">
    <xmlCellPr id="1" xr6:uid="{00000000-0010-0000-0506-000001000000}" uniqueName="P1082580">
      <xmlPr mapId="1" xpath="/TFI-IZD-POD/IPK-GFI-IZD-POD_1000380/P1082580" xmlDataType="decimal"/>
    </xmlCellPr>
  </singleXmlCell>
  <singleXmlCell id="1711" xr6:uid="{00000000-000C-0000-FFFF-FFFF06060000}" r="X63" connectionId="0">
    <xmlCellPr id="1" xr6:uid="{00000000-0010-0000-0606-000001000000}" uniqueName="P1082582">
      <xmlPr mapId="1" xpath="/TFI-IZD-POD/IPK-GFI-IZD-POD_1000380/P1082582" xmlDataType="decimal"/>
    </xmlCellPr>
  </singleXmlCell>
  <singleXmlCell id="1712" xr6:uid="{00000000-000C-0000-FFFF-FFFF07060000}" r="Y63" connectionId="0">
    <xmlCellPr id="1" xr6:uid="{00000000-0010-0000-0706-000001000000}" uniqueName="P1082584">
      <xmlPr mapId="1" xpath="/TFI-IZD-POD/IPK-GFI-IZD-POD_1000380/P1082584" xmlDataType="decimal"/>
    </xmlCellPr>
  </singleXmlCell>
  <singleXmlCell id="1392" xr6:uid="{00000000-000C-0000-FFFF-FFFF08060000}" r="Y43" connectionId="0">
    <xmlCellPr id="1" xr6:uid="{00000000-0010-0000-0806-000001000000}" uniqueName="P1082286">
      <xmlPr mapId="1" xpath="/TFI-IZD-POD/IPK-GFI-IZD-POD_1000380/P1082286" xmlDataType="decimal"/>
    </xmlCellPr>
  </singleXmlCell>
  <singleXmlCell id="1391" xr6:uid="{00000000-000C-0000-FFFF-FFFF09060000}" r="X43" connectionId="0">
    <xmlCellPr id="1" xr6:uid="{00000000-0010-0000-0906-000001000000}" uniqueName="P1082285">
      <xmlPr mapId="1" xpath="/TFI-IZD-POD/IPK-GFI-IZD-POD_1000380/P1082285" xmlDataType="decimal"/>
    </xmlCellPr>
  </singleXmlCell>
  <singleXmlCell id="1390" xr6:uid="{00000000-000C-0000-FFFF-FFFF0A060000}" r="W43" connectionId="0">
    <xmlCellPr id="1" xr6:uid="{00000000-0010-0000-0A06-000001000000}" uniqueName="P1082284">
      <xmlPr mapId="1" xpath="/TFI-IZD-POD/IPK-GFI-IZD-POD_1000380/P1082284" xmlDataType="decimal"/>
    </xmlCellPr>
  </singleXmlCell>
  <singleXmlCell id="1389" xr6:uid="{00000000-000C-0000-FFFF-FFFF0B060000}" r="V43" connectionId="0">
    <xmlCellPr id="1" xr6:uid="{00000000-0010-0000-0B06-000001000000}" uniqueName="P1082282">
      <xmlPr mapId="1" xpath="/TFI-IZD-POD/IPK-GFI-IZD-POD_1000380/P1082282" xmlDataType="decimal"/>
    </xmlCellPr>
  </singleXmlCell>
  <singleXmlCell id="1388" xr6:uid="{00000000-000C-0000-FFFF-FFFF0C060000}" r="U43" connectionId="0">
    <xmlCellPr id="1" xr6:uid="{00000000-0010-0000-0C06-000001000000}" uniqueName="P1082245">
      <xmlPr mapId="1" xpath="/TFI-IZD-POD/IPK-GFI-IZD-POD_1000380/P1082245" xmlDataType="decimal"/>
    </xmlCellPr>
  </singleXmlCell>
  <singleXmlCell id="1387" xr6:uid="{00000000-000C-0000-FFFF-FFFF0D060000}" r="R43" connectionId="0">
    <xmlCellPr id="1" xr6:uid="{00000000-0010-0000-0D06-000001000000}" uniqueName="P1082280">
      <xmlPr mapId="1" xpath="/TFI-IZD-POD/IPK-GFI-IZD-POD_1000380/P1082280" xmlDataType="decimal"/>
    </xmlCellPr>
  </singleXmlCell>
  <singleXmlCell id="1386" xr6:uid="{00000000-000C-0000-FFFF-FFFF0E060000}" r="Q43" connectionId="0">
    <xmlCellPr id="1" xr6:uid="{00000000-0010-0000-0E06-000001000000}" uniqueName="P1082279">
      <xmlPr mapId="1" xpath="/TFI-IZD-POD/IPK-GFI-IZD-POD_1000380/P1082279" xmlDataType="decimal"/>
    </xmlCellPr>
  </singleXmlCell>
  <singleXmlCell id="1385" xr6:uid="{00000000-000C-0000-FFFF-FFFF0F060000}" r="P43" connectionId="0">
    <xmlCellPr id="1" xr6:uid="{00000000-0010-0000-0F06-000001000000}" uniqueName="P1082278">
      <xmlPr mapId="1" xpath="/TFI-IZD-POD/IPK-GFI-IZD-POD_1000380/P1082278" xmlDataType="decimal"/>
    </xmlCellPr>
  </singleXmlCell>
  <singleXmlCell id="1384" xr6:uid="{00000000-000C-0000-FFFF-FFFF10060000}" r="O43" connectionId="0">
    <xmlCellPr id="1" xr6:uid="{00000000-0010-0000-1006-000001000000}" uniqueName="P1080071">
      <xmlPr mapId="1" xpath="/TFI-IZD-POD/IPK-GFI-IZD-POD_1000380/P1080071" xmlDataType="decimal"/>
    </xmlCellPr>
  </singleXmlCell>
  <singleXmlCell id="1383" xr6:uid="{00000000-000C-0000-FFFF-FFFF11060000}" r="N43" connectionId="0">
    <xmlCellPr id="1" xr6:uid="{00000000-0010-0000-1106-000001000000}" uniqueName="P1080070">
      <xmlPr mapId="1" xpath="/TFI-IZD-POD/IPK-GFI-IZD-POD_1000380/P1080070" xmlDataType="decimal"/>
    </xmlCellPr>
  </singleXmlCell>
  <singleXmlCell id="1382" xr6:uid="{00000000-000C-0000-FFFF-FFFF12060000}" r="M43" connectionId="0">
    <xmlCellPr id="1" xr6:uid="{00000000-0010-0000-1206-000001000000}" uniqueName="P1080069">
      <xmlPr mapId="1" xpath="/TFI-IZD-POD/IPK-GFI-IZD-POD_1000380/P1080069" xmlDataType="decimal"/>
    </xmlCellPr>
  </singleXmlCell>
  <singleXmlCell id="1381" xr6:uid="{00000000-000C-0000-FFFF-FFFF13060000}" r="L43" connectionId="0">
    <xmlCellPr id="1" xr6:uid="{00000000-0010-0000-1306-000001000000}" uniqueName="P1080068">
      <xmlPr mapId="1" xpath="/TFI-IZD-POD/IPK-GFI-IZD-POD_1000380/P1080068" xmlDataType="decimal"/>
    </xmlCellPr>
  </singleXmlCell>
  <singleXmlCell id="1380" xr6:uid="{00000000-000C-0000-FFFF-FFFF14060000}" r="K43" connectionId="0">
    <xmlCellPr id="1" xr6:uid="{00000000-0010-0000-1406-000001000000}" uniqueName="P1080067">
      <xmlPr mapId="1" xpath="/TFI-IZD-POD/IPK-GFI-IZD-POD_1000380/P1080067" xmlDataType="decimal"/>
    </xmlCellPr>
  </singleXmlCell>
  <singleXmlCell id="1379" xr6:uid="{00000000-000C-0000-FFFF-FFFF15060000}" r="J43" connectionId="0">
    <xmlCellPr id="1" xr6:uid="{00000000-0010-0000-1506-000001000000}" uniqueName="P1080066">
      <xmlPr mapId="1" xpath="/TFI-IZD-POD/IPK-GFI-IZD-POD_1000380/P1080066" xmlDataType="decimal"/>
    </xmlCellPr>
  </singleXmlCell>
  <singleXmlCell id="1378" xr6:uid="{00000000-000C-0000-FFFF-FFFF16060000}" r="I43" connectionId="0">
    <xmlCellPr id="1" xr6:uid="{00000000-0010-0000-1606-000001000000}" uniqueName="P1080065">
      <xmlPr mapId="1" xpath="/TFI-IZD-POD/IPK-GFI-IZD-POD_1000380/P1080065" xmlDataType="decimal"/>
    </xmlCellPr>
  </singleXmlCell>
  <singleXmlCell id="1377" xr6:uid="{00000000-000C-0000-FFFF-FFFF17060000}" r="H43" connectionId="0">
    <xmlCellPr id="1" xr6:uid="{00000000-0010-0000-1706-000001000000}" uniqueName="P1080064">
      <xmlPr mapId="1" xpath="/TFI-IZD-POD/IPK-GFI-IZD-POD_1000380/P1080064" xmlDataType="decimal"/>
    </xmlCellPr>
  </singleXmlCell>
  <singleXmlCell id="1376" xr6:uid="{00000000-000C-0000-FFFF-FFFF18060000}" r="Y42" connectionId="0">
    <xmlCellPr id="1" xr6:uid="{00000000-0010-0000-1806-000001000000}" uniqueName="P1082277">
      <xmlPr mapId="1" xpath="/TFI-IZD-POD/IPK-GFI-IZD-POD_1000380/P1082277" xmlDataType="decimal"/>
    </xmlCellPr>
  </singleXmlCell>
  <singleXmlCell id="1375" xr6:uid="{00000000-000C-0000-FFFF-FFFF19060000}" r="X42" connectionId="0">
    <xmlCellPr id="1" xr6:uid="{00000000-0010-0000-1906-000001000000}" uniqueName="P1082276">
      <xmlPr mapId="1" xpath="/TFI-IZD-POD/IPK-GFI-IZD-POD_1000380/P1082276" xmlDataType="decimal"/>
    </xmlCellPr>
  </singleXmlCell>
  <singleXmlCell id="1374" xr6:uid="{00000000-000C-0000-FFFF-FFFF1A060000}" r="W42" connectionId="0">
    <xmlCellPr id="1" xr6:uid="{00000000-0010-0000-1A06-000001000000}" uniqueName="P1082275">
      <xmlPr mapId="1" xpath="/TFI-IZD-POD/IPK-GFI-IZD-POD_1000380/P1082275" xmlDataType="decimal"/>
    </xmlCellPr>
  </singleXmlCell>
  <singleXmlCell id="1373" xr6:uid="{00000000-000C-0000-FFFF-FFFF1B060000}" r="V42" connectionId="0">
    <xmlCellPr id="1" xr6:uid="{00000000-0010-0000-1B06-000001000000}" uniqueName="P1082273">
      <xmlPr mapId="1" xpath="/TFI-IZD-POD/IPK-GFI-IZD-POD_1000380/P1082273" xmlDataType="decimal"/>
    </xmlCellPr>
  </singleXmlCell>
  <singleXmlCell id="1372" xr6:uid="{00000000-000C-0000-FFFF-FFFF1C060000}" r="U42" connectionId="0">
    <xmlCellPr id="1" xr6:uid="{00000000-0010-0000-1C06-000001000000}" uniqueName="P1082272">
      <xmlPr mapId="1" xpath="/TFI-IZD-POD/IPK-GFI-IZD-POD_1000380/P1082272" xmlDataType="decimal"/>
    </xmlCellPr>
  </singleXmlCell>
  <singleXmlCell id="1371" xr6:uid="{00000000-000C-0000-FFFF-FFFF1D060000}" r="R42" connectionId="0">
    <xmlCellPr id="1" xr6:uid="{00000000-0010-0000-1D06-000001000000}" uniqueName="P1082239">
      <xmlPr mapId="1" xpath="/TFI-IZD-POD/IPK-GFI-IZD-POD_1000380/P1082239" xmlDataType="decimal"/>
    </xmlCellPr>
  </singleXmlCell>
  <singleXmlCell id="1370" xr6:uid="{00000000-000C-0000-FFFF-FFFF1E060000}" r="Q42" connectionId="0">
    <xmlCellPr id="1" xr6:uid="{00000000-0010-0000-1E06-000001000000}" uniqueName="P1082270">
      <xmlPr mapId="1" xpath="/TFI-IZD-POD/IPK-GFI-IZD-POD_1000380/P1082270" xmlDataType="decimal"/>
    </xmlCellPr>
  </singleXmlCell>
  <singleXmlCell id="1369" xr6:uid="{00000000-000C-0000-FFFF-FFFF1F060000}" r="P42" connectionId="0">
    <xmlCellPr id="1" xr6:uid="{00000000-0010-0000-1F06-000001000000}" uniqueName="P1082269">
      <xmlPr mapId="1" xpath="/TFI-IZD-POD/IPK-GFI-IZD-POD_1000380/P1082269" xmlDataType="decimal"/>
    </xmlCellPr>
  </singleXmlCell>
  <singleXmlCell id="1368" xr6:uid="{00000000-000C-0000-FFFF-FFFF20060000}" r="O42" connectionId="0">
    <xmlCellPr id="1" xr6:uid="{00000000-0010-0000-2006-000001000000}" uniqueName="P1080063">
      <xmlPr mapId="1" xpath="/TFI-IZD-POD/IPK-GFI-IZD-POD_1000380/P1080063" xmlDataType="decimal"/>
    </xmlCellPr>
  </singleXmlCell>
  <singleXmlCell id="1367" xr6:uid="{00000000-000C-0000-FFFF-FFFF21060000}" r="N42" connectionId="0">
    <xmlCellPr id="1" xr6:uid="{00000000-0010-0000-2106-000001000000}" uniqueName="P1080062">
      <xmlPr mapId="1" xpath="/TFI-IZD-POD/IPK-GFI-IZD-POD_1000380/P1080062" xmlDataType="decimal"/>
    </xmlCellPr>
  </singleXmlCell>
  <singleXmlCell id="1366" xr6:uid="{00000000-000C-0000-FFFF-FFFF22060000}" r="M42" connectionId="0">
    <xmlCellPr id="1" xr6:uid="{00000000-0010-0000-2206-000001000000}" uniqueName="P1080061">
      <xmlPr mapId="1" xpath="/TFI-IZD-POD/IPK-GFI-IZD-POD_1000380/P1080061" xmlDataType="decimal"/>
    </xmlCellPr>
  </singleXmlCell>
  <singleXmlCell id="1365" xr6:uid="{00000000-000C-0000-FFFF-FFFF23060000}" r="L42" connectionId="0">
    <xmlCellPr id="1" xr6:uid="{00000000-0010-0000-2306-000001000000}" uniqueName="P1080060">
      <xmlPr mapId="1" xpath="/TFI-IZD-POD/IPK-GFI-IZD-POD_1000380/P1080060" xmlDataType="decimal"/>
    </xmlCellPr>
  </singleXmlCell>
  <singleXmlCell id="1364" xr6:uid="{00000000-000C-0000-FFFF-FFFF24060000}" r="K42" connectionId="0">
    <xmlCellPr id="1" xr6:uid="{00000000-0010-0000-2406-000001000000}" uniqueName="P1080059">
      <xmlPr mapId="1" xpath="/TFI-IZD-POD/IPK-GFI-IZD-POD_1000380/P1080059" xmlDataType="decimal"/>
    </xmlCellPr>
  </singleXmlCell>
  <singleXmlCell id="1363" xr6:uid="{00000000-000C-0000-FFFF-FFFF25060000}" r="J42" connectionId="0">
    <xmlCellPr id="1" xr6:uid="{00000000-0010-0000-2506-000001000000}" uniqueName="P1080058">
      <xmlPr mapId="1" xpath="/TFI-IZD-POD/IPK-GFI-IZD-POD_1000380/P1080058" xmlDataType="decimal"/>
    </xmlCellPr>
  </singleXmlCell>
  <singleXmlCell id="1362" xr6:uid="{00000000-000C-0000-FFFF-FFFF26060000}" r="I42" connectionId="0">
    <xmlCellPr id="1" xr6:uid="{00000000-0010-0000-2606-000001000000}" uniqueName="P1080057">
      <xmlPr mapId="1" xpath="/TFI-IZD-POD/IPK-GFI-IZD-POD_1000380/P1080057" xmlDataType="decimal"/>
    </xmlCellPr>
  </singleXmlCell>
  <singleXmlCell id="1361" xr6:uid="{00000000-000C-0000-FFFF-FFFF27060000}" r="H42" connectionId="0">
    <xmlCellPr id="1" xr6:uid="{00000000-0010-0000-2706-000001000000}" uniqueName="P1080056">
      <xmlPr mapId="1" xpath="/TFI-IZD-POD/IPK-GFI-IZD-POD_1000380/P1080056" xmlDataType="decimal"/>
    </xmlCellPr>
  </singleXmlCell>
  <singleXmlCell id="1360" xr6:uid="{00000000-000C-0000-FFFF-FFFF28060000}" r="Y41" connectionId="0">
    <xmlCellPr id="1" xr6:uid="{00000000-0010-0000-2806-000001000000}" uniqueName="P1082267">
      <xmlPr mapId="1" xpath="/TFI-IZD-POD/IPK-GFI-IZD-POD_1000380/P1082267" xmlDataType="decimal"/>
    </xmlCellPr>
  </singleXmlCell>
  <singleXmlCell id="1359" xr6:uid="{00000000-000C-0000-FFFF-FFFF29060000}" r="X41" connectionId="0">
    <xmlCellPr id="1" xr6:uid="{00000000-0010-0000-2906-000001000000}" uniqueName="P1082266">
      <xmlPr mapId="1" xpath="/TFI-IZD-POD/IPK-GFI-IZD-POD_1000380/P1082266" xmlDataType="decimal"/>
    </xmlCellPr>
  </singleXmlCell>
  <singleXmlCell id="1358" xr6:uid="{00000000-000C-0000-FFFF-FFFF2A060000}" r="W41" connectionId="0">
    <xmlCellPr id="1" xr6:uid="{00000000-0010-0000-2A06-000001000000}" uniqueName="P1082265">
      <xmlPr mapId="1" xpath="/TFI-IZD-POD/IPK-GFI-IZD-POD_1000380/P1082265" xmlDataType="decimal"/>
    </xmlCellPr>
  </singleXmlCell>
  <singleXmlCell id="1357" xr6:uid="{00000000-000C-0000-FFFF-FFFF2B060000}" r="V41" connectionId="0">
    <xmlCellPr id="1" xr6:uid="{00000000-0010-0000-2B06-000001000000}" uniqueName="P1082264">
      <xmlPr mapId="1" xpath="/TFI-IZD-POD/IPK-GFI-IZD-POD_1000380/P1082264" xmlDataType="decimal"/>
    </xmlCellPr>
  </singleXmlCell>
  <singleXmlCell id="1356" xr6:uid="{00000000-000C-0000-FFFF-FFFF2C060000}" r="U41" connectionId="0">
    <xmlCellPr id="1" xr6:uid="{00000000-0010-0000-2C06-000001000000}" uniqueName="P1082262">
      <xmlPr mapId="1" xpath="/TFI-IZD-POD/IPK-GFI-IZD-POD_1000380/P1082262" xmlDataType="decimal"/>
    </xmlCellPr>
  </singleXmlCell>
  <singleXmlCell id="1355" xr6:uid="{00000000-000C-0000-FFFF-FFFF2D060000}" r="R41" connectionId="0">
    <xmlCellPr id="1" xr6:uid="{00000000-0010-0000-2D06-000001000000}" uniqueName="P1082261">
      <xmlPr mapId="1" xpath="/TFI-IZD-POD/IPK-GFI-IZD-POD_1000380/P1082261" xmlDataType="decimal"/>
    </xmlCellPr>
  </singleXmlCell>
  <singleXmlCell id="1354" xr6:uid="{00000000-000C-0000-FFFF-FFFF2E060000}" r="Q41" connectionId="0">
    <xmlCellPr id="1" xr6:uid="{00000000-0010-0000-2E06-000001000000}" uniqueName="P1082237">
      <xmlPr mapId="1" xpath="/TFI-IZD-POD/IPK-GFI-IZD-POD_1000380/P1082237" xmlDataType="decimal"/>
    </xmlCellPr>
  </singleXmlCell>
  <singleXmlCell id="1353" xr6:uid="{00000000-000C-0000-FFFF-FFFF2F060000}" r="P41" connectionId="0">
    <xmlCellPr id="1" xr6:uid="{00000000-0010-0000-2F06-000001000000}" uniqueName="P1082260">
      <xmlPr mapId="1" xpath="/TFI-IZD-POD/IPK-GFI-IZD-POD_1000380/P1082260" xmlDataType="decimal"/>
    </xmlCellPr>
  </singleXmlCell>
  <singleXmlCell id="1352" xr6:uid="{00000000-000C-0000-FFFF-FFFF30060000}" r="O41" connectionId="0">
    <xmlCellPr id="1" xr6:uid="{00000000-0010-0000-3006-000001000000}" uniqueName="P1080055">
      <xmlPr mapId="1" xpath="/TFI-IZD-POD/IPK-GFI-IZD-POD_1000380/P1080055" xmlDataType="decimal"/>
    </xmlCellPr>
  </singleXmlCell>
  <singleXmlCell id="1351" xr6:uid="{00000000-000C-0000-FFFF-FFFF31060000}" r="N41" connectionId="0">
    <xmlCellPr id="1" xr6:uid="{00000000-0010-0000-3106-000001000000}" uniqueName="P1080054">
      <xmlPr mapId="1" xpath="/TFI-IZD-POD/IPK-GFI-IZD-POD_1000380/P1080054" xmlDataType="decimal"/>
    </xmlCellPr>
  </singleXmlCell>
  <singleXmlCell id="1350" xr6:uid="{00000000-000C-0000-FFFF-FFFF32060000}" r="M41" connectionId="0">
    <xmlCellPr id="1" xr6:uid="{00000000-0010-0000-3206-000001000000}" uniqueName="P1080053">
      <xmlPr mapId="1" xpath="/TFI-IZD-POD/IPK-GFI-IZD-POD_1000380/P1080053" xmlDataType="decimal"/>
    </xmlCellPr>
  </singleXmlCell>
  <singleXmlCell id="1349" xr6:uid="{00000000-000C-0000-FFFF-FFFF33060000}" r="L41" connectionId="0">
    <xmlCellPr id="1" xr6:uid="{00000000-0010-0000-3306-000001000000}" uniqueName="P1080052">
      <xmlPr mapId="1" xpath="/TFI-IZD-POD/IPK-GFI-IZD-POD_1000380/P1080052" xmlDataType="decimal"/>
    </xmlCellPr>
  </singleXmlCell>
  <singleXmlCell id="1348" xr6:uid="{00000000-000C-0000-FFFF-FFFF34060000}" r="K41" connectionId="0">
    <xmlCellPr id="1" xr6:uid="{00000000-0010-0000-3406-000001000000}" uniqueName="P1080051">
      <xmlPr mapId="1" xpath="/TFI-IZD-POD/IPK-GFI-IZD-POD_1000380/P1080051" xmlDataType="decimal"/>
    </xmlCellPr>
  </singleXmlCell>
  <singleXmlCell id="1347" xr6:uid="{00000000-000C-0000-FFFF-FFFF35060000}" r="J41" connectionId="0">
    <xmlCellPr id="1" xr6:uid="{00000000-0010-0000-3506-000001000000}" uniqueName="P1080050">
      <xmlPr mapId="1" xpath="/TFI-IZD-POD/IPK-GFI-IZD-POD_1000380/P1080050" xmlDataType="decimal"/>
    </xmlCellPr>
  </singleXmlCell>
  <singleXmlCell id="1346" xr6:uid="{00000000-000C-0000-FFFF-FFFF36060000}" r="I41" connectionId="0">
    <xmlCellPr id="1" xr6:uid="{00000000-0010-0000-3606-000001000000}" uniqueName="P1080049">
      <xmlPr mapId="1" xpath="/TFI-IZD-POD/IPK-GFI-IZD-POD_1000380/P1080049" xmlDataType="decimal"/>
    </xmlCellPr>
  </singleXmlCell>
  <singleXmlCell id="1345" xr6:uid="{00000000-000C-0000-FFFF-FFFF37060000}" r="H41" connectionId="0">
    <xmlCellPr id="1" xr6:uid="{00000000-0010-0000-3706-000001000000}" uniqueName="P1080048">
      <xmlPr mapId="1" xpath="/TFI-IZD-POD/IPK-GFI-IZD-POD_1000380/P1080048" xmlDataType="decimal"/>
    </xmlCellPr>
  </singleXmlCell>
  <singleXmlCell id="1297" xr6:uid="{00000000-000C-0000-FFFF-FFFF38060000}" r="H38" connectionId="0">
    <xmlCellPr id="1" xr6:uid="{00000000-0010-0000-3806-000001000000}" uniqueName="P1080024">
      <xmlPr mapId="1" xpath="/TFI-IZD-POD/IPK-GFI-IZD-POD_1000380/P1080024" xmlDataType="decimal"/>
    </xmlCellPr>
  </singleXmlCell>
  <singleXmlCell id="1298" xr6:uid="{00000000-000C-0000-FFFF-FFFF39060000}" r="I38" connectionId="0">
    <xmlCellPr id="1" xr6:uid="{00000000-0010-0000-3906-000001000000}" uniqueName="P1080025">
      <xmlPr mapId="1" xpath="/TFI-IZD-POD/IPK-GFI-IZD-POD_1000380/P1080025" xmlDataType="decimal"/>
    </xmlCellPr>
  </singleXmlCell>
  <singleXmlCell id="1299" xr6:uid="{00000000-000C-0000-FFFF-FFFF3A060000}" r="J38" connectionId="0">
    <xmlCellPr id="1" xr6:uid="{00000000-0010-0000-3A06-000001000000}" uniqueName="P1080026">
      <xmlPr mapId="1" xpath="/TFI-IZD-POD/IPK-GFI-IZD-POD_1000380/P1080026" xmlDataType="decimal"/>
    </xmlCellPr>
  </singleXmlCell>
  <singleXmlCell id="1300" xr6:uid="{00000000-000C-0000-FFFF-FFFF3B060000}" r="K38" connectionId="0">
    <xmlCellPr id="1" xr6:uid="{00000000-0010-0000-3B06-000001000000}" uniqueName="P1080027">
      <xmlPr mapId="1" xpath="/TFI-IZD-POD/IPK-GFI-IZD-POD_1000380/P1080027" xmlDataType="decimal"/>
    </xmlCellPr>
  </singleXmlCell>
  <singleXmlCell id="1301" xr6:uid="{00000000-000C-0000-FFFF-FFFF3C060000}" r="L38" connectionId="0">
    <xmlCellPr id="1" xr6:uid="{00000000-0010-0000-3C06-000001000000}" uniqueName="P1080028">
      <xmlPr mapId="1" xpath="/TFI-IZD-POD/IPK-GFI-IZD-POD_1000380/P1080028" xmlDataType="decimal"/>
    </xmlCellPr>
  </singleXmlCell>
  <singleXmlCell id="1302" xr6:uid="{00000000-000C-0000-FFFF-FFFF3D060000}" r="M38" connectionId="0">
    <xmlCellPr id="1" xr6:uid="{00000000-0010-0000-3D06-000001000000}" uniqueName="P1080029">
      <xmlPr mapId="1" xpath="/TFI-IZD-POD/IPK-GFI-IZD-POD_1000380/P1080029" xmlDataType="decimal"/>
    </xmlCellPr>
  </singleXmlCell>
  <singleXmlCell id="1303" xr6:uid="{00000000-000C-0000-FFFF-FFFF3E060000}" r="N38" connectionId="0">
    <xmlCellPr id="1" xr6:uid="{00000000-0010-0000-3E06-000001000000}" uniqueName="P1080030">
      <xmlPr mapId="1" xpath="/TFI-IZD-POD/IPK-GFI-IZD-POD_1000380/P1080030" xmlDataType="decimal"/>
    </xmlCellPr>
  </singleXmlCell>
  <singleXmlCell id="1304" xr6:uid="{00000000-000C-0000-FFFF-FFFF3F060000}" r="O38" connectionId="0">
    <xmlCellPr id="1" xr6:uid="{00000000-0010-0000-3F06-000001000000}" uniqueName="P1080031">
      <xmlPr mapId="1" xpath="/TFI-IZD-POD/IPK-GFI-IZD-POD_1000380/P1080031" xmlDataType="decimal"/>
    </xmlCellPr>
  </singleXmlCell>
  <singleXmlCell id="1305" xr6:uid="{00000000-000C-0000-FFFF-FFFF40060000}" r="P38" connectionId="0">
    <xmlCellPr id="1" xr6:uid="{00000000-0010-0000-4006-000001000000}" uniqueName="P1082210">
      <xmlPr mapId="1" xpath="/TFI-IZD-POD/IPK-GFI-IZD-POD_1000380/P1082210" xmlDataType="decimal"/>
    </xmlCellPr>
  </singleXmlCell>
  <singleXmlCell id="1306" xr6:uid="{00000000-000C-0000-FFFF-FFFF41060000}" r="Q38" connectionId="0">
    <xmlCellPr id="1" xr6:uid="{00000000-0010-0000-4106-000001000000}" uniqueName="P1082211">
      <xmlPr mapId="1" xpath="/TFI-IZD-POD/IPK-GFI-IZD-POD_1000380/P1082211" xmlDataType="decimal"/>
    </xmlCellPr>
  </singleXmlCell>
  <singleXmlCell id="1307" xr6:uid="{00000000-000C-0000-FFFF-FFFF42060000}" r="R38" connectionId="0">
    <xmlCellPr id="1" xr6:uid="{00000000-0010-0000-4206-000001000000}" uniqueName="P1082212">
      <xmlPr mapId="1" xpath="/TFI-IZD-POD/IPK-GFI-IZD-POD_1000380/P1082212" xmlDataType="decimal"/>
    </xmlCellPr>
  </singleXmlCell>
  <singleXmlCell id="1308" xr6:uid="{00000000-000C-0000-FFFF-FFFF43060000}" r="U38" connectionId="0">
    <xmlCellPr id="1" xr6:uid="{00000000-0010-0000-4306-000001000000}" uniqueName="P1082213">
      <xmlPr mapId="1" xpath="/TFI-IZD-POD/IPK-GFI-IZD-POD_1000380/P1082213" xmlDataType="decimal"/>
    </xmlCellPr>
  </singleXmlCell>
  <singleXmlCell id="1309" xr6:uid="{00000000-000C-0000-FFFF-FFFF44060000}" r="V38" connectionId="0">
    <xmlCellPr id="1" xr6:uid="{00000000-0010-0000-4406-000001000000}" uniqueName="P1082214">
      <xmlPr mapId="1" xpath="/TFI-IZD-POD/IPK-GFI-IZD-POD_1000380/P1082214" xmlDataType="decimal"/>
    </xmlCellPr>
  </singleXmlCell>
  <singleXmlCell id="1310" xr6:uid="{00000000-000C-0000-FFFF-FFFF45060000}" r="W38" connectionId="0">
    <xmlCellPr id="1" xr6:uid="{00000000-0010-0000-4506-000001000000}" uniqueName="P1082215">
      <xmlPr mapId="1" xpath="/TFI-IZD-POD/IPK-GFI-IZD-POD_1000380/P1082215" xmlDataType="decimal"/>
    </xmlCellPr>
  </singleXmlCell>
  <singleXmlCell id="1311" xr6:uid="{00000000-000C-0000-FFFF-FFFF46060000}" r="X38" connectionId="0">
    <xmlCellPr id="1" xr6:uid="{00000000-0010-0000-4606-000001000000}" uniqueName="P1082216">
      <xmlPr mapId="1" xpath="/TFI-IZD-POD/IPK-GFI-IZD-POD_1000380/P1082216" xmlDataType="decimal"/>
    </xmlCellPr>
  </singleXmlCell>
  <singleXmlCell id="1312" xr6:uid="{00000000-000C-0000-FFFF-FFFF47060000}" r="Y38" connectionId="0">
    <xmlCellPr id="1" xr6:uid="{00000000-0010-0000-4706-000001000000}" uniqueName="P1082217">
      <xmlPr mapId="1" xpath="/TFI-IZD-POD/IPK-GFI-IZD-POD_1000380/P1082217" xmlDataType="decimal"/>
    </xmlCellPr>
  </singleXmlCell>
  <singleXmlCell id="1344" xr6:uid="{00000000-000C-0000-FFFF-FFFF48060000}" r="Y40" connectionId="0">
    <xmlCellPr id="1" xr6:uid="{00000000-0010-0000-4806-000001000000}" uniqueName="P1082259">
      <xmlPr mapId="1" xpath="/TFI-IZD-POD/IPK-GFI-IZD-POD_1000380/P1082259" xmlDataType="decimal"/>
    </xmlCellPr>
  </singleXmlCell>
  <singleXmlCell id="1343" xr6:uid="{00000000-000C-0000-FFFF-FFFF49060000}" r="X40" connectionId="0">
    <xmlCellPr id="1" xr6:uid="{00000000-0010-0000-4906-000001000000}" uniqueName="P1082257">
      <xmlPr mapId="1" xpath="/TFI-IZD-POD/IPK-GFI-IZD-POD_1000380/P1082257" xmlDataType="decimal"/>
    </xmlCellPr>
  </singleXmlCell>
  <singleXmlCell id="1342" xr6:uid="{00000000-000C-0000-FFFF-FFFF4A060000}" r="W40" connectionId="0">
    <xmlCellPr id="1" xr6:uid="{00000000-0010-0000-4A06-000001000000}" uniqueName="P1082256">
      <xmlPr mapId="1" xpath="/TFI-IZD-POD/IPK-GFI-IZD-POD_1000380/P1082256" xmlDataType="decimal"/>
    </xmlCellPr>
  </singleXmlCell>
  <singleXmlCell id="1341" xr6:uid="{00000000-000C-0000-FFFF-FFFF4B060000}" r="V40" connectionId="0">
    <xmlCellPr id="1" xr6:uid="{00000000-0010-0000-4B06-000001000000}" uniqueName="P1082254">
      <xmlPr mapId="1" xpath="/TFI-IZD-POD/IPK-GFI-IZD-POD_1000380/P1082254" xmlDataType="decimal"/>
    </xmlCellPr>
  </singleXmlCell>
  <singleXmlCell id="1340" xr6:uid="{00000000-000C-0000-FFFF-FFFF4C060000}" r="U40" connectionId="0">
    <xmlCellPr id="1" xr6:uid="{00000000-0010-0000-4C06-000001000000}" uniqueName="P1082252">
      <xmlPr mapId="1" xpath="/TFI-IZD-POD/IPK-GFI-IZD-POD_1000380/P1082252" xmlDataType="decimal"/>
    </xmlCellPr>
  </singleXmlCell>
  <singleXmlCell id="1339" xr6:uid="{00000000-000C-0000-FFFF-FFFF4D060000}" r="R40" connectionId="0">
    <xmlCellPr id="1" xr6:uid="{00000000-0010-0000-4D06-000001000000}" uniqueName="P1082250">
      <xmlPr mapId="1" xpath="/TFI-IZD-POD/IPK-GFI-IZD-POD_1000380/P1082250" xmlDataType="decimal"/>
    </xmlCellPr>
  </singleXmlCell>
  <singleXmlCell id="1338" xr6:uid="{00000000-000C-0000-FFFF-FFFF4E060000}" r="Q40" connectionId="0">
    <xmlCellPr id="1" xr6:uid="{00000000-0010-0000-4E06-000001000000}" uniqueName="P1082248">
      <xmlPr mapId="1" xpath="/TFI-IZD-POD/IPK-GFI-IZD-POD_1000380/P1082248" xmlDataType="decimal"/>
    </xmlCellPr>
  </singleXmlCell>
  <singleXmlCell id="1337" xr6:uid="{00000000-000C-0000-FFFF-FFFF4F060000}" r="P40" connectionId="0">
    <xmlCellPr id="1" xr6:uid="{00000000-0010-0000-4F06-000001000000}" uniqueName="P1082236">
      <xmlPr mapId="1" xpath="/TFI-IZD-POD/IPK-GFI-IZD-POD_1000380/P1082236" xmlDataType="decimal"/>
    </xmlCellPr>
  </singleXmlCell>
  <singleXmlCell id="1336" xr6:uid="{00000000-000C-0000-FFFF-FFFF50060000}" r="O40" connectionId="0">
    <xmlCellPr id="1" xr6:uid="{00000000-0010-0000-5006-000001000000}" uniqueName="P1080047">
      <xmlPr mapId="1" xpath="/TFI-IZD-POD/IPK-GFI-IZD-POD_1000380/P1080047" xmlDataType="decimal"/>
    </xmlCellPr>
  </singleXmlCell>
  <singleXmlCell id="1335" xr6:uid="{00000000-000C-0000-FFFF-FFFF51060000}" r="N40" connectionId="0">
    <xmlCellPr id="1" xr6:uid="{00000000-0010-0000-5106-000001000000}" uniqueName="P1080046">
      <xmlPr mapId="1" xpath="/TFI-IZD-POD/IPK-GFI-IZD-POD_1000380/P1080046" xmlDataType="decimal"/>
    </xmlCellPr>
  </singleXmlCell>
  <singleXmlCell id="1334" xr6:uid="{00000000-000C-0000-FFFF-FFFF52060000}" r="M40" connectionId="0">
    <xmlCellPr id="1" xr6:uid="{00000000-0010-0000-5206-000001000000}" uniqueName="P1080045">
      <xmlPr mapId="1" xpath="/TFI-IZD-POD/IPK-GFI-IZD-POD_1000380/P1080045" xmlDataType="decimal"/>
    </xmlCellPr>
  </singleXmlCell>
  <singleXmlCell id="1333" xr6:uid="{00000000-000C-0000-FFFF-FFFF53060000}" r="L40" connectionId="0">
    <xmlCellPr id="1" xr6:uid="{00000000-0010-0000-5306-000001000000}" uniqueName="P1080044">
      <xmlPr mapId="1" xpath="/TFI-IZD-POD/IPK-GFI-IZD-POD_1000380/P1080044" xmlDataType="decimal"/>
    </xmlCellPr>
  </singleXmlCell>
  <singleXmlCell id="1332" xr6:uid="{00000000-000C-0000-FFFF-FFFF54060000}" r="K40" connectionId="0">
    <xmlCellPr id="1" xr6:uid="{00000000-0010-0000-5406-000001000000}" uniqueName="P1080043">
      <xmlPr mapId="1" xpath="/TFI-IZD-POD/IPK-GFI-IZD-POD_1000380/P1080043" xmlDataType="decimal"/>
    </xmlCellPr>
  </singleXmlCell>
  <singleXmlCell id="1331" xr6:uid="{00000000-000C-0000-FFFF-FFFF55060000}" r="J40" connectionId="0">
    <xmlCellPr id="1" xr6:uid="{00000000-0010-0000-5506-000001000000}" uniqueName="P1080042">
      <xmlPr mapId="1" xpath="/TFI-IZD-POD/IPK-GFI-IZD-POD_1000380/P1080042" xmlDataType="decimal"/>
    </xmlCellPr>
  </singleXmlCell>
  <singleXmlCell id="1330" xr6:uid="{00000000-000C-0000-FFFF-FFFF56060000}" r="I40" connectionId="0">
    <xmlCellPr id="1" xr6:uid="{00000000-0010-0000-5606-000001000000}" uniqueName="P1080041">
      <xmlPr mapId="1" xpath="/TFI-IZD-POD/IPK-GFI-IZD-POD_1000380/P1080041" xmlDataType="decimal"/>
    </xmlCellPr>
  </singleXmlCell>
  <singleXmlCell id="1329" xr6:uid="{00000000-000C-0000-FFFF-FFFF57060000}" r="H40" connectionId="0">
    <xmlCellPr id="1" xr6:uid="{00000000-0010-0000-5706-000001000000}" uniqueName="P1080040">
      <xmlPr mapId="1" xpath="/TFI-IZD-POD/IPK-GFI-IZD-POD_1000380/P1080040" xmlDataType="decimal"/>
    </xmlCellPr>
  </singleXmlCell>
  <singleXmlCell id="1328" xr6:uid="{00000000-000C-0000-FFFF-FFFF58060000}" r="Y39" connectionId="0">
    <xmlCellPr id="1" xr6:uid="{00000000-0010-0000-5806-000001000000}" uniqueName="P1082234">
      <xmlPr mapId="1" xpath="/TFI-IZD-POD/IPK-GFI-IZD-POD_1000380/P1082234" xmlDataType="decimal"/>
    </xmlCellPr>
  </singleXmlCell>
  <singleXmlCell id="1327" xr6:uid="{00000000-000C-0000-FFFF-FFFF59060000}" r="X39" connectionId="0">
    <xmlCellPr id="1" xr6:uid="{00000000-0010-0000-5906-000001000000}" uniqueName="P1082232">
      <xmlPr mapId="1" xpath="/TFI-IZD-POD/IPK-GFI-IZD-POD_1000380/P1082232" xmlDataType="decimal"/>
    </xmlCellPr>
  </singleXmlCell>
  <singleXmlCell id="1326" xr6:uid="{00000000-000C-0000-FFFF-FFFF5A060000}" r="W39" connectionId="0">
    <xmlCellPr id="1" xr6:uid="{00000000-0010-0000-5A06-000001000000}" uniqueName="P1082229">
      <xmlPr mapId="1" xpath="/TFI-IZD-POD/IPK-GFI-IZD-POD_1000380/P1082229" xmlDataType="decimal"/>
    </xmlCellPr>
  </singleXmlCell>
  <singleXmlCell id="1325" xr6:uid="{00000000-000C-0000-FFFF-FFFF5B060000}" r="V39" connectionId="0">
    <xmlCellPr id="1" xr6:uid="{00000000-0010-0000-5B06-000001000000}" uniqueName="P1082227">
      <xmlPr mapId="1" xpath="/TFI-IZD-POD/IPK-GFI-IZD-POD_1000380/P1082227" xmlDataType="decimal"/>
    </xmlCellPr>
  </singleXmlCell>
  <singleXmlCell id="1324" xr6:uid="{00000000-000C-0000-FFFF-FFFF5C060000}" r="U39" connectionId="0">
    <xmlCellPr id="1" xr6:uid="{00000000-0010-0000-5C06-000001000000}" uniqueName="P1082225">
      <xmlPr mapId="1" xpath="/TFI-IZD-POD/IPK-GFI-IZD-POD_1000380/P1082225" xmlDataType="decimal"/>
    </xmlCellPr>
  </singleXmlCell>
  <singleXmlCell id="1323" xr6:uid="{00000000-000C-0000-FFFF-FFFF5D060000}" r="R39" connectionId="0">
    <xmlCellPr id="1" xr6:uid="{00000000-0010-0000-5D06-000001000000}" uniqueName="P1082224">
      <xmlPr mapId="1" xpath="/TFI-IZD-POD/IPK-GFI-IZD-POD_1000380/P1082224" xmlDataType="decimal"/>
    </xmlCellPr>
  </singleXmlCell>
  <singleXmlCell id="1322" xr6:uid="{00000000-000C-0000-FFFF-FFFF5E060000}" r="Q39" connectionId="0">
    <xmlCellPr id="1" xr6:uid="{00000000-0010-0000-5E06-000001000000}" uniqueName="P1082222">
      <xmlPr mapId="1" xpath="/TFI-IZD-POD/IPK-GFI-IZD-POD_1000380/P1082222" xmlDataType="decimal"/>
    </xmlCellPr>
  </singleXmlCell>
  <singleXmlCell id="1321" xr6:uid="{00000000-000C-0000-FFFF-FFFF5F060000}" r="P39" connectionId="0">
    <xmlCellPr id="1" xr6:uid="{00000000-0010-0000-5F06-000001000000}" uniqueName="P1082220">
      <xmlPr mapId="1" xpath="/TFI-IZD-POD/IPK-GFI-IZD-POD_1000380/P1082220" xmlDataType="decimal"/>
    </xmlCellPr>
  </singleXmlCell>
  <singleXmlCell id="1320" xr6:uid="{00000000-000C-0000-FFFF-FFFF60060000}" r="O39" connectionId="0">
    <xmlCellPr id="1" xr6:uid="{00000000-0010-0000-6006-000001000000}" uniqueName="P1080039">
      <xmlPr mapId="1" xpath="/TFI-IZD-POD/IPK-GFI-IZD-POD_1000380/P1080039" xmlDataType="decimal"/>
    </xmlCellPr>
  </singleXmlCell>
  <singleXmlCell id="1319" xr6:uid="{00000000-000C-0000-FFFF-FFFF61060000}" r="N39" connectionId="0">
    <xmlCellPr id="1" xr6:uid="{00000000-0010-0000-6106-000001000000}" uniqueName="P1080038">
      <xmlPr mapId="1" xpath="/TFI-IZD-POD/IPK-GFI-IZD-POD_1000380/P1080038" xmlDataType="decimal"/>
    </xmlCellPr>
  </singleXmlCell>
  <singleXmlCell id="1318" xr6:uid="{00000000-000C-0000-FFFF-FFFF62060000}" r="M39" connectionId="0">
    <xmlCellPr id="1" xr6:uid="{00000000-0010-0000-6206-000001000000}" uniqueName="P1080037">
      <xmlPr mapId="1" xpath="/TFI-IZD-POD/IPK-GFI-IZD-POD_1000380/P1080037" xmlDataType="decimal"/>
    </xmlCellPr>
  </singleXmlCell>
  <singleXmlCell id="1317" xr6:uid="{00000000-000C-0000-FFFF-FFFF63060000}" r="L39" connectionId="0">
    <xmlCellPr id="1" xr6:uid="{00000000-0010-0000-6306-000001000000}" uniqueName="P1080036">
      <xmlPr mapId="1" xpath="/TFI-IZD-POD/IPK-GFI-IZD-POD_1000380/P1080036" xmlDataType="decimal"/>
    </xmlCellPr>
  </singleXmlCell>
  <singleXmlCell id="1316" xr6:uid="{00000000-000C-0000-FFFF-FFFF64060000}" r="K39" connectionId="0">
    <xmlCellPr id="1" xr6:uid="{00000000-0010-0000-6406-000001000000}" uniqueName="P1080035">
      <xmlPr mapId="1" xpath="/TFI-IZD-POD/IPK-GFI-IZD-POD_1000380/P1080035" xmlDataType="decimal"/>
    </xmlCellPr>
  </singleXmlCell>
  <singleXmlCell id="1315" xr6:uid="{00000000-000C-0000-FFFF-FFFF65060000}" r="J39" connectionId="0">
    <xmlCellPr id="1" xr6:uid="{00000000-0010-0000-6506-000001000000}" uniqueName="P1080034">
      <xmlPr mapId="1" xpath="/TFI-IZD-POD/IPK-GFI-IZD-POD_1000380/P1080034" xmlDataType="decimal"/>
    </xmlCellPr>
  </singleXmlCell>
  <singleXmlCell id="1314" xr6:uid="{00000000-000C-0000-FFFF-FFFF66060000}" r="I39" connectionId="0">
    <xmlCellPr id="1" xr6:uid="{00000000-0010-0000-6606-000001000000}" uniqueName="P1080033">
      <xmlPr mapId="1" xpath="/TFI-IZD-POD/IPK-GFI-IZD-POD_1000380/P1080033" xmlDataType="decimal"/>
    </xmlCellPr>
  </singleXmlCell>
  <singleXmlCell id="1313" xr6:uid="{00000000-000C-0000-FFFF-FFFF67060000}" r="H39" connectionId="0">
    <xmlCellPr id="1" xr6:uid="{00000000-0010-0000-6706-000001000000}" uniqueName="P1080032">
      <xmlPr mapId="1" xpath="/TFI-IZD-POD/IPK-GFI-IZD-POD_1000380/P108003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view="pageBreakPreview" zoomScale="60" zoomScaleNormal="100" workbookViewId="0">
      <selection activeCell="C29" sqref="C2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68" t="s">
        <v>0</v>
      </c>
      <c r="B1" s="169"/>
      <c r="C1" s="169"/>
      <c r="D1" s="60"/>
      <c r="E1" s="60"/>
      <c r="F1" s="60"/>
      <c r="G1" s="60"/>
      <c r="H1" s="60"/>
      <c r="I1" s="60"/>
      <c r="J1" s="61"/>
    </row>
    <row r="2" spans="1:14" ht="14.45" customHeight="1" x14ac:dyDescent="0.25">
      <c r="A2" s="170" t="s">
        <v>1</v>
      </c>
      <c r="B2" s="171"/>
      <c r="C2" s="171"/>
      <c r="D2" s="171"/>
      <c r="E2" s="171"/>
      <c r="F2" s="171"/>
      <c r="G2" s="171"/>
      <c r="H2" s="171"/>
      <c r="I2" s="171"/>
      <c r="J2" s="172"/>
      <c r="N2" s="109" t="s">
        <v>393</v>
      </c>
    </row>
    <row r="3" spans="1:14" x14ac:dyDescent="0.25">
      <c r="A3" s="63"/>
      <c r="B3" s="64"/>
      <c r="C3" s="64"/>
      <c r="D3" s="64"/>
      <c r="E3" s="64"/>
      <c r="F3" s="64"/>
      <c r="G3" s="64"/>
      <c r="H3" s="64"/>
      <c r="I3" s="64"/>
      <c r="J3" s="65"/>
      <c r="N3" s="109" t="s">
        <v>394</v>
      </c>
    </row>
    <row r="4" spans="1:14" ht="33.6" customHeight="1" x14ac:dyDescent="0.25">
      <c r="A4" s="173" t="s">
        <v>2</v>
      </c>
      <c r="B4" s="174"/>
      <c r="C4" s="174"/>
      <c r="D4" s="174"/>
      <c r="E4" s="175">
        <v>44562</v>
      </c>
      <c r="F4" s="176"/>
      <c r="G4" s="66" t="s">
        <v>3</v>
      </c>
      <c r="H4" s="175">
        <v>44926</v>
      </c>
      <c r="I4" s="176"/>
      <c r="J4" s="67"/>
      <c r="N4" s="109" t="s">
        <v>395</v>
      </c>
    </row>
    <row r="5" spans="1:14" s="68" customFormat="1" ht="10.15" customHeight="1" x14ac:dyDescent="0.25">
      <c r="A5" s="177"/>
      <c r="B5" s="178"/>
      <c r="C5" s="178"/>
      <c r="D5" s="178"/>
      <c r="E5" s="178"/>
      <c r="F5" s="178"/>
      <c r="G5" s="178"/>
      <c r="H5" s="178"/>
      <c r="I5" s="178"/>
      <c r="J5" s="179"/>
      <c r="N5" s="109" t="s">
        <v>396</v>
      </c>
    </row>
    <row r="6" spans="1:14" ht="20.45" customHeight="1" x14ac:dyDescent="0.25">
      <c r="A6" s="69"/>
      <c r="B6" s="70" t="s">
        <v>4</v>
      </c>
      <c r="C6" s="71"/>
      <c r="D6" s="71"/>
      <c r="E6" s="77">
        <v>2022</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396</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64" t="s">
        <v>6</v>
      </c>
      <c r="B10" s="165"/>
      <c r="C10" s="165"/>
      <c r="D10" s="165"/>
      <c r="E10" s="165"/>
      <c r="F10" s="165"/>
      <c r="G10" s="165"/>
      <c r="H10" s="165"/>
      <c r="I10" s="165"/>
      <c r="J10" s="79"/>
    </row>
    <row r="11" spans="1:14" ht="24.6" customHeight="1" x14ac:dyDescent="0.25">
      <c r="A11" s="152" t="s">
        <v>7</v>
      </c>
      <c r="B11" s="166"/>
      <c r="C11" s="158" t="s">
        <v>504</v>
      </c>
      <c r="D11" s="159"/>
      <c r="E11" s="80"/>
      <c r="F11" s="124" t="s">
        <v>8</v>
      </c>
      <c r="G11" s="162"/>
      <c r="H11" s="140" t="s">
        <v>508</v>
      </c>
      <c r="I11" s="141"/>
      <c r="J11" s="81"/>
    </row>
    <row r="12" spans="1:14" ht="14.45" customHeight="1" x14ac:dyDescent="0.25">
      <c r="A12" s="82"/>
      <c r="B12" s="83"/>
      <c r="C12" s="83"/>
      <c r="D12" s="83"/>
      <c r="E12" s="167"/>
      <c r="F12" s="167"/>
      <c r="G12" s="167"/>
      <c r="H12" s="167"/>
      <c r="I12" s="84"/>
      <c r="J12" s="81"/>
    </row>
    <row r="13" spans="1:14" ht="21" customHeight="1" x14ac:dyDescent="0.25">
      <c r="A13" s="123" t="s">
        <v>9</v>
      </c>
      <c r="B13" s="162"/>
      <c r="C13" s="158" t="s">
        <v>505</v>
      </c>
      <c r="D13" s="159"/>
      <c r="E13" s="180"/>
      <c r="F13" s="167"/>
      <c r="G13" s="167"/>
      <c r="H13" s="167"/>
      <c r="I13" s="84"/>
      <c r="J13" s="81"/>
    </row>
    <row r="14" spans="1:14" ht="10.9" customHeight="1" x14ac:dyDescent="0.25">
      <c r="A14" s="80"/>
      <c r="B14" s="84"/>
      <c r="C14" s="83"/>
      <c r="D14" s="83"/>
      <c r="E14" s="130"/>
      <c r="F14" s="130"/>
      <c r="G14" s="130"/>
      <c r="H14" s="130"/>
      <c r="I14" s="83"/>
      <c r="J14" s="85"/>
    </row>
    <row r="15" spans="1:14" ht="22.9" customHeight="1" x14ac:dyDescent="0.25">
      <c r="A15" s="123" t="s">
        <v>10</v>
      </c>
      <c r="B15" s="162"/>
      <c r="C15" s="158" t="s">
        <v>506</v>
      </c>
      <c r="D15" s="159"/>
      <c r="E15" s="163"/>
      <c r="F15" s="154"/>
      <c r="G15" s="86" t="s">
        <v>11</v>
      </c>
      <c r="H15" s="140" t="s">
        <v>509</v>
      </c>
      <c r="I15" s="141"/>
      <c r="J15" s="87"/>
    </row>
    <row r="16" spans="1:14" ht="10.9" customHeight="1" x14ac:dyDescent="0.25">
      <c r="A16" s="80"/>
      <c r="B16" s="84"/>
      <c r="C16" s="83"/>
      <c r="D16" s="83"/>
      <c r="E16" s="130"/>
      <c r="F16" s="130"/>
      <c r="G16" s="130"/>
      <c r="H16" s="130"/>
      <c r="I16" s="83"/>
      <c r="J16" s="85"/>
    </row>
    <row r="17" spans="1:10" ht="22.9" customHeight="1" x14ac:dyDescent="0.25">
      <c r="A17" s="88"/>
      <c r="B17" s="86" t="s">
        <v>12</v>
      </c>
      <c r="C17" s="158" t="s">
        <v>507</v>
      </c>
      <c r="D17" s="159"/>
      <c r="E17" s="89"/>
      <c r="F17" s="89"/>
      <c r="G17" s="89"/>
      <c r="H17" s="89"/>
      <c r="I17" s="89"/>
      <c r="J17" s="87"/>
    </row>
    <row r="18" spans="1:10" x14ac:dyDescent="0.25">
      <c r="A18" s="160"/>
      <c r="B18" s="161"/>
      <c r="C18" s="130"/>
      <c r="D18" s="130"/>
      <c r="E18" s="130"/>
      <c r="F18" s="130"/>
      <c r="G18" s="130"/>
      <c r="H18" s="130"/>
      <c r="I18" s="83"/>
      <c r="J18" s="85"/>
    </row>
    <row r="19" spans="1:10" x14ac:dyDescent="0.25">
      <c r="A19" s="152" t="s">
        <v>13</v>
      </c>
      <c r="B19" s="153"/>
      <c r="C19" s="131" t="s">
        <v>510</v>
      </c>
      <c r="D19" s="132"/>
      <c r="E19" s="132"/>
      <c r="F19" s="132"/>
      <c r="G19" s="132"/>
      <c r="H19" s="132"/>
      <c r="I19" s="132"/>
      <c r="J19" s="133"/>
    </row>
    <row r="20" spans="1:10" x14ac:dyDescent="0.25">
      <c r="A20" s="82"/>
      <c r="B20" s="83"/>
      <c r="C20" s="90"/>
      <c r="D20" s="83"/>
      <c r="E20" s="130"/>
      <c r="F20" s="130"/>
      <c r="G20" s="130"/>
      <c r="H20" s="130"/>
      <c r="I20" s="83"/>
      <c r="J20" s="85"/>
    </row>
    <row r="21" spans="1:10" x14ac:dyDescent="0.25">
      <c r="A21" s="152" t="s">
        <v>14</v>
      </c>
      <c r="B21" s="153"/>
      <c r="C21" s="140">
        <v>52100</v>
      </c>
      <c r="D21" s="141"/>
      <c r="E21" s="130"/>
      <c r="F21" s="130"/>
      <c r="G21" s="131" t="s">
        <v>511</v>
      </c>
      <c r="H21" s="132"/>
      <c r="I21" s="132"/>
      <c r="J21" s="133"/>
    </row>
    <row r="22" spans="1:10" x14ac:dyDescent="0.25">
      <c r="A22" s="82"/>
      <c r="B22" s="83"/>
      <c r="C22" s="83"/>
      <c r="D22" s="83"/>
      <c r="E22" s="130"/>
      <c r="F22" s="130"/>
      <c r="G22" s="130"/>
      <c r="H22" s="130"/>
      <c r="I22" s="83"/>
      <c r="J22" s="85"/>
    </row>
    <row r="23" spans="1:10" x14ac:dyDescent="0.25">
      <c r="A23" s="152" t="s">
        <v>15</v>
      </c>
      <c r="B23" s="153"/>
      <c r="C23" s="131" t="s">
        <v>512</v>
      </c>
      <c r="D23" s="132"/>
      <c r="E23" s="132"/>
      <c r="F23" s="132"/>
      <c r="G23" s="132"/>
      <c r="H23" s="132"/>
      <c r="I23" s="132"/>
      <c r="J23" s="133"/>
    </row>
    <row r="24" spans="1:10" x14ac:dyDescent="0.25">
      <c r="A24" s="82"/>
      <c r="B24" s="83"/>
      <c r="C24" s="83"/>
      <c r="D24" s="83"/>
      <c r="E24" s="130"/>
      <c r="F24" s="130"/>
      <c r="G24" s="130"/>
      <c r="H24" s="130"/>
      <c r="I24" s="83"/>
      <c r="J24" s="85"/>
    </row>
    <row r="25" spans="1:10" x14ac:dyDescent="0.25">
      <c r="A25" s="152" t="s">
        <v>16</v>
      </c>
      <c r="B25" s="153"/>
      <c r="C25" s="155" t="s">
        <v>513</v>
      </c>
      <c r="D25" s="156"/>
      <c r="E25" s="156"/>
      <c r="F25" s="156"/>
      <c r="G25" s="156"/>
      <c r="H25" s="156"/>
      <c r="I25" s="156"/>
      <c r="J25" s="157"/>
    </row>
    <row r="26" spans="1:10" x14ac:dyDescent="0.25">
      <c r="A26" s="82"/>
      <c r="B26" s="83"/>
      <c r="C26" s="90"/>
      <c r="D26" s="83"/>
      <c r="E26" s="130"/>
      <c r="F26" s="130"/>
      <c r="G26" s="130"/>
      <c r="H26" s="130"/>
      <c r="I26" s="83"/>
      <c r="J26" s="85"/>
    </row>
    <row r="27" spans="1:10" x14ac:dyDescent="0.25">
      <c r="A27" s="152" t="s">
        <v>17</v>
      </c>
      <c r="B27" s="153"/>
      <c r="C27" s="155" t="s">
        <v>514</v>
      </c>
      <c r="D27" s="156"/>
      <c r="E27" s="156"/>
      <c r="F27" s="156"/>
      <c r="G27" s="156"/>
      <c r="H27" s="156"/>
      <c r="I27" s="156"/>
      <c r="J27" s="157"/>
    </row>
    <row r="28" spans="1:10" ht="13.9" customHeight="1" x14ac:dyDescent="0.25">
      <c r="A28" s="82"/>
      <c r="B28" s="83"/>
      <c r="C28" s="90"/>
      <c r="D28" s="83"/>
      <c r="E28" s="130"/>
      <c r="F28" s="130"/>
      <c r="G28" s="130"/>
      <c r="H28" s="130"/>
      <c r="I28" s="83"/>
      <c r="J28" s="85"/>
    </row>
    <row r="29" spans="1:10" ht="22.9" customHeight="1" x14ac:dyDescent="0.25">
      <c r="A29" s="123" t="s">
        <v>18</v>
      </c>
      <c r="B29" s="153"/>
      <c r="C29" s="91">
        <v>720</v>
      </c>
      <c r="D29" s="92"/>
      <c r="E29" s="134"/>
      <c r="F29" s="134"/>
      <c r="G29" s="134"/>
      <c r="H29" s="134"/>
      <c r="I29" s="93"/>
      <c r="J29" s="94"/>
    </row>
    <row r="30" spans="1:10" x14ac:dyDescent="0.25">
      <c r="A30" s="82"/>
      <c r="B30" s="83"/>
      <c r="C30" s="83"/>
      <c r="D30" s="83"/>
      <c r="E30" s="130"/>
      <c r="F30" s="130"/>
      <c r="G30" s="130"/>
      <c r="H30" s="130"/>
      <c r="I30" s="93"/>
      <c r="J30" s="94"/>
    </row>
    <row r="31" spans="1:10" x14ac:dyDescent="0.25">
      <c r="A31" s="152" t="s">
        <v>19</v>
      </c>
      <c r="B31" s="153"/>
      <c r="C31" s="106" t="s">
        <v>515</v>
      </c>
      <c r="D31" s="151" t="s">
        <v>20</v>
      </c>
      <c r="E31" s="138"/>
      <c r="F31" s="138"/>
      <c r="G31" s="138"/>
      <c r="H31" s="83"/>
      <c r="I31" s="95" t="s">
        <v>21</v>
      </c>
      <c r="J31" s="96" t="s">
        <v>22</v>
      </c>
    </row>
    <row r="32" spans="1:10" x14ac:dyDescent="0.25">
      <c r="A32" s="152"/>
      <c r="B32" s="153"/>
      <c r="C32" s="97"/>
      <c r="D32" s="66"/>
      <c r="E32" s="154"/>
      <c r="F32" s="154"/>
      <c r="G32" s="154"/>
      <c r="H32" s="154"/>
      <c r="I32" s="93"/>
      <c r="J32" s="94"/>
    </row>
    <row r="33" spans="1:10" x14ac:dyDescent="0.25">
      <c r="A33" s="152" t="s">
        <v>23</v>
      </c>
      <c r="B33" s="153"/>
      <c r="C33" s="91" t="s">
        <v>516</v>
      </c>
      <c r="D33" s="151" t="s">
        <v>24</v>
      </c>
      <c r="E33" s="138"/>
      <c r="F33" s="138"/>
      <c r="G33" s="138"/>
      <c r="H33" s="89"/>
      <c r="I33" s="95" t="s">
        <v>25</v>
      </c>
      <c r="J33" s="96" t="s">
        <v>26</v>
      </c>
    </row>
    <row r="34" spans="1:10" x14ac:dyDescent="0.25">
      <c r="A34" s="82"/>
      <c r="B34" s="83"/>
      <c r="C34" s="83"/>
      <c r="D34" s="83"/>
      <c r="E34" s="130"/>
      <c r="F34" s="130"/>
      <c r="G34" s="130"/>
      <c r="H34" s="130"/>
      <c r="I34" s="83"/>
      <c r="J34" s="85"/>
    </row>
    <row r="35" spans="1:10" x14ac:dyDescent="0.25">
      <c r="A35" s="151" t="s">
        <v>27</v>
      </c>
      <c r="B35" s="138"/>
      <c r="C35" s="138"/>
      <c r="D35" s="138"/>
      <c r="E35" s="138" t="s">
        <v>28</v>
      </c>
      <c r="F35" s="138"/>
      <c r="G35" s="138"/>
      <c r="H35" s="138"/>
      <c r="I35" s="138"/>
      <c r="J35" s="98" t="s">
        <v>29</v>
      </c>
    </row>
    <row r="36" spans="1:10" x14ac:dyDescent="0.25">
      <c r="A36" s="82"/>
      <c r="B36" s="83"/>
      <c r="C36" s="83"/>
      <c r="D36" s="83"/>
      <c r="E36" s="130"/>
      <c r="F36" s="130"/>
      <c r="G36" s="130"/>
      <c r="H36" s="130"/>
      <c r="I36" s="83"/>
      <c r="J36" s="94"/>
    </row>
    <row r="37" spans="1:10" x14ac:dyDescent="0.25">
      <c r="A37" s="146"/>
      <c r="B37" s="147"/>
      <c r="C37" s="147"/>
      <c r="D37" s="147"/>
      <c r="E37" s="146"/>
      <c r="F37" s="147"/>
      <c r="G37" s="147"/>
      <c r="H37" s="147"/>
      <c r="I37" s="148"/>
      <c r="J37" s="99"/>
    </row>
    <row r="38" spans="1:10" x14ac:dyDescent="0.25">
      <c r="A38" s="82"/>
      <c r="B38" s="83"/>
      <c r="C38" s="90"/>
      <c r="D38" s="150"/>
      <c r="E38" s="150"/>
      <c r="F38" s="150"/>
      <c r="G38" s="150"/>
      <c r="H38" s="150"/>
      <c r="I38" s="150"/>
      <c r="J38" s="85"/>
    </row>
    <row r="39" spans="1:10" x14ac:dyDescent="0.25">
      <c r="A39" s="146"/>
      <c r="B39" s="147"/>
      <c r="C39" s="147"/>
      <c r="D39" s="148"/>
      <c r="E39" s="146"/>
      <c r="F39" s="147"/>
      <c r="G39" s="147"/>
      <c r="H39" s="147"/>
      <c r="I39" s="148"/>
      <c r="J39" s="91"/>
    </row>
    <row r="40" spans="1:10" x14ac:dyDescent="0.25">
      <c r="A40" s="82"/>
      <c r="B40" s="83"/>
      <c r="C40" s="90"/>
      <c r="D40" s="100"/>
      <c r="E40" s="150"/>
      <c r="F40" s="150"/>
      <c r="G40" s="150"/>
      <c r="H40" s="150"/>
      <c r="I40" s="84"/>
      <c r="J40" s="85"/>
    </row>
    <row r="41" spans="1:10" x14ac:dyDescent="0.25">
      <c r="A41" s="146"/>
      <c r="B41" s="147"/>
      <c r="C41" s="147"/>
      <c r="D41" s="148"/>
      <c r="E41" s="146"/>
      <c r="F41" s="147"/>
      <c r="G41" s="147"/>
      <c r="H41" s="147"/>
      <c r="I41" s="148"/>
      <c r="J41" s="91"/>
    </row>
    <row r="42" spans="1:10" x14ac:dyDescent="0.25">
      <c r="A42" s="82"/>
      <c r="B42" s="83"/>
      <c r="C42" s="90"/>
      <c r="D42" s="100"/>
      <c r="E42" s="150"/>
      <c r="F42" s="150"/>
      <c r="G42" s="150"/>
      <c r="H42" s="150"/>
      <c r="I42" s="84"/>
      <c r="J42" s="85"/>
    </row>
    <row r="43" spans="1:10" x14ac:dyDescent="0.25">
      <c r="A43" s="146"/>
      <c r="B43" s="147"/>
      <c r="C43" s="147"/>
      <c r="D43" s="148"/>
      <c r="E43" s="146"/>
      <c r="F43" s="147"/>
      <c r="G43" s="147"/>
      <c r="H43" s="147"/>
      <c r="I43" s="148"/>
      <c r="J43" s="91"/>
    </row>
    <row r="44" spans="1:10" x14ac:dyDescent="0.25">
      <c r="A44" s="101"/>
      <c r="B44" s="90"/>
      <c r="C44" s="144"/>
      <c r="D44" s="144"/>
      <c r="E44" s="130"/>
      <c r="F44" s="130"/>
      <c r="G44" s="144"/>
      <c r="H44" s="144"/>
      <c r="I44" s="144"/>
      <c r="J44" s="85"/>
    </row>
    <row r="45" spans="1:10" x14ac:dyDescent="0.25">
      <c r="A45" s="146"/>
      <c r="B45" s="147"/>
      <c r="C45" s="147"/>
      <c r="D45" s="148"/>
      <c r="E45" s="146"/>
      <c r="F45" s="147"/>
      <c r="G45" s="147"/>
      <c r="H45" s="147"/>
      <c r="I45" s="148"/>
      <c r="J45" s="91"/>
    </row>
    <row r="46" spans="1:10" x14ac:dyDescent="0.25">
      <c r="A46" s="101"/>
      <c r="B46" s="90"/>
      <c r="C46" s="90"/>
      <c r="D46" s="83"/>
      <c r="E46" s="149"/>
      <c r="F46" s="149"/>
      <c r="G46" s="144"/>
      <c r="H46" s="144"/>
      <c r="I46" s="83"/>
      <c r="J46" s="85"/>
    </row>
    <row r="47" spans="1:10" x14ac:dyDescent="0.25">
      <c r="A47" s="146"/>
      <c r="B47" s="147"/>
      <c r="C47" s="147"/>
      <c r="D47" s="148"/>
      <c r="E47" s="146"/>
      <c r="F47" s="147"/>
      <c r="G47" s="147"/>
      <c r="H47" s="147"/>
      <c r="I47" s="148"/>
      <c r="J47" s="91"/>
    </row>
    <row r="48" spans="1:10" x14ac:dyDescent="0.25">
      <c r="A48" s="101"/>
      <c r="B48" s="90"/>
      <c r="C48" s="90"/>
      <c r="D48" s="83"/>
      <c r="E48" s="130"/>
      <c r="F48" s="130"/>
      <c r="G48" s="144"/>
      <c r="H48" s="144"/>
      <c r="I48" s="83"/>
      <c r="J48" s="102" t="s">
        <v>30</v>
      </c>
    </row>
    <row r="49" spans="1:10" x14ac:dyDescent="0.25">
      <c r="A49" s="101"/>
      <c r="B49" s="90"/>
      <c r="C49" s="90"/>
      <c r="D49" s="83"/>
      <c r="E49" s="130"/>
      <c r="F49" s="130"/>
      <c r="G49" s="144"/>
      <c r="H49" s="144"/>
      <c r="I49" s="83"/>
      <c r="J49" s="102" t="s">
        <v>31</v>
      </c>
    </row>
    <row r="50" spans="1:10" ht="14.45" customHeight="1" x14ac:dyDescent="0.25">
      <c r="A50" s="123" t="s">
        <v>32</v>
      </c>
      <c r="B50" s="124"/>
      <c r="C50" s="140" t="s">
        <v>517</v>
      </c>
      <c r="D50" s="141"/>
      <c r="E50" s="142" t="s">
        <v>33</v>
      </c>
      <c r="F50" s="143"/>
      <c r="G50" s="131"/>
      <c r="H50" s="132"/>
      <c r="I50" s="132"/>
      <c r="J50" s="133"/>
    </row>
    <row r="51" spans="1:10" x14ac:dyDescent="0.25">
      <c r="A51" s="101"/>
      <c r="B51" s="90"/>
      <c r="C51" s="144"/>
      <c r="D51" s="144"/>
      <c r="E51" s="130"/>
      <c r="F51" s="130"/>
      <c r="G51" s="145" t="s">
        <v>34</v>
      </c>
      <c r="H51" s="145"/>
      <c r="I51" s="145"/>
      <c r="J51" s="74"/>
    </row>
    <row r="52" spans="1:10" ht="13.9" customHeight="1" x14ac:dyDescent="0.25">
      <c r="A52" s="123" t="s">
        <v>35</v>
      </c>
      <c r="B52" s="124"/>
      <c r="C52" s="131" t="s">
        <v>518</v>
      </c>
      <c r="D52" s="132"/>
      <c r="E52" s="132"/>
      <c r="F52" s="132"/>
      <c r="G52" s="132"/>
      <c r="H52" s="132"/>
      <c r="I52" s="132"/>
      <c r="J52" s="133"/>
    </row>
    <row r="53" spans="1:10" x14ac:dyDescent="0.25">
      <c r="A53" s="82"/>
      <c r="B53" s="83"/>
      <c r="C53" s="134" t="s">
        <v>36</v>
      </c>
      <c r="D53" s="134"/>
      <c r="E53" s="134"/>
      <c r="F53" s="134"/>
      <c r="G53" s="134"/>
      <c r="H53" s="134"/>
      <c r="I53" s="134"/>
      <c r="J53" s="85"/>
    </row>
    <row r="54" spans="1:10" x14ac:dyDescent="0.25">
      <c r="A54" s="123" t="s">
        <v>37</v>
      </c>
      <c r="B54" s="124"/>
      <c r="C54" s="135" t="s">
        <v>519</v>
      </c>
      <c r="D54" s="136"/>
      <c r="E54" s="137"/>
      <c r="F54" s="130"/>
      <c r="G54" s="130"/>
      <c r="H54" s="138"/>
      <c r="I54" s="138"/>
      <c r="J54" s="139"/>
    </row>
    <row r="55" spans="1:10" x14ac:dyDescent="0.25">
      <c r="A55" s="82"/>
      <c r="B55" s="83"/>
      <c r="C55" s="90"/>
      <c r="D55" s="83"/>
      <c r="E55" s="130"/>
      <c r="F55" s="130"/>
      <c r="G55" s="130"/>
      <c r="H55" s="130"/>
      <c r="I55" s="83"/>
      <c r="J55" s="85"/>
    </row>
    <row r="56" spans="1:10" ht="14.45" customHeight="1" x14ac:dyDescent="0.25">
      <c r="A56" s="123" t="s">
        <v>38</v>
      </c>
      <c r="B56" s="124"/>
      <c r="C56" s="125" t="s">
        <v>520</v>
      </c>
      <c r="D56" s="126"/>
      <c r="E56" s="126"/>
      <c r="F56" s="126"/>
      <c r="G56" s="126"/>
      <c r="H56" s="126"/>
      <c r="I56" s="126"/>
      <c r="J56" s="127"/>
    </row>
    <row r="57" spans="1:10" x14ac:dyDescent="0.25">
      <c r="A57" s="82"/>
      <c r="B57" s="83"/>
      <c r="C57" s="83"/>
      <c r="D57" s="83"/>
      <c r="E57" s="130"/>
      <c r="F57" s="130"/>
      <c r="G57" s="130"/>
      <c r="H57" s="130"/>
      <c r="I57" s="83"/>
      <c r="J57" s="85"/>
    </row>
    <row r="58" spans="1:10" x14ac:dyDescent="0.25">
      <c r="A58" s="123" t="s">
        <v>39</v>
      </c>
      <c r="B58" s="124"/>
      <c r="C58" s="125"/>
      <c r="D58" s="126"/>
      <c r="E58" s="126"/>
      <c r="F58" s="126"/>
      <c r="G58" s="126"/>
      <c r="H58" s="126"/>
      <c r="I58" s="126"/>
      <c r="J58" s="127"/>
    </row>
    <row r="59" spans="1:10" ht="14.45" customHeight="1" x14ac:dyDescent="0.25">
      <c r="A59" s="82"/>
      <c r="B59" s="83"/>
      <c r="C59" s="128" t="s">
        <v>40</v>
      </c>
      <c r="D59" s="128"/>
      <c r="E59" s="128"/>
      <c r="F59" s="128"/>
      <c r="G59" s="83"/>
      <c r="H59" s="83"/>
      <c r="I59" s="83"/>
      <c r="J59" s="85"/>
    </row>
    <row r="60" spans="1:10" x14ac:dyDescent="0.25">
      <c r="A60" s="123" t="s">
        <v>41</v>
      </c>
      <c r="B60" s="124"/>
      <c r="C60" s="125"/>
      <c r="D60" s="126"/>
      <c r="E60" s="126"/>
      <c r="F60" s="126"/>
      <c r="G60" s="126"/>
      <c r="H60" s="126"/>
      <c r="I60" s="126"/>
      <c r="J60" s="127"/>
    </row>
    <row r="61" spans="1:10" ht="14.45" customHeight="1" x14ac:dyDescent="0.25">
      <c r="A61" s="103"/>
      <c r="B61" s="104"/>
      <c r="C61" s="129" t="s">
        <v>42</v>
      </c>
      <c r="D61" s="129"/>
      <c r="E61" s="129"/>
      <c r="F61" s="129"/>
      <c r="G61" s="129"/>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zoomScale="110" zoomScaleNormal="100" zoomScaleSheetLayoutView="110" workbookViewId="0">
      <selection activeCell="I12" sqref="I12"/>
    </sheetView>
  </sheetViews>
  <sheetFormatPr defaultColWidth="8.85546875" defaultRowHeight="12.75" x14ac:dyDescent="0.2"/>
  <cols>
    <col min="8" max="9" width="16.140625" style="31" customWidth="1"/>
    <col min="10" max="10" width="10.28515625" bestFit="1" customWidth="1"/>
  </cols>
  <sheetData>
    <row r="1" spans="1:9" x14ac:dyDescent="0.2">
      <c r="A1" s="188" t="s">
        <v>43</v>
      </c>
      <c r="B1" s="189"/>
      <c r="C1" s="189"/>
      <c r="D1" s="189"/>
      <c r="E1" s="189"/>
      <c r="F1" s="189"/>
      <c r="G1" s="189"/>
      <c r="H1" s="189"/>
      <c r="I1" s="189"/>
    </row>
    <row r="2" spans="1:9" x14ac:dyDescent="0.2">
      <c r="A2" s="190" t="s">
        <v>522</v>
      </c>
      <c r="B2" s="191"/>
      <c r="C2" s="191"/>
      <c r="D2" s="191"/>
      <c r="E2" s="191"/>
      <c r="F2" s="191"/>
      <c r="G2" s="191"/>
      <c r="H2" s="191"/>
      <c r="I2" s="191"/>
    </row>
    <row r="3" spans="1:9" x14ac:dyDescent="0.2">
      <c r="A3" s="192" t="s">
        <v>44</v>
      </c>
      <c r="B3" s="192"/>
      <c r="C3" s="192"/>
      <c r="D3" s="192"/>
      <c r="E3" s="192"/>
      <c r="F3" s="192"/>
      <c r="G3" s="192"/>
      <c r="H3" s="192"/>
      <c r="I3" s="192"/>
    </row>
    <row r="4" spans="1:9" x14ac:dyDescent="0.2">
      <c r="A4" s="193" t="s">
        <v>521</v>
      </c>
      <c r="B4" s="194"/>
      <c r="C4" s="194"/>
      <c r="D4" s="194"/>
      <c r="E4" s="194"/>
      <c r="F4" s="194"/>
      <c r="G4" s="194"/>
      <c r="H4" s="194"/>
      <c r="I4" s="195"/>
    </row>
    <row r="5" spans="1:9" ht="45" x14ac:dyDescent="0.2">
      <c r="A5" s="198" t="s">
        <v>45</v>
      </c>
      <c r="B5" s="199"/>
      <c r="C5" s="199"/>
      <c r="D5" s="199"/>
      <c r="E5" s="199"/>
      <c r="F5" s="199"/>
      <c r="G5" s="10" t="s">
        <v>46</v>
      </c>
      <c r="H5" s="12" t="s">
        <v>47</v>
      </c>
      <c r="I5" s="12" t="s">
        <v>48</v>
      </c>
    </row>
    <row r="6" spans="1:9" x14ac:dyDescent="0.2">
      <c r="A6" s="196">
        <v>1</v>
      </c>
      <c r="B6" s="197"/>
      <c r="C6" s="197"/>
      <c r="D6" s="197"/>
      <c r="E6" s="197"/>
      <c r="F6" s="197"/>
      <c r="G6" s="11">
        <v>2</v>
      </c>
      <c r="H6" s="12">
        <v>3</v>
      </c>
      <c r="I6" s="12">
        <v>4</v>
      </c>
    </row>
    <row r="7" spans="1:9" x14ac:dyDescent="0.2">
      <c r="A7" s="200"/>
      <c r="B7" s="200"/>
      <c r="C7" s="200"/>
      <c r="D7" s="200"/>
      <c r="E7" s="200"/>
      <c r="F7" s="200"/>
      <c r="G7" s="200"/>
      <c r="H7" s="200"/>
      <c r="I7" s="200"/>
    </row>
    <row r="8" spans="1:9" ht="12.75" customHeight="1" x14ac:dyDescent="0.2">
      <c r="A8" s="182" t="s">
        <v>49</v>
      </c>
      <c r="B8" s="182"/>
      <c r="C8" s="182"/>
      <c r="D8" s="182"/>
      <c r="E8" s="182"/>
      <c r="F8" s="182"/>
      <c r="G8" s="13">
        <v>1</v>
      </c>
      <c r="H8" s="29">
        <v>0</v>
      </c>
      <c r="I8" s="29">
        <v>0</v>
      </c>
    </row>
    <row r="9" spans="1:9" ht="12.75" customHeight="1" x14ac:dyDescent="0.2">
      <c r="A9" s="183" t="s">
        <v>50</v>
      </c>
      <c r="B9" s="183"/>
      <c r="C9" s="183"/>
      <c r="D9" s="183"/>
      <c r="E9" s="183"/>
      <c r="F9" s="183"/>
      <c r="G9" s="14">
        <v>2</v>
      </c>
      <c r="H9" s="30">
        <f>H10+H17+H27+H38+H43</f>
        <v>2594685533</v>
      </c>
      <c r="I9" s="30">
        <f>I10+I17+I27+I38+I43</f>
        <v>2707968244</v>
      </c>
    </row>
    <row r="10" spans="1:9" ht="12.75" customHeight="1" x14ac:dyDescent="0.2">
      <c r="A10" s="185" t="s">
        <v>51</v>
      </c>
      <c r="B10" s="185"/>
      <c r="C10" s="185"/>
      <c r="D10" s="185"/>
      <c r="E10" s="185"/>
      <c r="F10" s="185"/>
      <c r="G10" s="14">
        <v>3</v>
      </c>
      <c r="H10" s="30">
        <f>H11+H12+H13+H14+H15+H16</f>
        <v>1703510</v>
      </c>
      <c r="I10" s="30">
        <f>I11+I12+I13+I14+I15+I16</f>
        <v>3452173</v>
      </c>
    </row>
    <row r="11" spans="1:9" ht="12.75" customHeight="1" x14ac:dyDescent="0.2">
      <c r="A11" s="181" t="s">
        <v>503</v>
      </c>
      <c r="B11" s="181"/>
      <c r="C11" s="181"/>
      <c r="D11" s="181"/>
      <c r="E11" s="181"/>
      <c r="F11" s="181"/>
      <c r="G11" s="13">
        <v>4</v>
      </c>
      <c r="H11" s="29">
        <v>0</v>
      </c>
      <c r="I11" s="29">
        <v>0</v>
      </c>
    </row>
    <row r="12" spans="1:9" ht="22.9" customHeight="1" x14ac:dyDescent="0.2">
      <c r="A12" s="181" t="s">
        <v>502</v>
      </c>
      <c r="B12" s="181"/>
      <c r="C12" s="181"/>
      <c r="D12" s="181"/>
      <c r="E12" s="181"/>
      <c r="F12" s="181"/>
      <c r="G12" s="13">
        <v>5</v>
      </c>
      <c r="H12" s="29">
        <v>1703510</v>
      </c>
      <c r="I12" s="29">
        <v>3452173</v>
      </c>
    </row>
    <row r="13" spans="1:9" ht="12.75" customHeight="1" x14ac:dyDescent="0.2">
      <c r="A13" s="181" t="s">
        <v>52</v>
      </c>
      <c r="B13" s="181"/>
      <c r="C13" s="181"/>
      <c r="D13" s="181"/>
      <c r="E13" s="181"/>
      <c r="F13" s="181"/>
      <c r="G13" s="13">
        <v>6</v>
      </c>
      <c r="H13" s="29">
        <v>0</v>
      </c>
      <c r="I13" s="29">
        <v>0</v>
      </c>
    </row>
    <row r="14" spans="1:9" ht="12.75" customHeight="1" x14ac:dyDescent="0.2">
      <c r="A14" s="181" t="s">
        <v>53</v>
      </c>
      <c r="B14" s="181"/>
      <c r="C14" s="181"/>
      <c r="D14" s="181"/>
      <c r="E14" s="181"/>
      <c r="F14" s="181"/>
      <c r="G14" s="13">
        <v>7</v>
      </c>
      <c r="H14" s="29">
        <v>0</v>
      </c>
      <c r="I14" s="29">
        <v>0</v>
      </c>
    </row>
    <row r="15" spans="1:9" ht="12.75" customHeight="1" x14ac:dyDescent="0.2">
      <c r="A15" s="181" t="s">
        <v>54</v>
      </c>
      <c r="B15" s="181"/>
      <c r="C15" s="181"/>
      <c r="D15" s="181"/>
      <c r="E15" s="181"/>
      <c r="F15" s="181"/>
      <c r="G15" s="13">
        <v>8</v>
      </c>
      <c r="H15" s="29">
        <v>0</v>
      </c>
      <c r="I15" s="29">
        <v>0</v>
      </c>
    </row>
    <row r="16" spans="1:9" ht="12.75" customHeight="1" x14ac:dyDescent="0.2">
      <c r="A16" s="181" t="s">
        <v>55</v>
      </c>
      <c r="B16" s="181"/>
      <c r="C16" s="181"/>
      <c r="D16" s="181"/>
      <c r="E16" s="181"/>
      <c r="F16" s="181"/>
      <c r="G16" s="13">
        <v>9</v>
      </c>
      <c r="H16" s="29">
        <v>0</v>
      </c>
      <c r="I16" s="29">
        <v>0</v>
      </c>
    </row>
    <row r="17" spans="1:9" ht="12.75" customHeight="1" x14ac:dyDescent="0.2">
      <c r="A17" s="185" t="s">
        <v>56</v>
      </c>
      <c r="B17" s="185"/>
      <c r="C17" s="185"/>
      <c r="D17" s="185"/>
      <c r="E17" s="185"/>
      <c r="F17" s="185"/>
      <c r="G17" s="14">
        <v>10</v>
      </c>
      <c r="H17" s="30">
        <f>H18+H19+H20+H21+H22+H23+H24+H25+H26</f>
        <v>1639583654</v>
      </c>
      <c r="I17" s="30">
        <f>I18+I19+I20+I21+I22+I23+I24+I25+I26</f>
        <v>1687080026</v>
      </c>
    </row>
    <row r="18" spans="1:9" ht="12.75" customHeight="1" x14ac:dyDescent="0.2">
      <c r="A18" s="181" t="s">
        <v>57</v>
      </c>
      <c r="B18" s="181"/>
      <c r="C18" s="181"/>
      <c r="D18" s="181"/>
      <c r="E18" s="181"/>
      <c r="F18" s="181"/>
      <c r="G18" s="13">
        <v>11</v>
      </c>
      <c r="H18" s="29">
        <v>234735463</v>
      </c>
      <c r="I18" s="29">
        <v>234735463</v>
      </c>
    </row>
    <row r="19" spans="1:9" ht="12.75" customHeight="1" x14ac:dyDescent="0.2">
      <c r="A19" s="181" t="s">
        <v>58</v>
      </c>
      <c r="B19" s="181"/>
      <c r="C19" s="181"/>
      <c r="D19" s="181"/>
      <c r="E19" s="181"/>
      <c r="F19" s="181"/>
      <c r="G19" s="13">
        <v>12</v>
      </c>
      <c r="H19" s="29">
        <v>986373122</v>
      </c>
      <c r="I19" s="29">
        <v>1220921162</v>
      </c>
    </row>
    <row r="20" spans="1:9" ht="12.75" customHeight="1" x14ac:dyDescent="0.2">
      <c r="A20" s="181" t="s">
        <v>59</v>
      </c>
      <c r="B20" s="181"/>
      <c r="C20" s="181"/>
      <c r="D20" s="181"/>
      <c r="E20" s="181"/>
      <c r="F20" s="181"/>
      <c r="G20" s="13">
        <v>13</v>
      </c>
      <c r="H20" s="29">
        <v>88009871</v>
      </c>
      <c r="I20" s="29">
        <v>147698344</v>
      </c>
    </row>
    <row r="21" spans="1:9" ht="12.75" customHeight="1" x14ac:dyDescent="0.2">
      <c r="A21" s="181" t="s">
        <v>60</v>
      </c>
      <c r="B21" s="181"/>
      <c r="C21" s="181"/>
      <c r="D21" s="181"/>
      <c r="E21" s="181"/>
      <c r="F21" s="181"/>
      <c r="G21" s="13">
        <v>14</v>
      </c>
      <c r="H21" s="29">
        <v>2879277</v>
      </c>
      <c r="I21" s="29">
        <v>2717674</v>
      </c>
    </row>
    <row r="22" spans="1:9" ht="12.75" customHeight="1" x14ac:dyDescent="0.2">
      <c r="A22" s="181" t="s">
        <v>61</v>
      </c>
      <c r="B22" s="181"/>
      <c r="C22" s="181"/>
      <c r="D22" s="181"/>
      <c r="E22" s="181"/>
      <c r="F22" s="181"/>
      <c r="G22" s="13">
        <v>15</v>
      </c>
      <c r="H22" s="29">
        <v>0</v>
      </c>
      <c r="I22" s="29">
        <v>0</v>
      </c>
    </row>
    <row r="23" spans="1:9" ht="12.75" customHeight="1" x14ac:dyDescent="0.2">
      <c r="A23" s="181" t="s">
        <v>62</v>
      </c>
      <c r="B23" s="181"/>
      <c r="C23" s="181"/>
      <c r="D23" s="181"/>
      <c r="E23" s="181"/>
      <c r="F23" s="181"/>
      <c r="G23" s="13">
        <v>16</v>
      </c>
      <c r="H23" s="29">
        <v>6511252</v>
      </c>
      <c r="I23" s="29">
        <v>6014252</v>
      </c>
    </row>
    <row r="24" spans="1:9" ht="12.75" customHeight="1" x14ac:dyDescent="0.2">
      <c r="A24" s="181" t="s">
        <v>63</v>
      </c>
      <c r="B24" s="181"/>
      <c r="C24" s="181"/>
      <c r="D24" s="181"/>
      <c r="E24" s="181"/>
      <c r="F24" s="181"/>
      <c r="G24" s="13">
        <v>17</v>
      </c>
      <c r="H24" s="29">
        <v>312774267</v>
      </c>
      <c r="I24" s="29">
        <v>59536970</v>
      </c>
    </row>
    <row r="25" spans="1:9" ht="12.75" customHeight="1" x14ac:dyDescent="0.2">
      <c r="A25" s="181" t="s">
        <v>64</v>
      </c>
      <c r="B25" s="181"/>
      <c r="C25" s="181"/>
      <c r="D25" s="181"/>
      <c r="E25" s="181"/>
      <c r="F25" s="181"/>
      <c r="G25" s="13">
        <v>18</v>
      </c>
      <c r="H25" s="29">
        <v>8300402</v>
      </c>
      <c r="I25" s="29">
        <v>15456161</v>
      </c>
    </row>
    <row r="26" spans="1:9" ht="12.75" customHeight="1" x14ac:dyDescent="0.2">
      <c r="A26" s="181" t="s">
        <v>65</v>
      </c>
      <c r="B26" s="181"/>
      <c r="C26" s="181"/>
      <c r="D26" s="181"/>
      <c r="E26" s="181"/>
      <c r="F26" s="181"/>
      <c r="G26" s="13">
        <v>19</v>
      </c>
      <c r="H26" s="29">
        <v>0</v>
      </c>
      <c r="I26" s="29">
        <v>0</v>
      </c>
    </row>
    <row r="27" spans="1:9" ht="12.75" customHeight="1" x14ac:dyDescent="0.2">
      <c r="A27" s="185" t="s">
        <v>66</v>
      </c>
      <c r="B27" s="185"/>
      <c r="C27" s="185"/>
      <c r="D27" s="185"/>
      <c r="E27" s="185"/>
      <c r="F27" s="185"/>
      <c r="G27" s="14">
        <v>20</v>
      </c>
      <c r="H27" s="30">
        <f>SUM(H28:H37)</f>
        <v>858390056</v>
      </c>
      <c r="I27" s="30">
        <f>SUM(I28:I37)</f>
        <v>942610128</v>
      </c>
    </row>
    <row r="28" spans="1:9" ht="12.75" customHeight="1" x14ac:dyDescent="0.2">
      <c r="A28" s="181" t="s">
        <v>67</v>
      </c>
      <c r="B28" s="181"/>
      <c r="C28" s="181"/>
      <c r="D28" s="181"/>
      <c r="E28" s="181"/>
      <c r="F28" s="181"/>
      <c r="G28" s="13">
        <v>21</v>
      </c>
      <c r="H28" s="29">
        <v>543323804</v>
      </c>
      <c r="I28" s="29">
        <v>546700804</v>
      </c>
    </row>
    <row r="29" spans="1:9" ht="12.75" customHeight="1" x14ac:dyDescent="0.2">
      <c r="A29" s="181" t="s">
        <v>68</v>
      </c>
      <c r="B29" s="181"/>
      <c r="C29" s="181"/>
      <c r="D29" s="181"/>
      <c r="E29" s="181"/>
      <c r="F29" s="181"/>
      <c r="G29" s="13">
        <v>22</v>
      </c>
      <c r="H29" s="29">
        <v>0</v>
      </c>
      <c r="I29" s="29">
        <v>0</v>
      </c>
    </row>
    <row r="30" spans="1:9" ht="12.75" customHeight="1" x14ac:dyDescent="0.2">
      <c r="A30" s="181" t="s">
        <v>69</v>
      </c>
      <c r="B30" s="181"/>
      <c r="C30" s="181"/>
      <c r="D30" s="181"/>
      <c r="E30" s="181"/>
      <c r="F30" s="181"/>
      <c r="G30" s="13">
        <v>23</v>
      </c>
      <c r="H30" s="29">
        <v>249253345</v>
      </c>
      <c r="I30" s="29">
        <v>330006896</v>
      </c>
    </row>
    <row r="31" spans="1:9" ht="24" customHeight="1" x14ac:dyDescent="0.2">
      <c r="A31" s="181" t="s">
        <v>70</v>
      </c>
      <c r="B31" s="181"/>
      <c r="C31" s="181"/>
      <c r="D31" s="181"/>
      <c r="E31" s="181"/>
      <c r="F31" s="181"/>
      <c r="G31" s="13">
        <v>24</v>
      </c>
      <c r="H31" s="29">
        <v>0</v>
      </c>
      <c r="I31" s="29">
        <v>0</v>
      </c>
    </row>
    <row r="32" spans="1:9" ht="23.45" customHeight="1" x14ac:dyDescent="0.2">
      <c r="A32" s="181" t="s">
        <v>71</v>
      </c>
      <c r="B32" s="181"/>
      <c r="C32" s="181"/>
      <c r="D32" s="181"/>
      <c r="E32" s="181"/>
      <c r="F32" s="181"/>
      <c r="G32" s="13">
        <v>25</v>
      </c>
      <c r="H32" s="29">
        <v>0</v>
      </c>
      <c r="I32" s="29">
        <v>0</v>
      </c>
    </row>
    <row r="33" spans="1:9" ht="21.6" customHeight="1" x14ac:dyDescent="0.2">
      <c r="A33" s="181" t="s">
        <v>72</v>
      </c>
      <c r="B33" s="181"/>
      <c r="C33" s="181"/>
      <c r="D33" s="181"/>
      <c r="E33" s="181"/>
      <c r="F33" s="181"/>
      <c r="G33" s="13">
        <v>26</v>
      </c>
      <c r="H33" s="29">
        <v>0</v>
      </c>
      <c r="I33" s="29">
        <v>0</v>
      </c>
    </row>
    <row r="34" spans="1:9" ht="12.75" customHeight="1" x14ac:dyDescent="0.2">
      <c r="A34" s="181" t="s">
        <v>73</v>
      </c>
      <c r="B34" s="181"/>
      <c r="C34" s="181"/>
      <c r="D34" s="181"/>
      <c r="E34" s="181"/>
      <c r="F34" s="181"/>
      <c r="G34" s="13">
        <v>27</v>
      </c>
      <c r="H34" s="29">
        <v>0</v>
      </c>
      <c r="I34" s="29">
        <v>0</v>
      </c>
    </row>
    <row r="35" spans="1:9" ht="12.75" customHeight="1" x14ac:dyDescent="0.2">
      <c r="A35" s="181" t="s">
        <v>74</v>
      </c>
      <c r="B35" s="181"/>
      <c r="C35" s="181"/>
      <c r="D35" s="181"/>
      <c r="E35" s="181"/>
      <c r="F35" s="181"/>
      <c r="G35" s="13">
        <v>28</v>
      </c>
      <c r="H35" s="29">
        <v>65812907</v>
      </c>
      <c r="I35" s="29">
        <v>65902428</v>
      </c>
    </row>
    <row r="36" spans="1:9" ht="12.75" customHeight="1" x14ac:dyDescent="0.2">
      <c r="A36" s="181" t="s">
        <v>75</v>
      </c>
      <c r="B36" s="181"/>
      <c r="C36" s="181"/>
      <c r="D36" s="181"/>
      <c r="E36" s="181"/>
      <c r="F36" s="181"/>
      <c r="G36" s="13">
        <v>29</v>
      </c>
      <c r="H36" s="29">
        <v>0</v>
      </c>
      <c r="I36" s="29">
        <v>0</v>
      </c>
    </row>
    <row r="37" spans="1:9" ht="12.75" customHeight="1" x14ac:dyDescent="0.2">
      <c r="A37" s="181" t="s">
        <v>76</v>
      </c>
      <c r="B37" s="181"/>
      <c r="C37" s="181"/>
      <c r="D37" s="181"/>
      <c r="E37" s="181"/>
      <c r="F37" s="181"/>
      <c r="G37" s="13">
        <v>30</v>
      </c>
      <c r="H37" s="29">
        <v>0</v>
      </c>
      <c r="I37" s="29">
        <v>0</v>
      </c>
    </row>
    <row r="38" spans="1:9" ht="12.75" customHeight="1" x14ac:dyDescent="0.2">
      <c r="A38" s="185" t="s">
        <v>77</v>
      </c>
      <c r="B38" s="185"/>
      <c r="C38" s="185"/>
      <c r="D38" s="185"/>
      <c r="E38" s="185"/>
      <c r="F38" s="185"/>
      <c r="G38" s="14">
        <v>31</v>
      </c>
      <c r="H38" s="30">
        <f>H39+H40+H41+H42</f>
        <v>0</v>
      </c>
      <c r="I38" s="30">
        <f>I39+I40+I41+I42</f>
        <v>0</v>
      </c>
    </row>
    <row r="39" spans="1:9" ht="12.75" customHeight="1" x14ac:dyDescent="0.2">
      <c r="A39" s="181" t="s">
        <v>78</v>
      </c>
      <c r="B39" s="181"/>
      <c r="C39" s="181"/>
      <c r="D39" s="181"/>
      <c r="E39" s="181"/>
      <c r="F39" s="181"/>
      <c r="G39" s="13">
        <v>32</v>
      </c>
      <c r="H39" s="29">
        <v>0</v>
      </c>
      <c r="I39" s="29">
        <v>0</v>
      </c>
    </row>
    <row r="40" spans="1:9" ht="27" customHeight="1" x14ac:dyDescent="0.2">
      <c r="A40" s="181" t="s">
        <v>79</v>
      </c>
      <c r="B40" s="181"/>
      <c r="C40" s="181"/>
      <c r="D40" s="181"/>
      <c r="E40" s="181"/>
      <c r="F40" s="181"/>
      <c r="G40" s="13">
        <v>33</v>
      </c>
      <c r="H40" s="29">
        <v>0</v>
      </c>
      <c r="I40" s="29">
        <v>0</v>
      </c>
    </row>
    <row r="41" spans="1:9" ht="12.75" customHeight="1" x14ac:dyDescent="0.2">
      <c r="A41" s="181" t="s">
        <v>80</v>
      </c>
      <c r="B41" s="181"/>
      <c r="C41" s="181"/>
      <c r="D41" s="181"/>
      <c r="E41" s="181"/>
      <c r="F41" s="181"/>
      <c r="G41" s="13">
        <v>34</v>
      </c>
      <c r="H41" s="29">
        <v>0</v>
      </c>
      <c r="I41" s="29">
        <v>0</v>
      </c>
    </row>
    <row r="42" spans="1:9" ht="12.75" customHeight="1" x14ac:dyDescent="0.2">
      <c r="A42" s="181" t="s">
        <v>81</v>
      </c>
      <c r="B42" s="181"/>
      <c r="C42" s="181"/>
      <c r="D42" s="181"/>
      <c r="E42" s="181"/>
      <c r="F42" s="181"/>
      <c r="G42" s="13">
        <v>35</v>
      </c>
      <c r="H42" s="29">
        <v>0</v>
      </c>
      <c r="I42" s="29">
        <v>0</v>
      </c>
    </row>
    <row r="43" spans="1:9" ht="12.75" customHeight="1" x14ac:dyDescent="0.2">
      <c r="A43" s="181" t="s">
        <v>82</v>
      </c>
      <c r="B43" s="181"/>
      <c r="C43" s="181"/>
      <c r="D43" s="181"/>
      <c r="E43" s="181"/>
      <c r="F43" s="181"/>
      <c r="G43" s="13">
        <v>36</v>
      </c>
      <c r="H43" s="29">
        <v>95008313</v>
      </c>
      <c r="I43" s="29">
        <v>74825917</v>
      </c>
    </row>
    <row r="44" spans="1:9" ht="12.75" customHeight="1" x14ac:dyDescent="0.2">
      <c r="A44" s="183" t="s">
        <v>83</v>
      </c>
      <c r="B44" s="183"/>
      <c r="C44" s="183"/>
      <c r="D44" s="183"/>
      <c r="E44" s="183"/>
      <c r="F44" s="183"/>
      <c r="G44" s="14">
        <v>37</v>
      </c>
      <c r="H44" s="30">
        <f>H45+H53+H60+H70</f>
        <v>312664129</v>
      </c>
      <c r="I44" s="30">
        <f>I45+I53+I60+I70</f>
        <v>445505577</v>
      </c>
    </row>
    <row r="45" spans="1:9" ht="12.75" customHeight="1" x14ac:dyDescent="0.2">
      <c r="A45" s="185" t="s">
        <v>84</v>
      </c>
      <c r="B45" s="185"/>
      <c r="C45" s="185"/>
      <c r="D45" s="185"/>
      <c r="E45" s="185"/>
      <c r="F45" s="185"/>
      <c r="G45" s="14">
        <v>38</v>
      </c>
      <c r="H45" s="30">
        <f>SUM(H46:H52)</f>
        <v>1714960</v>
      </c>
      <c r="I45" s="30">
        <f>SUM(I46:I52)</f>
        <v>3263382</v>
      </c>
    </row>
    <row r="46" spans="1:9" ht="12.75" customHeight="1" x14ac:dyDescent="0.2">
      <c r="A46" s="181" t="s">
        <v>85</v>
      </c>
      <c r="B46" s="181"/>
      <c r="C46" s="181"/>
      <c r="D46" s="181"/>
      <c r="E46" s="181"/>
      <c r="F46" s="181"/>
      <c r="G46" s="13">
        <v>39</v>
      </c>
      <c r="H46" s="29">
        <v>1526606</v>
      </c>
      <c r="I46" s="29">
        <v>3034012</v>
      </c>
    </row>
    <row r="47" spans="1:9" ht="12.75" customHeight="1" x14ac:dyDescent="0.2">
      <c r="A47" s="181" t="s">
        <v>86</v>
      </c>
      <c r="B47" s="181"/>
      <c r="C47" s="181"/>
      <c r="D47" s="181"/>
      <c r="E47" s="181"/>
      <c r="F47" s="181"/>
      <c r="G47" s="13">
        <v>40</v>
      </c>
      <c r="H47" s="29">
        <v>0</v>
      </c>
      <c r="I47" s="29">
        <v>0</v>
      </c>
    </row>
    <row r="48" spans="1:9" ht="12.75" customHeight="1" x14ac:dyDescent="0.2">
      <c r="A48" s="181" t="s">
        <v>87</v>
      </c>
      <c r="B48" s="181"/>
      <c r="C48" s="181"/>
      <c r="D48" s="181"/>
      <c r="E48" s="181"/>
      <c r="F48" s="181"/>
      <c r="G48" s="13">
        <v>41</v>
      </c>
      <c r="H48" s="29">
        <v>0</v>
      </c>
      <c r="I48" s="29">
        <v>0</v>
      </c>
    </row>
    <row r="49" spans="1:9" ht="12.75" customHeight="1" x14ac:dyDescent="0.2">
      <c r="A49" s="181" t="s">
        <v>88</v>
      </c>
      <c r="B49" s="181"/>
      <c r="C49" s="181"/>
      <c r="D49" s="181"/>
      <c r="E49" s="181"/>
      <c r="F49" s="181"/>
      <c r="G49" s="13">
        <v>42</v>
      </c>
      <c r="H49" s="29">
        <v>63451</v>
      </c>
      <c r="I49" s="29">
        <v>203032</v>
      </c>
    </row>
    <row r="50" spans="1:9" ht="12.75" customHeight="1" x14ac:dyDescent="0.2">
      <c r="A50" s="181" t="s">
        <v>89</v>
      </c>
      <c r="B50" s="181"/>
      <c r="C50" s="181"/>
      <c r="D50" s="181"/>
      <c r="E50" s="181"/>
      <c r="F50" s="181"/>
      <c r="G50" s="13">
        <v>43</v>
      </c>
      <c r="H50" s="29">
        <v>124903</v>
      </c>
      <c r="I50" s="29">
        <v>26338</v>
      </c>
    </row>
    <row r="51" spans="1:9" ht="12.75" customHeight="1" x14ac:dyDescent="0.2">
      <c r="A51" s="181" t="s">
        <v>90</v>
      </c>
      <c r="B51" s="181"/>
      <c r="C51" s="181"/>
      <c r="D51" s="181"/>
      <c r="E51" s="181"/>
      <c r="F51" s="181"/>
      <c r="G51" s="13">
        <v>44</v>
      </c>
      <c r="H51" s="29">
        <v>0</v>
      </c>
      <c r="I51" s="29">
        <v>0</v>
      </c>
    </row>
    <row r="52" spans="1:9" ht="12.75" customHeight="1" x14ac:dyDescent="0.2">
      <c r="A52" s="181" t="s">
        <v>91</v>
      </c>
      <c r="B52" s="181"/>
      <c r="C52" s="181"/>
      <c r="D52" s="181"/>
      <c r="E52" s="181"/>
      <c r="F52" s="181"/>
      <c r="G52" s="13">
        <v>45</v>
      </c>
      <c r="H52" s="29">
        <v>0</v>
      </c>
      <c r="I52" s="29">
        <v>0</v>
      </c>
    </row>
    <row r="53" spans="1:9" ht="12.75" customHeight="1" x14ac:dyDescent="0.2">
      <c r="A53" s="185" t="s">
        <v>92</v>
      </c>
      <c r="B53" s="185"/>
      <c r="C53" s="185"/>
      <c r="D53" s="185"/>
      <c r="E53" s="185"/>
      <c r="F53" s="185"/>
      <c r="G53" s="14">
        <v>46</v>
      </c>
      <c r="H53" s="30">
        <f>SUM(H54:H59)</f>
        <v>25257574</v>
      </c>
      <c r="I53" s="30">
        <f>SUM(I54:I59)</f>
        <v>23413513</v>
      </c>
    </row>
    <row r="54" spans="1:9" ht="12.75" customHeight="1" x14ac:dyDescent="0.2">
      <c r="A54" s="181" t="s">
        <v>93</v>
      </c>
      <c r="B54" s="181"/>
      <c r="C54" s="181"/>
      <c r="D54" s="181"/>
      <c r="E54" s="181"/>
      <c r="F54" s="181"/>
      <c r="G54" s="13">
        <v>47</v>
      </c>
      <c r="H54" s="29">
        <v>13805231</v>
      </c>
      <c r="I54" s="29">
        <v>12192528</v>
      </c>
    </row>
    <row r="55" spans="1:9" ht="23.45" customHeight="1" x14ac:dyDescent="0.2">
      <c r="A55" s="181" t="s">
        <v>94</v>
      </c>
      <c r="B55" s="181"/>
      <c r="C55" s="181"/>
      <c r="D55" s="181"/>
      <c r="E55" s="181"/>
      <c r="F55" s="181"/>
      <c r="G55" s="13">
        <v>48</v>
      </c>
      <c r="H55" s="29">
        <v>0</v>
      </c>
      <c r="I55" s="29">
        <v>0</v>
      </c>
    </row>
    <row r="56" spans="1:9" ht="12.75" customHeight="1" x14ac:dyDescent="0.2">
      <c r="A56" s="181" t="s">
        <v>95</v>
      </c>
      <c r="B56" s="181"/>
      <c r="C56" s="181"/>
      <c r="D56" s="181"/>
      <c r="E56" s="181"/>
      <c r="F56" s="181"/>
      <c r="G56" s="13">
        <v>49</v>
      </c>
      <c r="H56" s="29">
        <v>6334897</v>
      </c>
      <c r="I56" s="29">
        <v>6971827</v>
      </c>
    </row>
    <row r="57" spans="1:9" ht="12.75" customHeight="1" x14ac:dyDescent="0.2">
      <c r="A57" s="181" t="s">
        <v>96</v>
      </c>
      <c r="B57" s="181"/>
      <c r="C57" s="181"/>
      <c r="D57" s="181"/>
      <c r="E57" s="181"/>
      <c r="F57" s="181"/>
      <c r="G57" s="13">
        <v>50</v>
      </c>
      <c r="H57" s="29">
        <v>20471</v>
      </c>
      <c r="I57" s="29">
        <v>22040</v>
      </c>
    </row>
    <row r="58" spans="1:9" ht="12.75" customHeight="1" x14ac:dyDescent="0.2">
      <c r="A58" s="181" t="s">
        <v>97</v>
      </c>
      <c r="B58" s="181"/>
      <c r="C58" s="181"/>
      <c r="D58" s="181"/>
      <c r="E58" s="181"/>
      <c r="F58" s="181"/>
      <c r="G58" s="13">
        <v>51</v>
      </c>
      <c r="H58" s="29">
        <v>3264312</v>
      </c>
      <c r="I58" s="29">
        <v>1743908</v>
      </c>
    </row>
    <row r="59" spans="1:9" ht="12.75" customHeight="1" x14ac:dyDescent="0.2">
      <c r="A59" s="181" t="s">
        <v>98</v>
      </c>
      <c r="B59" s="181"/>
      <c r="C59" s="181"/>
      <c r="D59" s="181"/>
      <c r="E59" s="181"/>
      <c r="F59" s="181"/>
      <c r="G59" s="13">
        <v>52</v>
      </c>
      <c r="H59" s="29">
        <v>1832663</v>
      </c>
      <c r="I59" s="29">
        <v>2483210</v>
      </c>
    </row>
    <row r="60" spans="1:9" ht="12.75" customHeight="1" x14ac:dyDescent="0.2">
      <c r="A60" s="185" t="s">
        <v>99</v>
      </c>
      <c r="B60" s="185"/>
      <c r="C60" s="185"/>
      <c r="D60" s="185"/>
      <c r="E60" s="185"/>
      <c r="F60" s="185"/>
      <c r="G60" s="14">
        <v>53</v>
      </c>
      <c r="H60" s="30">
        <f>SUM(H61:H69)</f>
        <v>200965</v>
      </c>
      <c r="I60" s="30">
        <f>SUM(I61:I69)</f>
        <v>40000</v>
      </c>
    </row>
    <row r="61" spans="1:9" ht="12.75" customHeight="1" x14ac:dyDescent="0.2">
      <c r="A61" s="181" t="s">
        <v>100</v>
      </c>
      <c r="B61" s="181"/>
      <c r="C61" s="181"/>
      <c r="D61" s="181"/>
      <c r="E61" s="181"/>
      <c r="F61" s="181"/>
      <c r="G61" s="13">
        <v>54</v>
      </c>
      <c r="H61" s="29">
        <v>0</v>
      </c>
      <c r="I61" s="29">
        <v>0</v>
      </c>
    </row>
    <row r="62" spans="1:9" ht="27.6" customHeight="1" x14ac:dyDescent="0.2">
      <c r="A62" s="181" t="s">
        <v>101</v>
      </c>
      <c r="B62" s="181"/>
      <c r="C62" s="181"/>
      <c r="D62" s="181"/>
      <c r="E62" s="181"/>
      <c r="F62" s="181"/>
      <c r="G62" s="13">
        <v>55</v>
      </c>
      <c r="H62" s="29">
        <v>0</v>
      </c>
      <c r="I62" s="29">
        <v>0</v>
      </c>
    </row>
    <row r="63" spans="1:9" ht="12.75" customHeight="1" x14ac:dyDescent="0.2">
      <c r="A63" s="181" t="s">
        <v>102</v>
      </c>
      <c r="B63" s="181"/>
      <c r="C63" s="181"/>
      <c r="D63" s="181"/>
      <c r="E63" s="181"/>
      <c r="F63" s="181"/>
      <c r="G63" s="13">
        <v>56</v>
      </c>
      <c r="H63" s="29">
        <v>0</v>
      </c>
      <c r="I63" s="29">
        <v>0</v>
      </c>
    </row>
    <row r="64" spans="1:9" ht="25.9" customHeight="1" x14ac:dyDescent="0.2">
      <c r="A64" s="181" t="s">
        <v>103</v>
      </c>
      <c r="B64" s="181"/>
      <c r="C64" s="181"/>
      <c r="D64" s="181"/>
      <c r="E64" s="181"/>
      <c r="F64" s="181"/>
      <c r="G64" s="13">
        <v>57</v>
      </c>
      <c r="H64" s="29">
        <v>0</v>
      </c>
      <c r="I64" s="29">
        <v>0</v>
      </c>
    </row>
    <row r="65" spans="1:9" ht="21.6" customHeight="1" x14ac:dyDescent="0.2">
      <c r="A65" s="181" t="s">
        <v>104</v>
      </c>
      <c r="B65" s="181"/>
      <c r="C65" s="181"/>
      <c r="D65" s="181"/>
      <c r="E65" s="181"/>
      <c r="F65" s="181"/>
      <c r="G65" s="13">
        <v>58</v>
      </c>
      <c r="H65" s="29">
        <v>0</v>
      </c>
      <c r="I65" s="29">
        <v>0</v>
      </c>
    </row>
    <row r="66" spans="1:9" ht="21.6" customHeight="1" x14ac:dyDescent="0.2">
      <c r="A66" s="181" t="s">
        <v>105</v>
      </c>
      <c r="B66" s="181"/>
      <c r="C66" s="181"/>
      <c r="D66" s="181"/>
      <c r="E66" s="181"/>
      <c r="F66" s="181"/>
      <c r="G66" s="13">
        <v>59</v>
      </c>
      <c r="H66" s="29">
        <v>0</v>
      </c>
      <c r="I66" s="29">
        <v>0</v>
      </c>
    </row>
    <row r="67" spans="1:9" ht="12.75" customHeight="1" x14ac:dyDescent="0.2">
      <c r="A67" s="181" t="s">
        <v>106</v>
      </c>
      <c r="B67" s="181"/>
      <c r="C67" s="181"/>
      <c r="D67" s="181"/>
      <c r="E67" s="181"/>
      <c r="F67" s="181"/>
      <c r="G67" s="13">
        <v>60</v>
      </c>
      <c r="H67" s="29">
        <v>200965</v>
      </c>
      <c r="I67" s="29">
        <v>40000</v>
      </c>
    </row>
    <row r="68" spans="1:9" ht="12.75" customHeight="1" x14ac:dyDescent="0.2">
      <c r="A68" s="181" t="s">
        <v>107</v>
      </c>
      <c r="B68" s="181"/>
      <c r="C68" s="181"/>
      <c r="D68" s="181"/>
      <c r="E68" s="181"/>
      <c r="F68" s="181"/>
      <c r="G68" s="13">
        <v>61</v>
      </c>
      <c r="H68" s="29">
        <v>0</v>
      </c>
      <c r="I68" s="29">
        <v>0</v>
      </c>
    </row>
    <row r="69" spans="1:9" ht="12.75" customHeight="1" x14ac:dyDescent="0.2">
      <c r="A69" s="181" t="s">
        <v>108</v>
      </c>
      <c r="B69" s="181"/>
      <c r="C69" s="181"/>
      <c r="D69" s="181"/>
      <c r="E69" s="181"/>
      <c r="F69" s="181"/>
      <c r="G69" s="13">
        <v>62</v>
      </c>
      <c r="H69" s="29">
        <v>0</v>
      </c>
      <c r="I69" s="29">
        <v>0</v>
      </c>
    </row>
    <row r="70" spans="1:9" ht="12.75" customHeight="1" x14ac:dyDescent="0.2">
      <c r="A70" s="181" t="s">
        <v>109</v>
      </c>
      <c r="B70" s="181"/>
      <c r="C70" s="181"/>
      <c r="D70" s="181"/>
      <c r="E70" s="181"/>
      <c r="F70" s="181"/>
      <c r="G70" s="13">
        <v>63</v>
      </c>
      <c r="H70" s="29">
        <v>285490630</v>
      </c>
      <c r="I70" s="29">
        <v>418788682</v>
      </c>
    </row>
    <row r="71" spans="1:9" ht="12.75" customHeight="1" x14ac:dyDescent="0.2">
      <c r="A71" s="182" t="s">
        <v>110</v>
      </c>
      <c r="B71" s="182"/>
      <c r="C71" s="182"/>
      <c r="D71" s="182"/>
      <c r="E71" s="182"/>
      <c r="F71" s="182"/>
      <c r="G71" s="13">
        <v>64</v>
      </c>
      <c r="H71" s="29">
        <v>0</v>
      </c>
      <c r="I71" s="29">
        <v>0</v>
      </c>
    </row>
    <row r="72" spans="1:9" ht="12.75" customHeight="1" x14ac:dyDescent="0.2">
      <c r="A72" s="183" t="s">
        <v>111</v>
      </c>
      <c r="B72" s="183"/>
      <c r="C72" s="183"/>
      <c r="D72" s="183"/>
      <c r="E72" s="183"/>
      <c r="F72" s="183"/>
      <c r="G72" s="14">
        <v>65</v>
      </c>
      <c r="H72" s="30">
        <f>H8+H9+H44+H71</f>
        <v>2907349662</v>
      </c>
      <c r="I72" s="30">
        <f>I8+I9+I44+I71</f>
        <v>3153473821</v>
      </c>
    </row>
    <row r="73" spans="1:9" ht="12.75" customHeight="1" x14ac:dyDescent="0.2">
      <c r="A73" s="182" t="s">
        <v>112</v>
      </c>
      <c r="B73" s="182"/>
      <c r="C73" s="182"/>
      <c r="D73" s="182"/>
      <c r="E73" s="182"/>
      <c r="F73" s="182"/>
      <c r="G73" s="13">
        <v>66</v>
      </c>
      <c r="H73" s="29">
        <v>0</v>
      </c>
      <c r="I73" s="29">
        <v>0</v>
      </c>
    </row>
    <row r="74" spans="1:9" x14ac:dyDescent="0.2">
      <c r="A74" s="186" t="s">
        <v>113</v>
      </c>
      <c r="B74" s="187"/>
      <c r="C74" s="187"/>
      <c r="D74" s="187"/>
      <c r="E74" s="187"/>
      <c r="F74" s="187"/>
      <c r="G74" s="187"/>
      <c r="H74" s="187"/>
      <c r="I74" s="187"/>
    </row>
    <row r="75" spans="1:9" ht="12.75" customHeight="1" x14ac:dyDescent="0.2">
      <c r="A75" s="183" t="s">
        <v>114</v>
      </c>
      <c r="B75" s="183"/>
      <c r="C75" s="183"/>
      <c r="D75" s="183"/>
      <c r="E75" s="183"/>
      <c r="F75" s="183"/>
      <c r="G75" s="14">
        <v>67</v>
      </c>
      <c r="H75" s="30">
        <f>H76+H77+H78+H84+H85+H91+H94+H97</f>
        <v>1978035976</v>
      </c>
      <c r="I75" s="30">
        <f>I76+I77+I78+I84+I85+I91+I94+I97</f>
        <v>2026659666</v>
      </c>
    </row>
    <row r="76" spans="1:9" ht="12.75" customHeight="1" x14ac:dyDescent="0.2">
      <c r="A76" s="181" t="s">
        <v>115</v>
      </c>
      <c r="B76" s="181"/>
      <c r="C76" s="181"/>
      <c r="D76" s="181"/>
      <c r="E76" s="181"/>
      <c r="F76" s="181"/>
      <c r="G76" s="13">
        <v>68</v>
      </c>
      <c r="H76" s="29">
        <v>102574420</v>
      </c>
      <c r="I76" s="29">
        <v>102574420</v>
      </c>
    </row>
    <row r="77" spans="1:9" ht="12.75" customHeight="1" x14ac:dyDescent="0.2">
      <c r="A77" s="181" t="s">
        <v>116</v>
      </c>
      <c r="B77" s="181"/>
      <c r="C77" s="181"/>
      <c r="D77" s="181"/>
      <c r="E77" s="181"/>
      <c r="F77" s="181"/>
      <c r="G77" s="13">
        <v>69</v>
      </c>
      <c r="H77" s="29">
        <v>1142742013</v>
      </c>
      <c r="I77" s="29">
        <v>1142742013</v>
      </c>
    </row>
    <row r="78" spans="1:9" ht="12.75" customHeight="1" x14ac:dyDescent="0.2">
      <c r="A78" s="185" t="s">
        <v>117</v>
      </c>
      <c r="B78" s="185"/>
      <c r="C78" s="185"/>
      <c r="D78" s="185"/>
      <c r="E78" s="185"/>
      <c r="F78" s="185"/>
      <c r="G78" s="14">
        <v>70</v>
      </c>
      <c r="H78" s="30">
        <f>SUM(H79:H83)</f>
        <v>558922031</v>
      </c>
      <c r="I78" s="30">
        <f>SUM(I79:I83)</f>
        <v>554611704</v>
      </c>
    </row>
    <row r="79" spans="1:9" ht="12.75" customHeight="1" x14ac:dyDescent="0.2">
      <c r="A79" s="181" t="s">
        <v>118</v>
      </c>
      <c r="B79" s="181"/>
      <c r="C79" s="181"/>
      <c r="D79" s="181"/>
      <c r="E79" s="181"/>
      <c r="F79" s="181"/>
      <c r="G79" s="13">
        <v>71</v>
      </c>
      <c r="H79" s="29">
        <v>5128721</v>
      </c>
      <c r="I79" s="29">
        <v>5128721</v>
      </c>
    </row>
    <row r="80" spans="1:9" ht="12.75" customHeight="1" x14ac:dyDescent="0.2">
      <c r="A80" s="181" t="s">
        <v>119</v>
      </c>
      <c r="B80" s="181"/>
      <c r="C80" s="181"/>
      <c r="D80" s="181"/>
      <c r="E80" s="181"/>
      <c r="F80" s="181"/>
      <c r="G80" s="13">
        <v>72</v>
      </c>
      <c r="H80" s="29">
        <v>16871376</v>
      </c>
      <c r="I80" s="29">
        <v>22805063</v>
      </c>
    </row>
    <row r="81" spans="1:9" ht="12.75" customHeight="1" x14ac:dyDescent="0.2">
      <c r="A81" s="181" t="s">
        <v>120</v>
      </c>
      <c r="B81" s="181"/>
      <c r="C81" s="181"/>
      <c r="D81" s="181"/>
      <c r="E81" s="181"/>
      <c r="F81" s="181"/>
      <c r="G81" s="13">
        <v>73</v>
      </c>
      <c r="H81" s="29">
        <v>-16871376</v>
      </c>
      <c r="I81" s="29">
        <v>-22805063</v>
      </c>
    </row>
    <row r="82" spans="1:9" ht="12.75" customHeight="1" x14ac:dyDescent="0.2">
      <c r="A82" s="181" t="s">
        <v>121</v>
      </c>
      <c r="B82" s="181"/>
      <c r="C82" s="181"/>
      <c r="D82" s="181"/>
      <c r="E82" s="181"/>
      <c r="F82" s="181"/>
      <c r="G82" s="13">
        <v>74</v>
      </c>
      <c r="H82" s="29">
        <v>0</v>
      </c>
      <c r="I82" s="29">
        <v>0</v>
      </c>
    </row>
    <row r="83" spans="1:9" ht="12.75" customHeight="1" x14ac:dyDescent="0.2">
      <c r="A83" s="181" t="s">
        <v>122</v>
      </c>
      <c r="B83" s="181"/>
      <c r="C83" s="181"/>
      <c r="D83" s="181"/>
      <c r="E83" s="181"/>
      <c r="F83" s="181"/>
      <c r="G83" s="13">
        <v>75</v>
      </c>
      <c r="H83" s="29">
        <v>553793310</v>
      </c>
      <c r="I83" s="29">
        <v>549482983</v>
      </c>
    </row>
    <row r="84" spans="1:9" ht="12.75" customHeight="1" x14ac:dyDescent="0.2">
      <c r="A84" s="184" t="s">
        <v>123</v>
      </c>
      <c r="B84" s="184"/>
      <c r="C84" s="184"/>
      <c r="D84" s="184"/>
      <c r="E84" s="184"/>
      <c r="F84" s="184"/>
      <c r="G84" s="107">
        <v>76</v>
      </c>
      <c r="H84" s="108">
        <v>0</v>
      </c>
      <c r="I84" s="108">
        <v>0</v>
      </c>
    </row>
    <row r="85" spans="1:9" ht="12.75" customHeight="1" x14ac:dyDescent="0.2">
      <c r="A85" s="185" t="s">
        <v>397</v>
      </c>
      <c r="B85" s="185"/>
      <c r="C85" s="185"/>
      <c r="D85" s="185"/>
      <c r="E85" s="185"/>
      <c r="F85" s="185"/>
      <c r="G85" s="14">
        <v>77</v>
      </c>
      <c r="H85" s="30">
        <f>H86+H87+H88+H89+H90</f>
        <v>107310</v>
      </c>
      <c r="I85" s="30">
        <f>I86+I87+I88+I89+I90</f>
        <v>0</v>
      </c>
    </row>
    <row r="86" spans="1:9" ht="25.5" customHeight="1" x14ac:dyDescent="0.2">
      <c r="A86" s="181" t="s">
        <v>398</v>
      </c>
      <c r="B86" s="181"/>
      <c r="C86" s="181"/>
      <c r="D86" s="181"/>
      <c r="E86" s="181"/>
      <c r="F86" s="181"/>
      <c r="G86" s="13">
        <v>78</v>
      </c>
      <c r="H86" s="29">
        <v>107310</v>
      </c>
      <c r="I86" s="29">
        <v>0</v>
      </c>
    </row>
    <row r="87" spans="1:9" ht="12.75" customHeight="1" x14ac:dyDescent="0.2">
      <c r="A87" s="181" t="s">
        <v>124</v>
      </c>
      <c r="B87" s="181"/>
      <c r="C87" s="181"/>
      <c r="D87" s="181"/>
      <c r="E87" s="181"/>
      <c r="F87" s="181"/>
      <c r="G87" s="13">
        <v>79</v>
      </c>
      <c r="H87" s="29">
        <v>0</v>
      </c>
      <c r="I87" s="29">
        <v>0</v>
      </c>
    </row>
    <row r="88" spans="1:9" ht="12.75" customHeight="1" x14ac:dyDescent="0.2">
      <c r="A88" s="181" t="s">
        <v>125</v>
      </c>
      <c r="B88" s="181"/>
      <c r="C88" s="181"/>
      <c r="D88" s="181"/>
      <c r="E88" s="181"/>
      <c r="F88" s="181"/>
      <c r="G88" s="13">
        <v>80</v>
      </c>
      <c r="H88" s="29">
        <v>0</v>
      </c>
      <c r="I88" s="29">
        <v>0</v>
      </c>
    </row>
    <row r="89" spans="1:9" ht="12.75" customHeight="1" x14ac:dyDescent="0.2">
      <c r="A89" s="181" t="s">
        <v>399</v>
      </c>
      <c r="B89" s="181"/>
      <c r="C89" s="181"/>
      <c r="D89" s="181"/>
      <c r="E89" s="181"/>
      <c r="F89" s="181"/>
      <c r="G89" s="13">
        <v>81</v>
      </c>
      <c r="H89" s="29">
        <v>0</v>
      </c>
      <c r="I89" s="29">
        <v>0</v>
      </c>
    </row>
    <row r="90" spans="1:9" ht="25.5" customHeight="1" x14ac:dyDescent="0.2">
      <c r="A90" s="181" t="s">
        <v>400</v>
      </c>
      <c r="B90" s="181"/>
      <c r="C90" s="181"/>
      <c r="D90" s="181"/>
      <c r="E90" s="181"/>
      <c r="F90" s="181"/>
      <c r="G90" s="13">
        <v>82</v>
      </c>
      <c r="H90" s="29">
        <v>0</v>
      </c>
      <c r="I90" s="29">
        <v>0</v>
      </c>
    </row>
    <row r="91" spans="1:9" ht="24" customHeight="1" x14ac:dyDescent="0.2">
      <c r="A91" s="185" t="s">
        <v>401</v>
      </c>
      <c r="B91" s="185"/>
      <c r="C91" s="185"/>
      <c r="D91" s="185"/>
      <c r="E91" s="185"/>
      <c r="F91" s="185"/>
      <c r="G91" s="14">
        <v>83</v>
      </c>
      <c r="H91" s="30">
        <f>H92-H93</f>
        <v>128072871</v>
      </c>
      <c r="I91" s="30">
        <f>I92-I93</f>
        <v>173690202</v>
      </c>
    </row>
    <row r="92" spans="1:9" ht="12.75" customHeight="1" x14ac:dyDescent="0.2">
      <c r="A92" s="181" t="s">
        <v>126</v>
      </c>
      <c r="B92" s="181"/>
      <c r="C92" s="181"/>
      <c r="D92" s="181"/>
      <c r="E92" s="181"/>
      <c r="F92" s="181"/>
      <c r="G92" s="13">
        <v>84</v>
      </c>
      <c r="H92" s="29">
        <v>128072871</v>
      </c>
      <c r="I92" s="29">
        <v>173690202</v>
      </c>
    </row>
    <row r="93" spans="1:9" ht="12.75" customHeight="1" x14ac:dyDescent="0.2">
      <c r="A93" s="181" t="s">
        <v>127</v>
      </c>
      <c r="B93" s="181"/>
      <c r="C93" s="181"/>
      <c r="D93" s="181"/>
      <c r="E93" s="181"/>
      <c r="F93" s="181"/>
      <c r="G93" s="13">
        <v>85</v>
      </c>
      <c r="H93" s="29">
        <v>0</v>
      </c>
      <c r="I93" s="29">
        <v>0</v>
      </c>
    </row>
    <row r="94" spans="1:9" ht="12.75" customHeight="1" x14ac:dyDescent="0.2">
      <c r="A94" s="185" t="s">
        <v>402</v>
      </c>
      <c r="B94" s="185"/>
      <c r="C94" s="185"/>
      <c r="D94" s="185"/>
      <c r="E94" s="185"/>
      <c r="F94" s="185"/>
      <c r="G94" s="14">
        <v>86</v>
      </c>
      <c r="H94" s="30">
        <f>H95-H96</f>
        <v>45617331</v>
      </c>
      <c r="I94" s="30">
        <f>I95-I96</f>
        <v>53041327</v>
      </c>
    </row>
    <row r="95" spans="1:9" ht="12.75" customHeight="1" x14ac:dyDescent="0.2">
      <c r="A95" s="181" t="s">
        <v>128</v>
      </c>
      <c r="B95" s="181"/>
      <c r="C95" s="181"/>
      <c r="D95" s="181"/>
      <c r="E95" s="181"/>
      <c r="F95" s="181"/>
      <c r="G95" s="13">
        <v>87</v>
      </c>
      <c r="H95" s="29">
        <v>45617331</v>
      </c>
      <c r="I95" s="29">
        <v>53041327</v>
      </c>
    </row>
    <row r="96" spans="1:9" ht="12.75" customHeight="1" x14ac:dyDescent="0.2">
      <c r="A96" s="181" t="s">
        <v>129</v>
      </c>
      <c r="B96" s="181"/>
      <c r="C96" s="181"/>
      <c r="D96" s="181"/>
      <c r="E96" s="181"/>
      <c r="F96" s="181"/>
      <c r="G96" s="13">
        <v>88</v>
      </c>
      <c r="H96" s="29">
        <v>0</v>
      </c>
      <c r="I96" s="29">
        <v>0</v>
      </c>
    </row>
    <row r="97" spans="1:9" ht="12.75" customHeight="1" x14ac:dyDescent="0.2">
      <c r="A97" s="181" t="s">
        <v>130</v>
      </c>
      <c r="B97" s="181"/>
      <c r="C97" s="181"/>
      <c r="D97" s="181"/>
      <c r="E97" s="181"/>
      <c r="F97" s="181"/>
      <c r="G97" s="13">
        <v>89</v>
      </c>
      <c r="H97" s="29">
        <v>0</v>
      </c>
      <c r="I97" s="29">
        <v>0</v>
      </c>
    </row>
    <row r="98" spans="1:9" ht="12.75" customHeight="1" x14ac:dyDescent="0.2">
      <c r="A98" s="183" t="s">
        <v>403</v>
      </c>
      <c r="B98" s="183"/>
      <c r="C98" s="183"/>
      <c r="D98" s="183"/>
      <c r="E98" s="183"/>
      <c r="F98" s="183"/>
      <c r="G98" s="14">
        <v>90</v>
      </c>
      <c r="H98" s="30">
        <f>SUM(H99:H104)</f>
        <v>49308029</v>
      </c>
      <c r="I98" s="30">
        <f>SUM(I99:I104)</f>
        <v>50057963</v>
      </c>
    </row>
    <row r="99" spans="1:9" ht="31.9" customHeight="1" x14ac:dyDescent="0.2">
      <c r="A99" s="181" t="s">
        <v>131</v>
      </c>
      <c r="B99" s="181"/>
      <c r="C99" s="181"/>
      <c r="D99" s="181"/>
      <c r="E99" s="181"/>
      <c r="F99" s="181"/>
      <c r="G99" s="13">
        <v>91</v>
      </c>
      <c r="H99" s="29">
        <v>3950281</v>
      </c>
      <c r="I99" s="29">
        <v>4700215</v>
      </c>
    </row>
    <row r="100" spans="1:9" ht="12.75" customHeight="1" x14ac:dyDescent="0.2">
      <c r="A100" s="181" t="s">
        <v>132</v>
      </c>
      <c r="B100" s="181"/>
      <c r="C100" s="181"/>
      <c r="D100" s="181"/>
      <c r="E100" s="181"/>
      <c r="F100" s="181"/>
      <c r="G100" s="13">
        <v>92</v>
      </c>
      <c r="H100" s="29">
        <v>0</v>
      </c>
      <c r="I100" s="29">
        <v>0</v>
      </c>
    </row>
    <row r="101" spans="1:9" ht="12.75" customHeight="1" x14ac:dyDescent="0.2">
      <c r="A101" s="181" t="s">
        <v>133</v>
      </c>
      <c r="B101" s="181"/>
      <c r="C101" s="181"/>
      <c r="D101" s="181"/>
      <c r="E101" s="181"/>
      <c r="F101" s="181"/>
      <c r="G101" s="13">
        <v>93</v>
      </c>
      <c r="H101" s="29">
        <v>0</v>
      </c>
      <c r="I101" s="29">
        <v>0</v>
      </c>
    </row>
    <row r="102" spans="1:9" ht="12.75" customHeight="1" x14ac:dyDescent="0.2">
      <c r="A102" s="181" t="s">
        <v>134</v>
      </c>
      <c r="B102" s="181"/>
      <c r="C102" s="181"/>
      <c r="D102" s="181"/>
      <c r="E102" s="181"/>
      <c r="F102" s="181"/>
      <c r="G102" s="13">
        <v>94</v>
      </c>
      <c r="H102" s="29">
        <v>0</v>
      </c>
      <c r="I102" s="29">
        <v>0</v>
      </c>
    </row>
    <row r="103" spans="1:9" ht="12.75" customHeight="1" x14ac:dyDescent="0.2">
      <c r="A103" s="181" t="s">
        <v>135</v>
      </c>
      <c r="B103" s="181"/>
      <c r="C103" s="181"/>
      <c r="D103" s="181"/>
      <c r="E103" s="181"/>
      <c r="F103" s="181"/>
      <c r="G103" s="13">
        <v>95</v>
      </c>
      <c r="H103" s="29">
        <v>0</v>
      </c>
      <c r="I103" s="29">
        <v>0</v>
      </c>
    </row>
    <row r="104" spans="1:9" ht="12.75" customHeight="1" x14ac:dyDescent="0.2">
      <c r="A104" s="181" t="s">
        <v>136</v>
      </c>
      <c r="B104" s="181"/>
      <c r="C104" s="181"/>
      <c r="D104" s="181"/>
      <c r="E104" s="181"/>
      <c r="F104" s="181"/>
      <c r="G104" s="13">
        <v>96</v>
      </c>
      <c r="H104" s="29">
        <v>45357748</v>
      </c>
      <c r="I104" s="29">
        <v>45357748</v>
      </c>
    </row>
    <row r="105" spans="1:9" ht="12.75" customHeight="1" x14ac:dyDescent="0.2">
      <c r="A105" s="183" t="s">
        <v>404</v>
      </c>
      <c r="B105" s="183"/>
      <c r="C105" s="183"/>
      <c r="D105" s="183"/>
      <c r="E105" s="183"/>
      <c r="F105" s="183"/>
      <c r="G105" s="14">
        <v>97</v>
      </c>
      <c r="H105" s="30">
        <f>SUM(H106:H116)</f>
        <v>716713314</v>
      </c>
      <c r="I105" s="30">
        <f>SUM(I106:I116)</f>
        <v>852187129</v>
      </c>
    </row>
    <row r="106" spans="1:9" ht="12.75" customHeight="1" x14ac:dyDescent="0.2">
      <c r="A106" s="181" t="s">
        <v>137</v>
      </c>
      <c r="B106" s="181"/>
      <c r="C106" s="181"/>
      <c r="D106" s="181"/>
      <c r="E106" s="181"/>
      <c r="F106" s="181"/>
      <c r="G106" s="13">
        <v>98</v>
      </c>
      <c r="H106" s="29">
        <v>0</v>
      </c>
      <c r="I106" s="29">
        <v>0</v>
      </c>
    </row>
    <row r="107" spans="1:9" ht="24.6" customHeight="1" x14ac:dyDescent="0.2">
      <c r="A107" s="181" t="s">
        <v>138</v>
      </c>
      <c r="B107" s="181"/>
      <c r="C107" s="181"/>
      <c r="D107" s="181"/>
      <c r="E107" s="181"/>
      <c r="F107" s="181"/>
      <c r="G107" s="13">
        <v>99</v>
      </c>
      <c r="H107" s="29">
        <v>0</v>
      </c>
      <c r="I107" s="29">
        <v>0</v>
      </c>
    </row>
    <row r="108" spans="1:9" ht="12.75" customHeight="1" x14ac:dyDescent="0.2">
      <c r="A108" s="181" t="s">
        <v>139</v>
      </c>
      <c r="B108" s="181"/>
      <c r="C108" s="181"/>
      <c r="D108" s="181"/>
      <c r="E108" s="181"/>
      <c r="F108" s="181"/>
      <c r="G108" s="13">
        <v>100</v>
      </c>
      <c r="H108" s="29">
        <v>0</v>
      </c>
      <c r="I108" s="29">
        <v>0</v>
      </c>
    </row>
    <row r="109" spans="1:9" ht="21.6" customHeight="1" x14ac:dyDescent="0.2">
      <c r="A109" s="181" t="s">
        <v>140</v>
      </c>
      <c r="B109" s="181"/>
      <c r="C109" s="181"/>
      <c r="D109" s="181"/>
      <c r="E109" s="181"/>
      <c r="F109" s="181"/>
      <c r="G109" s="13">
        <v>101</v>
      </c>
      <c r="H109" s="29">
        <v>0</v>
      </c>
      <c r="I109" s="29">
        <v>0</v>
      </c>
    </row>
    <row r="110" spans="1:9" ht="12.75" customHeight="1" x14ac:dyDescent="0.2">
      <c r="A110" s="181" t="s">
        <v>141</v>
      </c>
      <c r="B110" s="181"/>
      <c r="C110" s="181"/>
      <c r="D110" s="181"/>
      <c r="E110" s="181"/>
      <c r="F110" s="181"/>
      <c r="G110" s="13">
        <v>102</v>
      </c>
      <c r="H110" s="29">
        <v>0</v>
      </c>
      <c r="I110" s="29">
        <v>0</v>
      </c>
    </row>
    <row r="111" spans="1:9" ht="12.75" customHeight="1" x14ac:dyDescent="0.2">
      <c r="A111" s="181" t="s">
        <v>142</v>
      </c>
      <c r="B111" s="181"/>
      <c r="C111" s="181"/>
      <c r="D111" s="181"/>
      <c r="E111" s="181"/>
      <c r="F111" s="181"/>
      <c r="G111" s="13">
        <v>103</v>
      </c>
      <c r="H111" s="29">
        <v>716713314</v>
      </c>
      <c r="I111" s="29">
        <v>852187129</v>
      </c>
    </row>
    <row r="112" spans="1:9" ht="12.75" customHeight="1" x14ac:dyDescent="0.2">
      <c r="A112" s="181" t="s">
        <v>143</v>
      </c>
      <c r="B112" s="181"/>
      <c r="C112" s="181"/>
      <c r="D112" s="181"/>
      <c r="E112" s="181"/>
      <c r="F112" s="181"/>
      <c r="G112" s="13">
        <v>104</v>
      </c>
      <c r="H112" s="29">
        <v>0</v>
      </c>
      <c r="I112" s="29">
        <v>0</v>
      </c>
    </row>
    <row r="113" spans="1:9" ht="12.75" customHeight="1" x14ac:dyDescent="0.2">
      <c r="A113" s="181" t="s">
        <v>144</v>
      </c>
      <c r="B113" s="181"/>
      <c r="C113" s="181"/>
      <c r="D113" s="181"/>
      <c r="E113" s="181"/>
      <c r="F113" s="181"/>
      <c r="G113" s="13">
        <v>105</v>
      </c>
      <c r="H113" s="29">
        <v>0</v>
      </c>
      <c r="I113" s="29">
        <v>0</v>
      </c>
    </row>
    <row r="114" spans="1:9" ht="12.75" customHeight="1" x14ac:dyDescent="0.2">
      <c r="A114" s="181" t="s">
        <v>145</v>
      </c>
      <c r="B114" s="181"/>
      <c r="C114" s="181"/>
      <c r="D114" s="181"/>
      <c r="E114" s="181"/>
      <c r="F114" s="181"/>
      <c r="G114" s="13">
        <v>106</v>
      </c>
      <c r="H114" s="29">
        <v>0</v>
      </c>
      <c r="I114" s="29">
        <v>0</v>
      </c>
    </row>
    <row r="115" spans="1:9" ht="12.75" customHeight="1" x14ac:dyDescent="0.2">
      <c r="A115" s="181" t="s">
        <v>146</v>
      </c>
      <c r="B115" s="181"/>
      <c r="C115" s="181"/>
      <c r="D115" s="181"/>
      <c r="E115" s="181"/>
      <c r="F115" s="181"/>
      <c r="G115" s="13">
        <v>107</v>
      </c>
      <c r="H115" s="29">
        <v>0</v>
      </c>
      <c r="I115" s="29">
        <v>0</v>
      </c>
    </row>
    <row r="116" spans="1:9" ht="12.75" customHeight="1" x14ac:dyDescent="0.2">
      <c r="A116" s="181" t="s">
        <v>147</v>
      </c>
      <c r="B116" s="181"/>
      <c r="C116" s="181"/>
      <c r="D116" s="181"/>
      <c r="E116" s="181"/>
      <c r="F116" s="181"/>
      <c r="G116" s="13">
        <v>108</v>
      </c>
      <c r="H116" s="29">
        <v>0</v>
      </c>
      <c r="I116" s="29">
        <v>0</v>
      </c>
    </row>
    <row r="117" spans="1:9" ht="12.75" customHeight="1" x14ac:dyDescent="0.2">
      <c r="A117" s="183" t="s">
        <v>405</v>
      </c>
      <c r="B117" s="183"/>
      <c r="C117" s="183"/>
      <c r="D117" s="183"/>
      <c r="E117" s="183"/>
      <c r="F117" s="183"/>
      <c r="G117" s="14">
        <v>109</v>
      </c>
      <c r="H117" s="30">
        <f>SUM(H118:H131)</f>
        <v>163292343</v>
      </c>
      <c r="I117" s="30">
        <f>SUM(I118:I131)</f>
        <v>224569063</v>
      </c>
    </row>
    <row r="118" spans="1:9" ht="12.75" customHeight="1" x14ac:dyDescent="0.2">
      <c r="A118" s="181" t="s">
        <v>148</v>
      </c>
      <c r="B118" s="181"/>
      <c r="C118" s="181"/>
      <c r="D118" s="181"/>
      <c r="E118" s="181"/>
      <c r="F118" s="181"/>
      <c r="G118" s="13">
        <v>110</v>
      </c>
      <c r="H118" s="29">
        <v>7086439</v>
      </c>
      <c r="I118" s="29">
        <v>8525751</v>
      </c>
    </row>
    <row r="119" spans="1:9" ht="22.15" customHeight="1" x14ac:dyDescent="0.2">
      <c r="A119" s="181" t="s">
        <v>149</v>
      </c>
      <c r="B119" s="181"/>
      <c r="C119" s="181"/>
      <c r="D119" s="181"/>
      <c r="E119" s="181"/>
      <c r="F119" s="181"/>
      <c r="G119" s="13">
        <v>111</v>
      </c>
      <c r="H119" s="29">
        <v>0</v>
      </c>
      <c r="I119" s="29">
        <v>0</v>
      </c>
    </row>
    <row r="120" spans="1:9" ht="12.75" customHeight="1" x14ac:dyDescent="0.2">
      <c r="A120" s="181" t="s">
        <v>150</v>
      </c>
      <c r="B120" s="181"/>
      <c r="C120" s="181"/>
      <c r="D120" s="181"/>
      <c r="E120" s="181"/>
      <c r="F120" s="181"/>
      <c r="G120" s="13">
        <v>112</v>
      </c>
      <c r="H120" s="29">
        <v>0</v>
      </c>
      <c r="I120" s="29">
        <v>0</v>
      </c>
    </row>
    <row r="121" spans="1:9" ht="23.45" customHeight="1" x14ac:dyDescent="0.2">
      <c r="A121" s="181" t="s">
        <v>151</v>
      </c>
      <c r="B121" s="181"/>
      <c r="C121" s="181"/>
      <c r="D121" s="181"/>
      <c r="E121" s="181"/>
      <c r="F121" s="181"/>
      <c r="G121" s="13">
        <v>113</v>
      </c>
      <c r="H121" s="29">
        <v>0</v>
      </c>
      <c r="I121" s="29">
        <v>0</v>
      </c>
    </row>
    <row r="122" spans="1:9" ht="12.75" customHeight="1" x14ac:dyDescent="0.2">
      <c r="A122" s="181" t="s">
        <v>152</v>
      </c>
      <c r="B122" s="181"/>
      <c r="C122" s="181"/>
      <c r="D122" s="181"/>
      <c r="E122" s="181"/>
      <c r="F122" s="181"/>
      <c r="G122" s="13">
        <v>114</v>
      </c>
      <c r="H122" s="29">
        <v>0</v>
      </c>
      <c r="I122" s="29">
        <v>0</v>
      </c>
    </row>
    <row r="123" spans="1:9" ht="12.75" customHeight="1" x14ac:dyDescent="0.2">
      <c r="A123" s="181" t="s">
        <v>153</v>
      </c>
      <c r="B123" s="181"/>
      <c r="C123" s="181"/>
      <c r="D123" s="181"/>
      <c r="E123" s="181"/>
      <c r="F123" s="181"/>
      <c r="G123" s="13">
        <v>115</v>
      </c>
      <c r="H123" s="29">
        <v>60268088</v>
      </c>
      <c r="I123" s="29">
        <v>138915747</v>
      </c>
    </row>
    <row r="124" spans="1:9" ht="12.75" customHeight="1" x14ac:dyDescent="0.2">
      <c r="A124" s="181" t="s">
        <v>154</v>
      </c>
      <c r="B124" s="181"/>
      <c r="C124" s="181"/>
      <c r="D124" s="181"/>
      <c r="E124" s="181"/>
      <c r="F124" s="181"/>
      <c r="G124" s="13">
        <v>116</v>
      </c>
      <c r="H124" s="29">
        <v>4247365</v>
      </c>
      <c r="I124" s="29">
        <v>6862746</v>
      </c>
    </row>
    <row r="125" spans="1:9" ht="12.75" customHeight="1" x14ac:dyDescent="0.2">
      <c r="A125" s="181" t="s">
        <v>155</v>
      </c>
      <c r="B125" s="181"/>
      <c r="C125" s="181"/>
      <c r="D125" s="181"/>
      <c r="E125" s="181"/>
      <c r="F125" s="181"/>
      <c r="G125" s="13">
        <v>117</v>
      </c>
      <c r="H125" s="29">
        <v>24940420</v>
      </c>
      <c r="I125" s="29">
        <v>7736620</v>
      </c>
    </row>
    <row r="126" spans="1:9" x14ac:dyDescent="0.2">
      <c r="A126" s="181" t="s">
        <v>156</v>
      </c>
      <c r="B126" s="181"/>
      <c r="C126" s="181"/>
      <c r="D126" s="181"/>
      <c r="E126" s="181"/>
      <c r="F126" s="181"/>
      <c r="G126" s="13">
        <v>118</v>
      </c>
      <c r="H126" s="29">
        <v>0</v>
      </c>
      <c r="I126" s="29">
        <v>0</v>
      </c>
    </row>
    <row r="127" spans="1:9" x14ac:dyDescent="0.2">
      <c r="A127" s="181" t="s">
        <v>157</v>
      </c>
      <c r="B127" s="181"/>
      <c r="C127" s="181"/>
      <c r="D127" s="181"/>
      <c r="E127" s="181"/>
      <c r="F127" s="181"/>
      <c r="G127" s="13">
        <v>119</v>
      </c>
      <c r="H127" s="29">
        <v>15846627</v>
      </c>
      <c r="I127" s="29">
        <v>20586139</v>
      </c>
    </row>
    <row r="128" spans="1:9" x14ac:dyDescent="0.2">
      <c r="A128" s="181" t="s">
        <v>158</v>
      </c>
      <c r="B128" s="181"/>
      <c r="C128" s="181"/>
      <c r="D128" s="181"/>
      <c r="E128" s="181"/>
      <c r="F128" s="181"/>
      <c r="G128" s="13">
        <v>120</v>
      </c>
      <c r="H128" s="29">
        <v>2988663</v>
      </c>
      <c r="I128" s="29">
        <v>4095122</v>
      </c>
    </row>
    <row r="129" spans="1:9" x14ac:dyDescent="0.2">
      <c r="A129" s="181" t="s">
        <v>159</v>
      </c>
      <c r="B129" s="181"/>
      <c r="C129" s="181"/>
      <c r="D129" s="181"/>
      <c r="E129" s="181"/>
      <c r="F129" s="181"/>
      <c r="G129" s="13">
        <v>121</v>
      </c>
      <c r="H129" s="29">
        <v>0</v>
      </c>
      <c r="I129" s="29">
        <v>0</v>
      </c>
    </row>
    <row r="130" spans="1:9" x14ac:dyDescent="0.2">
      <c r="A130" s="181" t="s">
        <v>160</v>
      </c>
      <c r="B130" s="181"/>
      <c r="C130" s="181"/>
      <c r="D130" s="181"/>
      <c r="E130" s="181"/>
      <c r="F130" s="181"/>
      <c r="G130" s="13">
        <v>122</v>
      </c>
      <c r="H130" s="29">
        <v>0</v>
      </c>
      <c r="I130" s="29">
        <v>0</v>
      </c>
    </row>
    <row r="131" spans="1:9" x14ac:dyDescent="0.2">
      <c r="A131" s="181" t="s">
        <v>161</v>
      </c>
      <c r="B131" s="181"/>
      <c r="C131" s="181"/>
      <c r="D131" s="181"/>
      <c r="E131" s="181"/>
      <c r="F131" s="181"/>
      <c r="G131" s="13">
        <v>123</v>
      </c>
      <c r="H131" s="29">
        <v>47914741</v>
      </c>
      <c r="I131" s="29">
        <v>37846938</v>
      </c>
    </row>
    <row r="132" spans="1:9" ht="22.15" customHeight="1" x14ac:dyDescent="0.2">
      <c r="A132" s="182" t="s">
        <v>162</v>
      </c>
      <c r="B132" s="182"/>
      <c r="C132" s="182"/>
      <c r="D132" s="182"/>
      <c r="E132" s="182"/>
      <c r="F132" s="182"/>
      <c r="G132" s="13">
        <v>124</v>
      </c>
      <c r="H132" s="29">
        <v>0</v>
      </c>
      <c r="I132" s="29">
        <v>0</v>
      </c>
    </row>
    <row r="133" spans="1:9" x14ac:dyDescent="0.2">
      <c r="A133" s="183" t="s">
        <v>406</v>
      </c>
      <c r="B133" s="183"/>
      <c r="C133" s="183"/>
      <c r="D133" s="183"/>
      <c r="E133" s="183"/>
      <c r="F133" s="183"/>
      <c r="G133" s="14">
        <v>125</v>
      </c>
      <c r="H133" s="30">
        <f>H75+H98+H105+H117+H132</f>
        <v>2907349662</v>
      </c>
      <c r="I133" s="30">
        <f>I75+I98+I105+I117+I132</f>
        <v>3153473821</v>
      </c>
    </row>
    <row r="134" spans="1:9" x14ac:dyDescent="0.2">
      <c r="A134" s="182" t="s">
        <v>163</v>
      </c>
      <c r="B134" s="182"/>
      <c r="C134" s="182"/>
      <c r="D134" s="182"/>
      <c r="E134" s="182"/>
      <c r="F134" s="182"/>
      <c r="G134" s="13">
        <v>126</v>
      </c>
      <c r="H134" s="29">
        <v>0</v>
      </c>
      <c r="I134" s="29">
        <v>0</v>
      </c>
    </row>
  </sheetData>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64" orientation="portrait" r:id="rId1"/>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110" zoomScaleNormal="100" zoomScaleSheetLayoutView="110" workbookViewId="0">
      <selection activeCell="K10" sqref="K10"/>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18" t="s">
        <v>164</v>
      </c>
      <c r="B1" s="189"/>
      <c r="C1" s="189"/>
      <c r="D1" s="189"/>
      <c r="E1" s="189"/>
      <c r="F1" s="189"/>
      <c r="G1" s="189"/>
      <c r="H1" s="189"/>
      <c r="I1" s="189"/>
    </row>
    <row r="2" spans="1:11" x14ac:dyDescent="0.2">
      <c r="A2" s="217" t="s">
        <v>523</v>
      </c>
      <c r="B2" s="191"/>
      <c r="C2" s="191"/>
      <c r="D2" s="191"/>
      <c r="E2" s="191"/>
      <c r="F2" s="191"/>
      <c r="G2" s="191"/>
      <c r="H2" s="191"/>
      <c r="I2" s="191"/>
      <c r="J2" s="110"/>
      <c r="K2" s="110"/>
    </row>
    <row r="3" spans="1:11" x14ac:dyDescent="0.2">
      <c r="A3" s="222" t="s">
        <v>165</v>
      </c>
      <c r="B3" s="223"/>
      <c r="C3" s="223"/>
      <c r="D3" s="223"/>
      <c r="E3" s="223"/>
      <c r="F3" s="223"/>
      <c r="G3" s="223"/>
      <c r="H3" s="223"/>
      <c r="I3" s="223"/>
      <c r="J3" s="224"/>
      <c r="K3" s="224"/>
    </row>
    <row r="4" spans="1:11" x14ac:dyDescent="0.2">
      <c r="A4" s="225" t="s">
        <v>521</v>
      </c>
      <c r="B4" s="226"/>
      <c r="C4" s="226"/>
      <c r="D4" s="226"/>
      <c r="E4" s="226"/>
      <c r="F4" s="226"/>
      <c r="G4" s="226"/>
      <c r="H4" s="226"/>
      <c r="I4" s="226"/>
      <c r="J4" s="227"/>
      <c r="K4" s="227"/>
    </row>
    <row r="5" spans="1:11" ht="22.15" customHeight="1" x14ac:dyDescent="0.2">
      <c r="A5" s="219" t="s">
        <v>166</v>
      </c>
      <c r="B5" s="199"/>
      <c r="C5" s="199"/>
      <c r="D5" s="199"/>
      <c r="E5" s="199"/>
      <c r="F5" s="199"/>
      <c r="G5" s="219" t="s">
        <v>167</v>
      </c>
      <c r="H5" s="220" t="s">
        <v>168</v>
      </c>
      <c r="I5" s="221"/>
      <c r="J5" s="220" t="s">
        <v>169</v>
      </c>
      <c r="K5" s="221"/>
    </row>
    <row r="6" spans="1:11" x14ac:dyDescent="0.2">
      <c r="A6" s="199"/>
      <c r="B6" s="199"/>
      <c r="C6" s="199"/>
      <c r="D6" s="199"/>
      <c r="E6" s="199"/>
      <c r="F6" s="199"/>
      <c r="G6" s="199"/>
      <c r="H6" s="16" t="s">
        <v>170</v>
      </c>
      <c r="I6" s="16" t="s">
        <v>171</v>
      </c>
      <c r="J6" s="16" t="s">
        <v>172</v>
      </c>
      <c r="K6" s="16" t="s">
        <v>173</v>
      </c>
    </row>
    <row r="7" spans="1:11" x14ac:dyDescent="0.2">
      <c r="A7" s="228">
        <v>1</v>
      </c>
      <c r="B7" s="197"/>
      <c r="C7" s="197"/>
      <c r="D7" s="197"/>
      <c r="E7" s="197"/>
      <c r="F7" s="197"/>
      <c r="G7" s="15">
        <v>2</v>
      </c>
      <c r="H7" s="16">
        <v>3</v>
      </c>
      <c r="I7" s="16">
        <v>4</v>
      </c>
      <c r="J7" s="16">
        <v>5</v>
      </c>
      <c r="K7" s="16">
        <v>6</v>
      </c>
    </row>
    <row r="8" spans="1:11" x14ac:dyDescent="0.2">
      <c r="A8" s="211" t="s">
        <v>407</v>
      </c>
      <c r="B8" s="212"/>
      <c r="C8" s="212"/>
      <c r="D8" s="212"/>
      <c r="E8" s="212"/>
      <c r="F8" s="212"/>
      <c r="G8" s="14">
        <v>1</v>
      </c>
      <c r="H8" s="111">
        <f>SUM(H9:H13)</f>
        <v>410974000</v>
      </c>
      <c r="I8" s="111">
        <f>SUM(I9:I13)</f>
        <v>16947329</v>
      </c>
      <c r="J8" s="111">
        <f>SUM(J9:J13)</f>
        <v>623410284</v>
      </c>
      <c r="K8" s="111">
        <f>SUM(K9:K13)</f>
        <v>25371073</v>
      </c>
    </row>
    <row r="9" spans="1:11" x14ac:dyDescent="0.2">
      <c r="A9" s="181" t="s">
        <v>174</v>
      </c>
      <c r="B9" s="181"/>
      <c r="C9" s="181"/>
      <c r="D9" s="181"/>
      <c r="E9" s="181"/>
      <c r="F9" s="181"/>
      <c r="G9" s="13">
        <v>2</v>
      </c>
      <c r="H9" s="29">
        <v>6924338</v>
      </c>
      <c r="I9" s="29">
        <v>1937942</v>
      </c>
      <c r="J9" s="29">
        <v>7380157</v>
      </c>
      <c r="K9" s="29">
        <v>1908260</v>
      </c>
    </row>
    <row r="10" spans="1:11" x14ac:dyDescent="0.2">
      <c r="A10" s="181" t="s">
        <v>175</v>
      </c>
      <c r="B10" s="181"/>
      <c r="C10" s="181"/>
      <c r="D10" s="181"/>
      <c r="E10" s="181"/>
      <c r="F10" s="181"/>
      <c r="G10" s="13">
        <v>3</v>
      </c>
      <c r="H10" s="29">
        <v>391113717</v>
      </c>
      <c r="I10" s="29">
        <v>11895829</v>
      </c>
      <c r="J10" s="29">
        <v>611450617</v>
      </c>
      <c r="K10" s="29">
        <v>21948051</v>
      </c>
    </row>
    <row r="11" spans="1:11" x14ac:dyDescent="0.2">
      <c r="A11" s="181" t="s">
        <v>176</v>
      </c>
      <c r="B11" s="181"/>
      <c r="C11" s="181"/>
      <c r="D11" s="181"/>
      <c r="E11" s="181"/>
      <c r="F11" s="181"/>
      <c r="G11" s="13">
        <v>4</v>
      </c>
      <c r="H11" s="29">
        <v>0</v>
      </c>
      <c r="I11" s="29">
        <v>0</v>
      </c>
      <c r="J11" s="29">
        <v>0</v>
      </c>
      <c r="K11" s="29">
        <v>0</v>
      </c>
    </row>
    <row r="12" spans="1:11" x14ac:dyDescent="0.2">
      <c r="A12" s="181" t="s">
        <v>177</v>
      </c>
      <c r="B12" s="181"/>
      <c r="C12" s="181"/>
      <c r="D12" s="181"/>
      <c r="E12" s="181"/>
      <c r="F12" s="181"/>
      <c r="G12" s="13">
        <v>5</v>
      </c>
      <c r="H12" s="29">
        <v>0</v>
      </c>
      <c r="I12" s="29">
        <v>0</v>
      </c>
      <c r="J12" s="29">
        <v>0</v>
      </c>
      <c r="K12" s="29">
        <v>0</v>
      </c>
    </row>
    <row r="13" spans="1:11" x14ac:dyDescent="0.2">
      <c r="A13" s="181" t="s">
        <v>178</v>
      </c>
      <c r="B13" s="181"/>
      <c r="C13" s="181"/>
      <c r="D13" s="181"/>
      <c r="E13" s="181"/>
      <c r="F13" s="181"/>
      <c r="G13" s="13">
        <v>6</v>
      </c>
      <c r="H13" s="29">
        <v>12935945</v>
      </c>
      <c r="I13" s="29">
        <v>3113558</v>
      </c>
      <c r="J13" s="29">
        <v>4579510</v>
      </c>
      <c r="K13" s="29">
        <v>1514762</v>
      </c>
    </row>
    <row r="14" spans="1:11" ht="22.15" customHeight="1" x14ac:dyDescent="0.2">
      <c r="A14" s="211" t="s">
        <v>408</v>
      </c>
      <c r="B14" s="212"/>
      <c r="C14" s="212"/>
      <c r="D14" s="212"/>
      <c r="E14" s="212"/>
      <c r="F14" s="212"/>
      <c r="G14" s="14">
        <v>7</v>
      </c>
      <c r="H14" s="111">
        <f>H15+H16+H20+H24+H25+H26+H29+H36</f>
        <v>387119400</v>
      </c>
      <c r="I14" s="111">
        <f>I15+I16+I20+I24+I25+I26+I29+I36</f>
        <v>106045595</v>
      </c>
      <c r="J14" s="111">
        <f>J15+J16+J20+J24+J25+J26+J29+J36</f>
        <v>542183121</v>
      </c>
      <c r="K14" s="111">
        <f>K15+K16+K20+K24+K25+K26+K29+K36</f>
        <v>98147956</v>
      </c>
    </row>
    <row r="15" spans="1:11" x14ac:dyDescent="0.2">
      <c r="A15" s="181" t="s">
        <v>179</v>
      </c>
      <c r="B15" s="181"/>
      <c r="C15" s="181"/>
      <c r="D15" s="181"/>
      <c r="E15" s="181"/>
      <c r="F15" s="181"/>
      <c r="G15" s="13">
        <v>8</v>
      </c>
      <c r="H15" s="29">
        <v>0</v>
      </c>
      <c r="I15" s="29">
        <v>0</v>
      </c>
      <c r="J15" s="29">
        <v>0</v>
      </c>
      <c r="K15" s="29">
        <v>0</v>
      </c>
    </row>
    <row r="16" spans="1:11" x14ac:dyDescent="0.2">
      <c r="A16" s="185" t="s">
        <v>409</v>
      </c>
      <c r="B16" s="185"/>
      <c r="C16" s="185"/>
      <c r="D16" s="185"/>
      <c r="E16" s="185"/>
      <c r="F16" s="185"/>
      <c r="G16" s="14">
        <v>9</v>
      </c>
      <c r="H16" s="111">
        <f>SUM(H17:H19)</f>
        <v>145211732</v>
      </c>
      <c r="I16" s="111">
        <f>SUM(I17:I19)</f>
        <v>16998070</v>
      </c>
      <c r="J16" s="111">
        <f>SUM(J17:J19)</f>
        <v>223522878</v>
      </c>
      <c r="K16" s="111">
        <f>SUM(K17:K19)</f>
        <v>23393249</v>
      </c>
    </row>
    <row r="17" spans="1:11" x14ac:dyDescent="0.2">
      <c r="A17" s="213" t="s">
        <v>180</v>
      </c>
      <c r="B17" s="213"/>
      <c r="C17" s="213"/>
      <c r="D17" s="213"/>
      <c r="E17" s="213"/>
      <c r="F17" s="213"/>
      <c r="G17" s="13">
        <v>10</v>
      </c>
      <c r="H17" s="29">
        <v>53962757</v>
      </c>
      <c r="I17" s="29">
        <v>6337870</v>
      </c>
      <c r="J17" s="29">
        <v>101368211</v>
      </c>
      <c r="K17" s="29">
        <v>10691120</v>
      </c>
    </row>
    <row r="18" spans="1:11" x14ac:dyDescent="0.2">
      <c r="A18" s="213" t="s">
        <v>181</v>
      </c>
      <c r="B18" s="213"/>
      <c r="C18" s="213"/>
      <c r="D18" s="213"/>
      <c r="E18" s="213"/>
      <c r="F18" s="213"/>
      <c r="G18" s="13">
        <v>11</v>
      </c>
      <c r="H18" s="29">
        <v>150261</v>
      </c>
      <c r="I18" s="29">
        <v>9118</v>
      </c>
      <c r="J18" s="29">
        <v>274195</v>
      </c>
      <c r="K18" s="29">
        <v>20230</v>
      </c>
    </row>
    <row r="19" spans="1:11" x14ac:dyDescent="0.2">
      <c r="A19" s="213" t="s">
        <v>182</v>
      </c>
      <c r="B19" s="213"/>
      <c r="C19" s="213"/>
      <c r="D19" s="213"/>
      <c r="E19" s="213"/>
      <c r="F19" s="213"/>
      <c r="G19" s="13">
        <v>12</v>
      </c>
      <c r="H19" s="29">
        <v>91098714</v>
      </c>
      <c r="I19" s="29">
        <v>10651082</v>
      </c>
      <c r="J19" s="29">
        <v>121880472</v>
      </c>
      <c r="K19" s="29">
        <v>12681899</v>
      </c>
    </row>
    <row r="20" spans="1:11" x14ac:dyDescent="0.2">
      <c r="A20" s="185" t="s">
        <v>410</v>
      </c>
      <c r="B20" s="185"/>
      <c r="C20" s="185"/>
      <c r="D20" s="185"/>
      <c r="E20" s="185"/>
      <c r="F20" s="185"/>
      <c r="G20" s="14">
        <v>13</v>
      </c>
      <c r="H20" s="111">
        <f>SUM(H21:H23)</f>
        <v>109491002</v>
      </c>
      <c r="I20" s="111">
        <f>SUM(I21:I23)</f>
        <v>37409335</v>
      </c>
      <c r="J20" s="111">
        <f>SUM(J21:J23)</f>
        <v>182970759</v>
      </c>
      <c r="K20" s="111">
        <f>SUM(K21:K23)</f>
        <v>42804908</v>
      </c>
    </row>
    <row r="21" spans="1:11" x14ac:dyDescent="0.2">
      <c r="A21" s="213" t="s">
        <v>183</v>
      </c>
      <c r="B21" s="213"/>
      <c r="C21" s="213"/>
      <c r="D21" s="213"/>
      <c r="E21" s="213"/>
      <c r="F21" s="213"/>
      <c r="G21" s="13">
        <v>14</v>
      </c>
      <c r="H21" s="29">
        <v>76136245</v>
      </c>
      <c r="I21" s="29">
        <v>27506791</v>
      </c>
      <c r="J21" s="29">
        <v>123470818</v>
      </c>
      <c r="K21" s="29">
        <v>29618769</v>
      </c>
    </row>
    <row r="22" spans="1:11" x14ac:dyDescent="0.2">
      <c r="A22" s="213" t="s">
        <v>184</v>
      </c>
      <c r="B22" s="213"/>
      <c r="C22" s="213"/>
      <c r="D22" s="213"/>
      <c r="E22" s="213"/>
      <c r="F22" s="213"/>
      <c r="G22" s="13">
        <v>15</v>
      </c>
      <c r="H22" s="29">
        <v>22354137</v>
      </c>
      <c r="I22" s="29">
        <v>6439120</v>
      </c>
      <c r="J22" s="29">
        <v>38935981</v>
      </c>
      <c r="K22" s="29">
        <v>8602766</v>
      </c>
    </row>
    <row r="23" spans="1:11" x14ac:dyDescent="0.2">
      <c r="A23" s="213" t="s">
        <v>185</v>
      </c>
      <c r="B23" s="213"/>
      <c r="C23" s="213"/>
      <c r="D23" s="213"/>
      <c r="E23" s="213"/>
      <c r="F23" s="213"/>
      <c r="G23" s="13">
        <v>16</v>
      </c>
      <c r="H23" s="29">
        <v>11000620</v>
      </c>
      <c r="I23" s="29">
        <v>3463424</v>
      </c>
      <c r="J23" s="29">
        <v>20563960</v>
      </c>
      <c r="K23" s="29">
        <v>4583373</v>
      </c>
    </row>
    <row r="24" spans="1:11" x14ac:dyDescent="0.2">
      <c r="A24" s="181" t="s">
        <v>186</v>
      </c>
      <c r="B24" s="181"/>
      <c r="C24" s="181"/>
      <c r="D24" s="181"/>
      <c r="E24" s="181"/>
      <c r="F24" s="181"/>
      <c r="G24" s="13">
        <v>17</v>
      </c>
      <c r="H24" s="29">
        <v>70764684</v>
      </c>
      <c r="I24" s="29">
        <v>17803260</v>
      </c>
      <c r="J24" s="29">
        <v>80825083</v>
      </c>
      <c r="K24" s="29">
        <v>24131202</v>
      </c>
    </row>
    <row r="25" spans="1:11" x14ac:dyDescent="0.2">
      <c r="A25" s="181" t="s">
        <v>187</v>
      </c>
      <c r="B25" s="181"/>
      <c r="C25" s="181"/>
      <c r="D25" s="181"/>
      <c r="E25" s="181"/>
      <c r="F25" s="181"/>
      <c r="G25" s="13">
        <v>18</v>
      </c>
      <c r="H25" s="29">
        <v>0</v>
      </c>
      <c r="I25" s="29">
        <v>0</v>
      </c>
      <c r="J25" s="29">
        <v>0</v>
      </c>
      <c r="K25" s="29">
        <v>0</v>
      </c>
    </row>
    <row r="26" spans="1:11" x14ac:dyDescent="0.2">
      <c r="A26" s="185" t="s">
        <v>411</v>
      </c>
      <c r="B26" s="185"/>
      <c r="C26" s="185"/>
      <c r="D26" s="185"/>
      <c r="E26" s="185"/>
      <c r="F26" s="185"/>
      <c r="G26" s="14">
        <v>19</v>
      </c>
      <c r="H26" s="111">
        <f>H27+H28</f>
        <v>0</v>
      </c>
      <c r="I26" s="111">
        <f>I27+I28</f>
        <v>0</v>
      </c>
      <c r="J26" s="111">
        <f>J27+J28</f>
        <v>0</v>
      </c>
      <c r="K26" s="111">
        <f>K27+K28</f>
        <v>0</v>
      </c>
    </row>
    <row r="27" spans="1:11" x14ac:dyDescent="0.2">
      <c r="A27" s="213" t="s">
        <v>188</v>
      </c>
      <c r="B27" s="213"/>
      <c r="C27" s="213"/>
      <c r="D27" s="213"/>
      <c r="E27" s="213"/>
      <c r="F27" s="213"/>
      <c r="G27" s="13">
        <v>20</v>
      </c>
      <c r="H27" s="29">
        <v>0</v>
      </c>
      <c r="I27" s="29">
        <v>0</v>
      </c>
      <c r="J27" s="29">
        <v>0</v>
      </c>
      <c r="K27" s="29">
        <v>0</v>
      </c>
    </row>
    <row r="28" spans="1:11" x14ac:dyDescent="0.2">
      <c r="A28" s="213" t="s">
        <v>189</v>
      </c>
      <c r="B28" s="213"/>
      <c r="C28" s="213"/>
      <c r="D28" s="213"/>
      <c r="E28" s="213"/>
      <c r="F28" s="213"/>
      <c r="G28" s="13">
        <v>21</v>
      </c>
      <c r="H28" s="29">
        <v>0</v>
      </c>
      <c r="I28" s="29">
        <v>0</v>
      </c>
      <c r="J28" s="29">
        <v>0</v>
      </c>
      <c r="K28" s="29">
        <v>0</v>
      </c>
    </row>
    <row r="29" spans="1:11" x14ac:dyDescent="0.2">
      <c r="A29" s="185" t="s">
        <v>412</v>
      </c>
      <c r="B29" s="185"/>
      <c r="C29" s="185"/>
      <c r="D29" s="185"/>
      <c r="E29" s="185"/>
      <c r="F29" s="185"/>
      <c r="G29" s="14">
        <v>22</v>
      </c>
      <c r="H29" s="111">
        <f>SUM(H30:H35)</f>
        <v>0</v>
      </c>
      <c r="I29" s="111">
        <f>SUM(I30:I35)</f>
        <v>0</v>
      </c>
      <c r="J29" s="111">
        <f>SUM(J30:J35)</f>
        <v>0</v>
      </c>
      <c r="K29" s="111">
        <f>SUM(K30:K35)</f>
        <v>0</v>
      </c>
    </row>
    <row r="30" spans="1:11" x14ac:dyDescent="0.2">
      <c r="A30" s="213" t="s">
        <v>190</v>
      </c>
      <c r="B30" s="213"/>
      <c r="C30" s="213"/>
      <c r="D30" s="213"/>
      <c r="E30" s="213"/>
      <c r="F30" s="213"/>
      <c r="G30" s="13">
        <v>23</v>
      </c>
      <c r="H30" s="29">
        <v>0</v>
      </c>
      <c r="I30" s="29">
        <v>0</v>
      </c>
      <c r="J30" s="29">
        <v>0</v>
      </c>
      <c r="K30" s="29">
        <v>0</v>
      </c>
    </row>
    <row r="31" spans="1:11" x14ac:dyDescent="0.2">
      <c r="A31" s="213" t="s">
        <v>191</v>
      </c>
      <c r="B31" s="213"/>
      <c r="C31" s="213"/>
      <c r="D31" s="213"/>
      <c r="E31" s="213"/>
      <c r="F31" s="213"/>
      <c r="G31" s="13">
        <v>24</v>
      </c>
      <c r="H31" s="29">
        <v>0</v>
      </c>
      <c r="I31" s="29">
        <v>0</v>
      </c>
      <c r="J31" s="29">
        <v>0</v>
      </c>
      <c r="K31" s="29">
        <v>0</v>
      </c>
    </row>
    <row r="32" spans="1:11" x14ac:dyDescent="0.2">
      <c r="A32" s="213" t="s">
        <v>192</v>
      </c>
      <c r="B32" s="213"/>
      <c r="C32" s="213"/>
      <c r="D32" s="213"/>
      <c r="E32" s="213"/>
      <c r="F32" s="213"/>
      <c r="G32" s="13">
        <v>25</v>
      </c>
      <c r="H32" s="29">
        <v>0</v>
      </c>
      <c r="I32" s="29">
        <v>0</v>
      </c>
      <c r="J32" s="29">
        <v>0</v>
      </c>
      <c r="K32" s="29">
        <v>0</v>
      </c>
    </row>
    <row r="33" spans="1:11" x14ac:dyDescent="0.2">
      <c r="A33" s="213" t="s">
        <v>193</v>
      </c>
      <c r="B33" s="213"/>
      <c r="C33" s="213"/>
      <c r="D33" s="213"/>
      <c r="E33" s="213"/>
      <c r="F33" s="213"/>
      <c r="G33" s="13">
        <v>26</v>
      </c>
      <c r="H33" s="29">
        <v>0</v>
      </c>
      <c r="I33" s="29">
        <v>0</v>
      </c>
      <c r="J33" s="29">
        <v>0</v>
      </c>
      <c r="K33" s="29">
        <v>0</v>
      </c>
    </row>
    <row r="34" spans="1:11" x14ac:dyDescent="0.2">
      <c r="A34" s="213" t="s">
        <v>194</v>
      </c>
      <c r="B34" s="213"/>
      <c r="C34" s="213"/>
      <c r="D34" s="213"/>
      <c r="E34" s="213"/>
      <c r="F34" s="213"/>
      <c r="G34" s="13">
        <v>27</v>
      </c>
      <c r="H34" s="29">
        <v>0</v>
      </c>
      <c r="I34" s="29">
        <v>0</v>
      </c>
      <c r="J34" s="29">
        <v>0</v>
      </c>
      <c r="K34" s="29">
        <v>0</v>
      </c>
    </row>
    <row r="35" spans="1:11" x14ac:dyDescent="0.2">
      <c r="A35" s="213" t="s">
        <v>195</v>
      </c>
      <c r="B35" s="213"/>
      <c r="C35" s="213"/>
      <c r="D35" s="213"/>
      <c r="E35" s="213"/>
      <c r="F35" s="213"/>
      <c r="G35" s="13">
        <v>28</v>
      </c>
      <c r="H35" s="29">
        <v>0</v>
      </c>
      <c r="I35" s="29">
        <v>0</v>
      </c>
      <c r="J35" s="29">
        <v>0</v>
      </c>
      <c r="K35" s="29">
        <v>0</v>
      </c>
    </row>
    <row r="36" spans="1:11" x14ac:dyDescent="0.2">
      <c r="A36" s="181" t="s">
        <v>196</v>
      </c>
      <c r="B36" s="181"/>
      <c r="C36" s="181"/>
      <c r="D36" s="181"/>
      <c r="E36" s="181"/>
      <c r="F36" s="181"/>
      <c r="G36" s="13">
        <v>29</v>
      </c>
      <c r="H36" s="29">
        <v>61651982</v>
      </c>
      <c r="I36" s="29">
        <v>33834930</v>
      </c>
      <c r="J36" s="29">
        <v>54864401</v>
      </c>
      <c r="K36" s="29">
        <v>7818597</v>
      </c>
    </row>
    <row r="37" spans="1:11" x14ac:dyDescent="0.2">
      <c r="A37" s="211" t="s">
        <v>413</v>
      </c>
      <c r="B37" s="212"/>
      <c r="C37" s="212"/>
      <c r="D37" s="212"/>
      <c r="E37" s="212"/>
      <c r="F37" s="212"/>
      <c r="G37" s="14">
        <v>30</v>
      </c>
      <c r="H37" s="111">
        <f>SUM(H38:H47)</f>
        <v>5602323</v>
      </c>
      <c r="I37" s="111">
        <f>SUM(I38:I47)</f>
        <v>1739778</v>
      </c>
      <c r="J37" s="111">
        <f>SUM(J38:J47)</f>
        <v>8236724</v>
      </c>
      <c r="K37" s="111">
        <f>SUM(K38:K47)</f>
        <v>2242127</v>
      </c>
    </row>
    <row r="38" spans="1:11" ht="23.45" customHeight="1" x14ac:dyDescent="0.2">
      <c r="A38" s="181" t="s">
        <v>197</v>
      </c>
      <c r="B38" s="181"/>
      <c r="C38" s="181"/>
      <c r="D38" s="181"/>
      <c r="E38" s="181"/>
      <c r="F38" s="181"/>
      <c r="G38" s="13">
        <v>31</v>
      </c>
      <c r="H38" s="29">
        <v>0</v>
      </c>
      <c r="I38" s="29">
        <v>0</v>
      </c>
      <c r="J38" s="29">
        <v>0</v>
      </c>
      <c r="K38" s="29">
        <v>0</v>
      </c>
    </row>
    <row r="39" spans="1:11" ht="25.15" customHeight="1" x14ac:dyDescent="0.2">
      <c r="A39" s="181" t="s">
        <v>198</v>
      </c>
      <c r="B39" s="181"/>
      <c r="C39" s="181"/>
      <c r="D39" s="181"/>
      <c r="E39" s="181"/>
      <c r="F39" s="181"/>
      <c r="G39" s="13">
        <v>32</v>
      </c>
      <c r="H39" s="29">
        <v>0</v>
      </c>
      <c r="I39" s="29">
        <v>0</v>
      </c>
      <c r="J39" s="29">
        <v>0</v>
      </c>
      <c r="K39" s="29">
        <v>0</v>
      </c>
    </row>
    <row r="40" spans="1:11" ht="25.15" customHeight="1" x14ac:dyDescent="0.2">
      <c r="A40" s="181" t="s">
        <v>199</v>
      </c>
      <c r="B40" s="181"/>
      <c r="C40" s="181"/>
      <c r="D40" s="181"/>
      <c r="E40" s="181"/>
      <c r="F40" s="181"/>
      <c r="G40" s="13">
        <v>33</v>
      </c>
      <c r="H40" s="29">
        <v>0</v>
      </c>
      <c r="I40" s="29">
        <v>0</v>
      </c>
      <c r="J40" s="29">
        <v>0</v>
      </c>
      <c r="K40" s="29">
        <v>0</v>
      </c>
    </row>
    <row r="41" spans="1:11" ht="25.15" customHeight="1" x14ac:dyDescent="0.2">
      <c r="A41" s="181" t="s">
        <v>200</v>
      </c>
      <c r="B41" s="181"/>
      <c r="C41" s="181"/>
      <c r="D41" s="181"/>
      <c r="E41" s="181"/>
      <c r="F41" s="181"/>
      <c r="G41" s="13">
        <v>34</v>
      </c>
      <c r="H41" s="29">
        <v>5536616</v>
      </c>
      <c r="I41" s="29">
        <v>1716075</v>
      </c>
      <c r="J41" s="29">
        <v>8035022</v>
      </c>
      <c r="K41" s="29">
        <v>2209589</v>
      </c>
    </row>
    <row r="42" spans="1:11" ht="25.15" customHeight="1" x14ac:dyDescent="0.2">
      <c r="A42" s="181" t="s">
        <v>201</v>
      </c>
      <c r="B42" s="181"/>
      <c r="C42" s="181"/>
      <c r="D42" s="181"/>
      <c r="E42" s="181"/>
      <c r="F42" s="181"/>
      <c r="G42" s="13">
        <v>35</v>
      </c>
      <c r="H42" s="29">
        <v>0</v>
      </c>
      <c r="I42" s="29">
        <v>0</v>
      </c>
      <c r="J42" s="29">
        <v>0</v>
      </c>
      <c r="K42" s="29">
        <v>0</v>
      </c>
    </row>
    <row r="43" spans="1:11" x14ac:dyDescent="0.2">
      <c r="A43" s="181" t="s">
        <v>202</v>
      </c>
      <c r="B43" s="181"/>
      <c r="C43" s="181"/>
      <c r="D43" s="181"/>
      <c r="E43" s="181"/>
      <c r="F43" s="181"/>
      <c r="G43" s="13">
        <v>36</v>
      </c>
      <c r="H43" s="29">
        <v>0</v>
      </c>
      <c r="I43" s="29">
        <v>0</v>
      </c>
      <c r="J43" s="29">
        <v>0</v>
      </c>
      <c r="K43" s="29">
        <v>0</v>
      </c>
    </row>
    <row r="44" spans="1:11" x14ac:dyDescent="0.2">
      <c r="A44" s="181" t="s">
        <v>203</v>
      </c>
      <c r="B44" s="181"/>
      <c r="C44" s="181"/>
      <c r="D44" s="181"/>
      <c r="E44" s="181"/>
      <c r="F44" s="181"/>
      <c r="G44" s="13">
        <v>37</v>
      </c>
      <c r="H44" s="29">
        <v>23703</v>
      </c>
      <c r="I44" s="29">
        <v>23703</v>
      </c>
      <c r="J44" s="29">
        <v>73587</v>
      </c>
      <c r="K44" s="29">
        <v>32538</v>
      </c>
    </row>
    <row r="45" spans="1:11" x14ac:dyDescent="0.2">
      <c r="A45" s="181" t="s">
        <v>204</v>
      </c>
      <c r="B45" s="181"/>
      <c r="C45" s="181"/>
      <c r="D45" s="181"/>
      <c r="E45" s="181"/>
      <c r="F45" s="181"/>
      <c r="G45" s="13">
        <v>38</v>
      </c>
      <c r="H45" s="29">
        <v>42004</v>
      </c>
      <c r="I45" s="29">
        <v>0</v>
      </c>
      <c r="J45" s="29">
        <v>128115</v>
      </c>
      <c r="K45" s="29">
        <v>0</v>
      </c>
    </row>
    <row r="46" spans="1:11" x14ac:dyDescent="0.2">
      <c r="A46" s="181" t="s">
        <v>205</v>
      </c>
      <c r="B46" s="181"/>
      <c r="C46" s="181"/>
      <c r="D46" s="181"/>
      <c r="E46" s="181"/>
      <c r="F46" s="181"/>
      <c r="G46" s="13">
        <v>39</v>
      </c>
      <c r="H46" s="29">
        <v>0</v>
      </c>
      <c r="I46" s="29">
        <v>0</v>
      </c>
      <c r="J46" s="29">
        <v>0</v>
      </c>
      <c r="K46" s="29">
        <v>0</v>
      </c>
    </row>
    <row r="47" spans="1:11" x14ac:dyDescent="0.2">
      <c r="A47" s="181" t="s">
        <v>206</v>
      </c>
      <c r="B47" s="181"/>
      <c r="C47" s="181"/>
      <c r="D47" s="181"/>
      <c r="E47" s="181"/>
      <c r="F47" s="181"/>
      <c r="G47" s="13">
        <v>40</v>
      </c>
      <c r="H47" s="29">
        <v>0</v>
      </c>
      <c r="I47" s="29">
        <v>0</v>
      </c>
      <c r="J47" s="29">
        <v>0</v>
      </c>
      <c r="K47" s="29">
        <v>0</v>
      </c>
    </row>
    <row r="48" spans="1:11" x14ac:dyDescent="0.2">
      <c r="A48" s="211" t="s">
        <v>414</v>
      </c>
      <c r="B48" s="212"/>
      <c r="C48" s="212"/>
      <c r="D48" s="212"/>
      <c r="E48" s="212"/>
      <c r="F48" s="212"/>
      <c r="G48" s="14">
        <v>41</v>
      </c>
      <c r="H48" s="111">
        <f>SUM(H49:H55)</f>
        <v>15705314</v>
      </c>
      <c r="I48" s="111">
        <f>SUM(I49:I55)</f>
        <v>5082339</v>
      </c>
      <c r="J48" s="111">
        <f>SUM(J49:J55)</f>
        <v>16240163</v>
      </c>
      <c r="K48" s="111">
        <f>SUM(K49:K55)</f>
        <v>4664618</v>
      </c>
    </row>
    <row r="49" spans="1:11" ht="25.15" customHeight="1" x14ac:dyDescent="0.2">
      <c r="A49" s="181" t="s">
        <v>207</v>
      </c>
      <c r="B49" s="181"/>
      <c r="C49" s="181"/>
      <c r="D49" s="181"/>
      <c r="E49" s="181"/>
      <c r="F49" s="181"/>
      <c r="G49" s="13">
        <v>42</v>
      </c>
      <c r="H49" s="29">
        <v>285</v>
      </c>
      <c r="I49" s="29">
        <v>285</v>
      </c>
      <c r="J49" s="29">
        <v>367</v>
      </c>
      <c r="K49" s="29">
        <v>367</v>
      </c>
    </row>
    <row r="50" spans="1:11" ht="24" customHeight="1" x14ac:dyDescent="0.2">
      <c r="A50" s="207" t="s">
        <v>208</v>
      </c>
      <c r="B50" s="207"/>
      <c r="C50" s="207"/>
      <c r="D50" s="207"/>
      <c r="E50" s="207"/>
      <c r="F50" s="207"/>
      <c r="G50" s="13">
        <v>43</v>
      </c>
      <c r="H50" s="29">
        <v>0</v>
      </c>
      <c r="I50" s="29">
        <v>0</v>
      </c>
      <c r="J50" s="29">
        <v>0</v>
      </c>
      <c r="K50" s="29">
        <v>0</v>
      </c>
    </row>
    <row r="51" spans="1:11" x14ac:dyDescent="0.2">
      <c r="A51" s="207" t="s">
        <v>209</v>
      </c>
      <c r="B51" s="207"/>
      <c r="C51" s="207"/>
      <c r="D51" s="207"/>
      <c r="E51" s="207"/>
      <c r="F51" s="207"/>
      <c r="G51" s="13">
        <v>44</v>
      </c>
      <c r="H51" s="29">
        <v>15705029</v>
      </c>
      <c r="I51" s="29">
        <v>5035900</v>
      </c>
      <c r="J51" s="29">
        <v>15560210</v>
      </c>
      <c r="K51" s="29">
        <v>4569713</v>
      </c>
    </row>
    <row r="52" spans="1:11" x14ac:dyDescent="0.2">
      <c r="A52" s="207" t="s">
        <v>210</v>
      </c>
      <c r="B52" s="207"/>
      <c r="C52" s="207"/>
      <c r="D52" s="207"/>
      <c r="E52" s="207"/>
      <c r="F52" s="207"/>
      <c r="G52" s="13">
        <v>45</v>
      </c>
      <c r="H52" s="29">
        <v>0</v>
      </c>
      <c r="I52" s="29">
        <v>36754</v>
      </c>
      <c r="J52" s="29">
        <v>679586</v>
      </c>
      <c r="K52" s="29">
        <v>94538</v>
      </c>
    </row>
    <row r="53" spans="1:11" x14ac:dyDescent="0.2">
      <c r="A53" s="207" t="s">
        <v>211</v>
      </c>
      <c r="B53" s="207"/>
      <c r="C53" s="207"/>
      <c r="D53" s="207"/>
      <c r="E53" s="207"/>
      <c r="F53" s="207"/>
      <c r="G53" s="13">
        <v>46</v>
      </c>
      <c r="H53" s="29">
        <v>0</v>
      </c>
      <c r="I53" s="29">
        <v>0</v>
      </c>
      <c r="J53" s="29">
        <v>0</v>
      </c>
      <c r="K53" s="29">
        <v>0</v>
      </c>
    </row>
    <row r="54" spans="1:11" x14ac:dyDescent="0.2">
      <c r="A54" s="207" t="s">
        <v>212</v>
      </c>
      <c r="B54" s="207"/>
      <c r="C54" s="207"/>
      <c r="D54" s="207"/>
      <c r="E54" s="207"/>
      <c r="F54" s="207"/>
      <c r="G54" s="13">
        <v>47</v>
      </c>
      <c r="H54" s="29">
        <v>0</v>
      </c>
      <c r="I54" s="29">
        <v>0</v>
      </c>
      <c r="J54" s="29">
        <v>0</v>
      </c>
      <c r="K54" s="29">
        <v>0</v>
      </c>
    </row>
    <row r="55" spans="1:11" x14ac:dyDescent="0.2">
      <c r="A55" s="207" t="s">
        <v>213</v>
      </c>
      <c r="B55" s="207"/>
      <c r="C55" s="207"/>
      <c r="D55" s="207"/>
      <c r="E55" s="207"/>
      <c r="F55" s="207"/>
      <c r="G55" s="13">
        <v>48</v>
      </c>
      <c r="H55" s="29">
        <v>0</v>
      </c>
      <c r="I55" s="29">
        <v>9400</v>
      </c>
      <c r="J55" s="29">
        <v>0</v>
      </c>
      <c r="K55" s="29">
        <v>0</v>
      </c>
    </row>
    <row r="56" spans="1:11" ht="22.15" customHeight="1" x14ac:dyDescent="0.2">
      <c r="A56" s="216" t="s">
        <v>214</v>
      </c>
      <c r="B56" s="216"/>
      <c r="C56" s="216"/>
      <c r="D56" s="216"/>
      <c r="E56" s="216"/>
      <c r="F56" s="216"/>
      <c r="G56" s="13">
        <v>49</v>
      </c>
      <c r="H56" s="29">
        <v>0</v>
      </c>
      <c r="I56" s="29">
        <v>0</v>
      </c>
      <c r="J56" s="29">
        <v>0</v>
      </c>
      <c r="K56" s="29">
        <v>0</v>
      </c>
    </row>
    <row r="57" spans="1:11" x14ac:dyDescent="0.2">
      <c r="A57" s="216" t="s">
        <v>215</v>
      </c>
      <c r="B57" s="216"/>
      <c r="C57" s="216"/>
      <c r="D57" s="216"/>
      <c r="E57" s="216"/>
      <c r="F57" s="216"/>
      <c r="G57" s="13">
        <v>50</v>
      </c>
      <c r="H57" s="29">
        <v>0</v>
      </c>
      <c r="I57" s="29">
        <v>0</v>
      </c>
      <c r="J57" s="29">
        <v>0</v>
      </c>
      <c r="K57" s="29">
        <v>0</v>
      </c>
    </row>
    <row r="58" spans="1:11" ht="24.6" customHeight="1" x14ac:dyDescent="0.2">
      <c r="A58" s="216" t="s">
        <v>216</v>
      </c>
      <c r="B58" s="216"/>
      <c r="C58" s="216"/>
      <c r="D58" s="216"/>
      <c r="E58" s="216"/>
      <c r="F58" s="216"/>
      <c r="G58" s="13">
        <v>51</v>
      </c>
      <c r="H58" s="29">
        <v>0</v>
      </c>
      <c r="I58" s="29">
        <v>0</v>
      </c>
      <c r="J58" s="29">
        <v>0</v>
      </c>
      <c r="K58" s="29">
        <v>0</v>
      </c>
    </row>
    <row r="59" spans="1:11" x14ac:dyDescent="0.2">
      <c r="A59" s="216" t="s">
        <v>217</v>
      </c>
      <c r="B59" s="216"/>
      <c r="C59" s="216"/>
      <c r="D59" s="216"/>
      <c r="E59" s="216"/>
      <c r="F59" s="216"/>
      <c r="G59" s="13">
        <v>52</v>
      </c>
      <c r="H59" s="29">
        <v>0</v>
      </c>
      <c r="I59" s="29">
        <v>0</v>
      </c>
      <c r="J59" s="29">
        <v>0</v>
      </c>
      <c r="K59" s="29">
        <v>0</v>
      </c>
    </row>
    <row r="60" spans="1:11" x14ac:dyDescent="0.2">
      <c r="A60" s="211" t="s">
        <v>415</v>
      </c>
      <c r="B60" s="212"/>
      <c r="C60" s="212"/>
      <c r="D60" s="212"/>
      <c r="E60" s="212"/>
      <c r="F60" s="212"/>
      <c r="G60" s="14">
        <v>53</v>
      </c>
      <c r="H60" s="111">
        <f>H8+H37+H56+H57</f>
        <v>416576323</v>
      </c>
      <c r="I60" s="111">
        <f t="shared" ref="I60:K60" si="0">I8+I37+I56+I57</f>
        <v>18687107</v>
      </c>
      <c r="J60" s="111">
        <f t="shared" si="0"/>
        <v>631647008</v>
      </c>
      <c r="K60" s="111">
        <f t="shared" si="0"/>
        <v>27613200</v>
      </c>
    </row>
    <row r="61" spans="1:11" x14ac:dyDescent="0.2">
      <c r="A61" s="211" t="s">
        <v>416</v>
      </c>
      <c r="B61" s="212"/>
      <c r="C61" s="212"/>
      <c r="D61" s="212"/>
      <c r="E61" s="212"/>
      <c r="F61" s="212"/>
      <c r="G61" s="14">
        <v>54</v>
      </c>
      <c r="H61" s="111">
        <f>H14+H48+H58+H59</f>
        <v>402824714</v>
      </c>
      <c r="I61" s="111">
        <f t="shared" ref="I61:K61" si="1">I14+I48+I58+I59</f>
        <v>111127934</v>
      </c>
      <c r="J61" s="111">
        <f t="shared" si="1"/>
        <v>558423284</v>
      </c>
      <c r="K61" s="111">
        <f t="shared" si="1"/>
        <v>102812574</v>
      </c>
    </row>
    <row r="62" spans="1:11" x14ac:dyDescent="0.2">
      <c r="A62" s="211" t="s">
        <v>417</v>
      </c>
      <c r="B62" s="212"/>
      <c r="C62" s="212"/>
      <c r="D62" s="212"/>
      <c r="E62" s="212"/>
      <c r="F62" s="212"/>
      <c r="G62" s="14">
        <v>55</v>
      </c>
      <c r="H62" s="111">
        <f>H60-H61</f>
        <v>13751609</v>
      </c>
      <c r="I62" s="111">
        <f t="shared" ref="I62:K62" si="2">I60-I61</f>
        <v>-92440827</v>
      </c>
      <c r="J62" s="111">
        <f t="shared" si="2"/>
        <v>73223724</v>
      </c>
      <c r="K62" s="111">
        <f t="shared" si="2"/>
        <v>-75199374</v>
      </c>
    </row>
    <row r="63" spans="1:11" x14ac:dyDescent="0.2">
      <c r="A63" s="210" t="s">
        <v>419</v>
      </c>
      <c r="B63" s="210"/>
      <c r="C63" s="210"/>
      <c r="D63" s="210"/>
      <c r="E63" s="210"/>
      <c r="F63" s="210"/>
      <c r="G63" s="14">
        <v>56</v>
      </c>
      <c r="H63" s="111">
        <f>+IF((H60-H61)&gt;0,(H60-H61),0)</f>
        <v>13751609</v>
      </c>
      <c r="I63" s="111">
        <f t="shared" ref="I63:K63" si="3">+IF((I60-I61)&gt;0,(I60-I61),0)</f>
        <v>0</v>
      </c>
      <c r="J63" s="111">
        <f t="shared" si="3"/>
        <v>73223724</v>
      </c>
      <c r="K63" s="111">
        <f t="shared" si="3"/>
        <v>0</v>
      </c>
    </row>
    <row r="64" spans="1:11" x14ac:dyDescent="0.2">
      <c r="A64" s="210" t="s">
        <v>418</v>
      </c>
      <c r="B64" s="210"/>
      <c r="C64" s="210"/>
      <c r="D64" s="210"/>
      <c r="E64" s="210"/>
      <c r="F64" s="210"/>
      <c r="G64" s="14">
        <v>57</v>
      </c>
      <c r="H64" s="111">
        <f>+IF((H60-H61)&lt;0,(H60-H61),0)</f>
        <v>0</v>
      </c>
      <c r="I64" s="111">
        <f t="shared" ref="I64:K64" si="4">+IF((I60-I61)&lt;0,(I60-I61),0)</f>
        <v>-92440827</v>
      </c>
      <c r="J64" s="111">
        <f t="shared" si="4"/>
        <v>0</v>
      </c>
      <c r="K64" s="111">
        <f t="shared" si="4"/>
        <v>-75199374</v>
      </c>
    </row>
    <row r="65" spans="1:11" x14ac:dyDescent="0.2">
      <c r="A65" s="216" t="s">
        <v>218</v>
      </c>
      <c r="B65" s="216"/>
      <c r="C65" s="216"/>
      <c r="D65" s="216"/>
      <c r="E65" s="216"/>
      <c r="F65" s="216"/>
      <c r="G65" s="13">
        <v>58</v>
      </c>
      <c r="H65" s="29">
        <v>-31865722</v>
      </c>
      <c r="I65" s="29">
        <v>-31865722</v>
      </c>
      <c r="J65" s="29">
        <v>20182397</v>
      </c>
      <c r="K65" s="29">
        <v>20182397</v>
      </c>
    </row>
    <row r="66" spans="1:11" x14ac:dyDescent="0.2">
      <c r="A66" s="211" t="s">
        <v>420</v>
      </c>
      <c r="B66" s="212"/>
      <c r="C66" s="212"/>
      <c r="D66" s="212"/>
      <c r="E66" s="212"/>
      <c r="F66" s="212"/>
      <c r="G66" s="14">
        <v>59</v>
      </c>
      <c r="H66" s="111">
        <f>H62-H65</f>
        <v>45617331</v>
      </c>
      <c r="I66" s="111">
        <f t="shared" ref="I66:K66" si="5">I62-I65</f>
        <v>-60575105</v>
      </c>
      <c r="J66" s="111">
        <f t="shared" si="5"/>
        <v>53041327</v>
      </c>
      <c r="K66" s="111">
        <f t="shared" si="5"/>
        <v>-95381771</v>
      </c>
    </row>
    <row r="67" spans="1:11" x14ac:dyDescent="0.2">
      <c r="A67" s="210" t="s">
        <v>421</v>
      </c>
      <c r="B67" s="210"/>
      <c r="C67" s="210"/>
      <c r="D67" s="210"/>
      <c r="E67" s="210"/>
      <c r="F67" s="210"/>
      <c r="G67" s="14">
        <v>60</v>
      </c>
      <c r="H67" s="111">
        <f>+IF((H62-H65)&gt;0,(H62-H65),0)</f>
        <v>45617331</v>
      </c>
      <c r="I67" s="111">
        <f t="shared" ref="I67:K67" si="6">+IF((I62-I65)&gt;0,(I62-I65),0)</f>
        <v>0</v>
      </c>
      <c r="J67" s="111">
        <f t="shared" si="6"/>
        <v>53041327</v>
      </c>
      <c r="K67" s="111">
        <f t="shared" si="6"/>
        <v>0</v>
      </c>
    </row>
    <row r="68" spans="1:11" x14ac:dyDescent="0.2">
      <c r="A68" s="210" t="s">
        <v>422</v>
      </c>
      <c r="B68" s="210"/>
      <c r="C68" s="210"/>
      <c r="D68" s="210"/>
      <c r="E68" s="210"/>
      <c r="F68" s="210"/>
      <c r="G68" s="14">
        <v>61</v>
      </c>
      <c r="H68" s="111">
        <f>+IF((H62-H65)&lt;0,(H62-H65),0)</f>
        <v>0</v>
      </c>
      <c r="I68" s="111">
        <f t="shared" ref="I68:K68" si="7">+IF((I62-I65)&lt;0,(I62-I65),0)</f>
        <v>-60575105</v>
      </c>
      <c r="J68" s="111">
        <f t="shared" si="7"/>
        <v>0</v>
      </c>
      <c r="K68" s="111">
        <f t="shared" si="7"/>
        <v>-95381771</v>
      </c>
    </row>
    <row r="69" spans="1:11" x14ac:dyDescent="0.2">
      <c r="A69" s="186" t="s">
        <v>219</v>
      </c>
      <c r="B69" s="186"/>
      <c r="C69" s="186"/>
      <c r="D69" s="186"/>
      <c r="E69" s="186"/>
      <c r="F69" s="186"/>
      <c r="G69" s="208"/>
      <c r="H69" s="208"/>
      <c r="I69" s="208"/>
      <c r="J69" s="209"/>
      <c r="K69" s="209"/>
    </row>
    <row r="70" spans="1:11" ht="22.15" customHeight="1" x14ac:dyDescent="0.2">
      <c r="A70" s="211" t="s">
        <v>423</v>
      </c>
      <c r="B70" s="212"/>
      <c r="C70" s="212"/>
      <c r="D70" s="212"/>
      <c r="E70" s="212"/>
      <c r="F70" s="212"/>
      <c r="G70" s="14">
        <v>62</v>
      </c>
      <c r="H70" s="111">
        <f>H71-H72</f>
        <v>0</v>
      </c>
      <c r="I70" s="111">
        <f>I71-I72</f>
        <v>0</v>
      </c>
      <c r="J70" s="111">
        <f>J71-J72</f>
        <v>0</v>
      </c>
      <c r="K70" s="111">
        <f>K71-K72</f>
        <v>0</v>
      </c>
    </row>
    <row r="71" spans="1:11" x14ac:dyDescent="0.2">
      <c r="A71" s="207" t="s">
        <v>220</v>
      </c>
      <c r="B71" s="207"/>
      <c r="C71" s="207"/>
      <c r="D71" s="207"/>
      <c r="E71" s="207"/>
      <c r="F71" s="207"/>
      <c r="G71" s="13">
        <v>63</v>
      </c>
      <c r="H71" s="29">
        <v>0</v>
      </c>
      <c r="I71" s="29">
        <v>0</v>
      </c>
      <c r="J71" s="29">
        <v>0</v>
      </c>
      <c r="K71" s="29">
        <v>0</v>
      </c>
    </row>
    <row r="72" spans="1:11" x14ac:dyDescent="0.2">
      <c r="A72" s="207" t="s">
        <v>221</v>
      </c>
      <c r="B72" s="207"/>
      <c r="C72" s="207"/>
      <c r="D72" s="207"/>
      <c r="E72" s="207"/>
      <c r="F72" s="207"/>
      <c r="G72" s="13">
        <v>64</v>
      </c>
      <c r="H72" s="29">
        <v>0</v>
      </c>
      <c r="I72" s="29">
        <v>0</v>
      </c>
      <c r="J72" s="29">
        <v>0</v>
      </c>
      <c r="K72" s="29">
        <v>0</v>
      </c>
    </row>
    <row r="73" spans="1:11" x14ac:dyDescent="0.2">
      <c r="A73" s="216" t="s">
        <v>222</v>
      </c>
      <c r="B73" s="216"/>
      <c r="C73" s="216"/>
      <c r="D73" s="216"/>
      <c r="E73" s="216"/>
      <c r="F73" s="216"/>
      <c r="G73" s="13">
        <v>65</v>
      </c>
      <c r="H73" s="29">
        <v>0</v>
      </c>
      <c r="I73" s="29">
        <v>0</v>
      </c>
      <c r="J73" s="29">
        <v>0</v>
      </c>
      <c r="K73" s="29">
        <v>0</v>
      </c>
    </row>
    <row r="74" spans="1:11" x14ac:dyDescent="0.2">
      <c r="A74" s="210" t="s">
        <v>424</v>
      </c>
      <c r="B74" s="210"/>
      <c r="C74" s="210"/>
      <c r="D74" s="210"/>
      <c r="E74" s="210"/>
      <c r="F74" s="210"/>
      <c r="G74" s="14">
        <v>66</v>
      </c>
      <c r="H74" s="112">
        <v>0</v>
      </c>
      <c r="I74" s="112">
        <v>0</v>
      </c>
      <c r="J74" s="112">
        <v>0</v>
      </c>
      <c r="K74" s="112">
        <v>0</v>
      </c>
    </row>
    <row r="75" spans="1:11" x14ac:dyDescent="0.2">
      <c r="A75" s="210" t="s">
        <v>425</v>
      </c>
      <c r="B75" s="210"/>
      <c r="C75" s="210"/>
      <c r="D75" s="210"/>
      <c r="E75" s="210"/>
      <c r="F75" s="210"/>
      <c r="G75" s="14">
        <v>67</v>
      </c>
      <c r="H75" s="112">
        <v>0</v>
      </c>
      <c r="I75" s="112">
        <v>0</v>
      </c>
      <c r="J75" s="112">
        <v>0</v>
      </c>
      <c r="K75" s="112">
        <v>0</v>
      </c>
    </row>
    <row r="76" spans="1:11" x14ac:dyDescent="0.2">
      <c r="A76" s="186" t="s">
        <v>223</v>
      </c>
      <c r="B76" s="186"/>
      <c r="C76" s="186"/>
      <c r="D76" s="186"/>
      <c r="E76" s="186"/>
      <c r="F76" s="186"/>
      <c r="G76" s="208"/>
      <c r="H76" s="208"/>
      <c r="I76" s="208"/>
      <c r="J76" s="209"/>
      <c r="K76" s="209"/>
    </row>
    <row r="77" spans="1:11" x14ac:dyDescent="0.2">
      <c r="A77" s="211" t="s">
        <v>426</v>
      </c>
      <c r="B77" s="212"/>
      <c r="C77" s="212"/>
      <c r="D77" s="212"/>
      <c r="E77" s="212"/>
      <c r="F77" s="212"/>
      <c r="G77" s="14">
        <v>68</v>
      </c>
      <c r="H77" s="112">
        <v>0</v>
      </c>
      <c r="I77" s="112">
        <v>0</v>
      </c>
      <c r="J77" s="112">
        <v>0</v>
      </c>
      <c r="K77" s="112">
        <v>0</v>
      </c>
    </row>
    <row r="78" spans="1:11" x14ac:dyDescent="0.2">
      <c r="A78" s="207" t="s">
        <v>427</v>
      </c>
      <c r="B78" s="207"/>
      <c r="C78" s="207"/>
      <c r="D78" s="207"/>
      <c r="E78" s="207"/>
      <c r="F78" s="207"/>
      <c r="G78" s="107">
        <v>69</v>
      </c>
      <c r="H78" s="33">
        <v>0</v>
      </c>
      <c r="I78" s="33">
        <v>0</v>
      </c>
      <c r="J78" s="33">
        <v>0</v>
      </c>
      <c r="K78" s="33">
        <v>0</v>
      </c>
    </row>
    <row r="79" spans="1:11" x14ac:dyDescent="0.2">
      <c r="A79" s="207" t="s">
        <v>428</v>
      </c>
      <c r="B79" s="207"/>
      <c r="C79" s="207"/>
      <c r="D79" s="207"/>
      <c r="E79" s="207"/>
      <c r="F79" s="207"/>
      <c r="G79" s="107">
        <v>70</v>
      </c>
      <c r="H79" s="33">
        <v>0</v>
      </c>
      <c r="I79" s="33">
        <v>0</v>
      </c>
      <c r="J79" s="33">
        <v>0</v>
      </c>
      <c r="K79" s="33">
        <v>0</v>
      </c>
    </row>
    <row r="80" spans="1:11" x14ac:dyDescent="0.2">
      <c r="A80" s="211" t="s">
        <v>429</v>
      </c>
      <c r="B80" s="212"/>
      <c r="C80" s="212"/>
      <c r="D80" s="212"/>
      <c r="E80" s="212"/>
      <c r="F80" s="212"/>
      <c r="G80" s="14">
        <v>71</v>
      </c>
      <c r="H80" s="112">
        <v>0</v>
      </c>
      <c r="I80" s="112">
        <v>0</v>
      </c>
      <c r="J80" s="112">
        <v>0</v>
      </c>
      <c r="K80" s="112">
        <v>0</v>
      </c>
    </row>
    <row r="81" spans="1:11" x14ac:dyDescent="0.2">
      <c r="A81" s="211" t="s">
        <v>430</v>
      </c>
      <c r="B81" s="212"/>
      <c r="C81" s="212"/>
      <c r="D81" s="212"/>
      <c r="E81" s="212"/>
      <c r="F81" s="212"/>
      <c r="G81" s="14">
        <v>72</v>
      </c>
      <c r="H81" s="112">
        <v>0</v>
      </c>
      <c r="I81" s="112">
        <v>0</v>
      </c>
      <c r="J81" s="112">
        <v>0</v>
      </c>
      <c r="K81" s="112">
        <v>0</v>
      </c>
    </row>
    <row r="82" spans="1:11" x14ac:dyDescent="0.2">
      <c r="A82" s="210" t="s">
        <v>431</v>
      </c>
      <c r="B82" s="210"/>
      <c r="C82" s="210"/>
      <c r="D82" s="210"/>
      <c r="E82" s="210"/>
      <c r="F82" s="210"/>
      <c r="G82" s="14">
        <v>73</v>
      </c>
      <c r="H82" s="112">
        <v>0</v>
      </c>
      <c r="I82" s="112">
        <v>0</v>
      </c>
      <c r="J82" s="112">
        <v>0</v>
      </c>
      <c r="K82" s="112">
        <v>0</v>
      </c>
    </row>
    <row r="83" spans="1:11" x14ac:dyDescent="0.2">
      <c r="A83" s="210" t="s">
        <v>432</v>
      </c>
      <c r="B83" s="210"/>
      <c r="C83" s="210"/>
      <c r="D83" s="210"/>
      <c r="E83" s="210"/>
      <c r="F83" s="210"/>
      <c r="G83" s="14">
        <v>74</v>
      </c>
      <c r="H83" s="112">
        <v>0</v>
      </c>
      <c r="I83" s="112">
        <v>0</v>
      </c>
      <c r="J83" s="112">
        <v>0</v>
      </c>
      <c r="K83" s="112">
        <v>0</v>
      </c>
    </row>
    <row r="84" spans="1:11" x14ac:dyDescent="0.2">
      <c r="A84" s="186" t="s">
        <v>224</v>
      </c>
      <c r="B84" s="186"/>
      <c r="C84" s="186"/>
      <c r="D84" s="186"/>
      <c r="E84" s="186"/>
      <c r="F84" s="186"/>
      <c r="G84" s="208"/>
      <c r="H84" s="208"/>
      <c r="I84" s="208"/>
      <c r="J84" s="209"/>
      <c r="K84" s="209"/>
    </row>
    <row r="85" spans="1:11" x14ac:dyDescent="0.2">
      <c r="A85" s="201" t="s">
        <v>433</v>
      </c>
      <c r="B85" s="202"/>
      <c r="C85" s="202"/>
      <c r="D85" s="202"/>
      <c r="E85" s="202"/>
      <c r="F85" s="202"/>
      <c r="G85" s="14">
        <v>75</v>
      </c>
      <c r="H85" s="113">
        <f>H86+H87</f>
        <v>0</v>
      </c>
      <c r="I85" s="113">
        <f>I86+I87</f>
        <v>0</v>
      </c>
      <c r="J85" s="113">
        <f>J86+J87</f>
        <v>0</v>
      </c>
      <c r="K85" s="113">
        <f>K86+K87</f>
        <v>0</v>
      </c>
    </row>
    <row r="86" spans="1:11" x14ac:dyDescent="0.2">
      <c r="A86" s="203" t="s">
        <v>225</v>
      </c>
      <c r="B86" s="203"/>
      <c r="C86" s="203"/>
      <c r="D86" s="203"/>
      <c r="E86" s="203"/>
      <c r="F86" s="203"/>
      <c r="G86" s="13">
        <v>76</v>
      </c>
      <c r="H86" s="34">
        <v>0</v>
      </c>
      <c r="I86" s="34">
        <v>0</v>
      </c>
      <c r="J86" s="34">
        <v>0</v>
      </c>
      <c r="K86" s="34">
        <v>0</v>
      </c>
    </row>
    <row r="87" spans="1:11" x14ac:dyDescent="0.2">
      <c r="A87" s="203" t="s">
        <v>226</v>
      </c>
      <c r="B87" s="203"/>
      <c r="C87" s="203"/>
      <c r="D87" s="203"/>
      <c r="E87" s="203"/>
      <c r="F87" s="203"/>
      <c r="G87" s="13">
        <v>77</v>
      </c>
      <c r="H87" s="34">
        <v>0</v>
      </c>
      <c r="I87" s="34">
        <v>0</v>
      </c>
      <c r="J87" s="34">
        <v>0</v>
      </c>
      <c r="K87" s="34">
        <v>0</v>
      </c>
    </row>
    <row r="88" spans="1:11" x14ac:dyDescent="0.2">
      <c r="A88" s="214" t="s">
        <v>227</v>
      </c>
      <c r="B88" s="214"/>
      <c r="C88" s="214"/>
      <c r="D88" s="214"/>
      <c r="E88" s="214"/>
      <c r="F88" s="214"/>
      <c r="G88" s="215"/>
      <c r="H88" s="215"/>
      <c r="I88" s="215"/>
      <c r="J88" s="209"/>
      <c r="K88" s="209"/>
    </row>
    <row r="89" spans="1:11" x14ac:dyDescent="0.2">
      <c r="A89" s="182" t="s">
        <v>228</v>
      </c>
      <c r="B89" s="182"/>
      <c r="C89" s="182"/>
      <c r="D89" s="182"/>
      <c r="E89" s="182"/>
      <c r="F89" s="182"/>
      <c r="G89" s="13">
        <v>78</v>
      </c>
      <c r="H89" s="34">
        <v>45617331</v>
      </c>
      <c r="I89" s="34">
        <v>-60575105</v>
      </c>
      <c r="J89" s="34">
        <v>53041327</v>
      </c>
      <c r="K89" s="34">
        <v>-95381771</v>
      </c>
    </row>
    <row r="90" spans="1:11" ht="24" customHeight="1" x14ac:dyDescent="0.2">
      <c r="A90" s="183" t="s">
        <v>434</v>
      </c>
      <c r="B90" s="183"/>
      <c r="C90" s="183"/>
      <c r="D90" s="183"/>
      <c r="E90" s="183"/>
      <c r="F90" s="183"/>
      <c r="G90" s="14">
        <v>79</v>
      </c>
      <c r="H90" s="113">
        <f>H91+H98</f>
        <v>-22995</v>
      </c>
      <c r="I90" s="113">
        <f t="shared" ref="I90:K90" si="8">I91+I98</f>
        <v>-22995</v>
      </c>
      <c r="J90" s="113">
        <f t="shared" si="8"/>
        <v>-107310</v>
      </c>
      <c r="K90" s="113">
        <f t="shared" si="8"/>
        <v>-107310</v>
      </c>
    </row>
    <row r="91" spans="1:11" ht="24" customHeight="1" x14ac:dyDescent="0.2">
      <c r="A91" s="183" t="s">
        <v>435</v>
      </c>
      <c r="B91" s="183"/>
      <c r="C91" s="183"/>
      <c r="D91" s="183"/>
      <c r="E91" s="183"/>
      <c r="F91" s="183"/>
      <c r="G91" s="14">
        <v>80</v>
      </c>
      <c r="H91" s="113">
        <f>SUM(H92:H96)</f>
        <v>-22995</v>
      </c>
      <c r="I91" s="113">
        <f>SUM(I92:I96)</f>
        <v>-22995</v>
      </c>
      <c r="J91" s="113">
        <f>SUM(J92:J96)</f>
        <v>-107310</v>
      </c>
      <c r="K91" s="113">
        <f>SUM(K92:K96)</f>
        <v>-107310</v>
      </c>
    </row>
    <row r="92" spans="1:11" ht="24.75" customHeight="1" x14ac:dyDescent="0.2">
      <c r="A92" s="204" t="s">
        <v>436</v>
      </c>
      <c r="B92" s="205"/>
      <c r="C92" s="205"/>
      <c r="D92" s="205"/>
      <c r="E92" s="205"/>
      <c r="F92" s="206"/>
      <c r="G92" s="13">
        <v>81</v>
      </c>
      <c r="H92" s="34">
        <v>0</v>
      </c>
      <c r="I92" s="34">
        <v>0</v>
      </c>
      <c r="J92" s="34">
        <v>0</v>
      </c>
      <c r="K92" s="34">
        <v>0</v>
      </c>
    </row>
    <row r="93" spans="1:11" ht="22.15" customHeight="1" x14ac:dyDescent="0.2">
      <c r="A93" s="207" t="s">
        <v>437</v>
      </c>
      <c r="B93" s="207"/>
      <c r="C93" s="207"/>
      <c r="D93" s="207"/>
      <c r="E93" s="207"/>
      <c r="F93" s="207"/>
      <c r="G93" s="13">
        <v>82</v>
      </c>
      <c r="H93" s="34">
        <v>-22995</v>
      </c>
      <c r="I93" s="34">
        <v>-22995</v>
      </c>
      <c r="J93" s="34">
        <v>-107310</v>
      </c>
      <c r="K93" s="34">
        <v>-107310</v>
      </c>
    </row>
    <row r="94" spans="1:11" ht="22.15" customHeight="1" x14ac:dyDescent="0.2">
      <c r="A94" s="207" t="s">
        <v>438</v>
      </c>
      <c r="B94" s="207"/>
      <c r="C94" s="207"/>
      <c r="D94" s="207"/>
      <c r="E94" s="207"/>
      <c r="F94" s="207"/>
      <c r="G94" s="13">
        <v>83</v>
      </c>
      <c r="H94" s="34">
        <v>0</v>
      </c>
      <c r="I94" s="34">
        <v>0</v>
      </c>
      <c r="J94" s="34">
        <v>0</v>
      </c>
      <c r="K94" s="34">
        <v>0</v>
      </c>
    </row>
    <row r="95" spans="1:11" ht="22.15" customHeight="1" x14ac:dyDescent="0.2">
      <c r="A95" s="207" t="s">
        <v>439</v>
      </c>
      <c r="B95" s="207"/>
      <c r="C95" s="207"/>
      <c r="D95" s="207"/>
      <c r="E95" s="207"/>
      <c r="F95" s="207"/>
      <c r="G95" s="13">
        <v>84</v>
      </c>
      <c r="H95" s="34">
        <v>0</v>
      </c>
      <c r="I95" s="34">
        <v>0</v>
      </c>
      <c r="J95" s="34">
        <v>0</v>
      </c>
      <c r="K95" s="34">
        <v>0</v>
      </c>
    </row>
    <row r="96" spans="1:11" ht="22.15" customHeight="1" x14ac:dyDescent="0.2">
      <c r="A96" s="207" t="s">
        <v>440</v>
      </c>
      <c r="B96" s="207"/>
      <c r="C96" s="207"/>
      <c r="D96" s="207"/>
      <c r="E96" s="207"/>
      <c r="F96" s="207"/>
      <c r="G96" s="13">
        <v>85</v>
      </c>
      <c r="H96" s="34">
        <v>0</v>
      </c>
      <c r="I96" s="34">
        <v>0</v>
      </c>
      <c r="J96" s="34">
        <v>0</v>
      </c>
      <c r="K96" s="34">
        <v>0</v>
      </c>
    </row>
    <row r="97" spans="1:11" ht="22.15" customHeight="1" x14ac:dyDescent="0.2">
      <c r="A97" s="207" t="s">
        <v>441</v>
      </c>
      <c r="B97" s="207"/>
      <c r="C97" s="207"/>
      <c r="D97" s="207"/>
      <c r="E97" s="207"/>
      <c r="F97" s="207"/>
      <c r="G97" s="13">
        <v>86</v>
      </c>
      <c r="H97" s="34">
        <v>0</v>
      </c>
      <c r="I97" s="34">
        <v>0</v>
      </c>
      <c r="J97" s="34">
        <v>0</v>
      </c>
      <c r="K97" s="34">
        <v>0</v>
      </c>
    </row>
    <row r="98" spans="1:11" ht="22.15" customHeight="1" x14ac:dyDescent="0.2">
      <c r="A98" s="210" t="s">
        <v>442</v>
      </c>
      <c r="B98" s="210"/>
      <c r="C98" s="210"/>
      <c r="D98" s="210"/>
      <c r="E98" s="210"/>
      <c r="F98" s="210"/>
      <c r="G98" s="14">
        <v>87</v>
      </c>
      <c r="H98" s="114">
        <f>SUM(H99:H106)</f>
        <v>0</v>
      </c>
      <c r="I98" s="114">
        <f>SUM(I99:I106)</f>
        <v>0</v>
      </c>
      <c r="J98" s="114">
        <f t="shared" ref="J98:K98" si="9">SUM(J99:J106)</f>
        <v>0</v>
      </c>
      <c r="K98" s="114">
        <f t="shared" si="9"/>
        <v>0</v>
      </c>
    </row>
    <row r="99" spans="1:11" ht="14.25" customHeight="1" x14ac:dyDescent="0.2">
      <c r="A99" s="207" t="s">
        <v>443</v>
      </c>
      <c r="B99" s="207"/>
      <c r="C99" s="207"/>
      <c r="D99" s="207"/>
      <c r="E99" s="207"/>
      <c r="F99" s="207"/>
      <c r="G99" s="13">
        <v>88</v>
      </c>
      <c r="H99" s="34">
        <v>0</v>
      </c>
      <c r="I99" s="34">
        <v>0</v>
      </c>
      <c r="J99" s="34">
        <v>0</v>
      </c>
      <c r="K99" s="34">
        <v>0</v>
      </c>
    </row>
    <row r="100" spans="1:11" ht="24" customHeight="1" x14ac:dyDescent="0.2">
      <c r="A100" s="207" t="s">
        <v>444</v>
      </c>
      <c r="B100" s="207"/>
      <c r="C100" s="207"/>
      <c r="D100" s="207"/>
      <c r="E100" s="207"/>
      <c r="F100" s="207"/>
      <c r="G100" s="13">
        <v>89</v>
      </c>
      <c r="H100" s="34">
        <v>0</v>
      </c>
      <c r="I100" s="34">
        <v>0</v>
      </c>
      <c r="J100" s="34">
        <v>0</v>
      </c>
      <c r="K100" s="34">
        <v>0</v>
      </c>
    </row>
    <row r="101" spans="1:11" x14ac:dyDescent="0.2">
      <c r="A101" s="207" t="s">
        <v>445</v>
      </c>
      <c r="B101" s="207"/>
      <c r="C101" s="207"/>
      <c r="D101" s="207"/>
      <c r="E101" s="207"/>
      <c r="F101" s="207"/>
      <c r="G101" s="13">
        <v>90</v>
      </c>
      <c r="H101" s="34">
        <v>0</v>
      </c>
      <c r="I101" s="34">
        <v>0</v>
      </c>
      <c r="J101" s="34">
        <v>0</v>
      </c>
      <c r="K101" s="34">
        <v>0</v>
      </c>
    </row>
    <row r="102" spans="1:11" ht="27.75" customHeight="1" x14ac:dyDescent="0.2">
      <c r="A102" s="181" t="s">
        <v>446</v>
      </c>
      <c r="B102" s="181"/>
      <c r="C102" s="181"/>
      <c r="D102" s="181"/>
      <c r="E102" s="181"/>
      <c r="F102" s="181"/>
      <c r="G102" s="13">
        <v>91</v>
      </c>
      <c r="H102" s="34">
        <v>0</v>
      </c>
      <c r="I102" s="34">
        <v>0</v>
      </c>
      <c r="J102" s="34">
        <v>0</v>
      </c>
      <c r="K102" s="34">
        <v>0</v>
      </c>
    </row>
    <row r="103" spans="1:11" ht="27.75" customHeight="1" x14ac:dyDescent="0.2">
      <c r="A103" s="181" t="s">
        <v>447</v>
      </c>
      <c r="B103" s="181"/>
      <c r="C103" s="181"/>
      <c r="D103" s="181"/>
      <c r="E103" s="181"/>
      <c r="F103" s="181"/>
      <c r="G103" s="13">
        <v>92</v>
      </c>
      <c r="H103" s="34">
        <v>0</v>
      </c>
      <c r="I103" s="34">
        <v>0</v>
      </c>
      <c r="J103" s="34">
        <v>0</v>
      </c>
      <c r="K103" s="34">
        <v>0</v>
      </c>
    </row>
    <row r="104" spans="1:11" ht="14.25" customHeight="1" x14ac:dyDescent="0.2">
      <c r="A104" s="181" t="s">
        <v>448</v>
      </c>
      <c r="B104" s="181"/>
      <c r="C104" s="181"/>
      <c r="D104" s="181"/>
      <c r="E104" s="181"/>
      <c r="F104" s="181"/>
      <c r="G104" s="13">
        <v>93</v>
      </c>
      <c r="H104" s="34">
        <v>0</v>
      </c>
      <c r="I104" s="34">
        <v>0</v>
      </c>
      <c r="J104" s="34">
        <v>0</v>
      </c>
      <c r="K104" s="34">
        <v>0</v>
      </c>
    </row>
    <row r="105" spans="1:11" ht="15.75" customHeight="1" x14ac:dyDescent="0.2">
      <c r="A105" s="181" t="s">
        <v>449</v>
      </c>
      <c r="B105" s="181"/>
      <c r="C105" s="181"/>
      <c r="D105" s="181"/>
      <c r="E105" s="181"/>
      <c r="F105" s="181"/>
      <c r="G105" s="13">
        <v>94</v>
      </c>
      <c r="H105" s="34">
        <v>0</v>
      </c>
      <c r="I105" s="34">
        <v>0</v>
      </c>
      <c r="J105" s="34">
        <v>0</v>
      </c>
      <c r="K105" s="34">
        <v>0</v>
      </c>
    </row>
    <row r="106" spans="1:11" ht="17.25" customHeight="1" x14ac:dyDescent="0.2">
      <c r="A106" s="181" t="s">
        <v>450</v>
      </c>
      <c r="B106" s="181"/>
      <c r="C106" s="181"/>
      <c r="D106" s="181"/>
      <c r="E106" s="181"/>
      <c r="F106" s="181"/>
      <c r="G106" s="13">
        <v>95</v>
      </c>
      <c r="H106" s="34">
        <v>0</v>
      </c>
      <c r="I106" s="34">
        <v>0</v>
      </c>
      <c r="J106" s="34">
        <v>0</v>
      </c>
      <c r="K106" s="34">
        <v>0</v>
      </c>
    </row>
    <row r="107" spans="1:11" ht="27.75" customHeight="1" x14ac:dyDescent="0.2">
      <c r="A107" s="181" t="s">
        <v>451</v>
      </c>
      <c r="B107" s="181"/>
      <c r="C107" s="181"/>
      <c r="D107" s="181"/>
      <c r="E107" s="181"/>
      <c r="F107" s="181"/>
      <c r="G107" s="13">
        <v>96</v>
      </c>
      <c r="H107" s="34">
        <v>0</v>
      </c>
      <c r="I107" s="34">
        <v>0</v>
      </c>
      <c r="J107" s="34">
        <v>0</v>
      </c>
      <c r="K107" s="34">
        <v>0</v>
      </c>
    </row>
    <row r="108" spans="1:11" ht="22.9" customHeight="1" x14ac:dyDescent="0.2">
      <c r="A108" s="183" t="s">
        <v>452</v>
      </c>
      <c r="B108" s="183"/>
      <c r="C108" s="183"/>
      <c r="D108" s="183"/>
      <c r="E108" s="183"/>
      <c r="F108" s="183"/>
      <c r="G108" s="14">
        <v>97</v>
      </c>
      <c r="H108" s="113">
        <f>H91+H98-H107-H97</f>
        <v>-22995</v>
      </c>
      <c r="I108" s="113">
        <f>I91+I98-I107-I97</f>
        <v>-22995</v>
      </c>
      <c r="J108" s="113">
        <f t="shared" ref="J108:K108" si="10">J91+J98-J107-J97</f>
        <v>-107310</v>
      </c>
      <c r="K108" s="113">
        <f t="shared" si="10"/>
        <v>-107310</v>
      </c>
    </row>
    <row r="109" spans="1:11" ht="22.9" customHeight="1" x14ac:dyDescent="0.2">
      <c r="A109" s="183" t="s">
        <v>453</v>
      </c>
      <c r="B109" s="183"/>
      <c r="C109" s="183"/>
      <c r="D109" s="183"/>
      <c r="E109" s="183"/>
      <c r="F109" s="183"/>
      <c r="G109" s="14">
        <v>98</v>
      </c>
      <c r="H109" s="113">
        <f>H89+H108</f>
        <v>45594336</v>
      </c>
      <c r="I109" s="113">
        <f>I89+I108</f>
        <v>-60598100</v>
      </c>
      <c r="J109" s="113">
        <f t="shared" ref="J109:K109" si="11">J89+J108</f>
        <v>52934017</v>
      </c>
      <c r="K109" s="113">
        <f t="shared" si="11"/>
        <v>-95489081</v>
      </c>
    </row>
    <row r="110" spans="1:11" x14ac:dyDescent="0.2">
      <c r="A110" s="186" t="s">
        <v>229</v>
      </c>
      <c r="B110" s="186"/>
      <c r="C110" s="186"/>
      <c r="D110" s="186"/>
      <c r="E110" s="186"/>
      <c r="F110" s="186"/>
      <c r="G110" s="208"/>
      <c r="H110" s="208"/>
      <c r="I110" s="208"/>
      <c r="J110" s="209"/>
      <c r="K110" s="209"/>
    </row>
    <row r="111" spans="1:11" ht="27" customHeight="1" x14ac:dyDescent="0.2">
      <c r="A111" s="201" t="s">
        <v>454</v>
      </c>
      <c r="B111" s="202"/>
      <c r="C111" s="202"/>
      <c r="D111" s="202"/>
      <c r="E111" s="202"/>
      <c r="F111" s="202"/>
      <c r="G111" s="14">
        <v>99</v>
      </c>
      <c r="H111" s="113">
        <f>H112+H113</f>
        <v>0</v>
      </c>
      <c r="I111" s="113">
        <f>I112+I113</f>
        <v>0</v>
      </c>
      <c r="J111" s="113">
        <f>J112+J113</f>
        <v>0</v>
      </c>
      <c r="K111" s="113">
        <f>K112+K113</f>
        <v>0</v>
      </c>
    </row>
    <row r="112" spans="1:11" x14ac:dyDescent="0.2">
      <c r="A112" s="203" t="s">
        <v>230</v>
      </c>
      <c r="B112" s="203"/>
      <c r="C112" s="203"/>
      <c r="D112" s="203"/>
      <c r="E112" s="203"/>
      <c r="F112" s="203"/>
      <c r="G112" s="13">
        <v>100</v>
      </c>
      <c r="H112" s="34">
        <v>0</v>
      </c>
      <c r="I112" s="34">
        <v>0</v>
      </c>
      <c r="J112" s="34">
        <v>0</v>
      </c>
      <c r="K112" s="34">
        <v>0</v>
      </c>
    </row>
    <row r="113" spans="1:11" x14ac:dyDescent="0.2">
      <c r="A113" s="203" t="s">
        <v>231</v>
      </c>
      <c r="B113" s="203"/>
      <c r="C113" s="203"/>
      <c r="D113" s="203"/>
      <c r="E113" s="203"/>
      <c r="F113" s="203"/>
      <c r="G113" s="13">
        <v>101</v>
      </c>
      <c r="H113" s="34">
        <v>0</v>
      </c>
      <c r="I113" s="34">
        <v>0</v>
      </c>
      <c r="J113" s="34">
        <v>0</v>
      </c>
      <c r="K113" s="34">
        <v>0</v>
      </c>
    </row>
  </sheetData>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1"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7" zoomScale="110" zoomScaleNormal="100" zoomScaleSheetLayoutView="110" workbookViewId="0">
      <selection activeCell="H8" sqref="H8"/>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18" t="s">
        <v>232</v>
      </c>
      <c r="B1" s="256"/>
      <c r="C1" s="256"/>
      <c r="D1" s="256"/>
      <c r="E1" s="256"/>
      <c r="F1" s="256"/>
      <c r="G1" s="256"/>
      <c r="H1" s="256"/>
      <c r="I1" s="256"/>
    </row>
    <row r="2" spans="1:9" x14ac:dyDescent="0.2">
      <c r="A2" s="217" t="s">
        <v>524</v>
      </c>
      <c r="B2" s="191"/>
      <c r="C2" s="191"/>
      <c r="D2" s="191"/>
      <c r="E2" s="191"/>
      <c r="F2" s="191"/>
      <c r="G2" s="191"/>
      <c r="H2" s="191"/>
      <c r="I2" s="191"/>
    </row>
    <row r="3" spans="1:9" x14ac:dyDescent="0.2">
      <c r="A3" s="258" t="s">
        <v>233</v>
      </c>
      <c r="B3" s="259"/>
      <c r="C3" s="259"/>
      <c r="D3" s="259"/>
      <c r="E3" s="259"/>
      <c r="F3" s="259"/>
      <c r="G3" s="259"/>
      <c r="H3" s="259"/>
      <c r="I3" s="259"/>
    </row>
    <row r="4" spans="1:9" x14ac:dyDescent="0.2">
      <c r="A4" s="257" t="s">
        <v>521</v>
      </c>
      <c r="B4" s="194"/>
      <c r="C4" s="194"/>
      <c r="D4" s="194"/>
      <c r="E4" s="194"/>
      <c r="F4" s="194"/>
      <c r="G4" s="194"/>
      <c r="H4" s="194"/>
      <c r="I4" s="195"/>
    </row>
    <row r="5" spans="1:9" ht="24" thickBot="1" x14ac:dyDescent="0.25">
      <c r="A5" s="260" t="s">
        <v>234</v>
      </c>
      <c r="B5" s="261"/>
      <c r="C5" s="261"/>
      <c r="D5" s="261"/>
      <c r="E5" s="261"/>
      <c r="F5" s="262"/>
      <c r="G5" s="18" t="s">
        <v>235</v>
      </c>
      <c r="H5" s="35" t="s">
        <v>236</v>
      </c>
      <c r="I5" s="35" t="s">
        <v>237</v>
      </c>
    </row>
    <row r="6" spans="1:9" x14ac:dyDescent="0.2">
      <c r="A6" s="263">
        <v>1</v>
      </c>
      <c r="B6" s="264"/>
      <c r="C6" s="264"/>
      <c r="D6" s="264"/>
      <c r="E6" s="264"/>
      <c r="F6" s="265"/>
      <c r="G6" s="19">
        <v>2</v>
      </c>
      <c r="H6" s="36" t="s">
        <v>238</v>
      </c>
      <c r="I6" s="36" t="s">
        <v>239</v>
      </c>
    </row>
    <row r="7" spans="1:9" x14ac:dyDescent="0.2">
      <c r="A7" s="235" t="s">
        <v>240</v>
      </c>
      <c r="B7" s="236"/>
      <c r="C7" s="236"/>
      <c r="D7" s="236"/>
      <c r="E7" s="236"/>
      <c r="F7" s="236"/>
      <c r="G7" s="236"/>
      <c r="H7" s="236"/>
      <c r="I7" s="237"/>
    </row>
    <row r="8" spans="1:9" ht="12.75" customHeight="1" x14ac:dyDescent="0.2">
      <c r="A8" s="238" t="s">
        <v>241</v>
      </c>
      <c r="B8" s="239"/>
      <c r="C8" s="239"/>
      <c r="D8" s="239"/>
      <c r="E8" s="239"/>
      <c r="F8" s="240"/>
      <c r="G8" s="20">
        <v>1</v>
      </c>
      <c r="H8" s="37">
        <v>13751609</v>
      </c>
      <c r="I8" s="37">
        <v>73223724</v>
      </c>
    </row>
    <row r="9" spans="1:9" ht="12.75" customHeight="1" x14ac:dyDescent="0.2">
      <c r="A9" s="253" t="s">
        <v>242</v>
      </c>
      <c r="B9" s="254"/>
      <c r="C9" s="254"/>
      <c r="D9" s="254"/>
      <c r="E9" s="254"/>
      <c r="F9" s="255"/>
      <c r="G9" s="21">
        <v>2</v>
      </c>
      <c r="H9" s="38">
        <f>H10+H11+H12+H13+H14+H15+H16+H17</f>
        <v>98900403</v>
      </c>
      <c r="I9" s="38">
        <f>I10+I11+I12+I13+I14+I15+I16+I17</f>
        <v>90974412</v>
      </c>
    </row>
    <row r="10" spans="1:9" ht="12.75" customHeight="1" x14ac:dyDescent="0.2">
      <c r="A10" s="250" t="s">
        <v>243</v>
      </c>
      <c r="B10" s="251"/>
      <c r="C10" s="251"/>
      <c r="D10" s="251"/>
      <c r="E10" s="251"/>
      <c r="F10" s="252"/>
      <c r="G10" s="22">
        <v>3</v>
      </c>
      <c r="H10" s="39">
        <v>70764684</v>
      </c>
      <c r="I10" s="39">
        <v>80825083</v>
      </c>
    </row>
    <row r="11" spans="1:9" ht="22.15" customHeight="1" x14ac:dyDescent="0.2">
      <c r="A11" s="250" t="s">
        <v>244</v>
      </c>
      <c r="B11" s="251"/>
      <c r="C11" s="251"/>
      <c r="D11" s="251"/>
      <c r="E11" s="251"/>
      <c r="F11" s="252"/>
      <c r="G11" s="22">
        <v>4</v>
      </c>
      <c r="H11" s="39">
        <v>-8814836</v>
      </c>
      <c r="I11" s="39">
        <v>418145</v>
      </c>
    </row>
    <row r="12" spans="1:9" ht="23.45" customHeight="1" x14ac:dyDescent="0.2">
      <c r="A12" s="250" t="s">
        <v>245</v>
      </c>
      <c r="B12" s="251"/>
      <c r="C12" s="251"/>
      <c r="D12" s="251"/>
      <c r="E12" s="251"/>
      <c r="F12" s="252"/>
      <c r="G12" s="22">
        <v>5</v>
      </c>
      <c r="H12" s="39">
        <v>0</v>
      </c>
      <c r="I12" s="39">
        <v>0</v>
      </c>
    </row>
    <row r="13" spans="1:9" ht="12.75" customHeight="1" x14ac:dyDescent="0.2">
      <c r="A13" s="250" t="s">
        <v>246</v>
      </c>
      <c r="B13" s="251"/>
      <c r="C13" s="251"/>
      <c r="D13" s="251"/>
      <c r="E13" s="251"/>
      <c r="F13" s="252"/>
      <c r="G13" s="22">
        <v>6</v>
      </c>
      <c r="H13" s="39">
        <v>-5536616</v>
      </c>
      <c r="I13" s="39">
        <v>-8239081</v>
      </c>
    </row>
    <row r="14" spans="1:9" ht="12.75" customHeight="1" x14ac:dyDescent="0.2">
      <c r="A14" s="250" t="s">
        <v>247</v>
      </c>
      <c r="B14" s="251"/>
      <c r="C14" s="251"/>
      <c r="D14" s="251"/>
      <c r="E14" s="251"/>
      <c r="F14" s="252"/>
      <c r="G14" s="22">
        <v>7</v>
      </c>
      <c r="H14" s="39">
        <v>15705313</v>
      </c>
      <c r="I14" s="39">
        <v>15560577</v>
      </c>
    </row>
    <row r="15" spans="1:9" ht="12.75" customHeight="1" x14ac:dyDescent="0.2">
      <c r="A15" s="250" t="s">
        <v>248</v>
      </c>
      <c r="B15" s="251"/>
      <c r="C15" s="251"/>
      <c r="D15" s="251"/>
      <c r="E15" s="251"/>
      <c r="F15" s="252"/>
      <c r="G15" s="22">
        <v>8</v>
      </c>
      <c r="H15" s="39">
        <v>26000000</v>
      </c>
      <c r="I15" s="39">
        <v>0</v>
      </c>
    </row>
    <row r="16" spans="1:9" ht="12.75" customHeight="1" x14ac:dyDescent="0.2">
      <c r="A16" s="250" t="s">
        <v>249</v>
      </c>
      <c r="B16" s="251"/>
      <c r="C16" s="251"/>
      <c r="D16" s="251"/>
      <c r="E16" s="251"/>
      <c r="F16" s="252"/>
      <c r="G16" s="22">
        <v>9</v>
      </c>
      <c r="H16" s="39">
        <v>-841502</v>
      </c>
      <c r="I16" s="39">
        <v>786328</v>
      </c>
    </row>
    <row r="17" spans="1:9" ht="25.15" customHeight="1" x14ac:dyDescent="0.2">
      <c r="A17" s="250" t="s">
        <v>250</v>
      </c>
      <c r="B17" s="251"/>
      <c r="C17" s="251"/>
      <c r="D17" s="251"/>
      <c r="E17" s="251"/>
      <c r="F17" s="252"/>
      <c r="G17" s="22">
        <v>10</v>
      </c>
      <c r="H17" s="39">
        <v>1623360</v>
      </c>
      <c r="I17" s="39">
        <v>1623360</v>
      </c>
    </row>
    <row r="18" spans="1:9" ht="28.15" customHeight="1" x14ac:dyDescent="0.2">
      <c r="A18" s="229" t="s">
        <v>251</v>
      </c>
      <c r="B18" s="230"/>
      <c r="C18" s="230"/>
      <c r="D18" s="230"/>
      <c r="E18" s="230"/>
      <c r="F18" s="231"/>
      <c r="G18" s="21">
        <v>11</v>
      </c>
      <c r="H18" s="38">
        <f>H8+H9</f>
        <v>112652012</v>
      </c>
      <c r="I18" s="38">
        <f>I8+I9</f>
        <v>164198136</v>
      </c>
    </row>
    <row r="19" spans="1:9" ht="12.75" customHeight="1" x14ac:dyDescent="0.2">
      <c r="A19" s="253" t="s">
        <v>252</v>
      </c>
      <c r="B19" s="254"/>
      <c r="C19" s="254"/>
      <c r="D19" s="254"/>
      <c r="E19" s="254"/>
      <c r="F19" s="255"/>
      <c r="G19" s="21">
        <v>12</v>
      </c>
      <c r="H19" s="38">
        <f>H20+H21+H22+H23</f>
        <v>35329790</v>
      </c>
      <c r="I19" s="38">
        <f>I20+I21+I22+I23</f>
        <v>-6359083</v>
      </c>
    </row>
    <row r="20" spans="1:9" ht="12.75" customHeight="1" x14ac:dyDescent="0.2">
      <c r="A20" s="250" t="s">
        <v>253</v>
      </c>
      <c r="B20" s="251"/>
      <c r="C20" s="251"/>
      <c r="D20" s="251"/>
      <c r="E20" s="251"/>
      <c r="F20" s="252"/>
      <c r="G20" s="22">
        <v>13</v>
      </c>
      <c r="H20" s="39">
        <v>35172584</v>
      </c>
      <c r="I20" s="39">
        <v>1792921</v>
      </c>
    </row>
    <row r="21" spans="1:9" ht="12.75" customHeight="1" x14ac:dyDescent="0.2">
      <c r="A21" s="250" t="s">
        <v>254</v>
      </c>
      <c r="B21" s="251"/>
      <c r="C21" s="251"/>
      <c r="D21" s="251"/>
      <c r="E21" s="251"/>
      <c r="F21" s="252"/>
      <c r="G21" s="22">
        <v>14</v>
      </c>
      <c r="H21" s="39">
        <v>-4311300</v>
      </c>
      <c r="I21" s="39">
        <v>552181</v>
      </c>
    </row>
    <row r="22" spans="1:9" ht="12.75" customHeight="1" x14ac:dyDescent="0.2">
      <c r="A22" s="250" t="s">
        <v>255</v>
      </c>
      <c r="B22" s="251"/>
      <c r="C22" s="251"/>
      <c r="D22" s="251"/>
      <c r="E22" s="251"/>
      <c r="F22" s="252"/>
      <c r="G22" s="22">
        <v>15</v>
      </c>
      <c r="H22" s="39">
        <v>4468506</v>
      </c>
      <c r="I22" s="39">
        <v>-8704185</v>
      </c>
    </row>
    <row r="23" spans="1:9" ht="12.75" customHeight="1" x14ac:dyDescent="0.2">
      <c r="A23" s="250" t="s">
        <v>256</v>
      </c>
      <c r="B23" s="251"/>
      <c r="C23" s="251"/>
      <c r="D23" s="251"/>
      <c r="E23" s="251"/>
      <c r="F23" s="252"/>
      <c r="G23" s="22">
        <v>16</v>
      </c>
      <c r="H23" s="39">
        <v>0</v>
      </c>
      <c r="I23" s="39">
        <v>0</v>
      </c>
    </row>
    <row r="24" spans="1:9" ht="12.75" customHeight="1" x14ac:dyDescent="0.2">
      <c r="A24" s="229" t="s">
        <v>257</v>
      </c>
      <c r="B24" s="230"/>
      <c r="C24" s="230"/>
      <c r="D24" s="230"/>
      <c r="E24" s="230"/>
      <c r="F24" s="231"/>
      <c r="G24" s="21">
        <v>17</v>
      </c>
      <c r="H24" s="38">
        <f>H18+H19</f>
        <v>147981802</v>
      </c>
      <c r="I24" s="38">
        <f>I18+I19</f>
        <v>157839053</v>
      </c>
    </row>
    <row r="25" spans="1:9" ht="12.75" customHeight="1" x14ac:dyDescent="0.2">
      <c r="A25" s="241" t="s">
        <v>258</v>
      </c>
      <c r="B25" s="242"/>
      <c r="C25" s="242"/>
      <c r="D25" s="242"/>
      <c r="E25" s="242"/>
      <c r="F25" s="243"/>
      <c r="G25" s="22">
        <v>18</v>
      </c>
      <c r="H25" s="39">
        <v>-17345343</v>
      </c>
      <c r="I25" s="39">
        <v>-19219776</v>
      </c>
    </row>
    <row r="26" spans="1:9" ht="12.75" customHeight="1" x14ac:dyDescent="0.2">
      <c r="A26" s="241" t="s">
        <v>259</v>
      </c>
      <c r="B26" s="242"/>
      <c r="C26" s="242"/>
      <c r="D26" s="242"/>
      <c r="E26" s="242"/>
      <c r="F26" s="243"/>
      <c r="G26" s="22">
        <v>19</v>
      </c>
      <c r="H26" s="39">
        <v>0</v>
      </c>
      <c r="I26" s="39">
        <v>0</v>
      </c>
    </row>
    <row r="27" spans="1:9" ht="25.9" customHeight="1" x14ac:dyDescent="0.2">
      <c r="A27" s="232" t="s">
        <v>260</v>
      </c>
      <c r="B27" s="233"/>
      <c r="C27" s="233"/>
      <c r="D27" s="233"/>
      <c r="E27" s="233"/>
      <c r="F27" s="234"/>
      <c r="G27" s="23">
        <v>20</v>
      </c>
      <c r="H27" s="40">
        <f>H24+H25+H26</f>
        <v>130636459</v>
      </c>
      <c r="I27" s="40">
        <f>I24+I25+I26</f>
        <v>138619277</v>
      </c>
    </row>
    <row r="28" spans="1:9" x14ac:dyDescent="0.2">
      <c r="A28" s="235" t="s">
        <v>261</v>
      </c>
      <c r="B28" s="236"/>
      <c r="C28" s="236"/>
      <c r="D28" s="236"/>
      <c r="E28" s="236"/>
      <c r="F28" s="236"/>
      <c r="G28" s="236"/>
      <c r="H28" s="236"/>
      <c r="I28" s="237"/>
    </row>
    <row r="29" spans="1:9" ht="30.6" customHeight="1" x14ac:dyDescent="0.2">
      <c r="A29" s="238" t="s">
        <v>262</v>
      </c>
      <c r="B29" s="239"/>
      <c r="C29" s="239"/>
      <c r="D29" s="239"/>
      <c r="E29" s="239"/>
      <c r="F29" s="240"/>
      <c r="G29" s="20">
        <v>21</v>
      </c>
      <c r="H29" s="41">
        <v>12329968</v>
      </c>
      <c r="I29" s="41">
        <v>0</v>
      </c>
    </row>
    <row r="30" spans="1:9" ht="12.75" customHeight="1" x14ac:dyDescent="0.2">
      <c r="A30" s="241" t="s">
        <v>263</v>
      </c>
      <c r="B30" s="242"/>
      <c r="C30" s="242"/>
      <c r="D30" s="242"/>
      <c r="E30" s="242"/>
      <c r="F30" s="243"/>
      <c r="G30" s="22">
        <v>22</v>
      </c>
      <c r="H30" s="42">
        <v>0</v>
      </c>
      <c r="I30" s="42">
        <v>181770</v>
      </c>
    </row>
    <row r="31" spans="1:9" ht="12.75" customHeight="1" x14ac:dyDescent="0.2">
      <c r="A31" s="241" t="s">
        <v>264</v>
      </c>
      <c r="B31" s="242"/>
      <c r="C31" s="242"/>
      <c r="D31" s="242"/>
      <c r="E31" s="242"/>
      <c r="F31" s="243"/>
      <c r="G31" s="22">
        <v>23</v>
      </c>
      <c r="H31" s="42">
        <v>0</v>
      </c>
      <c r="I31" s="42">
        <v>9402850</v>
      </c>
    </row>
    <row r="32" spans="1:9" ht="12.75" customHeight="1" x14ac:dyDescent="0.2">
      <c r="A32" s="241" t="s">
        <v>265</v>
      </c>
      <c r="B32" s="242"/>
      <c r="C32" s="242"/>
      <c r="D32" s="242"/>
      <c r="E32" s="242"/>
      <c r="F32" s="243"/>
      <c r="G32" s="22">
        <v>24</v>
      </c>
      <c r="H32" s="42">
        <v>0</v>
      </c>
      <c r="I32" s="42">
        <v>0</v>
      </c>
    </row>
    <row r="33" spans="1:9" ht="12.75" customHeight="1" x14ac:dyDescent="0.2">
      <c r="A33" s="241" t="s">
        <v>266</v>
      </c>
      <c r="B33" s="242"/>
      <c r="C33" s="242"/>
      <c r="D33" s="242"/>
      <c r="E33" s="242"/>
      <c r="F33" s="243"/>
      <c r="G33" s="22">
        <v>25</v>
      </c>
      <c r="H33" s="42">
        <v>0</v>
      </c>
      <c r="I33" s="42">
        <v>0</v>
      </c>
    </row>
    <row r="34" spans="1:9" ht="12.75" customHeight="1" x14ac:dyDescent="0.2">
      <c r="A34" s="241" t="s">
        <v>267</v>
      </c>
      <c r="B34" s="242"/>
      <c r="C34" s="242"/>
      <c r="D34" s="242"/>
      <c r="E34" s="242"/>
      <c r="F34" s="243"/>
      <c r="G34" s="22">
        <v>26</v>
      </c>
      <c r="H34" s="42">
        <v>0</v>
      </c>
      <c r="I34" s="42">
        <v>0</v>
      </c>
    </row>
    <row r="35" spans="1:9" ht="26.45" customHeight="1" x14ac:dyDescent="0.2">
      <c r="A35" s="229" t="s">
        <v>268</v>
      </c>
      <c r="B35" s="230"/>
      <c r="C35" s="230"/>
      <c r="D35" s="230"/>
      <c r="E35" s="230"/>
      <c r="F35" s="231"/>
      <c r="G35" s="21">
        <v>27</v>
      </c>
      <c r="H35" s="43">
        <f>H29+H30+H31+H32+H33+H34</f>
        <v>12329968</v>
      </c>
      <c r="I35" s="43">
        <f>I29+I30+I31+I32+I33+I34</f>
        <v>9584620</v>
      </c>
    </row>
    <row r="36" spans="1:9" ht="22.9" customHeight="1" x14ac:dyDescent="0.2">
      <c r="A36" s="241" t="s">
        <v>269</v>
      </c>
      <c r="B36" s="242"/>
      <c r="C36" s="242"/>
      <c r="D36" s="242"/>
      <c r="E36" s="242"/>
      <c r="F36" s="243"/>
      <c r="G36" s="22">
        <v>28</v>
      </c>
      <c r="H36" s="42">
        <v>-181079623</v>
      </c>
      <c r="I36" s="42">
        <v>-141744878</v>
      </c>
    </row>
    <row r="37" spans="1:9" ht="12.75" customHeight="1" x14ac:dyDescent="0.2">
      <c r="A37" s="241" t="s">
        <v>270</v>
      </c>
      <c r="B37" s="242"/>
      <c r="C37" s="242"/>
      <c r="D37" s="242"/>
      <c r="E37" s="242"/>
      <c r="F37" s="243"/>
      <c r="G37" s="22">
        <v>29</v>
      </c>
      <c r="H37" s="42">
        <v>0</v>
      </c>
      <c r="I37" s="42">
        <v>0</v>
      </c>
    </row>
    <row r="38" spans="1:9" ht="12.75" customHeight="1" x14ac:dyDescent="0.2">
      <c r="A38" s="241" t="s">
        <v>271</v>
      </c>
      <c r="B38" s="242"/>
      <c r="C38" s="242"/>
      <c r="D38" s="242"/>
      <c r="E38" s="242"/>
      <c r="F38" s="243"/>
      <c r="G38" s="22">
        <v>30</v>
      </c>
      <c r="H38" s="42">
        <v>-99783609</v>
      </c>
      <c r="I38" s="42">
        <v>-80231708</v>
      </c>
    </row>
    <row r="39" spans="1:9" ht="12.75" customHeight="1" x14ac:dyDescent="0.2">
      <c r="A39" s="241" t="s">
        <v>272</v>
      </c>
      <c r="B39" s="242"/>
      <c r="C39" s="242"/>
      <c r="D39" s="242"/>
      <c r="E39" s="242"/>
      <c r="F39" s="243"/>
      <c r="G39" s="22">
        <v>31</v>
      </c>
      <c r="H39" s="42">
        <v>0</v>
      </c>
      <c r="I39" s="42">
        <v>0</v>
      </c>
    </row>
    <row r="40" spans="1:9" ht="12.75" customHeight="1" x14ac:dyDescent="0.2">
      <c r="A40" s="241" t="s">
        <v>273</v>
      </c>
      <c r="B40" s="242"/>
      <c r="C40" s="242"/>
      <c r="D40" s="242"/>
      <c r="E40" s="242"/>
      <c r="F40" s="243"/>
      <c r="G40" s="22">
        <v>32</v>
      </c>
      <c r="H40" s="42">
        <v>-55070630</v>
      </c>
      <c r="I40" s="42">
        <v>-3377000</v>
      </c>
    </row>
    <row r="41" spans="1:9" ht="24" customHeight="1" x14ac:dyDescent="0.2">
      <c r="A41" s="229" t="s">
        <v>274</v>
      </c>
      <c r="B41" s="230"/>
      <c r="C41" s="230"/>
      <c r="D41" s="230"/>
      <c r="E41" s="230"/>
      <c r="F41" s="231"/>
      <c r="G41" s="21">
        <v>33</v>
      </c>
      <c r="H41" s="43">
        <f>H36+H37+H38+H39+H40</f>
        <v>-335933862</v>
      </c>
      <c r="I41" s="43">
        <f>I36+I37+I38+I39+I40</f>
        <v>-225353586</v>
      </c>
    </row>
    <row r="42" spans="1:9" ht="29.45" customHeight="1" x14ac:dyDescent="0.2">
      <c r="A42" s="232" t="s">
        <v>275</v>
      </c>
      <c r="B42" s="233"/>
      <c r="C42" s="233"/>
      <c r="D42" s="233"/>
      <c r="E42" s="233"/>
      <c r="F42" s="234"/>
      <c r="G42" s="23">
        <v>34</v>
      </c>
      <c r="H42" s="44">
        <f>H35+H41</f>
        <v>-323603894</v>
      </c>
      <c r="I42" s="44">
        <f>I35+I41</f>
        <v>-215768966</v>
      </c>
    </row>
    <row r="43" spans="1:9" x14ac:dyDescent="0.2">
      <c r="A43" s="235" t="s">
        <v>276</v>
      </c>
      <c r="B43" s="236"/>
      <c r="C43" s="236"/>
      <c r="D43" s="236"/>
      <c r="E43" s="236"/>
      <c r="F43" s="236"/>
      <c r="G43" s="236"/>
      <c r="H43" s="236"/>
      <c r="I43" s="237"/>
    </row>
    <row r="44" spans="1:9" ht="12.75" customHeight="1" x14ac:dyDescent="0.2">
      <c r="A44" s="238" t="s">
        <v>277</v>
      </c>
      <c r="B44" s="239"/>
      <c r="C44" s="239"/>
      <c r="D44" s="239"/>
      <c r="E44" s="239"/>
      <c r="F44" s="240"/>
      <c r="G44" s="20">
        <v>35</v>
      </c>
      <c r="H44" s="41">
        <v>0</v>
      </c>
      <c r="I44" s="41">
        <v>0</v>
      </c>
    </row>
    <row r="45" spans="1:9" ht="25.15" customHeight="1" x14ac:dyDescent="0.2">
      <c r="A45" s="241" t="s">
        <v>278</v>
      </c>
      <c r="B45" s="242"/>
      <c r="C45" s="242"/>
      <c r="D45" s="242"/>
      <c r="E45" s="242"/>
      <c r="F45" s="243"/>
      <c r="G45" s="22">
        <v>36</v>
      </c>
      <c r="H45" s="42">
        <v>0</v>
      </c>
      <c r="I45" s="42">
        <v>0</v>
      </c>
    </row>
    <row r="46" spans="1:9" ht="12.75" customHeight="1" x14ac:dyDescent="0.2">
      <c r="A46" s="241" t="s">
        <v>279</v>
      </c>
      <c r="B46" s="242"/>
      <c r="C46" s="242"/>
      <c r="D46" s="242"/>
      <c r="E46" s="242"/>
      <c r="F46" s="243"/>
      <c r="G46" s="22">
        <v>37</v>
      </c>
      <c r="H46" s="42">
        <v>156175489</v>
      </c>
      <c r="I46" s="42">
        <v>335426933</v>
      </c>
    </row>
    <row r="47" spans="1:9" ht="12.75" customHeight="1" x14ac:dyDescent="0.2">
      <c r="A47" s="241" t="s">
        <v>280</v>
      </c>
      <c r="B47" s="242"/>
      <c r="C47" s="242"/>
      <c r="D47" s="242"/>
      <c r="E47" s="242"/>
      <c r="F47" s="243"/>
      <c r="G47" s="22">
        <v>38</v>
      </c>
      <c r="H47" s="42">
        <v>0</v>
      </c>
      <c r="I47" s="42">
        <v>265809</v>
      </c>
    </row>
    <row r="48" spans="1:9" ht="22.15" customHeight="1" x14ac:dyDescent="0.2">
      <c r="A48" s="229" t="s">
        <v>281</v>
      </c>
      <c r="B48" s="230"/>
      <c r="C48" s="230"/>
      <c r="D48" s="230"/>
      <c r="E48" s="230"/>
      <c r="F48" s="231"/>
      <c r="G48" s="21">
        <v>39</v>
      </c>
      <c r="H48" s="43">
        <f>H44+H45+H46+H47</f>
        <v>156175489</v>
      </c>
      <c r="I48" s="43">
        <f>I44+I45+I46+I47</f>
        <v>335692742</v>
      </c>
    </row>
    <row r="49" spans="1:9" ht="24.6" customHeight="1" x14ac:dyDescent="0.2">
      <c r="A49" s="241" t="s">
        <v>282</v>
      </c>
      <c r="B49" s="242"/>
      <c r="C49" s="242"/>
      <c r="D49" s="242"/>
      <c r="E49" s="242"/>
      <c r="F49" s="243"/>
      <c r="G49" s="22">
        <v>40</v>
      </c>
      <c r="H49" s="42">
        <v>-48595852</v>
      </c>
      <c r="I49" s="42">
        <v>-119246965</v>
      </c>
    </row>
    <row r="50" spans="1:9" ht="12.75" customHeight="1" x14ac:dyDescent="0.2">
      <c r="A50" s="241" t="s">
        <v>283</v>
      </c>
      <c r="B50" s="242"/>
      <c r="C50" s="242"/>
      <c r="D50" s="242"/>
      <c r="E50" s="242"/>
      <c r="F50" s="243"/>
      <c r="G50" s="22">
        <v>41</v>
      </c>
      <c r="H50" s="42">
        <v>0</v>
      </c>
      <c r="I50" s="42">
        <v>0</v>
      </c>
    </row>
    <row r="51" spans="1:9" ht="12.75" customHeight="1" x14ac:dyDescent="0.2">
      <c r="A51" s="241" t="s">
        <v>284</v>
      </c>
      <c r="B51" s="242"/>
      <c r="C51" s="242"/>
      <c r="D51" s="242"/>
      <c r="E51" s="242"/>
      <c r="F51" s="243"/>
      <c r="G51" s="22">
        <v>42</v>
      </c>
      <c r="H51" s="42">
        <v>0</v>
      </c>
      <c r="I51" s="42">
        <v>-64349</v>
      </c>
    </row>
    <row r="52" spans="1:9" ht="22.9" customHeight="1" x14ac:dyDescent="0.2">
      <c r="A52" s="241" t="s">
        <v>285</v>
      </c>
      <c r="B52" s="242"/>
      <c r="C52" s="242"/>
      <c r="D52" s="242"/>
      <c r="E52" s="242"/>
      <c r="F52" s="243"/>
      <c r="G52" s="22">
        <v>43</v>
      </c>
      <c r="H52" s="42">
        <v>0</v>
      </c>
      <c r="I52" s="42">
        <v>-5933687</v>
      </c>
    </row>
    <row r="53" spans="1:9" ht="12.75" customHeight="1" x14ac:dyDescent="0.2">
      <c r="A53" s="241" t="s">
        <v>286</v>
      </c>
      <c r="B53" s="242"/>
      <c r="C53" s="242"/>
      <c r="D53" s="242"/>
      <c r="E53" s="242"/>
      <c r="F53" s="243"/>
      <c r="G53" s="22">
        <v>44</v>
      </c>
      <c r="H53" s="42">
        <v>0</v>
      </c>
      <c r="I53" s="42">
        <v>0</v>
      </c>
    </row>
    <row r="54" spans="1:9" ht="30.6" customHeight="1" x14ac:dyDescent="0.2">
      <c r="A54" s="229" t="s">
        <v>287</v>
      </c>
      <c r="B54" s="230"/>
      <c r="C54" s="230"/>
      <c r="D54" s="230"/>
      <c r="E54" s="230"/>
      <c r="F54" s="231"/>
      <c r="G54" s="21">
        <v>45</v>
      </c>
      <c r="H54" s="43">
        <f>H49+H50+H51+H52+H53</f>
        <v>-48595852</v>
      </c>
      <c r="I54" s="43">
        <f>I49+I50+I51+I52+I53</f>
        <v>-125245001</v>
      </c>
    </row>
    <row r="55" spans="1:9" ht="29.45" customHeight="1" x14ac:dyDescent="0.2">
      <c r="A55" s="244" t="s">
        <v>288</v>
      </c>
      <c r="B55" s="245"/>
      <c r="C55" s="245"/>
      <c r="D55" s="245"/>
      <c r="E55" s="245"/>
      <c r="F55" s="246"/>
      <c r="G55" s="21">
        <v>46</v>
      </c>
      <c r="H55" s="43">
        <f>H48+H54</f>
        <v>107579637</v>
      </c>
      <c r="I55" s="43">
        <f>I48+I54</f>
        <v>210447741</v>
      </c>
    </row>
    <row r="56" spans="1:9" ht="32.450000000000003" customHeight="1" x14ac:dyDescent="0.2">
      <c r="A56" s="241" t="s">
        <v>289</v>
      </c>
      <c r="B56" s="242"/>
      <c r="C56" s="242"/>
      <c r="D56" s="242"/>
      <c r="E56" s="242"/>
      <c r="F56" s="243"/>
      <c r="G56" s="22">
        <v>47</v>
      </c>
      <c r="H56" s="42">
        <v>0</v>
      </c>
      <c r="I56" s="42">
        <v>0</v>
      </c>
    </row>
    <row r="57" spans="1:9" ht="26.45" customHeight="1" x14ac:dyDescent="0.2">
      <c r="A57" s="244" t="s">
        <v>290</v>
      </c>
      <c r="B57" s="245"/>
      <c r="C57" s="245"/>
      <c r="D57" s="245"/>
      <c r="E57" s="245"/>
      <c r="F57" s="246"/>
      <c r="G57" s="21">
        <v>48</v>
      </c>
      <c r="H57" s="43">
        <f>H27+H42+H55+H56</f>
        <v>-85387798</v>
      </c>
      <c r="I57" s="43">
        <f>I27+I42+I55+I56</f>
        <v>133298052</v>
      </c>
    </row>
    <row r="58" spans="1:9" ht="24" customHeight="1" x14ac:dyDescent="0.2">
      <c r="A58" s="247" t="s">
        <v>291</v>
      </c>
      <c r="B58" s="248"/>
      <c r="C58" s="248"/>
      <c r="D58" s="248"/>
      <c r="E58" s="248"/>
      <c r="F58" s="249"/>
      <c r="G58" s="22">
        <v>49</v>
      </c>
      <c r="H58" s="42">
        <v>370878428</v>
      </c>
      <c r="I58" s="42">
        <v>285490630</v>
      </c>
    </row>
    <row r="59" spans="1:9" ht="31.15" customHeight="1" x14ac:dyDescent="0.2">
      <c r="A59" s="232" t="s">
        <v>292</v>
      </c>
      <c r="B59" s="233"/>
      <c r="C59" s="233"/>
      <c r="D59" s="233"/>
      <c r="E59" s="233"/>
      <c r="F59" s="234"/>
      <c r="G59" s="23">
        <v>50</v>
      </c>
      <c r="H59" s="44">
        <f>H57+H58</f>
        <v>285490630</v>
      </c>
      <c r="I59" s="44">
        <f>I57+I58</f>
        <v>418788682</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4803149606299213" right="0.74803149606299213" top="0.98425196850393704" bottom="0.98425196850393704" header="0.51181102362204722" footer="0.51181102362204722"/>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18" t="s">
        <v>293</v>
      </c>
      <c r="B1" s="256"/>
      <c r="C1" s="256"/>
      <c r="D1" s="256"/>
      <c r="E1" s="256"/>
      <c r="F1" s="256"/>
      <c r="G1" s="256"/>
      <c r="H1" s="256"/>
      <c r="I1" s="256"/>
    </row>
    <row r="2" spans="1:9" ht="12.75" customHeight="1" x14ac:dyDescent="0.2">
      <c r="A2" s="217" t="s">
        <v>523</v>
      </c>
      <c r="B2" s="191"/>
      <c r="C2" s="191"/>
      <c r="D2" s="191"/>
      <c r="E2" s="191"/>
      <c r="F2" s="191"/>
      <c r="G2" s="191"/>
      <c r="H2" s="191"/>
      <c r="I2" s="191"/>
    </row>
    <row r="3" spans="1:9" x14ac:dyDescent="0.2">
      <c r="A3" s="268" t="s">
        <v>294</v>
      </c>
      <c r="B3" s="269"/>
      <c r="C3" s="269"/>
      <c r="D3" s="269"/>
      <c r="E3" s="269"/>
      <c r="F3" s="269"/>
      <c r="G3" s="269"/>
      <c r="H3" s="269"/>
      <c r="I3" s="269"/>
    </row>
    <row r="4" spans="1:9" x14ac:dyDescent="0.2">
      <c r="A4" s="257" t="s">
        <v>521</v>
      </c>
      <c r="B4" s="194"/>
      <c r="C4" s="194"/>
      <c r="D4" s="194"/>
      <c r="E4" s="194"/>
      <c r="F4" s="194"/>
      <c r="G4" s="194"/>
      <c r="H4" s="194"/>
      <c r="I4" s="195"/>
    </row>
    <row r="5" spans="1:9" ht="24" thickBot="1" x14ac:dyDescent="0.25">
      <c r="A5" s="260" t="s">
        <v>295</v>
      </c>
      <c r="B5" s="261"/>
      <c r="C5" s="261"/>
      <c r="D5" s="261"/>
      <c r="E5" s="261"/>
      <c r="F5" s="262"/>
      <c r="G5" s="18" t="s">
        <v>296</v>
      </c>
      <c r="H5" s="35" t="s">
        <v>297</v>
      </c>
      <c r="I5" s="35" t="s">
        <v>298</v>
      </c>
    </row>
    <row r="6" spans="1:9" x14ac:dyDescent="0.2">
      <c r="A6" s="263">
        <v>1</v>
      </c>
      <c r="B6" s="264"/>
      <c r="C6" s="264"/>
      <c r="D6" s="264"/>
      <c r="E6" s="264"/>
      <c r="F6" s="265"/>
      <c r="G6" s="24">
        <v>2</v>
      </c>
      <c r="H6" s="36" t="s">
        <v>299</v>
      </c>
      <c r="I6" s="36" t="s">
        <v>300</v>
      </c>
    </row>
    <row r="7" spans="1:9" x14ac:dyDescent="0.2">
      <c r="A7" s="280" t="s">
        <v>301</v>
      </c>
      <c r="B7" s="281"/>
      <c r="C7" s="281"/>
      <c r="D7" s="281"/>
      <c r="E7" s="281"/>
      <c r="F7" s="281"/>
      <c r="G7" s="281"/>
      <c r="H7" s="281"/>
      <c r="I7" s="282"/>
    </row>
    <row r="8" spans="1:9" x14ac:dyDescent="0.2">
      <c r="A8" s="283" t="s">
        <v>302</v>
      </c>
      <c r="B8" s="283"/>
      <c r="C8" s="283"/>
      <c r="D8" s="283"/>
      <c r="E8" s="283"/>
      <c r="F8" s="283"/>
      <c r="G8" s="25">
        <v>1</v>
      </c>
      <c r="H8" s="46">
        <v>0</v>
      </c>
      <c r="I8" s="46">
        <v>0</v>
      </c>
    </row>
    <row r="9" spans="1:9" x14ac:dyDescent="0.2">
      <c r="A9" s="266" t="s">
        <v>303</v>
      </c>
      <c r="B9" s="266"/>
      <c r="C9" s="266"/>
      <c r="D9" s="266"/>
      <c r="E9" s="266"/>
      <c r="F9" s="266"/>
      <c r="G9" s="26">
        <v>2</v>
      </c>
      <c r="H9" s="47">
        <v>0</v>
      </c>
      <c r="I9" s="47">
        <v>0</v>
      </c>
    </row>
    <row r="10" spans="1:9" x14ac:dyDescent="0.2">
      <c r="A10" s="266" t="s">
        <v>304</v>
      </c>
      <c r="B10" s="266"/>
      <c r="C10" s="266"/>
      <c r="D10" s="266"/>
      <c r="E10" s="266"/>
      <c r="F10" s="266"/>
      <c r="G10" s="26">
        <v>3</v>
      </c>
      <c r="H10" s="47">
        <v>0</v>
      </c>
      <c r="I10" s="47">
        <v>0</v>
      </c>
    </row>
    <row r="11" spans="1:9" x14ac:dyDescent="0.2">
      <c r="A11" s="266" t="s">
        <v>305</v>
      </c>
      <c r="B11" s="266"/>
      <c r="C11" s="266"/>
      <c r="D11" s="266"/>
      <c r="E11" s="266"/>
      <c r="F11" s="266"/>
      <c r="G11" s="26">
        <v>4</v>
      </c>
      <c r="H11" s="47">
        <v>0</v>
      </c>
      <c r="I11" s="47">
        <v>0</v>
      </c>
    </row>
    <row r="12" spans="1:9" x14ac:dyDescent="0.2">
      <c r="A12" s="266" t="s">
        <v>455</v>
      </c>
      <c r="B12" s="266"/>
      <c r="C12" s="266"/>
      <c r="D12" s="266"/>
      <c r="E12" s="266"/>
      <c r="F12" s="266"/>
      <c r="G12" s="26">
        <v>5</v>
      </c>
      <c r="H12" s="47">
        <v>0</v>
      </c>
      <c r="I12" s="47">
        <v>0</v>
      </c>
    </row>
    <row r="13" spans="1:9" x14ac:dyDescent="0.2">
      <c r="A13" s="267" t="s">
        <v>456</v>
      </c>
      <c r="B13" s="267"/>
      <c r="C13" s="267"/>
      <c r="D13" s="267"/>
      <c r="E13" s="267"/>
      <c r="F13" s="267"/>
      <c r="G13" s="115">
        <v>6</v>
      </c>
      <c r="H13" s="116">
        <f>SUM(H8:H12)</f>
        <v>0</v>
      </c>
      <c r="I13" s="116">
        <f>SUM(I8:I12)</f>
        <v>0</v>
      </c>
    </row>
    <row r="14" spans="1:9" x14ac:dyDescent="0.2">
      <c r="A14" s="266" t="s">
        <v>457</v>
      </c>
      <c r="B14" s="266"/>
      <c r="C14" s="266"/>
      <c r="D14" s="266"/>
      <c r="E14" s="266"/>
      <c r="F14" s="266"/>
      <c r="G14" s="26">
        <v>7</v>
      </c>
      <c r="H14" s="47">
        <v>0</v>
      </c>
      <c r="I14" s="47">
        <v>0</v>
      </c>
    </row>
    <row r="15" spans="1:9" x14ac:dyDescent="0.2">
      <c r="A15" s="266" t="s">
        <v>458</v>
      </c>
      <c r="B15" s="266"/>
      <c r="C15" s="266"/>
      <c r="D15" s="266"/>
      <c r="E15" s="266"/>
      <c r="F15" s="266"/>
      <c r="G15" s="26">
        <v>8</v>
      </c>
      <c r="H15" s="47">
        <v>0</v>
      </c>
      <c r="I15" s="47">
        <v>0</v>
      </c>
    </row>
    <row r="16" spans="1:9" x14ac:dyDescent="0.2">
      <c r="A16" s="266" t="s">
        <v>459</v>
      </c>
      <c r="B16" s="266"/>
      <c r="C16" s="266"/>
      <c r="D16" s="266"/>
      <c r="E16" s="266"/>
      <c r="F16" s="266"/>
      <c r="G16" s="26">
        <v>9</v>
      </c>
      <c r="H16" s="47">
        <v>0</v>
      </c>
      <c r="I16" s="47">
        <v>0</v>
      </c>
    </row>
    <row r="17" spans="1:9" x14ac:dyDescent="0.2">
      <c r="A17" s="266" t="s">
        <v>460</v>
      </c>
      <c r="B17" s="266"/>
      <c r="C17" s="266"/>
      <c r="D17" s="266"/>
      <c r="E17" s="266"/>
      <c r="F17" s="266"/>
      <c r="G17" s="26">
        <v>10</v>
      </c>
      <c r="H17" s="47">
        <v>0</v>
      </c>
      <c r="I17" s="47">
        <v>0</v>
      </c>
    </row>
    <row r="18" spans="1:9" ht="12.75" customHeight="1" x14ac:dyDescent="0.2">
      <c r="A18" s="266" t="s">
        <v>461</v>
      </c>
      <c r="B18" s="266"/>
      <c r="C18" s="266"/>
      <c r="D18" s="266"/>
      <c r="E18" s="266"/>
      <c r="F18" s="266"/>
      <c r="G18" s="26">
        <v>11</v>
      </c>
      <c r="H18" s="47">
        <v>0</v>
      </c>
      <c r="I18" s="47">
        <v>0</v>
      </c>
    </row>
    <row r="19" spans="1:9" x14ac:dyDescent="0.2">
      <c r="A19" s="266" t="s">
        <v>462</v>
      </c>
      <c r="B19" s="266"/>
      <c r="C19" s="266"/>
      <c r="D19" s="266"/>
      <c r="E19" s="266"/>
      <c r="F19" s="266"/>
      <c r="G19" s="26">
        <v>12</v>
      </c>
      <c r="H19" s="47">
        <v>0</v>
      </c>
      <c r="I19" s="47">
        <v>0</v>
      </c>
    </row>
    <row r="20" spans="1:9" ht="12.75" customHeight="1" x14ac:dyDescent="0.2">
      <c r="A20" s="277" t="s">
        <v>463</v>
      </c>
      <c r="B20" s="278"/>
      <c r="C20" s="278"/>
      <c r="D20" s="278"/>
      <c r="E20" s="278"/>
      <c r="F20" s="279"/>
      <c r="G20" s="115">
        <v>13</v>
      </c>
      <c r="H20" s="116">
        <f>SUM(H14:H19)</f>
        <v>0</v>
      </c>
      <c r="I20" s="116">
        <f>SUM(I14:I19)</f>
        <v>0</v>
      </c>
    </row>
    <row r="21" spans="1:9" ht="27.6" customHeight="1" x14ac:dyDescent="0.2">
      <c r="A21" s="270" t="s">
        <v>464</v>
      </c>
      <c r="B21" s="271"/>
      <c r="C21" s="271"/>
      <c r="D21" s="271"/>
      <c r="E21" s="271"/>
      <c r="F21" s="271"/>
      <c r="G21" s="28">
        <v>14</v>
      </c>
      <c r="H21" s="49">
        <f>H13+H20</f>
        <v>0</v>
      </c>
      <c r="I21" s="49">
        <f>I13+I20</f>
        <v>0</v>
      </c>
    </row>
    <row r="22" spans="1:9" x14ac:dyDescent="0.2">
      <c r="A22" s="280" t="s">
        <v>306</v>
      </c>
      <c r="B22" s="281"/>
      <c r="C22" s="281"/>
      <c r="D22" s="281"/>
      <c r="E22" s="281"/>
      <c r="F22" s="281"/>
      <c r="G22" s="281"/>
      <c r="H22" s="281"/>
      <c r="I22" s="282"/>
    </row>
    <row r="23" spans="1:9" ht="26.45" customHeight="1" x14ac:dyDescent="0.2">
      <c r="A23" s="283" t="s">
        <v>307</v>
      </c>
      <c r="B23" s="283"/>
      <c r="C23" s="283"/>
      <c r="D23" s="283"/>
      <c r="E23" s="283"/>
      <c r="F23" s="283"/>
      <c r="G23" s="25">
        <v>15</v>
      </c>
      <c r="H23" s="46">
        <v>0</v>
      </c>
      <c r="I23" s="46">
        <v>0</v>
      </c>
    </row>
    <row r="24" spans="1:9" x14ac:dyDescent="0.2">
      <c r="A24" s="266" t="s">
        <v>308</v>
      </c>
      <c r="B24" s="266"/>
      <c r="C24" s="266"/>
      <c r="D24" s="266"/>
      <c r="E24" s="266"/>
      <c r="F24" s="266"/>
      <c r="G24" s="25">
        <v>16</v>
      </c>
      <c r="H24" s="47">
        <v>0</v>
      </c>
      <c r="I24" s="47">
        <v>0</v>
      </c>
    </row>
    <row r="25" spans="1:9" x14ac:dyDescent="0.2">
      <c r="A25" s="266" t="s">
        <v>309</v>
      </c>
      <c r="B25" s="266"/>
      <c r="C25" s="266"/>
      <c r="D25" s="266"/>
      <c r="E25" s="266"/>
      <c r="F25" s="266"/>
      <c r="G25" s="25">
        <v>17</v>
      </c>
      <c r="H25" s="47">
        <v>0</v>
      </c>
      <c r="I25" s="47">
        <v>0</v>
      </c>
    </row>
    <row r="26" spans="1:9" x14ac:dyDescent="0.2">
      <c r="A26" s="266" t="s">
        <v>310</v>
      </c>
      <c r="B26" s="266"/>
      <c r="C26" s="266"/>
      <c r="D26" s="266"/>
      <c r="E26" s="266"/>
      <c r="F26" s="266"/>
      <c r="G26" s="25">
        <v>18</v>
      </c>
      <c r="H26" s="47">
        <v>0</v>
      </c>
      <c r="I26" s="47">
        <v>0</v>
      </c>
    </row>
    <row r="27" spans="1:9" x14ac:dyDescent="0.2">
      <c r="A27" s="266" t="s">
        <v>311</v>
      </c>
      <c r="B27" s="266"/>
      <c r="C27" s="266"/>
      <c r="D27" s="266"/>
      <c r="E27" s="266"/>
      <c r="F27" s="266"/>
      <c r="G27" s="25">
        <v>19</v>
      </c>
      <c r="H27" s="47">
        <v>0</v>
      </c>
      <c r="I27" s="47">
        <v>0</v>
      </c>
    </row>
    <row r="28" spans="1:9" x14ac:dyDescent="0.2">
      <c r="A28" s="266" t="s">
        <v>312</v>
      </c>
      <c r="B28" s="266"/>
      <c r="C28" s="266"/>
      <c r="D28" s="266"/>
      <c r="E28" s="266"/>
      <c r="F28" s="266"/>
      <c r="G28" s="25">
        <v>20</v>
      </c>
      <c r="H28" s="47">
        <v>0</v>
      </c>
      <c r="I28" s="47">
        <v>0</v>
      </c>
    </row>
    <row r="29" spans="1:9" ht="24" customHeight="1" x14ac:dyDescent="0.2">
      <c r="A29" s="273" t="s">
        <v>466</v>
      </c>
      <c r="B29" s="273"/>
      <c r="C29" s="273"/>
      <c r="D29" s="273"/>
      <c r="E29" s="273"/>
      <c r="F29" s="273"/>
      <c r="G29" s="27">
        <v>21</v>
      </c>
      <c r="H29" s="48">
        <f>SUM(H23:H28)</f>
        <v>0</v>
      </c>
      <c r="I29" s="48">
        <f>SUM(I23:I28)</f>
        <v>0</v>
      </c>
    </row>
    <row r="30" spans="1:9" ht="27" customHeight="1" x14ac:dyDescent="0.2">
      <c r="A30" s="266" t="s">
        <v>313</v>
      </c>
      <c r="B30" s="266"/>
      <c r="C30" s="266"/>
      <c r="D30" s="266"/>
      <c r="E30" s="266"/>
      <c r="F30" s="266"/>
      <c r="G30" s="26">
        <v>22</v>
      </c>
      <c r="H30" s="47">
        <v>0</v>
      </c>
      <c r="I30" s="47">
        <v>0</v>
      </c>
    </row>
    <row r="31" spans="1:9" x14ac:dyDescent="0.2">
      <c r="A31" s="266" t="s">
        <v>314</v>
      </c>
      <c r="B31" s="266"/>
      <c r="C31" s="266"/>
      <c r="D31" s="266"/>
      <c r="E31" s="266"/>
      <c r="F31" s="266"/>
      <c r="G31" s="26">
        <v>23</v>
      </c>
      <c r="H31" s="47">
        <v>0</v>
      </c>
      <c r="I31" s="47">
        <v>0</v>
      </c>
    </row>
    <row r="32" spans="1:9" x14ac:dyDescent="0.2">
      <c r="A32" s="266" t="s">
        <v>315</v>
      </c>
      <c r="B32" s="266"/>
      <c r="C32" s="266"/>
      <c r="D32" s="266"/>
      <c r="E32" s="266"/>
      <c r="F32" s="266"/>
      <c r="G32" s="26">
        <v>24</v>
      </c>
      <c r="H32" s="47">
        <v>0</v>
      </c>
      <c r="I32" s="47">
        <v>0</v>
      </c>
    </row>
    <row r="33" spans="1:9" x14ac:dyDescent="0.2">
      <c r="A33" s="266" t="s">
        <v>316</v>
      </c>
      <c r="B33" s="266"/>
      <c r="C33" s="266"/>
      <c r="D33" s="266"/>
      <c r="E33" s="266"/>
      <c r="F33" s="266"/>
      <c r="G33" s="26">
        <v>25</v>
      </c>
      <c r="H33" s="47">
        <v>0</v>
      </c>
      <c r="I33" s="47">
        <v>0</v>
      </c>
    </row>
    <row r="34" spans="1:9" x14ac:dyDescent="0.2">
      <c r="A34" s="266" t="s">
        <v>317</v>
      </c>
      <c r="B34" s="266"/>
      <c r="C34" s="266"/>
      <c r="D34" s="266"/>
      <c r="E34" s="266"/>
      <c r="F34" s="266"/>
      <c r="G34" s="26">
        <v>26</v>
      </c>
      <c r="H34" s="47">
        <v>0</v>
      </c>
      <c r="I34" s="47">
        <v>0</v>
      </c>
    </row>
    <row r="35" spans="1:9" ht="25.9" customHeight="1" x14ac:dyDescent="0.2">
      <c r="A35" s="273" t="s">
        <v>467</v>
      </c>
      <c r="B35" s="273"/>
      <c r="C35" s="273"/>
      <c r="D35" s="273"/>
      <c r="E35" s="273"/>
      <c r="F35" s="273"/>
      <c r="G35" s="27">
        <v>27</v>
      </c>
      <c r="H35" s="48">
        <f>SUM(H30:H34)</f>
        <v>0</v>
      </c>
      <c r="I35" s="48">
        <f>SUM(I30:I34)</f>
        <v>0</v>
      </c>
    </row>
    <row r="36" spans="1:9" ht="28.15" customHeight="1" x14ac:dyDescent="0.2">
      <c r="A36" s="270" t="s">
        <v>465</v>
      </c>
      <c r="B36" s="271"/>
      <c r="C36" s="271"/>
      <c r="D36" s="271"/>
      <c r="E36" s="271"/>
      <c r="F36" s="271"/>
      <c r="G36" s="28">
        <v>28</v>
      </c>
      <c r="H36" s="49">
        <f>H29+H35</f>
        <v>0</v>
      </c>
      <c r="I36" s="49">
        <f>I29+I35</f>
        <v>0</v>
      </c>
    </row>
    <row r="37" spans="1:9" x14ac:dyDescent="0.2">
      <c r="A37" s="280" t="s">
        <v>318</v>
      </c>
      <c r="B37" s="281"/>
      <c r="C37" s="281"/>
      <c r="D37" s="281"/>
      <c r="E37" s="281"/>
      <c r="F37" s="281"/>
      <c r="G37" s="281">
        <v>0</v>
      </c>
      <c r="H37" s="281"/>
      <c r="I37" s="282"/>
    </row>
    <row r="38" spans="1:9" x14ac:dyDescent="0.2">
      <c r="A38" s="284" t="s">
        <v>319</v>
      </c>
      <c r="B38" s="284"/>
      <c r="C38" s="284"/>
      <c r="D38" s="284"/>
      <c r="E38" s="284"/>
      <c r="F38" s="284"/>
      <c r="G38" s="25">
        <v>29</v>
      </c>
      <c r="H38" s="46">
        <v>0</v>
      </c>
      <c r="I38" s="46">
        <v>0</v>
      </c>
    </row>
    <row r="39" spans="1:9" ht="25.15" customHeight="1" x14ac:dyDescent="0.2">
      <c r="A39" s="272" t="s">
        <v>320</v>
      </c>
      <c r="B39" s="272"/>
      <c r="C39" s="272"/>
      <c r="D39" s="272"/>
      <c r="E39" s="272"/>
      <c r="F39" s="272"/>
      <c r="G39" s="25">
        <v>30</v>
      </c>
      <c r="H39" s="47">
        <v>0</v>
      </c>
      <c r="I39" s="47">
        <v>0</v>
      </c>
    </row>
    <row r="40" spans="1:9" x14ac:dyDescent="0.2">
      <c r="A40" s="272" t="s">
        <v>321</v>
      </c>
      <c r="B40" s="272"/>
      <c r="C40" s="272"/>
      <c r="D40" s="272"/>
      <c r="E40" s="272"/>
      <c r="F40" s="272"/>
      <c r="G40" s="25">
        <v>31</v>
      </c>
      <c r="H40" s="47">
        <v>0</v>
      </c>
      <c r="I40" s="47">
        <v>0</v>
      </c>
    </row>
    <row r="41" spans="1:9" x14ac:dyDescent="0.2">
      <c r="A41" s="272" t="s">
        <v>322</v>
      </c>
      <c r="B41" s="272"/>
      <c r="C41" s="272"/>
      <c r="D41" s="272"/>
      <c r="E41" s="272"/>
      <c r="F41" s="272"/>
      <c r="G41" s="25">
        <v>32</v>
      </c>
      <c r="H41" s="47">
        <v>0</v>
      </c>
      <c r="I41" s="47">
        <v>0</v>
      </c>
    </row>
    <row r="42" spans="1:9" ht="25.9" customHeight="1" x14ac:dyDescent="0.2">
      <c r="A42" s="273" t="s">
        <v>468</v>
      </c>
      <c r="B42" s="273"/>
      <c r="C42" s="273"/>
      <c r="D42" s="273"/>
      <c r="E42" s="273"/>
      <c r="F42" s="273"/>
      <c r="G42" s="27">
        <v>33</v>
      </c>
      <c r="H42" s="48">
        <f>H41+H40+H39+H38</f>
        <v>0</v>
      </c>
      <c r="I42" s="48">
        <f>I41+I40+I39+I38</f>
        <v>0</v>
      </c>
    </row>
    <row r="43" spans="1:9" ht="24.6" customHeight="1" x14ac:dyDescent="0.2">
      <c r="A43" s="272" t="s">
        <v>323</v>
      </c>
      <c r="B43" s="272"/>
      <c r="C43" s="272"/>
      <c r="D43" s="272"/>
      <c r="E43" s="272"/>
      <c r="F43" s="272"/>
      <c r="G43" s="26">
        <v>34</v>
      </c>
      <c r="H43" s="47">
        <v>0</v>
      </c>
      <c r="I43" s="47">
        <v>0</v>
      </c>
    </row>
    <row r="44" spans="1:9" x14ac:dyDescent="0.2">
      <c r="A44" s="272" t="s">
        <v>324</v>
      </c>
      <c r="B44" s="272"/>
      <c r="C44" s="272"/>
      <c r="D44" s="272"/>
      <c r="E44" s="272"/>
      <c r="F44" s="272"/>
      <c r="G44" s="26">
        <v>35</v>
      </c>
      <c r="H44" s="47">
        <v>0</v>
      </c>
      <c r="I44" s="47">
        <v>0</v>
      </c>
    </row>
    <row r="45" spans="1:9" x14ac:dyDescent="0.2">
      <c r="A45" s="272" t="s">
        <v>325</v>
      </c>
      <c r="B45" s="272"/>
      <c r="C45" s="272"/>
      <c r="D45" s="272"/>
      <c r="E45" s="272"/>
      <c r="F45" s="272"/>
      <c r="G45" s="26">
        <v>36</v>
      </c>
      <c r="H45" s="47">
        <v>0</v>
      </c>
      <c r="I45" s="47">
        <v>0</v>
      </c>
    </row>
    <row r="46" spans="1:9" ht="21" customHeight="1" x14ac:dyDescent="0.2">
      <c r="A46" s="272" t="s">
        <v>326</v>
      </c>
      <c r="B46" s="272"/>
      <c r="C46" s="272"/>
      <c r="D46" s="272"/>
      <c r="E46" s="272"/>
      <c r="F46" s="272"/>
      <c r="G46" s="26">
        <v>37</v>
      </c>
      <c r="H46" s="47">
        <v>0</v>
      </c>
      <c r="I46" s="47">
        <v>0</v>
      </c>
    </row>
    <row r="47" spans="1:9" x14ac:dyDescent="0.2">
      <c r="A47" s="272" t="s">
        <v>327</v>
      </c>
      <c r="B47" s="272"/>
      <c r="C47" s="272"/>
      <c r="D47" s="272"/>
      <c r="E47" s="272"/>
      <c r="F47" s="272"/>
      <c r="G47" s="26">
        <v>38</v>
      </c>
      <c r="H47" s="47">
        <v>0</v>
      </c>
      <c r="I47" s="47">
        <v>0</v>
      </c>
    </row>
    <row r="48" spans="1:9" ht="22.9" customHeight="1" x14ac:dyDescent="0.2">
      <c r="A48" s="273" t="s">
        <v>469</v>
      </c>
      <c r="B48" s="273"/>
      <c r="C48" s="273"/>
      <c r="D48" s="273"/>
      <c r="E48" s="273"/>
      <c r="F48" s="273"/>
      <c r="G48" s="27">
        <v>39</v>
      </c>
      <c r="H48" s="48">
        <f>H47+H46+H45+H44+H43</f>
        <v>0</v>
      </c>
      <c r="I48" s="48">
        <f>I47+I46+I45+I44+I43</f>
        <v>0</v>
      </c>
    </row>
    <row r="49" spans="1:9" ht="25.9" customHeight="1" x14ac:dyDescent="0.2">
      <c r="A49" s="274" t="s">
        <v>470</v>
      </c>
      <c r="B49" s="275"/>
      <c r="C49" s="275"/>
      <c r="D49" s="275"/>
      <c r="E49" s="275"/>
      <c r="F49" s="275"/>
      <c r="G49" s="27">
        <v>40</v>
      </c>
      <c r="H49" s="48">
        <f>H48+H42</f>
        <v>0</v>
      </c>
      <c r="I49" s="48">
        <f>I48+I42</f>
        <v>0</v>
      </c>
    </row>
    <row r="50" spans="1:9" ht="22.15" customHeight="1" x14ac:dyDescent="0.2">
      <c r="A50" s="266" t="s">
        <v>328</v>
      </c>
      <c r="B50" s="266"/>
      <c r="C50" s="266"/>
      <c r="D50" s="266"/>
      <c r="E50" s="266"/>
      <c r="F50" s="266"/>
      <c r="G50" s="26">
        <v>41</v>
      </c>
      <c r="H50" s="47">
        <v>0</v>
      </c>
      <c r="I50" s="47">
        <v>0</v>
      </c>
    </row>
    <row r="51" spans="1:9" ht="25.9" customHeight="1" x14ac:dyDescent="0.2">
      <c r="A51" s="274" t="s">
        <v>471</v>
      </c>
      <c r="B51" s="275"/>
      <c r="C51" s="275"/>
      <c r="D51" s="275"/>
      <c r="E51" s="275"/>
      <c r="F51" s="275"/>
      <c r="G51" s="27">
        <v>42</v>
      </c>
      <c r="H51" s="48">
        <f>H21+H36+H49+H50</f>
        <v>0</v>
      </c>
      <c r="I51" s="48">
        <f>I21+I36+I49+I50</f>
        <v>0</v>
      </c>
    </row>
    <row r="52" spans="1:9" ht="25.15" customHeight="1" x14ac:dyDescent="0.2">
      <c r="A52" s="276" t="s">
        <v>329</v>
      </c>
      <c r="B52" s="276"/>
      <c r="C52" s="276"/>
      <c r="D52" s="276"/>
      <c r="E52" s="276"/>
      <c r="F52" s="276"/>
      <c r="G52" s="26">
        <v>43</v>
      </c>
      <c r="H52" s="47">
        <v>0</v>
      </c>
      <c r="I52" s="47">
        <v>0</v>
      </c>
    </row>
    <row r="53" spans="1:9" ht="31.9" customHeight="1" x14ac:dyDescent="0.2">
      <c r="A53" s="270" t="s">
        <v>472</v>
      </c>
      <c r="B53" s="271"/>
      <c r="C53" s="271"/>
      <c r="D53" s="271"/>
      <c r="E53" s="271"/>
      <c r="F53" s="271"/>
      <c r="G53" s="28">
        <v>44</v>
      </c>
      <c r="H53" s="49">
        <f>H52+H51</f>
        <v>0</v>
      </c>
      <c r="I53" s="49">
        <f>I52+I51</f>
        <v>0</v>
      </c>
    </row>
  </sheetData>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4" zoomScale="80" zoomScaleNormal="100" zoomScaleSheetLayoutView="80" workbookViewId="0">
      <selection activeCell="H7" sqref="H7"/>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1" t="s">
        <v>330</v>
      </c>
      <c r="B1" s="312"/>
      <c r="C1" s="312"/>
      <c r="D1" s="312"/>
      <c r="E1" s="312"/>
      <c r="F1" s="312"/>
      <c r="G1" s="312"/>
      <c r="H1" s="312"/>
      <c r="I1" s="312"/>
      <c r="J1" s="312"/>
      <c r="K1" s="50"/>
    </row>
    <row r="2" spans="1:25" ht="15.75" x14ac:dyDescent="0.2">
      <c r="A2" s="2"/>
      <c r="B2" s="3"/>
      <c r="C2" s="313" t="s">
        <v>331</v>
      </c>
      <c r="D2" s="313"/>
      <c r="E2" s="9">
        <v>44562</v>
      </c>
      <c r="F2" s="4" t="s">
        <v>332</v>
      </c>
      <c r="G2" s="9">
        <v>44926</v>
      </c>
      <c r="H2" s="51"/>
      <c r="I2" s="51"/>
      <c r="J2" s="51"/>
      <c r="K2" s="50"/>
      <c r="X2" s="52" t="s">
        <v>333</v>
      </c>
    </row>
    <row r="3" spans="1:25" ht="13.5" customHeight="1" thickBot="1" x14ac:dyDescent="0.25">
      <c r="A3" s="315" t="s">
        <v>334</v>
      </c>
      <c r="B3" s="316"/>
      <c r="C3" s="316"/>
      <c r="D3" s="316"/>
      <c r="E3" s="316"/>
      <c r="F3" s="316"/>
      <c r="G3" s="319" t="s">
        <v>335</v>
      </c>
      <c r="H3" s="301" t="s">
        <v>336</v>
      </c>
      <c r="I3" s="301"/>
      <c r="J3" s="301"/>
      <c r="K3" s="301"/>
      <c r="L3" s="301"/>
      <c r="M3" s="301"/>
      <c r="N3" s="301"/>
      <c r="O3" s="301"/>
      <c r="P3" s="301"/>
      <c r="Q3" s="301"/>
      <c r="R3" s="301"/>
      <c r="S3" s="301"/>
      <c r="T3" s="301"/>
      <c r="U3" s="301"/>
      <c r="V3" s="301"/>
      <c r="W3" s="301"/>
      <c r="X3" s="301" t="s">
        <v>337</v>
      </c>
      <c r="Y3" s="303" t="s">
        <v>338</v>
      </c>
    </row>
    <row r="4" spans="1:25" ht="68.25" thickBot="1" x14ac:dyDescent="0.25">
      <c r="A4" s="317"/>
      <c r="B4" s="318"/>
      <c r="C4" s="318"/>
      <c r="D4" s="318"/>
      <c r="E4" s="318"/>
      <c r="F4" s="318"/>
      <c r="G4" s="320"/>
      <c r="H4" s="53" t="s">
        <v>339</v>
      </c>
      <c r="I4" s="53" t="s">
        <v>340</v>
      </c>
      <c r="J4" s="53" t="s">
        <v>341</v>
      </c>
      <c r="K4" s="53" t="s">
        <v>342</v>
      </c>
      <c r="L4" s="53" t="s">
        <v>343</v>
      </c>
      <c r="M4" s="53" t="s">
        <v>344</v>
      </c>
      <c r="N4" s="53" t="s">
        <v>345</v>
      </c>
      <c r="O4" s="53" t="s">
        <v>346</v>
      </c>
      <c r="P4" s="117" t="s">
        <v>473</v>
      </c>
      <c r="Q4" s="53" t="s">
        <v>347</v>
      </c>
      <c r="R4" s="53" t="s">
        <v>348</v>
      </c>
      <c r="S4" s="53" t="s">
        <v>474</v>
      </c>
      <c r="T4" s="53" t="s">
        <v>475</v>
      </c>
      <c r="U4" s="53" t="s">
        <v>349</v>
      </c>
      <c r="V4" s="53" t="s">
        <v>350</v>
      </c>
      <c r="W4" s="53" t="s">
        <v>351</v>
      </c>
      <c r="X4" s="302"/>
      <c r="Y4" s="304"/>
    </row>
    <row r="5" spans="1:25" ht="22.5" x14ac:dyDescent="0.2">
      <c r="A5" s="305">
        <v>1</v>
      </c>
      <c r="B5" s="306"/>
      <c r="C5" s="306"/>
      <c r="D5" s="306"/>
      <c r="E5" s="306"/>
      <c r="F5" s="306"/>
      <c r="G5" s="5">
        <v>2</v>
      </c>
      <c r="H5" s="54" t="s">
        <v>352</v>
      </c>
      <c r="I5" s="55" t="s">
        <v>353</v>
      </c>
      <c r="J5" s="54" t="s">
        <v>354</v>
      </c>
      <c r="K5" s="55" t="s">
        <v>355</v>
      </c>
      <c r="L5" s="54" t="s">
        <v>356</v>
      </c>
      <c r="M5" s="55" t="s">
        <v>357</v>
      </c>
      <c r="N5" s="54" t="s">
        <v>358</v>
      </c>
      <c r="O5" s="55" t="s">
        <v>359</v>
      </c>
      <c r="P5" s="54" t="s">
        <v>360</v>
      </c>
      <c r="Q5" s="55" t="s">
        <v>361</v>
      </c>
      <c r="R5" s="54" t="s">
        <v>362</v>
      </c>
      <c r="S5" s="118" t="s">
        <v>476</v>
      </c>
      <c r="T5" s="118" t="s">
        <v>477</v>
      </c>
      <c r="U5" s="118" t="s">
        <v>478</v>
      </c>
      <c r="V5" s="118" t="s">
        <v>479</v>
      </c>
      <c r="W5" s="118" t="s">
        <v>480</v>
      </c>
      <c r="X5" s="118">
        <v>19</v>
      </c>
      <c r="Y5" s="119" t="s">
        <v>481</v>
      </c>
    </row>
    <row r="6" spans="1:25" x14ac:dyDescent="0.2">
      <c r="A6" s="307" t="s">
        <v>363</v>
      </c>
      <c r="B6" s="307"/>
      <c r="C6" s="307"/>
      <c r="D6" s="307"/>
      <c r="E6" s="307"/>
      <c r="F6" s="307"/>
      <c r="G6" s="307"/>
      <c r="H6" s="307"/>
      <c r="I6" s="307"/>
      <c r="J6" s="307"/>
      <c r="K6" s="307"/>
      <c r="L6" s="307"/>
      <c r="M6" s="307"/>
      <c r="N6" s="308"/>
      <c r="O6" s="308"/>
      <c r="P6" s="308"/>
      <c r="Q6" s="308"/>
      <c r="R6" s="308"/>
      <c r="S6" s="309"/>
      <c r="T6" s="309"/>
      <c r="U6" s="308"/>
      <c r="V6" s="308"/>
      <c r="W6" s="308"/>
      <c r="X6" s="308"/>
      <c r="Y6" s="310"/>
    </row>
    <row r="7" spans="1:25" x14ac:dyDescent="0.2">
      <c r="A7" s="297" t="s">
        <v>364</v>
      </c>
      <c r="B7" s="297"/>
      <c r="C7" s="297"/>
      <c r="D7" s="297"/>
      <c r="E7" s="297"/>
      <c r="F7" s="297"/>
      <c r="G7" s="6">
        <v>1</v>
      </c>
      <c r="H7" s="56">
        <v>102574420</v>
      </c>
      <c r="I7" s="56">
        <v>1142742013</v>
      </c>
      <c r="J7" s="56">
        <v>5128721</v>
      </c>
      <c r="K7" s="56">
        <v>16871376</v>
      </c>
      <c r="L7" s="56">
        <v>16871376</v>
      </c>
      <c r="M7" s="56">
        <v>0</v>
      </c>
      <c r="N7" s="56">
        <v>552169952</v>
      </c>
      <c r="O7" s="56">
        <v>0</v>
      </c>
      <c r="P7" s="56">
        <v>130305</v>
      </c>
      <c r="Q7" s="56">
        <v>0</v>
      </c>
      <c r="R7" s="56">
        <v>0</v>
      </c>
      <c r="S7" s="56">
        <v>0</v>
      </c>
      <c r="T7" s="56">
        <v>0</v>
      </c>
      <c r="U7" s="56">
        <v>231245206</v>
      </c>
      <c r="V7" s="56">
        <v>-103172335</v>
      </c>
      <c r="W7" s="57">
        <f>H7+I7+J7+K7-L7+M7+N7+O7+P7+Q7+R7+U7+V7+S7+T7</f>
        <v>1930818282</v>
      </c>
      <c r="X7" s="56">
        <v>0</v>
      </c>
      <c r="Y7" s="57">
        <f>W7+X7</f>
        <v>1930818282</v>
      </c>
    </row>
    <row r="8" spans="1:25" x14ac:dyDescent="0.2">
      <c r="A8" s="292" t="s">
        <v>365</v>
      </c>
      <c r="B8" s="292"/>
      <c r="C8" s="292"/>
      <c r="D8" s="292"/>
      <c r="E8" s="292"/>
      <c r="F8" s="292"/>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2" t="s">
        <v>366</v>
      </c>
      <c r="B9" s="292"/>
      <c r="C9" s="292"/>
      <c r="D9" s="292"/>
      <c r="E9" s="292"/>
      <c r="F9" s="292"/>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14" t="s">
        <v>367</v>
      </c>
      <c r="B10" s="314"/>
      <c r="C10" s="314"/>
      <c r="D10" s="314"/>
      <c r="E10" s="314"/>
      <c r="F10" s="314"/>
      <c r="G10" s="7">
        <v>4</v>
      </c>
      <c r="H10" s="57">
        <f>H7+H8+H9</f>
        <v>102574420</v>
      </c>
      <c r="I10" s="57">
        <f t="shared" ref="I10:Y10" si="2">I7+I8+I9</f>
        <v>1142742013</v>
      </c>
      <c r="J10" s="57">
        <f t="shared" si="2"/>
        <v>5128721</v>
      </c>
      <c r="K10" s="57">
        <f t="shared" si="2"/>
        <v>16871376</v>
      </c>
      <c r="L10" s="57">
        <f t="shared" si="2"/>
        <v>16871376</v>
      </c>
      <c r="M10" s="57">
        <f t="shared" si="2"/>
        <v>0</v>
      </c>
      <c r="N10" s="57">
        <f t="shared" si="2"/>
        <v>552169952</v>
      </c>
      <c r="O10" s="57">
        <f t="shared" si="2"/>
        <v>0</v>
      </c>
      <c r="P10" s="57">
        <f t="shared" si="2"/>
        <v>130305</v>
      </c>
      <c r="Q10" s="57">
        <f t="shared" si="2"/>
        <v>0</v>
      </c>
      <c r="R10" s="57">
        <f t="shared" si="2"/>
        <v>0</v>
      </c>
      <c r="S10" s="57">
        <f t="shared" si="2"/>
        <v>0</v>
      </c>
      <c r="T10" s="57">
        <f t="shared" si="2"/>
        <v>0</v>
      </c>
      <c r="U10" s="57">
        <f t="shared" si="2"/>
        <v>231245206</v>
      </c>
      <c r="V10" s="57">
        <f t="shared" si="2"/>
        <v>-103172335</v>
      </c>
      <c r="W10" s="57">
        <f t="shared" si="2"/>
        <v>1930818282</v>
      </c>
      <c r="X10" s="57">
        <f t="shared" si="2"/>
        <v>0</v>
      </c>
      <c r="Y10" s="57">
        <f t="shared" si="2"/>
        <v>1930818282</v>
      </c>
    </row>
    <row r="11" spans="1:25" x14ac:dyDescent="0.2">
      <c r="A11" s="292" t="s">
        <v>368</v>
      </c>
      <c r="B11" s="292"/>
      <c r="C11" s="292"/>
      <c r="D11" s="292"/>
      <c r="E11" s="292"/>
      <c r="F11" s="292"/>
      <c r="G11" s="6">
        <v>5</v>
      </c>
      <c r="H11" s="58">
        <v>0</v>
      </c>
      <c r="I11" s="58">
        <v>0</v>
      </c>
      <c r="J11" s="58">
        <v>0</v>
      </c>
      <c r="K11" s="58">
        <v>0</v>
      </c>
      <c r="L11" s="58">
        <v>0</v>
      </c>
      <c r="M11" s="58">
        <v>0</v>
      </c>
      <c r="N11" s="58">
        <v>0</v>
      </c>
      <c r="O11" s="58">
        <v>0</v>
      </c>
      <c r="P11" s="58">
        <v>0</v>
      </c>
      <c r="Q11" s="58">
        <v>0</v>
      </c>
      <c r="R11" s="58">
        <v>0</v>
      </c>
      <c r="S11" s="56">
        <v>0</v>
      </c>
      <c r="T11" s="56">
        <v>0</v>
      </c>
      <c r="U11" s="58">
        <v>0</v>
      </c>
      <c r="V11" s="56">
        <v>45617331</v>
      </c>
      <c r="W11" s="57">
        <f t="shared" ref="W11:W29" si="3">H11+I11+J11+K11-L11+M11+N11+O11+P11+Q11+R11+U11+V11+S11+T11</f>
        <v>45617331</v>
      </c>
      <c r="X11" s="56">
        <v>0</v>
      </c>
      <c r="Y11" s="57">
        <f t="shared" ref="Y11:Y29" si="4">W11+X11</f>
        <v>45617331</v>
      </c>
    </row>
    <row r="12" spans="1:25" x14ac:dyDescent="0.2">
      <c r="A12" s="292" t="s">
        <v>369</v>
      </c>
      <c r="B12" s="292"/>
      <c r="C12" s="292"/>
      <c r="D12" s="292"/>
      <c r="E12" s="292"/>
      <c r="F12" s="292"/>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292" t="s">
        <v>370</v>
      </c>
      <c r="B13" s="292"/>
      <c r="C13" s="292"/>
      <c r="D13" s="292"/>
      <c r="E13" s="292"/>
      <c r="F13" s="292"/>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2" t="s">
        <v>482</v>
      </c>
      <c r="B14" s="292"/>
      <c r="C14" s="292"/>
      <c r="D14" s="292"/>
      <c r="E14" s="292"/>
      <c r="F14" s="292"/>
      <c r="G14" s="6">
        <v>8</v>
      </c>
      <c r="H14" s="58">
        <v>0</v>
      </c>
      <c r="I14" s="58">
        <v>0</v>
      </c>
      <c r="J14" s="58">
        <v>0</v>
      </c>
      <c r="K14" s="58">
        <v>0</v>
      </c>
      <c r="L14" s="58">
        <v>0</v>
      </c>
      <c r="M14" s="58">
        <v>0</v>
      </c>
      <c r="N14" s="58">
        <v>0</v>
      </c>
      <c r="O14" s="58">
        <v>0</v>
      </c>
      <c r="P14" s="56">
        <v>-22995</v>
      </c>
      <c r="Q14" s="58">
        <v>0</v>
      </c>
      <c r="R14" s="58">
        <v>0</v>
      </c>
      <c r="S14" s="56">
        <v>0</v>
      </c>
      <c r="T14" s="56">
        <v>0</v>
      </c>
      <c r="U14" s="56">
        <v>0</v>
      </c>
      <c r="V14" s="56">
        <v>0</v>
      </c>
      <c r="W14" s="57">
        <f t="shared" si="3"/>
        <v>-22995</v>
      </c>
      <c r="X14" s="56">
        <v>0</v>
      </c>
      <c r="Y14" s="57">
        <f t="shared" si="4"/>
        <v>-22995</v>
      </c>
    </row>
    <row r="15" spans="1:25" x14ac:dyDescent="0.2">
      <c r="A15" s="292" t="s">
        <v>371</v>
      </c>
      <c r="B15" s="292"/>
      <c r="C15" s="292"/>
      <c r="D15" s="292"/>
      <c r="E15" s="292"/>
      <c r="F15" s="292"/>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2" t="s">
        <v>372</v>
      </c>
      <c r="B16" s="292"/>
      <c r="C16" s="292"/>
      <c r="D16" s="292"/>
      <c r="E16" s="292"/>
      <c r="F16" s="292"/>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2" t="s">
        <v>373</v>
      </c>
      <c r="B17" s="292"/>
      <c r="C17" s="292"/>
      <c r="D17" s="292"/>
      <c r="E17" s="292"/>
      <c r="F17" s="292"/>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2" t="s">
        <v>374</v>
      </c>
      <c r="B18" s="292"/>
      <c r="C18" s="292"/>
      <c r="D18" s="292"/>
      <c r="E18" s="292"/>
      <c r="F18" s="292"/>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2" t="s">
        <v>375</v>
      </c>
      <c r="B19" s="292"/>
      <c r="C19" s="292"/>
      <c r="D19" s="292"/>
      <c r="E19" s="292"/>
      <c r="F19" s="292"/>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292" t="s">
        <v>376</v>
      </c>
      <c r="B20" s="292"/>
      <c r="C20" s="292"/>
      <c r="D20" s="292"/>
      <c r="E20" s="292"/>
      <c r="F20" s="292"/>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2" t="s">
        <v>483</v>
      </c>
      <c r="B21" s="292"/>
      <c r="C21" s="292"/>
      <c r="D21" s="292"/>
      <c r="E21" s="292"/>
      <c r="F21" s="292"/>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2" t="s">
        <v>484</v>
      </c>
      <c r="B22" s="292"/>
      <c r="C22" s="292"/>
      <c r="D22" s="292"/>
      <c r="E22" s="292"/>
      <c r="F22" s="292"/>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2" t="s">
        <v>485</v>
      </c>
      <c r="B23" s="292"/>
      <c r="C23" s="292"/>
      <c r="D23" s="292"/>
      <c r="E23" s="292"/>
      <c r="F23" s="292"/>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2" t="s">
        <v>377</v>
      </c>
      <c r="B24" s="292"/>
      <c r="C24" s="292"/>
      <c r="D24" s="292"/>
      <c r="E24" s="292"/>
      <c r="F24" s="292"/>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92" t="s">
        <v>486</v>
      </c>
      <c r="B25" s="292"/>
      <c r="C25" s="292"/>
      <c r="D25" s="292"/>
      <c r="E25" s="292"/>
      <c r="F25" s="292"/>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2" t="s">
        <v>487</v>
      </c>
      <c r="B26" s="292"/>
      <c r="C26" s="292"/>
      <c r="D26" s="292"/>
      <c r="E26" s="292"/>
      <c r="F26" s="292"/>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92" t="s">
        <v>488</v>
      </c>
      <c r="B27" s="292"/>
      <c r="C27" s="292"/>
      <c r="D27" s="292"/>
      <c r="E27" s="292"/>
      <c r="F27" s="292"/>
      <c r="G27" s="6">
        <v>21</v>
      </c>
      <c r="H27" s="56">
        <v>0</v>
      </c>
      <c r="I27" s="56">
        <v>0</v>
      </c>
      <c r="J27" s="56">
        <v>0</v>
      </c>
      <c r="K27" s="56">
        <v>0</v>
      </c>
      <c r="L27" s="56">
        <v>0</v>
      </c>
      <c r="M27" s="56">
        <v>0</v>
      </c>
      <c r="N27" s="56">
        <v>1623358</v>
      </c>
      <c r="O27" s="56">
        <v>0</v>
      </c>
      <c r="P27" s="56">
        <v>0</v>
      </c>
      <c r="Q27" s="56">
        <v>0</v>
      </c>
      <c r="R27" s="56">
        <v>0</v>
      </c>
      <c r="S27" s="56">
        <v>0</v>
      </c>
      <c r="T27" s="56">
        <v>0</v>
      </c>
      <c r="U27" s="56">
        <v>0</v>
      </c>
      <c r="V27" s="56">
        <v>0</v>
      </c>
      <c r="W27" s="57">
        <f t="shared" si="3"/>
        <v>1623358</v>
      </c>
      <c r="X27" s="56">
        <v>0</v>
      </c>
      <c r="Y27" s="57">
        <f t="shared" si="4"/>
        <v>1623358</v>
      </c>
    </row>
    <row r="28" spans="1:25" x14ac:dyDescent="0.2">
      <c r="A28" s="292" t="s">
        <v>489</v>
      </c>
      <c r="B28" s="292"/>
      <c r="C28" s="292"/>
      <c r="D28" s="292"/>
      <c r="E28" s="292"/>
      <c r="F28" s="292"/>
      <c r="G28" s="6">
        <v>22</v>
      </c>
      <c r="H28" s="56">
        <v>0</v>
      </c>
      <c r="I28" s="56">
        <v>0</v>
      </c>
      <c r="J28" s="56">
        <v>0</v>
      </c>
      <c r="K28" s="56">
        <v>0</v>
      </c>
      <c r="L28" s="56">
        <v>0</v>
      </c>
      <c r="M28" s="56">
        <v>0</v>
      </c>
      <c r="N28" s="56">
        <v>0</v>
      </c>
      <c r="O28" s="56">
        <v>0</v>
      </c>
      <c r="P28" s="56">
        <v>0</v>
      </c>
      <c r="Q28" s="56">
        <v>0</v>
      </c>
      <c r="R28" s="56">
        <v>0</v>
      </c>
      <c r="S28" s="56">
        <v>0</v>
      </c>
      <c r="T28" s="56">
        <v>0</v>
      </c>
      <c r="U28" s="56">
        <v>-103172335</v>
      </c>
      <c r="V28" s="56">
        <v>103172335</v>
      </c>
      <c r="W28" s="57">
        <f t="shared" si="3"/>
        <v>0</v>
      </c>
      <c r="X28" s="56">
        <v>0</v>
      </c>
      <c r="Y28" s="57">
        <f t="shared" si="4"/>
        <v>0</v>
      </c>
    </row>
    <row r="29" spans="1:25" x14ac:dyDescent="0.2">
      <c r="A29" s="292" t="s">
        <v>490</v>
      </c>
      <c r="B29" s="292"/>
      <c r="C29" s="292"/>
      <c r="D29" s="292"/>
      <c r="E29" s="292"/>
      <c r="F29" s="292"/>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3" t="s">
        <v>491</v>
      </c>
      <c r="B30" s="293"/>
      <c r="C30" s="293"/>
      <c r="D30" s="293"/>
      <c r="E30" s="293"/>
      <c r="F30" s="293"/>
      <c r="G30" s="8">
        <v>24</v>
      </c>
      <c r="H30" s="59">
        <f>SUM(H10:H29)</f>
        <v>102574420</v>
      </c>
      <c r="I30" s="59">
        <f t="shared" ref="I30:Y30" si="5">SUM(I10:I29)</f>
        <v>1142742013</v>
      </c>
      <c r="J30" s="59">
        <f t="shared" si="5"/>
        <v>5128721</v>
      </c>
      <c r="K30" s="59">
        <f t="shared" si="5"/>
        <v>16871376</v>
      </c>
      <c r="L30" s="59">
        <f t="shared" si="5"/>
        <v>16871376</v>
      </c>
      <c r="M30" s="59">
        <f t="shared" si="5"/>
        <v>0</v>
      </c>
      <c r="N30" s="59">
        <f t="shared" si="5"/>
        <v>553793310</v>
      </c>
      <c r="O30" s="59">
        <f t="shared" si="5"/>
        <v>0</v>
      </c>
      <c r="P30" s="59">
        <f t="shared" si="5"/>
        <v>107310</v>
      </c>
      <c r="Q30" s="59">
        <f t="shared" si="5"/>
        <v>0</v>
      </c>
      <c r="R30" s="59">
        <f t="shared" si="5"/>
        <v>0</v>
      </c>
      <c r="S30" s="59">
        <f t="shared" si="5"/>
        <v>0</v>
      </c>
      <c r="T30" s="59">
        <f t="shared" si="5"/>
        <v>0</v>
      </c>
      <c r="U30" s="59">
        <f t="shared" si="5"/>
        <v>128072871</v>
      </c>
      <c r="V30" s="59">
        <f t="shared" si="5"/>
        <v>45617331</v>
      </c>
      <c r="W30" s="59">
        <f t="shared" si="5"/>
        <v>1978035976</v>
      </c>
      <c r="X30" s="59">
        <f t="shared" si="5"/>
        <v>0</v>
      </c>
      <c r="Y30" s="59">
        <f t="shared" si="5"/>
        <v>1978035976</v>
      </c>
    </row>
    <row r="31" spans="1:25" x14ac:dyDescent="0.2">
      <c r="A31" s="294" t="s">
        <v>378</v>
      </c>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row>
    <row r="32" spans="1:25" ht="36.75" customHeight="1" x14ac:dyDescent="0.2">
      <c r="A32" s="288" t="s">
        <v>379</v>
      </c>
      <c r="B32" s="289"/>
      <c r="C32" s="289"/>
      <c r="D32" s="289"/>
      <c r="E32" s="289"/>
      <c r="F32" s="289"/>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-22995</v>
      </c>
      <c r="Q32" s="57">
        <f t="shared" si="6"/>
        <v>0</v>
      </c>
      <c r="R32" s="57">
        <f t="shared" si="6"/>
        <v>0</v>
      </c>
      <c r="S32" s="57">
        <f t="shared" si="6"/>
        <v>0</v>
      </c>
      <c r="T32" s="57">
        <f t="shared" si="6"/>
        <v>0</v>
      </c>
      <c r="U32" s="57">
        <f t="shared" si="6"/>
        <v>0</v>
      </c>
      <c r="V32" s="57">
        <f t="shared" si="6"/>
        <v>0</v>
      </c>
      <c r="W32" s="57">
        <f t="shared" si="6"/>
        <v>-22995</v>
      </c>
      <c r="X32" s="57">
        <f t="shared" si="6"/>
        <v>0</v>
      </c>
      <c r="Y32" s="57">
        <f t="shared" si="6"/>
        <v>-22995</v>
      </c>
    </row>
    <row r="33" spans="1:25" ht="31.5" customHeight="1" x14ac:dyDescent="0.2">
      <c r="A33" s="288" t="s">
        <v>492</v>
      </c>
      <c r="B33" s="289"/>
      <c r="C33" s="289"/>
      <c r="D33" s="289"/>
      <c r="E33" s="289"/>
      <c r="F33" s="289"/>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-22995</v>
      </c>
      <c r="Q33" s="57">
        <f t="shared" si="7"/>
        <v>0</v>
      </c>
      <c r="R33" s="57">
        <f t="shared" si="7"/>
        <v>0</v>
      </c>
      <c r="S33" s="57">
        <f t="shared" si="7"/>
        <v>0</v>
      </c>
      <c r="T33" s="57">
        <f t="shared" si="7"/>
        <v>0</v>
      </c>
      <c r="U33" s="57">
        <f t="shared" si="7"/>
        <v>0</v>
      </c>
      <c r="V33" s="57">
        <f t="shared" si="7"/>
        <v>45617331</v>
      </c>
      <c r="W33" s="57">
        <f t="shared" si="7"/>
        <v>45594336</v>
      </c>
      <c r="X33" s="57">
        <f t="shared" si="7"/>
        <v>0</v>
      </c>
      <c r="Y33" s="57">
        <f t="shared" si="7"/>
        <v>45594336</v>
      </c>
    </row>
    <row r="34" spans="1:25" ht="30.75" customHeight="1" x14ac:dyDescent="0.2">
      <c r="A34" s="290" t="s">
        <v>493</v>
      </c>
      <c r="B34" s="291"/>
      <c r="C34" s="291"/>
      <c r="D34" s="291"/>
      <c r="E34" s="291"/>
      <c r="F34" s="291"/>
      <c r="G34" s="8">
        <v>27</v>
      </c>
      <c r="H34" s="59">
        <f>SUM(H21:H29)</f>
        <v>0</v>
      </c>
      <c r="I34" s="59">
        <f t="shared" ref="I34:Y34" si="8">SUM(I21:I29)</f>
        <v>0</v>
      </c>
      <c r="J34" s="59">
        <f t="shared" si="8"/>
        <v>0</v>
      </c>
      <c r="K34" s="59">
        <f t="shared" si="8"/>
        <v>0</v>
      </c>
      <c r="L34" s="59">
        <f t="shared" si="8"/>
        <v>0</v>
      </c>
      <c r="M34" s="59">
        <f t="shared" si="8"/>
        <v>0</v>
      </c>
      <c r="N34" s="59">
        <f t="shared" si="8"/>
        <v>1623358</v>
      </c>
      <c r="O34" s="59">
        <f t="shared" si="8"/>
        <v>0</v>
      </c>
      <c r="P34" s="59">
        <f t="shared" si="8"/>
        <v>0</v>
      </c>
      <c r="Q34" s="59">
        <f t="shared" si="8"/>
        <v>0</v>
      </c>
      <c r="R34" s="59">
        <f t="shared" si="8"/>
        <v>0</v>
      </c>
      <c r="S34" s="59">
        <f t="shared" si="8"/>
        <v>0</v>
      </c>
      <c r="T34" s="59">
        <f t="shared" si="8"/>
        <v>0</v>
      </c>
      <c r="U34" s="59">
        <f t="shared" si="8"/>
        <v>-103172335</v>
      </c>
      <c r="V34" s="59">
        <f t="shared" si="8"/>
        <v>103172335</v>
      </c>
      <c r="W34" s="59">
        <f t="shared" si="8"/>
        <v>1623358</v>
      </c>
      <c r="X34" s="59">
        <f t="shared" si="8"/>
        <v>0</v>
      </c>
      <c r="Y34" s="59">
        <f t="shared" si="8"/>
        <v>1623358</v>
      </c>
    </row>
    <row r="35" spans="1:25" x14ac:dyDescent="0.2">
      <c r="A35" s="294" t="s">
        <v>380</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row>
    <row r="36" spans="1:25" x14ac:dyDescent="0.2">
      <c r="A36" s="297" t="s">
        <v>381</v>
      </c>
      <c r="B36" s="297"/>
      <c r="C36" s="297"/>
      <c r="D36" s="297"/>
      <c r="E36" s="297"/>
      <c r="F36" s="297"/>
      <c r="G36" s="6">
        <v>28</v>
      </c>
      <c r="H36" s="56">
        <v>102574420</v>
      </c>
      <c r="I36" s="56">
        <v>1142742013</v>
      </c>
      <c r="J36" s="56">
        <v>5128721</v>
      </c>
      <c r="K36" s="56">
        <v>16871376</v>
      </c>
      <c r="L36" s="56">
        <v>16871376</v>
      </c>
      <c r="M36" s="56">
        <v>0</v>
      </c>
      <c r="N36" s="56">
        <v>553793310</v>
      </c>
      <c r="O36" s="56">
        <v>0</v>
      </c>
      <c r="P36" s="56">
        <v>107310</v>
      </c>
      <c r="Q36" s="56">
        <v>0</v>
      </c>
      <c r="R36" s="56">
        <v>0</v>
      </c>
      <c r="S36" s="56">
        <v>0</v>
      </c>
      <c r="T36" s="56">
        <v>0</v>
      </c>
      <c r="U36" s="56">
        <v>128072871</v>
      </c>
      <c r="V36" s="56">
        <v>45617331</v>
      </c>
      <c r="W36" s="57">
        <f>H36+I36+J36+K36-L36+M36+N36+O36+P36+Q36+R36+U36+V36+S36+T36</f>
        <v>1978035976</v>
      </c>
      <c r="X36" s="56">
        <v>0</v>
      </c>
      <c r="Y36" s="57">
        <f t="shared" ref="Y36:Y38" si="9">W36+X36</f>
        <v>1978035976</v>
      </c>
    </row>
    <row r="37" spans="1:25" x14ac:dyDescent="0.2">
      <c r="A37" s="292" t="s">
        <v>382</v>
      </c>
      <c r="B37" s="292"/>
      <c r="C37" s="292"/>
      <c r="D37" s="292"/>
      <c r="E37" s="292"/>
      <c r="F37" s="292"/>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H37+I37+J37+K37-L37+M37+N37+O37+P37+Q37+R37+U37+V37</f>
        <v>0</v>
      </c>
      <c r="X37" s="56">
        <v>0</v>
      </c>
      <c r="Y37" s="57">
        <f t="shared" si="9"/>
        <v>0</v>
      </c>
    </row>
    <row r="38" spans="1:25" ht="12.75" customHeight="1" x14ac:dyDescent="0.2">
      <c r="A38" s="285" t="s">
        <v>383</v>
      </c>
      <c r="B38" s="286"/>
      <c r="C38" s="286"/>
      <c r="D38" s="286"/>
      <c r="E38" s="286"/>
      <c r="F38" s="287"/>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H38+I38+J38+K38-L38+M38+N38+O38+P38+Q38+R38+U38+V38</f>
        <v>0</v>
      </c>
      <c r="X38" s="56">
        <v>0</v>
      </c>
      <c r="Y38" s="57">
        <f t="shared" si="9"/>
        <v>0</v>
      </c>
    </row>
    <row r="39" spans="1:25" ht="25.5" customHeight="1" x14ac:dyDescent="0.2">
      <c r="A39" s="298" t="s">
        <v>494</v>
      </c>
      <c r="B39" s="299"/>
      <c r="C39" s="299"/>
      <c r="D39" s="299"/>
      <c r="E39" s="299"/>
      <c r="F39" s="300"/>
      <c r="G39" s="7">
        <v>31</v>
      </c>
      <c r="H39" s="57">
        <f t="shared" ref="H39:Y39" si="10">H36+H37+H38</f>
        <v>102574420</v>
      </c>
      <c r="I39" s="57">
        <f t="shared" si="10"/>
        <v>1142742013</v>
      </c>
      <c r="J39" s="57">
        <f t="shared" si="10"/>
        <v>5128721</v>
      </c>
      <c r="K39" s="57">
        <f t="shared" si="10"/>
        <v>16871376</v>
      </c>
      <c r="L39" s="57">
        <f t="shared" si="10"/>
        <v>16871376</v>
      </c>
      <c r="M39" s="57">
        <f t="shared" si="10"/>
        <v>0</v>
      </c>
      <c r="N39" s="57">
        <f t="shared" si="10"/>
        <v>553793310</v>
      </c>
      <c r="O39" s="57">
        <f t="shared" si="10"/>
        <v>0</v>
      </c>
      <c r="P39" s="57">
        <f t="shared" si="10"/>
        <v>107310</v>
      </c>
      <c r="Q39" s="57">
        <f t="shared" si="10"/>
        <v>0</v>
      </c>
      <c r="R39" s="57">
        <f t="shared" si="10"/>
        <v>0</v>
      </c>
      <c r="S39" s="57">
        <f t="shared" si="10"/>
        <v>0</v>
      </c>
      <c r="T39" s="57">
        <f t="shared" si="10"/>
        <v>0</v>
      </c>
      <c r="U39" s="57">
        <f t="shared" si="10"/>
        <v>128072871</v>
      </c>
      <c r="V39" s="57">
        <f t="shared" si="10"/>
        <v>45617331</v>
      </c>
      <c r="W39" s="57">
        <f t="shared" si="10"/>
        <v>1978035976</v>
      </c>
      <c r="X39" s="57">
        <f t="shared" si="10"/>
        <v>0</v>
      </c>
      <c r="Y39" s="57">
        <f t="shared" si="10"/>
        <v>1978035976</v>
      </c>
    </row>
    <row r="40" spans="1:25" ht="12.75" customHeight="1" x14ac:dyDescent="0.2">
      <c r="A40" s="285" t="s">
        <v>384</v>
      </c>
      <c r="B40" s="286"/>
      <c r="C40" s="286"/>
      <c r="D40" s="286"/>
      <c r="E40" s="286"/>
      <c r="F40" s="287"/>
      <c r="G40" s="6">
        <v>32</v>
      </c>
      <c r="H40" s="58">
        <v>0</v>
      </c>
      <c r="I40" s="58">
        <v>0</v>
      </c>
      <c r="J40" s="58">
        <v>0</v>
      </c>
      <c r="K40" s="58">
        <v>0</v>
      </c>
      <c r="L40" s="58">
        <v>0</v>
      </c>
      <c r="M40" s="58">
        <v>0</v>
      </c>
      <c r="N40" s="58">
        <v>0</v>
      </c>
      <c r="O40" s="58">
        <v>0</v>
      </c>
      <c r="P40" s="58">
        <v>0</v>
      </c>
      <c r="Q40" s="58">
        <v>0</v>
      </c>
      <c r="R40" s="58">
        <v>0</v>
      </c>
      <c r="S40" s="56">
        <v>0</v>
      </c>
      <c r="T40" s="56">
        <v>0</v>
      </c>
      <c r="U40" s="58">
        <v>0</v>
      </c>
      <c r="V40" s="56">
        <v>53041327</v>
      </c>
      <c r="W40" s="57">
        <f t="shared" ref="W40:W58" si="11">H40+I40+J40+K40-L40+M40+N40+O40+P40+Q40+R40+U40+V40+S40+T40</f>
        <v>53041327</v>
      </c>
      <c r="X40" s="56">
        <v>0</v>
      </c>
      <c r="Y40" s="57">
        <f t="shared" ref="Y40:Y58" si="12">W40+X40</f>
        <v>53041327</v>
      </c>
    </row>
    <row r="41" spans="1:25" ht="12.75" customHeight="1" x14ac:dyDescent="0.2">
      <c r="A41" s="285" t="s">
        <v>385</v>
      </c>
      <c r="B41" s="286"/>
      <c r="C41" s="286"/>
      <c r="D41" s="286"/>
      <c r="E41" s="286"/>
      <c r="F41" s="287"/>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1"/>
        <v>0</v>
      </c>
      <c r="X41" s="56">
        <v>0</v>
      </c>
      <c r="Y41" s="57">
        <f t="shared" si="12"/>
        <v>0</v>
      </c>
    </row>
    <row r="42" spans="1:25" ht="27" customHeight="1" x14ac:dyDescent="0.2">
      <c r="A42" s="285" t="s">
        <v>386</v>
      </c>
      <c r="B42" s="286"/>
      <c r="C42" s="286"/>
      <c r="D42" s="286"/>
      <c r="E42" s="286"/>
      <c r="F42" s="287"/>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1"/>
        <v>0</v>
      </c>
      <c r="X42" s="56">
        <v>0</v>
      </c>
      <c r="Y42" s="57">
        <f t="shared" si="12"/>
        <v>0</v>
      </c>
    </row>
    <row r="43" spans="1:25" ht="20.25" customHeight="1" x14ac:dyDescent="0.2">
      <c r="A43" s="285" t="s">
        <v>482</v>
      </c>
      <c r="B43" s="286"/>
      <c r="C43" s="286"/>
      <c r="D43" s="286"/>
      <c r="E43" s="286"/>
      <c r="F43" s="287"/>
      <c r="G43" s="6">
        <v>35</v>
      </c>
      <c r="H43" s="58">
        <v>0</v>
      </c>
      <c r="I43" s="58">
        <v>0</v>
      </c>
      <c r="J43" s="58">
        <v>0</v>
      </c>
      <c r="K43" s="58">
        <v>0</v>
      </c>
      <c r="L43" s="58">
        <v>0</v>
      </c>
      <c r="M43" s="58">
        <v>0</v>
      </c>
      <c r="N43" s="58">
        <v>0</v>
      </c>
      <c r="O43" s="58">
        <v>0</v>
      </c>
      <c r="P43" s="56">
        <v>-107310</v>
      </c>
      <c r="Q43" s="58">
        <v>0</v>
      </c>
      <c r="R43" s="58">
        <v>0</v>
      </c>
      <c r="S43" s="56">
        <v>0</v>
      </c>
      <c r="T43" s="56">
        <v>0</v>
      </c>
      <c r="U43" s="56">
        <v>0</v>
      </c>
      <c r="V43" s="56">
        <v>0</v>
      </c>
      <c r="W43" s="57">
        <f t="shared" si="11"/>
        <v>-107310</v>
      </c>
      <c r="X43" s="56">
        <v>0</v>
      </c>
      <c r="Y43" s="57">
        <f t="shared" si="12"/>
        <v>-107310</v>
      </c>
    </row>
    <row r="44" spans="1:25" ht="21" customHeight="1" x14ac:dyDescent="0.2">
      <c r="A44" s="292" t="s">
        <v>495</v>
      </c>
      <c r="B44" s="292"/>
      <c r="C44" s="292"/>
      <c r="D44" s="292"/>
      <c r="E44" s="292"/>
      <c r="F44" s="292"/>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1"/>
        <v>0</v>
      </c>
      <c r="X44" s="56">
        <v>0</v>
      </c>
      <c r="Y44" s="57">
        <f t="shared" si="12"/>
        <v>0</v>
      </c>
    </row>
    <row r="45" spans="1:25" ht="29.25" customHeight="1" x14ac:dyDescent="0.2">
      <c r="A45" s="292" t="s">
        <v>387</v>
      </c>
      <c r="B45" s="292"/>
      <c r="C45" s="292"/>
      <c r="D45" s="292"/>
      <c r="E45" s="292"/>
      <c r="F45" s="292"/>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1"/>
        <v>0</v>
      </c>
      <c r="X45" s="56">
        <v>0</v>
      </c>
      <c r="Y45" s="57">
        <f t="shared" si="12"/>
        <v>0</v>
      </c>
    </row>
    <row r="46" spans="1:25" ht="21" customHeight="1" x14ac:dyDescent="0.2">
      <c r="A46" s="292" t="s">
        <v>388</v>
      </c>
      <c r="B46" s="292"/>
      <c r="C46" s="292"/>
      <c r="D46" s="292"/>
      <c r="E46" s="292"/>
      <c r="F46" s="292"/>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1"/>
        <v>0</v>
      </c>
      <c r="X46" s="56">
        <v>0</v>
      </c>
      <c r="Y46" s="57">
        <f t="shared" si="12"/>
        <v>0</v>
      </c>
    </row>
    <row r="47" spans="1:25" x14ac:dyDescent="0.2">
      <c r="A47" s="292" t="s">
        <v>389</v>
      </c>
      <c r="B47" s="292"/>
      <c r="C47" s="292"/>
      <c r="D47" s="292"/>
      <c r="E47" s="292"/>
      <c r="F47" s="292"/>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1"/>
        <v>0</v>
      </c>
      <c r="X47" s="56">
        <v>0</v>
      </c>
      <c r="Y47" s="57">
        <f t="shared" si="12"/>
        <v>0</v>
      </c>
    </row>
    <row r="48" spans="1:25" x14ac:dyDescent="0.2">
      <c r="A48" s="292" t="s">
        <v>390</v>
      </c>
      <c r="B48" s="292"/>
      <c r="C48" s="292"/>
      <c r="D48" s="292"/>
      <c r="E48" s="292"/>
      <c r="F48" s="292"/>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1"/>
        <v>0</v>
      </c>
      <c r="X48" s="56">
        <v>0</v>
      </c>
      <c r="Y48" s="57">
        <f t="shared" si="12"/>
        <v>0</v>
      </c>
    </row>
    <row r="49" spans="1:25" x14ac:dyDescent="0.2">
      <c r="A49" s="292" t="s">
        <v>391</v>
      </c>
      <c r="B49" s="292"/>
      <c r="C49" s="292"/>
      <c r="D49" s="292"/>
      <c r="E49" s="292"/>
      <c r="F49" s="292"/>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1"/>
        <v>0</v>
      </c>
      <c r="X49" s="56">
        <v>0</v>
      </c>
      <c r="Y49" s="57">
        <f t="shared" si="12"/>
        <v>0</v>
      </c>
    </row>
    <row r="50" spans="1:25" ht="24" customHeight="1" x14ac:dyDescent="0.2">
      <c r="A50" s="292" t="s">
        <v>483</v>
      </c>
      <c r="B50" s="292"/>
      <c r="C50" s="292"/>
      <c r="D50" s="292"/>
      <c r="E50" s="292"/>
      <c r="F50" s="292"/>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1"/>
        <v>0</v>
      </c>
      <c r="X50" s="56">
        <v>0</v>
      </c>
      <c r="Y50" s="57">
        <f t="shared" si="12"/>
        <v>0</v>
      </c>
    </row>
    <row r="51" spans="1:25" ht="26.25" customHeight="1" x14ac:dyDescent="0.2">
      <c r="A51" s="292" t="s">
        <v>484</v>
      </c>
      <c r="B51" s="292"/>
      <c r="C51" s="292"/>
      <c r="D51" s="292"/>
      <c r="E51" s="292"/>
      <c r="F51" s="292"/>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1"/>
        <v>0</v>
      </c>
      <c r="X51" s="56">
        <v>0</v>
      </c>
      <c r="Y51" s="57">
        <f t="shared" si="12"/>
        <v>0</v>
      </c>
    </row>
    <row r="52" spans="1:25" ht="22.5" customHeight="1" x14ac:dyDescent="0.2">
      <c r="A52" s="292" t="s">
        <v>485</v>
      </c>
      <c r="B52" s="292"/>
      <c r="C52" s="292"/>
      <c r="D52" s="292"/>
      <c r="E52" s="292"/>
      <c r="F52" s="292"/>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1"/>
        <v>0</v>
      </c>
      <c r="X52" s="56">
        <v>0</v>
      </c>
      <c r="Y52" s="57">
        <f t="shared" si="12"/>
        <v>0</v>
      </c>
    </row>
    <row r="53" spans="1:25" x14ac:dyDescent="0.2">
      <c r="A53" s="292" t="s">
        <v>496</v>
      </c>
      <c r="B53" s="292"/>
      <c r="C53" s="292"/>
      <c r="D53" s="292"/>
      <c r="E53" s="292"/>
      <c r="F53" s="292"/>
      <c r="G53" s="6">
        <v>45</v>
      </c>
      <c r="H53" s="56">
        <v>0</v>
      </c>
      <c r="I53" s="56">
        <v>0</v>
      </c>
      <c r="J53" s="56">
        <v>0</v>
      </c>
      <c r="K53" s="56">
        <v>5933687</v>
      </c>
      <c r="L53" s="56">
        <v>5933687</v>
      </c>
      <c r="M53" s="56">
        <v>0</v>
      </c>
      <c r="N53" s="56">
        <v>-5933687</v>
      </c>
      <c r="O53" s="56">
        <v>0</v>
      </c>
      <c r="P53" s="56">
        <v>0</v>
      </c>
      <c r="Q53" s="56">
        <v>0</v>
      </c>
      <c r="R53" s="56">
        <v>0</v>
      </c>
      <c r="S53" s="56">
        <v>0</v>
      </c>
      <c r="T53" s="56">
        <v>0</v>
      </c>
      <c r="U53" s="56">
        <v>0</v>
      </c>
      <c r="V53" s="56">
        <v>0</v>
      </c>
      <c r="W53" s="57">
        <f t="shared" si="11"/>
        <v>-5933687</v>
      </c>
      <c r="X53" s="56">
        <v>0</v>
      </c>
      <c r="Y53" s="57">
        <f t="shared" si="12"/>
        <v>-5933687</v>
      </c>
    </row>
    <row r="54" spans="1:25" x14ac:dyDescent="0.2">
      <c r="A54" s="292" t="s">
        <v>486</v>
      </c>
      <c r="B54" s="292"/>
      <c r="C54" s="292"/>
      <c r="D54" s="292"/>
      <c r="E54" s="292"/>
      <c r="F54" s="292"/>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1"/>
        <v>0</v>
      </c>
      <c r="X54" s="56">
        <v>0</v>
      </c>
      <c r="Y54" s="57">
        <f t="shared" si="12"/>
        <v>0</v>
      </c>
    </row>
    <row r="55" spans="1:25" x14ac:dyDescent="0.2">
      <c r="A55" s="292" t="s">
        <v>487</v>
      </c>
      <c r="B55" s="292"/>
      <c r="C55" s="292"/>
      <c r="D55" s="292"/>
      <c r="E55" s="292"/>
      <c r="F55" s="292"/>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1"/>
        <v>0</v>
      </c>
      <c r="X55" s="56">
        <v>0</v>
      </c>
      <c r="Y55" s="57">
        <f t="shared" si="12"/>
        <v>0</v>
      </c>
    </row>
    <row r="56" spans="1:25" x14ac:dyDescent="0.2">
      <c r="A56" s="292" t="s">
        <v>488</v>
      </c>
      <c r="B56" s="292"/>
      <c r="C56" s="292"/>
      <c r="D56" s="292"/>
      <c r="E56" s="292"/>
      <c r="F56" s="292"/>
      <c r="G56" s="6">
        <v>48</v>
      </c>
      <c r="H56" s="56">
        <v>0</v>
      </c>
      <c r="I56" s="56">
        <v>0</v>
      </c>
      <c r="J56" s="56">
        <v>0</v>
      </c>
      <c r="K56" s="56">
        <v>0</v>
      </c>
      <c r="L56" s="56">
        <v>0</v>
      </c>
      <c r="M56" s="56">
        <v>0</v>
      </c>
      <c r="N56" s="56">
        <v>1623360</v>
      </c>
      <c r="O56" s="56">
        <v>0</v>
      </c>
      <c r="P56" s="56">
        <v>0</v>
      </c>
      <c r="Q56" s="56">
        <v>0</v>
      </c>
      <c r="R56" s="56">
        <v>0</v>
      </c>
      <c r="S56" s="56">
        <v>0</v>
      </c>
      <c r="T56" s="56">
        <v>0</v>
      </c>
      <c r="U56" s="56">
        <v>0</v>
      </c>
      <c r="V56" s="56">
        <v>0</v>
      </c>
      <c r="W56" s="57">
        <f t="shared" si="11"/>
        <v>1623360</v>
      </c>
      <c r="X56" s="56">
        <v>0</v>
      </c>
      <c r="Y56" s="57">
        <f t="shared" si="12"/>
        <v>1623360</v>
      </c>
    </row>
    <row r="57" spans="1:25" x14ac:dyDescent="0.2">
      <c r="A57" s="292" t="s">
        <v>497</v>
      </c>
      <c r="B57" s="292"/>
      <c r="C57" s="292"/>
      <c r="D57" s="292"/>
      <c r="E57" s="292"/>
      <c r="F57" s="292"/>
      <c r="G57" s="6">
        <v>49</v>
      </c>
      <c r="H57" s="56">
        <v>0</v>
      </c>
      <c r="I57" s="56">
        <v>0</v>
      </c>
      <c r="J57" s="56">
        <v>0</v>
      </c>
      <c r="K57" s="56">
        <v>0</v>
      </c>
      <c r="L57" s="56">
        <v>0</v>
      </c>
      <c r="M57" s="56">
        <v>0</v>
      </c>
      <c r="N57" s="56">
        <v>0</v>
      </c>
      <c r="O57" s="56">
        <v>0</v>
      </c>
      <c r="P57" s="56">
        <v>0</v>
      </c>
      <c r="Q57" s="56">
        <v>0</v>
      </c>
      <c r="R57" s="56">
        <v>0</v>
      </c>
      <c r="S57" s="56">
        <v>0</v>
      </c>
      <c r="T57" s="56">
        <v>0</v>
      </c>
      <c r="U57" s="56">
        <v>45617331</v>
      </c>
      <c r="V57" s="56">
        <v>-45617331</v>
      </c>
      <c r="W57" s="57">
        <f t="shared" si="11"/>
        <v>0</v>
      </c>
      <c r="X57" s="56">
        <v>0</v>
      </c>
      <c r="Y57" s="57">
        <f t="shared" si="12"/>
        <v>0</v>
      </c>
    </row>
    <row r="58" spans="1:25" x14ac:dyDescent="0.2">
      <c r="A58" s="292" t="s">
        <v>490</v>
      </c>
      <c r="B58" s="292"/>
      <c r="C58" s="292"/>
      <c r="D58" s="292"/>
      <c r="E58" s="292"/>
      <c r="F58" s="292"/>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1"/>
        <v>0</v>
      </c>
      <c r="X58" s="120">
        <v>0</v>
      </c>
      <c r="Y58" s="121">
        <f t="shared" si="12"/>
        <v>0</v>
      </c>
    </row>
    <row r="59" spans="1:25" ht="25.5" customHeight="1" x14ac:dyDescent="0.2">
      <c r="A59" s="293" t="s">
        <v>498</v>
      </c>
      <c r="B59" s="293"/>
      <c r="C59" s="293"/>
      <c r="D59" s="293"/>
      <c r="E59" s="293"/>
      <c r="F59" s="293"/>
      <c r="G59" s="8">
        <v>51</v>
      </c>
      <c r="H59" s="59">
        <f t="shared" ref="H59:Y59" si="13">SUM(H39:H58)</f>
        <v>102574420</v>
      </c>
      <c r="I59" s="59">
        <f t="shared" si="13"/>
        <v>1142742013</v>
      </c>
      <c r="J59" s="59">
        <f t="shared" si="13"/>
        <v>5128721</v>
      </c>
      <c r="K59" s="59">
        <f t="shared" si="13"/>
        <v>22805063</v>
      </c>
      <c r="L59" s="59">
        <f t="shared" si="13"/>
        <v>22805063</v>
      </c>
      <c r="M59" s="59">
        <f t="shared" si="13"/>
        <v>0</v>
      </c>
      <c r="N59" s="59">
        <f t="shared" si="13"/>
        <v>549482983</v>
      </c>
      <c r="O59" s="59">
        <f t="shared" si="13"/>
        <v>0</v>
      </c>
      <c r="P59" s="59">
        <f t="shared" si="13"/>
        <v>0</v>
      </c>
      <c r="Q59" s="59">
        <f t="shared" si="13"/>
        <v>0</v>
      </c>
      <c r="R59" s="59">
        <f t="shared" si="13"/>
        <v>0</v>
      </c>
      <c r="S59" s="59">
        <f t="shared" si="13"/>
        <v>0</v>
      </c>
      <c r="T59" s="59">
        <f t="shared" si="13"/>
        <v>0</v>
      </c>
      <c r="U59" s="59">
        <f t="shared" si="13"/>
        <v>173690202</v>
      </c>
      <c r="V59" s="59">
        <f t="shared" si="13"/>
        <v>53041327</v>
      </c>
      <c r="W59" s="59">
        <f t="shared" si="13"/>
        <v>2026659666</v>
      </c>
      <c r="X59" s="59">
        <f t="shared" si="13"/>
        <v>0</v>
      </c>
      <c r="Y59" s="59">
        <f t="shared" si="13"/>
        <v>2026659666</v>
      </c>
    </row>
    <row r="60" spans="1:25" x14ac:dyDescent="0.2">
      <c r="A60" s="294" t="s">
        <v>392</v>
      </c>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row>
    <row r="61" spans="1:25" ht="31.5" customHeight="1" x14ac:dyDescent="0.2">
      <c r="A61" s="288" t="s">
        <v>500</v>
      </c>
      <c r="B61" s="289"/>
      <c r="C61" s="289"/>
      <c r="D61" s="289"/>
      <c r="E61" s="289"/>
      <c r="F61" s="289"/>
      <c r="G61" s="7">
        <v>52</v>
      </c>
      <c r="H61" s="57">
        <f t="shared" ref="H61:Y61" si="14">SUM(H41:H49)</f>
        <v>0</v>
      </c>
      <c r="I61" s="57">
        <f t="shared" si="14"/>
        <v>0</v>
      </c>
      <c r="J61" s="57">
        <f t="shared" si="14"/>
        <v>0</v>
      </c>
      <c r="K61" s="57">
        <f t="shared" si="14"/>
        <v>0</v>
      </c>
      <c r="L61" s="57">
        <f t="shared" si="14"/>
        <v>0</v>
      </c>
      <c r="M61" s="57">
        <f t="shared" si="14"/>
        <v>0</v>
      </c>
      <c r="N61" s="57">
        <f t="shared" si="14"/>
        <v>0</v>
      </c>
      <c r="O61" s="57">
        <f t="shared" si="14"/>
        <v>0</v>
      </c>
      <c r="P61" s="57">
        <f t="shared" si="14"/>
        <v>-107310</v>
      </c>
      <c r="Q61" s="57">
        <f t="shared" si="14"/>
        <v>0</v>
      </c>
      <c r="R61" s="57">
        <f t="shared" si="14"/>
        <v>0</v>
      </c>
      <c r="S61" s="57">
        <f t="shared" si="14"/>
        <v>0</v>
      </c>
      <c r="T61" s="57">
        <f t="shared" si="14"/>
        <v>0</v>
      </c>
      <c r="U61" s="57">
        <f t="shared" si="14"/>
        <v>0</v>
      </c>
      <c r="V61" s="57">
        <f t="shared" si="14"/>
        <v>0</v>
      </c>
      <c r="W61" s="57">
        <f t="shared" si="14"/>
        <v>-107310</v>
      </c>
      <c r="X61" s="57">
        <f t="shared" si="14"/>
        <v>0</v>
      </c>
      <c r="Y61" s="57">
        <f t="shared" si="14"/>
        <v>-107310</v>
      </c>
    </row>
    <row r="62" spans="1:25" ht="27.75" customHeight="1" x14ac:dyDescent="0.2">
      <c r="A62" s="288" t="s">
        <v>501</v>
      </c>
      <c r="B62" s="289"/>
      <c r="C62" s="289"/>
      <c r="D62" s="289"/>
      <c r="E62" s="289"/>
      <c r="F62" s="289"/>
      <c r="G62" s="7">
        <v>53</v>
      </c>
      <c r="H62" s="57">
        <f t="shared" ref="H62:Y62" si="15">H40+H61</f>
        <v>0</v>
      </c>
      <c r="I62" s="57">
        <f t="shared" si="15"/>
        <v>0</v>
      </c>
      <c r="J62" s="57">
        <f t="shared" si="15"/>
        <v>0</v>
      </c>
      <c r="K62" s="57">
        <f t="shared" si="15"/>
        <v>0</v>
      </c>
      <c r="L62" s="57">
        <f t="shared" si="15"/>
        <v>0</v>
      </c>
      <c r="M62" s="57">
        <f t="shared" si="15"/>
        <v>0</v>
      </c>
      <c r="N62" s="57">
        <f t="shared" si="15"/>
        <v>0</v>
      </c>
      <c r="O62" s="57">
        <f t="shared" si="15"/>
        <v>0</v>
      </c>
      <c r="P62" s="57">
        <f t="shared" si="15"/>
        <v>-107310</v>
      </c>
      <c r="Q62" s="57">
        <f t="shared" si="15"/>
        <v>0</v>
      </c>
      <c r="R62" s="57">
        <f t="shared" si="15"/>
        <v>0</v>
      </c>
      <c r="S62" s="57">
        <f t="shared" si="15"/>
        <v>0</v>
      </c>
      <c r="T62" s="57">
        <f t="shared" si="15"/>
        <v>0</v>
      </c>
      <c r="U62" s="57">
        <f t="shared" si="15"/>
        <v>0</v>
      </c>
      <c r="V62" s="57">
        <f t="shared" si="15"/>
        <v>53041327</v>
      </c>
      <c r="W62" s="57">
        <f t="shared" si="15"/>
        <v>52934017</v>
      </c>
      <c r="X62" s="57">
        <f t="shared" si="15"/>
        <v>0</v>
      </c>
      <c r="Y62" s="57">
        <f t="shared" si="15"/>
        <v>52934017</v>
      </c>
    </row>
    <row r="63" spans="1:25" ht="29.25" customHeight="1" x14ac:dyDescent="0.2">
      <c r="A63" s="290" t="s">
        <v>499</v>
      </c>
      <c r="B63" s="291"/>
      <c r="C63" s="291"/>
      <c r="D63" s="291"/>
      <c r="E63" s="291"/>
      <c r="F63" s="291"/>
      <c r="G63" s="8">
        <v>54</v>
      </c>
      <c r="H63" s="59">
        <f t="shared" ref="H63:T63" si="16">SUM(H50:H58)</f>
        <v>0</v>
      </c>
      <c r="I63" s="59">
        <f t="shared" si="16"/>
        <v>0</v>
      </c>
      <c r="J63" s="59">
        <f t="shared" si="16"/>
        <v>0</v>
      </c>
      <c r="K63" s="59">
        <f t="shared" si="16"/>
        <v>5933687</v>
      </c>
      <c r="L63" s="59">
        <f t="shared" si="16"/>
        <v>5933687</v>
      </c>
      <c r="M63" s="59">
        <f t="shared" si="16"/>
        <v>0</v>
      </c>
      <c r="N63" s="59">
        <f t="shared" si="16"/>
        <v>-4310327</v>
      </c>
      <c r="O63" s="59">
        <f t="shared" si="16"/>
        <v>0</v>
      </c>
      <c r="P63" s="59">
        <f t="shared" si="16"/>
        <v>0</v>
      </c>
      <c r="Q63" s="59">
        <f t="shared" si="16"/>
        <v>0</v>
      </c>
      <c r="R63" s="59">
        <f t="shared" si="16"/>
        <v>0</v>
      </c>
      <c r="S63" s="59">
        <f t="shared" si="16"/>
        <v>0</v>
      </c>
      <c r="T63" s="59">
        <f t="shared" si="16"/>
        <v>0</v>
      </c>
      <c r="U63" s="59">
        <f>SUM(U50:U58)</f>
        <v>45617331</v>
      </c>
      <c r="V63" s="59">
        <f>SUM(V50:V58)</f>
        <v>-45617331</v>
      </c>
      <c r="W63" s="59">
        <f>SUM(W50:W58)</f>
        <v>-4310327</v>
      </c>
      <c r="X63" s="59">
        <f>SUM(X50:X58)</f>
        <v>0</v>
      </c>
      <c r="Y63" s="59">
        <f>SUM(Y50:Y58)</f>
        <v>-4310327</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49:F49"/>
    <mergeCell ref="A50:F50"/>
    <mergeCell ref="A51:F51"/>
    <mergeCell ref="A52:F52"/>
    <mergeCell ref="A53:F53"/>
    <mergeCell ref="A43:F43"/>
    <mergeCell ref="A62:F62"/>
    <mergeCell ref="A63:F63"/>
    <mergeCell ref="A55:F55"/>
    <mergeCell ref="A56:F56"/>
    <mergeCell ref="A57:F57"/>
    <mergeCell ref="A59:F59"/>
    <mergeCell ref="A60:Y60"/>
    <mergeCell ref="A61:F61"/>
    <mergeCell ref="A58:F58"/>
    <mergeCell ref="A54:F54"/>
    <mergeCell ref="A44:F44"/>
    <mergeCell ref="A45:F45"/>
    <mergeCell ref="A46:F46"/>
    <mergeCell ref="A47:F47"/>
    <mergeCell ref="A48:F4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4803149606299213" right="0.74803149606299213" top="0.98425196850393704" bottom="0.98425196850393704" header="0.51181102362204722" footer="0.51181102362204722"/>
  <pageSetup paperSize="9" scale="39" orientation="landscape" r:id="rId1"/>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90" zoomScaleNormal="91" zoomScaleSheetLayoutView="90" workbookViewId="0">
      <selection sqref="A1:I40"/>
    </sheetView>
  </sheetViews>
  <sheetFormatPr defaultRowHeight="12.75" x14ac:dyDescent="0.2"/>
  <cols>
    <col min="9" max="9" width="120.140625" customWidth="1"/>
  </cols>
  <sheetData>
    <row r="1" spans="1:9" s="122" customFormat="1" ht="43.5" customHeight="1" x14ac:dyDescent="0.2">
      <c r="A1" s="321" t="s">
        <v>525</v>
      </c>
      <c r="B1" s="322"/>
      <c r="C1" s="322"/>
      <c r="D1" s="322"/>
      <c r="E1" s="322"/>
      <c r="F1" s="322"/>
      <c r="G1" s="322"/>
      <c r="H1" s="322"/>
      <c r="I1" s="322"/>
    </row>
    <row r="2" spans="1:9" s="122" customFormat="1" ht="43.5" customHeight="1" x14ac:dyDescent="0.2">
      <c r="A2" s="322"/>
      <c r="B2" s="322"/>
      <c r="C2" s="322"/>
      <c r="D2" s="322"/>
      <c r="E2" s="322"/>
      <c r="F2" s="322"/>
      <c r="G2" s="322"/>
      <c r="H2" s="322"/>
      <c r="I2" s="322"/>
    </row>
    <row r="3" spans="1:9" s="122" customFormat="1" ht="43.5" customHeight="1" x14ac:dyDescent="0.2">
      <c r="A3" s="322"/>
      <c r="B3" s="322"/>
      <c r="C3" s="322"/>
      <c r="D3" s="322"/>
      <c r="E3" s="322"/>
      <c r="F3" s="322"/>
      <c r="G3" s="322"/>
      <c r="H3" s="322"/>
      <c r="I3" s="322"/>
    </row>
    <row r="4" spans="1:9" s="122" customFormat="1" ht="43.5" customHeight="1" x14ac:dyDescent="0.2">
      <c r="A4" s="322"/>
      <c r="B4" s="322"/>
      <c r="C4" s="322"/>
      <c r="D4" s="322"/>
      <c r="E4" s="322"/>
      <c r="F4" s="322"/>
      <c r="G4" s="322"/>
      <c r="H4" s="322"/>
      <c r="I4" s="322"/>
    </row>
    <row r="5" spans="1:9" s="122" customFormat="1" ht="43.5" customHeight="1" x14ac:dyDescent="0.2">
      <c r="A5" s="322"/>
      <c r="B5" s="322"/>
      <c r="C5" s="322"/>
      <c r="D5" s="322"/>
      <c r="E5" s="322"/>
      <c r="F5" s="322"/>
      <c r="G5" s="322"/>
      <c r="H5" s="322"/>
      <c r="I5" s="322"/>
    </row>
    <row r="6" spans="1:9" s="122" customFormat="1" ht="43.5" customHeight="1" x14ac:dyDescent="0.2">
      <c r="A6" s="322"/>
      <c r="B6" s="322"/>
      <c r="C6" s="322"/>
      <c r="D6" s="322"/>
      <c r="E6" s="322"/>
      <c r="F6" s="322"/>
      <c r="G6" s="322"/>
      <c r="H6" s="322"/>
      <c r="I6" s="322"/>
    </row>
    <row r="7" spans="1:9" s="122" customFormat="1" ht="43.5" customHeight="1" x14ac:dyDescent="0.2">
      <c r="A7" s="322"/>
      <c r="B7" s="322"/>
      <c r="C7" s="322"/>
      <c r="D7" s="322"/>
      <c r="E7" s="322"/>
      <c r="F7" s="322"/>
      <c r="G7" s="322"/>
      <c r="H7" s="322"/>
      <c r="I7" s="322"/>
    </row>
    <row r="8" spans="1:9" s="122" customFormat="1" ht="43.5" customHeight="1" x14ac:dyDescent="0.2">
      <c r="A8" s="322"/>
      <c r="B8" s="322"/>
      <c r="C8" s="322"/>
      <c r="D8" s="322"/>
      <c r="E8" s="322"/>
      <c r="F8" s="322"/>
      <c r="G8" s="322"/>
      <c r="H8" s="322"/>
      <c r="I8" s="322"/>
    </row>
    <row r="9" spans="1:9" s="122" customFormat="1" ht="43.5" customHeight="1" x14ac:dyDescent="0.2">
      <c r="A9" s="322"/>
      <c r="B9" s="322"/>
      <c r="C9" s="322"/>
      <c r="D9" s="322"/>
      <c r="E9" s="322"/>
      <c r="F9" s="322"/>
      <c r="G9" s="322"/>
      <c r="H9" s="322"/>
      <c r="I9" s="322"/>
    </row>
    <row r="10" spans="1:9" s="122" customFormat="1" ht="43.5" customHeight="1" x14ac:dyDescent="0.2">
      <c r="A10" s="322"/>
      <c r="B10" s="322"/>
      <c r="C10" s="322"/>
      <c r="D10" s="322"/>
      <c r="E10" s="322"/>
      <c r="F10" s="322"/>
      <c r="G10" s="322"/>
      <c r="H10" s="322"/>
      <c r="I10" s="322"/>
    </row>
    <row r="11" spans="1:9" s="122" customFormat="1" ht="43.5" customHeight="1" x14ac:dyDescent="0.2">
      <c r="A11" s="322"/>
      <c r="B11" s="322"/>
      <c r="C11" s="322"/>
      <c r="D11" s="322"/>
      <c r="E11" s="322"/>
      <c r="F11" s="322"/>
      <c r="G11" s="322"/>
      <c r="H11" s="322"/>
      <c r="I11" s="322"/>
    </row>
    <row r="12" spans="1:9" s="122" customFormat="1" ht="43.5" customHeight="1" x14ac:dyDescent="0.2">
      <c r="A12" s="322"/>
      <c r="B12" s="322"/>
      <c r="C12" s="322"/>
      <c r="D12" s="322"/>
      <c r="E12" s="322"/>
      <c r="F12" s="322"/>
      <c r="G12" s="322"/>
      <c r="H12" s="322"/>
      <c r="I12" s="322"/>
    </row>
    <row r="13" spans="1:9" s="122" customFormat="1" ht="43.5" customHeight="1" x14ac:dyDescent="0.2">
      <c r="A13" s="322"/>
      <c r="B13" s="322"/>
      <c r="C13" s="322"/>
      <c r="D13" s="322"/>
      <c r="E13" s="322"/>
      <c r="F13" s="322"/>
      <c r="G13" s="322"/>
      <c r="H13" s="322"/>
      <c r="I13" s="322"/>
    </row>
    <row r="14" spans="1:9" s="122" customFormat="1" ht="43.5" customHeight="1" x14ac:dyDescent="0.2">
      <c r="A14" s="322"/>
      <c r="B14" s="322"/>
      <c r="C14" s="322"/>
      <c r="D14" s="322"/>
      <c r="E14" s="322"/>
      <c r="F14" s="322"/>
      <c r="G14" s="322"/>
      <c r="H14" s="322"/>
      <c r="I14" s="322"/>
    </row>
    <row r="15" spans="1:9" s="122" customFormat="1" ht="43.5" customHeight="1" x14ac:dyDescent="0.2">
      <c r="A15" s="322"/>
      <c r="B15" s="322"/>
      <c r="C15" s="322"/>
      <c r="D15" s="322"/>
      <c r="E15" s="322"/>
      <c r="F15" s="322"/>
      <c r="G15" s="322"/>
      <c r="H15" s="322"/>
      <c r="I15" s="322"/>
    </row>
    <row r="16" spans="1:9" s="122" customFormat="1" ht="43.5" customHeight="1" x14ac:dyDescent="0.2">
      <c r="A16" s="322"/>
      <c r="B16" s="322"/>
      <c r="C16" s="322"/>
      <c r="D16" s="322"/>
      <c r="E16" s="322"/>
      <c r="F16" s="322"/>
      <c r="G16" s="322"/>
      <c r="H16" s="322"/>
      <c r="I16" s="322"/>
    </row>
    <row r="17" spans="1:9" s="122" customFormat="1" ht="43.5" customHeight="1" x14ac:dyDescent="0.2">
      <c r="A17" s="322"/>
      <c r="B17" s="322"/>
      <c r="C17" s="322"/>
      <c r="D17" s="322"/>
      <c r="E17" s="322"/>
      <c r="F17" s="322"/>
      <c r="G17" s="322"/>
      <c r="H17" s="322"/>
      <c r="I17" s="322"/>
    </row>
    <row r="18" spans="1:9" s="122" customFormat="1" ht="43.5" customHeight="1" x14ac:dyDescent="0.2">
      <c r="A18" s="322"/>
      <c r="B18" s="322"/>
      <c r="C18" s="322"/>
      <c r="D18" s="322"/>
      <c r="E18" s="322"/>
      <c r="F18" s="322"/>
      <c r="G18" s="322"/>
      <c r="H18" s="322"/>
      <c r="I18" s="322"/>
    </row>
    <row r="19" spans="1:9" s="122" customFormat="1" ht="43.5" customHeight="1" x14ac:dyDescent="0.2">
      <c r="A19" s="322"/>
      <c r="B19" s="322"/>
      <c r="C19" s="322"/>
      <c r="D19" s="322"/>
      <c r="E19" s="322"/>
      <c r="F19" s="322"/>
      <c r="G19" s="322"/>
      <c r="H19" s="322"/>
      <c r="I19" s="322"/>
    </row>
    <row r="20" spans="1:9" s="122" customFormat="1" ht="43.5" customHeight="1" x14ac:dyDescent="0.2">
      <c r="A20" s="322"/>
      <c r="B20" s="322"/>
      <c r="C20" s="322"/>
      <c r="D20" s="322"/>
      <c r="E20" s="322"/>
      <c r="F20" s="322"/>
      <c r="G20" s="322"/>
      <c r="H20" s="322"/>
      <c r="I20" s="322"/>
    </row>
    <row r="21" spans="1:9" s="122" customFormat="1" ht="43.5" customHeight="1" x14ac:dyDescent="0.2">
      <c r="A21" s="322"/>
      <c r="B21" s="322"/>
      <c r="C21" s="322"/>
      <c r="D21" s="322"/>
      <c r="E21" s="322"/>
      <c r="F21" s="322"/>
      <c r="G21" s="322"/>
      <c r="H21" s="322"/>
      <c r="I21" s="322"/>
    </row>
    <row r="22" spans="1:9" s="122" customFormat="1" ht="43.5" customHeight="1" x14ac:dyDescent="0.2">
      <c r="A22" s="322"/>
      <c r="B22" s="322"/>
      <c r="C22" s="322"/>
      <c r="D22" s="322"/>
      <c r="E22" s="322"/>
      <c r="F22" s="322"/>
      <c r="G22" s="322"/>
      <c r="H22" s="322"/>
      <c r="I22" s="322"/>
    </row>
    <row r="23" spans="1:9" s="122" customFormat="1" ht="43.5" customHeight="1" x14ac:dyDescent="0.2">
      <c r="A23" s="322"/>
      <c r="B23" s="322"/>
      <c r="C23" s="322"/>
      <c r="D23" s="322"/>
      <c r="E23" s="322"/>
      <c r="F23" s="322"/>
      <c r="G23" s="322"/>
      <c r="H23" s="322"/>
      <c r="I23" s="322"/>
    </row>
    <row r="24" spans="1:9" s="122" customFormat="1" ht="43.5" customHeight="1" x14ac:dyDescent="0.2">
      <c r="A24" s="322"/>
      <c r="B24" s="322"/>
      <c r="C24" s="322"/>
      <c r="D24" s="322"/>
      <c r="E24" s="322"/>
      <c r="F24" s="322"/>
      <c r="G24" s="322"/>
      <c r="H24" s="322"/>
      <c r="I24" s="322"/>
    </row>
    <row r="25" spans="1:9" s="122" customFormat="1" ht="43.5" customHeight="1" x14ac:dyDescent="0.2">
      <c r="A25" s="322"/>
      <c r="B25" s="322"/>
      <c r="C25" s="322"/>
      <c r="D25" s="322"/>
      <c r="E25" s="322"/>
      <c r="F25" s="322"/>
      <c r="G25" s="322"/>
      <c r="H25" s="322"/>
      <c r="I25" s="322"/>
    </row>
    <row r="26" spans="1:9" s="122" customFormat="1" ht="28.5" customHeight="1" x14ac:dyDescent="0.2">
      <c r="A26" s="322"/>
      <c r="B26" s="322"/>
      <c r="C26" s="322"/>
      <c r="D26" s="322"/>
      <c r="E26" s="322"/>
      <c r="F26" s="322"/>
      <c r="G26" s="322"/>
      <c r="H26" s="322"/>
      <c r="I26" s="322"/>
    </row>
    <row r="27" spans="1:9" s="122" customFormat="1" x14ac:dyDescent="0.2">
      <c r="A27" s="322"/>
      <c r="B27" s="322"/>
      <c r="C27" s="322"/>
      <c r="D27" s="322"/>
      <c r="E27" s="322"/>
      <c r="F27" s="322"/>
      <c r="G27" s="322"/>
      <c r="H27" s="322"/>
      <c r="I27" s="322"/>
    </row>
    <row r="28" spans="1:9" s="122" customFormat="1" x14ac:dyDescent="0.2">
      <c r="A28" s="322"/>
      <c r="B28" s="322"/>
      <c r="C28" s="322"/>
      <c r="D28" s="322"/>
      <c r="E28" s="322"/>
      <c r="F28" s="322"/>
      <c r="G28" s="322"/>
      <c r="H28" s="322"/>
      <c r="I28" s="322"/>
    </row>
    <row r="29" spans="1:9" s="122" customFormat="1" ht="16.5" customHeight="1" x14ac:dyDescent="0.2">
      <c r="A29" s="322"/>
      <c r="B29" s="322"/>
      <c r="C29" s="322"/>
      <c r="D29" s="322"/>
      <c r="E29" s="322"/>
      <c r="F29" s="322"/>
      <c r="G29" s="322"/>
      <c r="H29" s="322"/>
      <c r="I29" s="322"/>
    </row>
    <row r="30" spans="1:9" s="122" customFormat="1" x14ac:dyDescent="0.2">
      <c r="A30" s="322"/>
      <c r="B30" s="322"/>
      <c r="C30" s="322"/>
      <c r="D30" s="322"/>
      <c r="E30" s="322"/>
      <c r="F30" s="322"/>
      <c r="G30" s="322"/>
      <c r="H30" s="322"/>
      <c r="I30" s="322"/>
    </row>
    <row r="31" spans="1:9" s="122" customFormat="1" x14ac:dyDescent="0.2">
      <c r="A31" s="322"/>
      <c r="B31" s="322"/>
      <c r="C31" s="322"/>
      <c r="D31" s="322"/>
      <c r="E31" s="322"/>
      <c r="F31" s="322"/>
      <c r="G31" s="322"/>
      <c r="H31" s="322"/>
      <c r="I31" s="322"/>
    </row>
    <row r="32" spans="1:9" s="122" customFormat="1" x14ac:dyDescent="0.2">
      <c r="A32" s="322"/>
      <c r="B32" s="322"/>
      <c r="C32" s="322"/>
      <c r="D32" s="322"/>
      <c r="E32" s="322"/>
      <c r="F32" s="322"/>
      <c r="G32" s="322"/>
      <c r="H32" s="322"/>
      <c r="I32" s="322"/>
    </row>
    <row r="33" spans="1:9" s="122" customFormat="1" x14ac:dyDescent="0.2">
      <c r="A33" s="322"/>
      <c r="B33" s="322"/>
      <c r="C33" s="322"/>
      <c r="D33" s="322"/>
      <c r="E33" s="322"/>
      <c r="F33" s="322"/>
      <c r="G33" s="322"/>
      <c r="H33" s="322"/>
      <c r="I33" s="322"/>
    </row>
    <row r="34" spans="1:9" s="122" customFormat="1" x14ac:dyDescent="0.2">
      <c r="A34" s="322"/>
      <c r="B34" s="322"/>
      <c r="C34" s="322"/>
      <c r="D34" s="322"/>
      <c r="E34" s="322"/>
      <c r="F34" s="322"/>
      <c r="G34" s="322"/>
      <c r="H34" s="322"/>
      <c r="I34" s="322"/>
    </row>
    <row r="35" spans="1:9" s="122" customFormat="1" x14ac:dyDescent="0.2">
      <c r="A35" s="322"/>
      <c r="B35" s="322"/>
      <c r="C35" s="322"/>
      <c r="D35" s="322"/>
      <c r="E35" s="322"/>
      <c r="F35" s="322"/>
      <c r="G35" s="322"/>
      <c r="H35" s="322"/>
      <c r="I35" s="322"/>
    </row>
    <row r="36" spans="1:9" s="122" customFormat="1" x14ac:dyDescent="0.2">
      <c r="A36" s="322"/>
      <c r="B36" s="322"/>
      <c r="C36" s="322"/>
      <c r="D36" s="322"/>
      <c r="E36" s="322"/>
      <c r="F36" s="322"/>
      <c r="G36" s="322"/>
      <c r="H36" s="322"/>
      <c r="I36" s="322"/>
    </row>
    <row r="37" spans="1:9" s="122" customFormat="1" x14ac:dyDescent="0.2">
      <c r="A37" s="322"/>
      <c r="B37" s="322"/>
      <c r="C37" s="322"/>
      <c r="D37" s="322"/>
      <c r="E37" s="322"/>
      <c r="F37" s="322"/>
      <c r="G37" s="322"/>
      <c r="H37" s="322"/>
      <c r="I37" s="322"/>
    </row>
    <row r="38" spans="1:9" s="122" customFormat="1" x14ac:dyDescent="0.2">
      <c r="A38" s="322"/>
      <c r="B38" s="322"/>
      <c r="C38" s="322"/>
      <c r="D38" s="322"/>
      <c r="E38" s="322"/>
      <c r="F38" s="322"/>
      <c r="G38" s="322"/>
      <c r="H38" s="322"/>
      <c r="I38" s="322"/>
    </row>
    <row r="39" spans="1:9" s="122" customFormat="1" x14ac:dyDescent="0.2">
      <c r="A39" s="322"/>
      <c r="B39" s="322"/>
      <c r="C39" s="322"/>
      <c r="D39" s="322"/>
      <c r="E39" s="322"/>
      <c r="F39" s="322"/>
      <c r="G39" s="322"/>
      <c r="H39" s="322"/>
      <c r="I39" s="322"/>
    </row>
    <row r="40" spans="1:9" s="122" customFormat="1" x14ac:dyDescent="0.2">
      <c r="A40" s="322"/>
      <c r="B40" s="322"/>
      <c r="C40" s="322"/>
      <c r="D40" s="322"/>
      <c r="E40" s="322"/>
      <c r="F40" s="322"/>
      <c r="G40" s="322"/>
      <c r="H40" s="322"/>
      <c r="I40" s="322"/>
    </row>
  </sheetData>
  <mergeCells count="1">
    <mergeCell ref="A1:I40"/>
  </mergeCells>
  <pageMargins left="0.70866141732283472" right="0.70866141732283472" top="0.74803149606299213" bottom="0.74803149606299213" header="0.31496062992125984" footer="0.31496062992125984"/>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090b57c-2e4d-4ed9-b313-510fc704fe75"/>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Sanja Radolović</cp:lastModifiedBy>
  <cp:lastPrinted>2022-02-26T10:39:28Z</cp:lastPrinted>
  <dcterms:created xsi:type="dcterms:W3CDTF">2008-10-17T11:51:54Z</dcterms:created>
  <dcterms:modified xsi:type="dcterms:W3CDTF">2023-02-27T15:55:29Z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