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Hrfs03\ag financije\External Reporting\2016\Objave rezultata\Q4 2016\"/>
    </mc:Choice>
  </mc:AlternateContent>
  <bookViews>
    <workbookView xWindow="0" yWindow="15" windowWidth="12165" windowHeight="8175" activeTab="1"/>
  </bookViews>
  <sheets>
    <sheet name="OPĆI PODACI" sheetId="15" r:id="rId1"/>
    <sheet name="Bilanca" sheetId="19" r:id="rId2"/>
    <sheet name="RDG" sheetId="18" r:id="rId3"/>
    <sheet name="NT_I" sheetId="20" r:id="rId4"/>
    <sheet name="PK" sheetId="17" r:id="rId5"/>
    <sheet name="Bilješke" sheetId="16" r:id="rId6"/>
  </sheets>
  <definedNames>
    <definedName name="_xlnm._FilterDatabase" localSheetId="1" hidden="1">Bilanca!$A$7:$K$121</definedName>
    <definedName name="_xlnm.Print_Area" localSheetId="1">Bilanca!$A$1:$K$121</definedName>
    <definedName name="_xlnm.Print_Area" localSheetId="5">Bilješke!$A$1:$J$53</definedName>
    <definedName name="_xlnm.Print_Area" localSheetId="3">NT_I!$A$1:$K$52</definedName>
    <definedName name="_xlnm.Print_Area" localSheetId="0">'OPĆI PODACI'!$A$1:$I$63</definedName>
    <definedName name="_xlnm.Print_Area" localSheetId="4">PK!$A$1:$K$25</definedName>
    <definedName name="_xlnm.Print_Area" localSheetId="2">RDG!$A$1:$O$71</definedName>
  </definedNames>
  <calcPr calcId="152511"/>
</workbook>
</file>

<file path=xl/calcChain.xml><?xml version="1.0" encoding="utf-8"?>
<calcChain xmlns="http://schemas.openxmlformats.org/spreadsheetml/2006/main">
  <c r="K103" i="19" l="1"/>
  <c r="K93" i="19"/>
  <c r="M35" i="18" l="1"/>
  <c r="L35" i="18"/>
  <c r="K101" i="19" l="1"/>
  <c r="K112" i="19"/>
  <c r="K113" i="19"/>
  <c r="K105" i="19"/>
  <c r="K51" i="19"/>
  <c r="K50" i="19"/>
  <c r="K55" i="19"/>
  <c r="K62" i="19"/>
  <c r="K44" i="20"/>
  <c r="K46" i="20"/>
  <c r="K33" i="20"/>
  <c r="K31" i="20"/>
  <c r="K32" i="20"/>
  <c r="K18" i="20"/>
  <c r="K45" i="20"/>
  <c r="J44" i="20"/>
  <c r="K38" i="20"/>
  <c r="J38" i="20"/>
  <c r="J31" i="20"/>
  <c r="K27" i="20"/>
  <c r="J27" i="20"/>
  <c r="J18" i="20"/>
  <c r="K13" i="20"/>
  <c r="J13" i="20"/>
  <c r="K21" i="17"/>
  <c r="J21" i="17"/>
  <c r="K14" i="17"/>
  <c r="J14" i="17"/>
  <c r="K20" i="20"/>
  <c r="K19" i="20"/>
  <c r="K47" i="20"/>
  <c r="K50" i="20"/>
  <c r="K48" i="20"/>
  <c r="K51" i="20"/>
  <c r="K72" i="19"/>
  <c r="J119" i="19"/>
  <c r="J118" i="19"/>
  <c r="J112" i="19"/>
  <c r="J100" i="19"/>
  <c r="J90" i="19"/>
  <c r="J86" i="19"/>
  <c r="J82" i="19"/>
  <c r="J79" i="19"/>
  <c r="J77" i="19"/>
  <c r="J72" i="19"/>
  <c r="L27" i="18"/>
  <c r="M27" i="18"/>
  <c r="P27" i="18" s="1"/>
  <c r="P71" i="18"/>
  <c r="P61" i="18"/>
  <c r="P58" i="18"/>
  <c r="P54" i="18"/>
  <c r="P47" i="18"/>
  <c r="P35" i="18"/>
  <c r="P34" i="18"/>
  <c r="P29" i="18"/>
  <c r="P26" i="18"/>
  <c r="P21" i="18"/>
  <c r="P20" i="18"/>
  <c r="P19" i="18"/>
  <c r="P18" i="18"/>
  <c r="P17" i="18"/>
  <c r="P14" i="18"/>
  <c r="P13" i="18"/>
  <c r="P11" i="18"/>
  <c r="P9" i="18"/>
  <c r="P8" i="18"/>
  <c r="M57" i="18"/>
  <c r="P57" i="18" s="1"/>
  <c r="K57" i="18"/>
  <c r="K66" i="18"/>
  <c r="J57" i="18"/>
  <c r="J66" i="18"/>
  <c r="K33" i="18"/>
  <c r="J33" i="18"/>
  <c r="K22" i="18"/>
  <c r="J22" i="18"/>
  <c r="K16" i="18"/>
  <c r="K10" i="18"/>
  <c r="K43" i="18" s="1"/>
  <c r="J16" i="18"/>
  <c r="J10" i="18"/>
  <c r="J43" i="18" s="1"/>
  <c r="J44" i="18" s="1"/>
  <c r="J48" i="18" s="1"/>
  <c r="K7" i="18"/>
  <c r="J7" i="18"/>
  <c r="J42" i="18"/>
  <c r="K42" i="18"/>
  <c r="K44" i="18" s="1"/>
  <c r="K48" i="18" s="1"/>
  <c r="J56" i="19"/>
  <c r="J49" i="19"/>
  <c r="J41" i="19"/>
  <c r="J35" i="19"/>
  <c r="J26" i="19"/>
  <c r="J16" i="19"/>
  <c r="J9" i="19"/>
  <c r="J69" i="19"/>
  <c r="J114" i="19"/>
  <c r="J8" i="19"/>
  <c r="J40" i="19"/>
  <c r="J66" i="19"/>
  <c r="K24" i="17"/>
  <c r="M66" i="18"/>
  <c r="L57" i="18"/>
  <c r="M33" i="18"/>
  <c r="L33" i="18"/>
  <c r="M22" i="18"/>
  <c r="P22" i="18" s="1"/>
  <c r="L22" i="18"/>
  <c r="M16" i="18"/>
  <c r="L16" i="18"/>
  <c r="M12" i="18"/>
  <c r="L12" i="18"/>
  <c r="L10" i="18" s="1"/>
  <c r="M7" i="18"/>
  <c r="M42" i="18" s="1"/>
  <c r="P42" i="18" s="1"/>
  <c r="L7" i="18"/>
  <c r="P7" i="18" s="1"/>
  <c r="P12" i="18"/>
  <c r="L66" i="18"/>
  <c r="P66" i="18"/>
  <c r="L42" i="18"/>
  <c r="K100" i="19"/>
  <c r="K114" i="19" s="1"/>
  <c r="K90" i="19"/>
  <c r="K86" i="19"/>
  <c r="K82" i="19"/>
  <c r="K79" i="19"/>
  <c r="K56" i="19"/>
  <c r="K41" i="19"/>
  <c r="K35" i="19"/>
  <c r="K26" i="19"/>
  <c r="K16" i="19"/>
  <c r="K9" i="19"/>
  <c r="K69" i="19"/>
  <c r="K49" i="19"/>
  <c r="K8" i="19"/>
  <c r="K119" i="19"/>
  <c r="K118" i="19"/>
  <c r="K40" i="19"/>
  <c r="K66" i="19"/>
  <c r="K23" i="17"/>
  <c r="K56" i="18" l="1"/>
  <c r="K67" i="18" s="1"/>
  <c r="K70" i="18" s="1"/>
  <c r="K50" i="18"/>
  <c r="K49" i="18"/>
  <c r="J50" i="18"/>
  <c r="J56" i="18"/>
  <c r="J67" i="18" s="1"/>
  <c r="J70" i="18" s="1"/>
  <c r="J49" i="18"/>
  <c r="M10" i="18"/>
  <c r="P10" i="18" s="1"/>
  <c r="P33" i="18"/>
  <c r="P16" i="18"/>
  <c r="M43" i="18"/>
  <c r="M45" i="18" s="1"/>
  <c r="L43" i="18"/>
  <c r="L45" i="18"/>
  <c r="P43" i="18" l="1"/>
  <c r="M44" i="18"/>
  <c r="M48" i="18" s="1"/>
  <c r="M50" i="18" s="1"/>
  <c r="M46" i="18"/>
  <c r="P45" i="18"/>
  <c r="L46" i="18"/>
  <c r="L44" i="18"/>
  <c r="M49" i="18" l="1"/>
  <c r="P46" i="18"/>
  <c r="M56" i="18"/>
  <c r="M67" i="18" s="1"/>
  <c r="M70" i="18" s="1"/>
  <c r="M53" i="18"/>
  <c r="P44" i="18"/>
  <c r="L48" i="18"/>
  <c r="L49" i="18" l="1"/>
  <c r="P49" i="18" s="1"/>
  <c r="L50" i="18"/>
  <c r="P50" i="18" s="1"/>
  <c r="L53" i="18"/>
  <c r="P53" i="18" s="1"/>
  <c r="P48" i="18"/>
  <c r="L56" i="18"/>
  <c r="P56" i="18" l="1"/>
  <c r="L67" i="18"/>
  <c r="L70" i="18" l="1"/>
  <c r="P70" i="18" s="1"/>
  <c r="P67" i="18"/>
</calcChain>
</file>

<file path=xl/sharedStrings.xml><?xml version="1.0" encoding="utf-8"?>
<sst xmlns="http://schemas.openxmlformats.org/spreadsheetml/2006/main" count="358" uniqueCount="323">
  <si>
    <t xml:space="preserve">     3. Obveze prema bankama i drugim financijskim institucijama</t>
  </si>
  <si>
    <t>E) ODGOĐENO PLAĆANJE TROŠKOVA I PRIHOD BUDUĆEGA RAZDOBLJA</t>
  </si>
  <si>
    <t>IV. Ukupno novčani izdaci od investicijskih aktivnosti (021 do 023)</t>
  </si>
  <si>
    <t>1. Pripisano imateljima kapitala matice</t>
  </si>
  <si>
    <t>2. Pripisano manjinskom interesu</t>
  </si>
  <si>
    <t xml:space="preserve">   5. Potraživanja od države i drugih institucija</t>
  </si>
  <si>
    <t xml:space="preserve">   6. Ostala potraživanja</t>
  </si>
  <si>
    <r>
      <t xml:space="preserve">II. POSLOVNI RASHODI </t>
    </r>
    <r>
      <rPr>
        <sz val="9"/>
        <rFont val="Arial"/>
        <family val="2"/>
        <charset val="238"/>
      </rPr>
      <t>(115+116+120+124+125+126+129+130)</t>
    </r>
  </si>
  <si>
    <r>
      <t xml:space="preserve">B)  DUGOTRAJNA IMOVINA </t>
    </r>
    <r>
      <rPr>
        <sz val="9"/>
        <rFont val="Arial"/>
        <family val="2"/>
        <charset val="238"/>
      </rPr>
      <t>(003+010+020+029+033)</t>
    </r>
  </si>
  <si>
    <t xml:space="preserve">   2. Koncesije, patenti, licencije, robne i uslužne marke, softver i ostala prava</t>
  </si>
  <si>
    <t xml:space="preserve">   3. Ostali novčani izdaci od investicijskih aktivnosti</t>
  </si>
  <si>
    <t>C1) NETO POVEĆANJE NOVČANOG TIJEKA OD FINANCIJSKIH
       AKTIVNOSTI (030-036)</t>
  </si>
  <si>
    <t>C2) NETO SMANJENJE NOVČANOG TIJEKA OD FINANCIJSKIH
       AKTIVNOSTI (036-030)</t>
  </si>
  <si>
    <r>
      <t xml:space="preserve">B)  REZERVIRANJA </t>
    </r>
    <r>
      <rPr>
        <sz val="9"/>
        <rFont val="Arial"/>
        <family val="2"/>
        <charset val="238"/>
      </rPr>
      <t>(080 do 082)</t>
    </r>
  </si>
  <si>
    <r>
      <t xml:space="preserve">C)  DUGOROČNE OBVEZE </t>
    </r>
    <r>
      <rPr>
        <sz val="9"/>
        <rFont val="Arial"/>
        <family val="2"/>
        <charset val="238"/>
      </rPr>
      <t>(084 do 092)</t>
    </r>
  </si>
  <si>
    <r>
      <t xml:space="preserve">D)  KRATKOROČNE OBVEZE </t>
    </r>
    <r>
      <rPr>
        <sz val="9"/>
        <rFont val="Arial"/>
        <family val="2"/>
        <charset val="238"/>
      </rPr>
      <t>(094 do 105)</t>
    </r>
  </si>
  <si>
    <r>
      <t xml:space="preserve">    2. Materijalni troškovi </t>
    </r>
    <r>
      <rPr>
        <sz val="9"/>
        <rFont val="Arial"/>
        <family val="2"/>
        <charset val="238"/>
      </rPr>
      <t>(117 do 119)</t>
    </r>
  </si>
  <si>
    <r>
      <t xml:space="preserve">   3. Troškovi osoblja </t>
    </r>
    <r>
      <rPr>
        <sz val="9"/>
        <rFont val="Arial"/>
        <family val="2"/>
        <charset val="238"/>
      </rPr>
      <t>(121 do 123)</t>
    </r>
  </si>
  <si>
    <r>
      <t xml:space="preserve">   6. Vrijednosno usklađivanje </t>
    </r>
    <r>
      <rPr>
        <sz val="9"/>
        <rFont val="Arial"/>
        <family val="2"/>
        <charset val="238"/>
      </rPr>
      <t>(127+128)</t>
    </r>
  </si>
  <si>
    <r>
      <t xml:space="preserve">F) UKUPNO – PASIVA </t>
    </r>
    <r>
      <rPr>
        <sz val="9"/>
        <rFont val="Arial"/>
        <family val="2"/>
        <charset val="238"/>
      </rPr>
      <t>(062+079+083+093+106)</t>
    </r>
  </si>
  <si>
    <r>
      <t xml:space="preserve">I. POSLOVNI PRIHODI </t>
    </r>
    <r>
      <rPr>
        <sz val="9"/>
        <rFont val="Arial"/>
        <family val="2"/>
        <charset val="238"/>
      </rPr>
      <t>(112+113)</t>
    </r>
  </si>
  <si>
    <t xml:space="preserve">    4. Alati, pogonski inventar i transportna imovina</t>
  </si>
  <si>
    <t xml:space="preserve">    5. Biološka imovina</t>
  </si>
  <si>
    <t xml:space="preserve">   2. Novčani primici od glavnice kredita, zadužnica, pozajmica i drugih posudbi</t>
  </si>
  <si>
    <t xml:space="preserve">   3. Ostali primici od financijskih aktivnosti</t>
  </si>
  <si>
    <t xml:space="preserve">   1. Novčani izdaci za otplatu glavnice kredita i obveznica</t>
  </si>
  <si>
    <t xml:space="preserve">   2. Novčani izdaci za isplatu dividendi</t>
  </si>
  <si>
    <t xml:space="preserve">   3. Novčani izdaci za financijski najam</t>
  </si>
  <si>
    <t xml:space="preserve">   4. Novčani izdaci za otkup vlastitih dionica</t>
  </si>
  <si>
    <t xml:space="preserve">   5. Ostali novčani izdaci od financijskih aktivnosti</t>
  </si>
  <si>
    <t>A1) NETO POVEĆANJE NOVČANOG TIJEKA OD POSLOVNIH
       AKTIVNOSTI (007-012)</t>
  </si>
  <si>
    <t>A2) NETO SMANJENJE NOVČANOG TIJEKA OD POSLOVNIH
       AKTIVNOSTI (012-007)</t>
  </si>
  <si>
    <t>B1) NETO POVEĆANJE NOVČANOG TIJEKA OD INVESTICIJSKIH
       AKTIVNOSTI (020-024)</t>
  </si>
  <si>
    <t>B2) NETO SMANJENJE NOVČANOG TIJEKA OD INVESTICIJSKIH
       AKTIVNOSTI (024-020)</t>
  </si>
  <si>
    <t xml:space="preserve">   1. Dobit prije poreza</t>
  </si>
  <si>
    <t xml:space="preserve">   2. Amortizacija</t>
  </si>
  <si>
    <t xml:space="preserve">   3. Povećanje kratkoročnih obveza</t>
  </si>
  <si>
    <t xml:space="preserve">   4. Smanjenje kratkotrajnih potraživanja</t>
  </si>
  <si>
    <t xml:space="preserve">   5. Smanjenje zaliha</t>
  </si>
  <si>
    <t xml:space="preserve">    3. Dobit ili gubitak s osnove ponovnog vrednovanja financijske
         imovine raspoložive za prodaju</t>
  </si>
  <si>
    <t xml:space="preserve">     7. Ostala financijska imovina </t>
  </si>
  <si>
    <t xml:space="preserve">   8. Ostali poslovni rashodi</t>
  </si>
  <si>
    <t xml:space="preserve">   6. Ostalo povećanje novčanog tijeka</t>
  </si>
  <si>
    <t xml:space="preserve">   1. Smanjenje kratkoročnih obveza</t>
  </si>
  <si>
    <t xml:space="preserve">   2. Povećanje kratkotrajnih potraživanja</t>
  </si>
  <si>
    <t xml:space="preserve">   3. Povećanje zaliha</t>
  </si>
  <si>
    <t xml:space="preserve">   4. Ostalo smanjenje novčanog tijeka</t>
  </si>
  <si>
    <t>D)  PLAĆENI TROŠKOVI BUDUĆEG RAZDOBLJA I OBRAČUNATI PRIHODI</t>
  </si>
  <si>
    <t>G)  IZVANBILANČNI ZAPISI</t>
  </si>
  <si>
    <t>PASIVA</t>
  </si>
  <si>
    <t>Naziv pozicije</t>
  </si>
  <si>
    <t>A)  POTRAŽIVANJA ZA UPISANI A NEUPLAĆENI KAPITAL</t>
  </si>
  <si>
    <t xml:space="preserve">        c) Ostali vanjski troškovi</t>
  </si>
  <si>
    <t xml:space="preserve">        a) Neto plaće i nadnice</t>
  </si>
  <si>
    <t xml:space="preserve">        b) Troškovi poreza i doprinosa iz plaća</t>
  </si>
  <si>
    <t xml:space="preserve">        c) Doprinosi na plaće</t>
  </si>
  <si>
    <t xml:space="preserve">    2. Kamate, tečajne razlike i drugi rashodi iz odnosa s nepovezanim
        poduzetnicima i drugim osobama</t>
  </si>
  <si>
    <t xml:space="preserve">    1. Kamate, tečajne razlike i drugi rashodi s povezanim poduzetnicima</t>
  </si>
  <si>
    <t xml:space="preserve">    4. Ostali financijski rashodi</t>
  </si>
  <si>
    <t>V. Ukupno novčani primici od financijskih aktivnosti (027 do 029)</t>
  </si>
  <si>
    <t>VI. Ukupno novčani izdaci od financijskih aktivnosti (031 do 035)</t>
  </si>
  <si>
    <t>Ukupno povećanje novčanog tijeka (013 – 014 + 025 – 026 + 037 – 038)</t>
  </si>
  <si>
    <t>Ukupno smanjenje novčanog tijeka (014 – 013 + 026 – 025 + 038 – 037)</t>
  </si>
  <si>
    <t xml:space="preserve">    6. Predujmovi za materijalnu imovinu</t>
  </si>
  <si>
    <t xml:space="preserve">    7. Materijalna imovina u pripremi</t>
  </si>
  <si>
    <t xml:space="preserve">    8. Ostala materijalna imovina</t>
  </si>
  <si>
    <t xml:space="preserve">    9. Ulaganje u nekretnine</t>
  </si>
  <si>
    <t xml:space="preserve">     1. Udjeli (dionice) kod povezanih poduzetnika</t>
  </si>
  <si>
    <t xml:space="preserve">     2. Dani zajmovi povezanim poduzetnicima</t>
  </si>
  <si>
    <t xml:space="preserve">     3. Sudjelujući interesi (udjeli)</t>
  </si>
  <si>
    <t xml:space="preserve">     7. Ostala dugotrajna financijska imovina </t>
  </si>
  <si>
    <t xml:space="preserve">     1. Potraživanja od povezanih poduzetnika</t>
  </si>
  <si>
    <t xml:space="preserve">     2. Potraživanja po osnovi prodaje na kredit</t>
  </si>
  <si>
    <t xml:space="preserve">     3. Ostala potraživanja</t>
  </si>
  <si>
    <t xml:space="preserve">     4. Zajmovi dani poduzetnicima u kojima postoje sudjelujući interesi</t>
  </si>
  <si>
    <t xml:space="preserve">     5. Ulaganja u vrijednosne papire</t>
  </si>
  <si>
    <t xml:space="preserve">     6. Dani zajmovi, depoziti i slično</t>
  </si>
  <si>
    <t xml:space="preserve">   3. Gotovi proizvodi</t>
  </si>
  <si>
    <t xml:space="preserve">   4. Trgovačka roba</t>
  </si>
  <si>
    <t xml:space="preserve">   5. Predujmovi za zalihe</t>
  </si>
  <si>
    <t xml:space="preserve">   6. Dugotrajna imovina namijenjena prodaji</t>
  </si>
  <si>
    <t xml:space="preserve">   7. Biološka imovina</t>
  </si>
  <si>
    <t>F)  IZVANBILANČNI ZAPISI</t>
  </si>
  <si>
    <t xml:space="preserve">     8. Ostale dugoročne obveze</t>
  </si>
  <si>
    <t xml:space="preserve">     9. Odgođena porezna obveza</t>
  </si>
  <si>
    <t xml:space="preserve">     7. Obveze prema poduzetnicima u kojima postoje sudjelujući interesi</t>
  </si>
  <si>
    <t xml:space="preserve">     8. Obveze prema zaposlenicima</t>
  </si>
  <si>
    <t xml:space="preserve">     9. Obveze za poreze, doprinose i slična davanja</t>
  </si>
  <si>
    <t xml:space="preserve">   11. Obveze po osnovi dugotrajne imovine namijenjene prodaji</t>
  </si>
  <si>
    <t xml:space="preserve">   12. Ostale kratkoročne obveze</t>
  </si>
  <si>
    <t xml:space="preserve">   10. Obveze s osnove udjela u rezultatu</t>
  </si>
  <si>
    <t>I. ZALIHE (036 do 042)</t>
  </si>
  <si>
    <t>II. POTRAŽIVANJA (044 do 049)</t>
  </si>
  <si>
    <t>III. KRATKOTRAJNA FINANCIJSKA IMOVINA (051 do 057)</t>
  </si>
  <si>
    <t xml:space="preserve">   2. Ostali poslovni prihodi</t>
  </si>
  <si>
    <t xml:space="preserve">    1. Promjene vrijednosti zaliha proizvodnje u tijeku i gotovih proizvoda</t>
  </si>
  <si>
    <t xml:space="preserve">   4. Amortizacija</t>
  </si>
  <si>
    <t xml:space="preserve">   5. Ostali troškovi</t>
  </si>
  <si>
    <t xml:space="preserve">   7. Rezerviranja</t>
  </si>
  <si>
    <t xml:space="preserve">   1. Izdaci za razvoj</t>
  </si>
  <si>
    <t xml:space="preserve">   3. Goodwill</t>
  </si>
  <si>
    <t xml:space="preserve">   1. Novčani izdaci za kupnju dugotrajne materijalne i nematerijalne imovine</t>
  </si>
  <si>
    <t xml:space="preserve">   2. Novčani izdaci za stjecanje vlasničkih i dužničkih financijskih instrumenata</t>
  </si>
  <si>
    <t xml:space="preserve">   1. Sirovine i materijal</t>
  </si>
  <si>
    <t xml:space="preserve">   2. Proizvodnja u tijeku</t>
  </si>
  <si>
    <t xml:space="preserve">     1. Rezerviranja za mirovine, otpremnine i slične obveze</t>
  </si>
  <si>
    <t xml:space="preserve">     2. Rezerviranja za porezne obveze</t>
  </si>
  <si>
    <t xml:space="preserve">     3. Druga rezerviranja</t>
  </si>
  <si>
    <t xml:space="preserve">     1. Obveze prema povezanim poduzetnicima</t>
  </si>
  <si>
    <t>3. Vlastite dionice i udjeli (odbitna stavka)</t>
  </si>
  <si>
    <t>4. Statutarne rezerve</t>
  </si>
  <si>
    <t>5. Ostale rezerve</t>
  </si>
  <si>
    <t>IV. REVALORIZACIJSKE REZERVE</t>
  </si>
  <si>
    <t xml:space="preserve">       a) dugotrajne imovine (osim financijske imovine)</t>
  </si>
  <si>
    <t xml:space="preserve">       b) kratkotrajne imovine (osim financijske imovine)</t>
  </si>
  <si>
    <t xml:space="preserve">     3. Dio prihoda od pridruženih poduzetnika i sudjelujućih interesa</t>
  </si>
  <si>
    <t xml:space="preserve">     5. Ostali financijski prihodi</t>
  </si>
  <si>
    <t>I. TEMELJNI (UPISANI) KAPITAL</t>
  </si>
  <si>
    <t>II. KAPITALNE REZERVE</t>
  </si>
  <si>
    <t>III. REZERVE IZ DOBITI (066+067-068+069+070)</t>
  </si>
  <si>
    <t>1. Zakonske rezerve</t>
  </si>
  <si>
    <t>2. Rezerve za vlastite dionice</t>
  </si>
  <si>
    <t xml:space="preserve">        a) Troškovi sirovina i materijala</t>
  </si>
  <si>
    <t xml:space="preserve">        b) Troškovi prodane robe</t>
  </si>
  <si>
    <t>Prethodna godina</t>
  </si>
  <si>
    <t>Tekuća godina</t>
  </si>
  <si>
    <t xml:space="preserve">   1. Prihodi od prodaje</t>
  </si>
  <si>
    <t>BILANCA</t>
  </si>
  <si>
    <t>RAČUN DOBITI I GUBITKA</t>
  </si>
  <si>
    <t>NOVČANI TIJEK OD POSLOVNIH AKTIVNOSTI</t>
  </si>
  <si>
    <t>I. Ukupno povećanje novčanog tijeka od poslovnih aktivnosti (001 do 006)</t>
  </si>
  <si>
    <t>II. Ukupno smanjenje novčanog tijeka od poslovnih aktivnosti (008 do 011)</t>
  </si>
  <si>
    <t>NOVČANI TIJEK OD INVESTICIJSKIH AKTIVNOSTI</t>
  </si>
  <si>
    <t>NOVČANI TIJEK OD FINANCIJSKIH AKTIVNOSTI</t>
  </si>
  <si>
    <t>Novac i novčani ekvivalenti na početku razdoblja</t>
  </si>
  <si>
    <t>IZVJEŠTAJ O NOVČANOM TIJEKU - Indirektna metoda</t>
  </si>
  <si>
    <t>III. Ukupno novčani primici od investicijskih aktivnosti (015 do 019)</t>
  </si>
  <si>
    <t>1. Zadržana dobit</t>
  </si>
  <si>
    <t>2. Preneseni gubitak</t>
  </si>
  <si>
    <t>1. Dobit poslovne godine</t>
  </si>
  <si>
    <t>2. Gubitak poslovne godine</t>
  </si>
  <si>
    <t>VII. MANJINSKI INTERES</t>
  </si>
  <si>
    <t xml:space="preserve">   1. Novčani primici od izdavanja vlasničkih i dužničkih financijskih instrumenata</t>
  </si>
  <si>
    <t>Povećanje  novca i novčanih ekvivalenata</t>
  </si>
  <si>
    <t>Smanjenje novca i novčanih ekvivalenata</t>
  </si>
  <si>
    <t>Novac i novčani ekvivalenti na kraju razdoblja</t>
  </si>
  <si>
    <t xml:space="preserve">   1. Novčani primici od prodaje dugotrajne materijalne i nematerijalne imovine</t>
  </si>
  <si>
    <t xml:space="preserve">   2. Novčani primici od prodaje vlasničkih i dužničkih instrumenata</t>
  </si>
  <si>
    <t xml:space="preserve">   3. Novčani primici od kamata</t>
  </si>
  <si>
    <t xml:space="preserve">   4. Novčani primici od dividendi</t>
  </si>
  <si>
    <t xml:space="preserve">   5. Ostali novčani primici od investicijskih aktivnosti</t>
  </si>
  <si>
    <t xml:space="preserve">     8.  Ulaganja koja se obračunavaju metodom udjela</t>
  </si>
  <si>
    <t>IV. POTRAŽIVANJA (030 do 032)</t>
  </si>
  <si>
    <t>V. ODGOĐENA POREZNA IMOVINA</t>
  </si>
  <si>
    <t>A) KAPITAL I REZERVE</t>
  </si>
  <si>
    <t>XIV. DOBIT ILI GUBITAK RAZDOBLJA</t>
  </si>
  <si>
    <t>VI. SVEOBUHVATNA DOBIT ILI GUBITAK RAZDOBLJA</t>
  </si>
  <si>
    <t>IZVJEŠTAJ O OSTALOJ SVEOBUHVATNOJ DOBITI (popunjava poduzetnik obveznik primjene MSFI-a)</t>
  </si>
  <si>
    <t>III. DUGOTRAJNA FINANCIJSKA IMOVINA (021 do 028)</t>
  </si>
  <si>
    <r>
      <t xml:space="preserve">A)  KAPITAL I REZERVE </t>
    </r>
    <r>
      <rPr>
        <sz val="9"/>
        <rFont val="Arial"/>
        <family val="2"/>
        <charset val="238"/>
      </rPr>
      <t>(063+064+065+071+072+075+078)</t>
    </r>
  </si>
  <si>
    <t xml:space="preserve">  1. Dobit razdoblja (149-151)</t>
  </si>
  <si>
    <r>
      <t>IV. NETO OSTALA SVEOBUHVATNA DOBIT ILI GUBITAK
      RAZDOBLJA</t>
    </r>
    <r>
      <rPr>
        <sz val="9"/>
        <rFont val="Arial"/>
        <family val="2"/>
        <charset val="238"/>
      </rPr>
      <t xml:space="preserve"> (158-166)</t>
    </r>
  </si>
  <si>
    <t>V. SVEOBUHVATNA DOBIT ILI GUBITAK RAZDOBLJA (157+167)</t>
  </si>
  <si>
    <t xml:space="preserve">V.    UDIO U DOBITI OD PRIDRUŽENIH PODUZETNIKA </t>
  </si>
  <si>
    <t xml:space="preserve">VI.   UDIO U GUBITKU OD PRIDRUŽENIH PODUZETNIKA </t>
  </si>
  <si>
    <t xml:space="preserve">   1. Potraživanja od povezanih poduzetnika</t>
  </si>
  <si>
    <t xml:space="preserve">   2. Potraživanja od kupaca</t>
  </si>
  <si>
    <t xml:space="preserve">   3. Potraživanja od sudjelujućih poduzetnika </t>
  </si>
  <si>
    <t xml:space="preserve">   4. Potraživanja od zaposlenika i članova poduzetnika</t>
  </si>
  <si>
    <t>I. DOBIT ILI GUBITAK RAZDOBLJA (= 152)</t>
  </si>
  <si>
    <t>I. NEMATERIJALNA IMOVINA (004 do 009)</t>
  </si>
  <si>
    <t>II. MATERIJALNA IMOVINA (011 do 019)</t>
  </si>
  <si>
    <t>IV. NOVAC U BANCI I BLAGAJNI</t>
  </si>
  <si>
    <t xml:space="preserve">   4. Predujmovi za nabavu nematerijalne imovine</t>
  </si>
  <si>
    <t xml:space="preserve">   5. Nematerijalna imovina u pripremi</t>
  </si>
  <si>
    <t xml:space="preserve">   6. Ostala nematerijalna imovina</t>
  </si>
  <si>
    <t xml:space="preserve">    1. Zemljište</t>
  </si>
  <si>
    <t xml:space="preserve">    3. Postrojenja i oprema </t>
  </si>
  <si>
    <r>
      <t xml:space="preserve">III. FINANCIJSKI PRIHODI </t>
    </r>
    <r>
      <rPr>
        <sz val="9"/>
        <rFont val="Arial"/>
        <family val="2"/>
        <charset val="238"/>
      </rPr>
      <t>(132 do 136)</t>
    </r>
  </si>
  <si>
    <r>
      <t xml:space="preserve">IV. FINANCIJSKI RASHODI </t>
    </r>
    <r>
      <rPr>
        <sz val="9"/>
        <rFont val="Arial"/>
        <family val="2"/>
        <charset val="238"/>
      </rPr>
      <t>(138 do 141)</t>
    </r>
  </si>
  <si>
    <r>
      <t xml:space="preserve">IX.  UKUPNI PRIHODI </t>
    </r>
    <r>
      <rPr>
        <sz val="9"/>
        <rFont val="Arial"/>
        <family val="2"/>
        <charset val="238"/>
      </rPr>
      <t>(111+131+142 + 144)</t>
    </r>
  </si>
  <si>
    <r>
      <t xml:space="preserve">X.   UKUPNI RASHODI </t>
    </r>
    <r>
      <rPr>
        <sz val="9"/>
        <rFont val="Arial"/>
        <family val="2"/>
        <charset val="238"/>
      </rPr>
      <t>(114+137+143 + 145)</t>
    </r>
  </si>
  <si>
    <t>XII.  POREZ NA DOBIT</t>
  </si>
  <si>
    <t xml:space="preserve">  1. Dobit prije oporezivanja (146-147)</t>
  </si>
  <si>
    <t xml:space="preserve">  2. Gubitak prije oporezivanja (147-146)</t>
  </si>
  <si>
    <t xml:space="preserve">  2. Gubitak razdoblja (151-148)</t>
  </si>
  <si>
    <r>
      <t xml:space="preserve">II. OSTALA SVEOBUHVATNA DOBIT/GUBITAK PRIJE POREZA </t>
    </r>
    <r>
      <rPr>
        <sz val="9"/>
        <rFont val="Arial"/>
        <family val="2"/>
        <charset val="238"/>
      </rPr>
      <t>(159 do 165)</t>
    </r>
  </si>
  <si>
    <t>III. POREZ NA OSTALU SVEOBUHVATNU DOBIT RAZDOBLJA</t>
  </si>
  <si>
    <t xml:space="preserve">     4. Nerealizirani dobici (prihodi) od financijske imovine</t>
  </si>
  <si>
    <t xml:space="preserve">    3. Nerealizirani gubici (rashodi) od financijske imovine</t>
  </si>
  <si>
    <t>VII.  IZVANREDNI - OSTALI PRIHODI</t>
  </si>
  <si>
    <t>VIII. IZVANREDNI - OSTALI RASHODI</t>
  </si>
  <si>
    <t xml:space="preserve">    1. Tečajne razlike iz preračuna inozemnog poslovanja</t>
  </si>
  <si>
    <t xml:space="preserve">    2. Promjene revalorizacijskih rezervi dugotrajne materijalne i
         nematerijalne imovine</t>
  </si>
  <si>
    <t xml:space="preserve">    4. Dobit ili gubitak s osnove učinkovite zaštite novčanog toka</t>
  </si>
  <si>
    <t xml:space="preserve">    5. Dobit ili gubitak s osnove učinkovite zaštite neto ulaganja u inozemstvu</t>
  </si>
  <si>
    <t xml:space="preserve">    6. Udio u ostaloj sveobuhvatnoj dobiti/gubitku pridruženih poduzetnika</t>
  </si>
  <si>
    <t xml:space="preserve">    7. Aktuarski dobici/gubici po planovima definiranih primanja</t>
  </si>
  <si>
    <t>1. Pripisana imateljima kapitala matice</t>
  </si>
  <si>
    <t>2. Pripisana manjinskom interesu</t>
  </si>
  <si>
    <r>
      <t xml:space="preserve">XI.  DOBIT ILI GUBITAK PRIJE OPOREZIVANJA </t>
    </r>
    <r>
      <rPr>
        <sz val="9"/>
        <rFont val="Arial"/>
        <family val="2"/>
        <charset val="238"/>
      </rPr>
      <t>(146-147)</t>
    </r>
  </si>
  <si>
    <r>
      <t xml:space="preserve">XIII. DOBIT ILI GUBITAK RAZDOBLJA </t>
    </r>
    <r>
      <rPr>
        <sz val="9"/>
        <rFont val="Arial"/>
        <family val="2"/>
        <charset val="238"/>
      </rPr>
      <t>(148-151)</t>
    </r>
  </si>
  <si>
    <t>V. ZADRŽANA DOBIT ILI PRENESENI GUBITAK (073-074)</t>
  </si>
  <si>
    <t>VI. DOBIT ILI GUBITAK POSLOVNE GODINE (076-077)</t>
  </si>
  <si>
    <r>
      <t xml:space="preserve">C)  KRATKOTRAJNA IMOVINA </t>
    </r>
    <r>
      <rPr>
        <sz val="9"/>
        <rFont val="Arial"/>
        <family val="2"/>
        <charset val="238"/>
      </rPr>
      <t>(035+043+050+058)</t>
    </r>
  </si>
  <si>
    <r>
      <t xml:space="preserve">E)  UKUPNO AKTIVA </t>
    </r>
    <r>
      <rPr>
        <sz val="9"/>
        <rFont val="Arial"/>
        <family val="2"/>
        <charset val="238"/>
      </rPr>
      <t>(001+002+034+059)</t>
    </r>
  </si>
  <si>
    <t xml:space="preserve">     3. Sudjelujući interesi (udjeli) </t>
  </si>
  <si>
    <t xml:space="preserve">     2. Obveze za zajmove, depozite i slično</t>
  </si>
  <si>
    <t xml:space="preserve">     4. Obveze za predujmove</t>
  </si>
  <si>
    <t xml:space="preserve">     5. Obveze prema dobavljačima</t>
  </si>
  <si>
    <t xml:space="preserve">     6. Obveze po vrijednosnim papirima</t>
  </si>
  <si>
    <t xml:space="preserve">    2. Građevinski objekti</t>
  </si>
  <si>
    <t>Prilog 1.</t>
  </si>
  <si>
    <t>Razdoblje izvještavanja:</t>
  </si>
  <si>
    <t>do</t>
  </si>
  <si>
    <t>Matični broj (MB):</t>
  </si>
  <si>
    <t>Matični broj subjekta (MBS):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</si>
  <si>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</si>
  <si>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</si>
  <si>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</si>
  <si>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</si>
  <si>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</si>
  <si>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</si>
  <si>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Šifra i naziv općine/grada:</t>
  </si>
  <si>
    <t>Šifra i naziv županije:</t>
  </si>
  <si>
    <t>Broj zaposlenih:</t>
  </si>
  <si>
    <t>Konsolidirani izvještaj:</t>
  </si>
  <si>
    <t>Šifra NKD-a:</t>
  </si>
  <si>
    <t>Tvrtke subjekata konsolidacije (prema MSFI):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</si>
  <si>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</si>
  <si>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</si>
  <si>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</si>
  <si>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</si>
  <si>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</si>
  <si>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</si>
  <si>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Telefaks:</t>
  </si>
  <si>
    <t>Prezime i ime:</t>
  </si>
  <si>
    <t>(osoba ovlaštene za zastupanje)</t>
  </si>
  <si>
    <t xml:space="preserve">Dokumentacija za objavu: </t>
  </si>
  <si>
    <t/>
  </si>
  <si>
    <t>M.P.</t>
  </si>
  <si>
    <t>(potpis osobe ovlaštene za zastupanje)</t>
  </si>
  <si>
    <r>
      <t xml:space="preserve">AOP
</t>
    </r>
    <r>
      <rPr>
        <b/>
        <sz val="7"/>
        <rFont val="Arial"/>
        <family val="2"/>
        <charset val="238"/>
      </rPr>
      <t>oznaka</t>
    </r>
  </si>
  <si>
    <r>
      <t xml:space="preserve">AOP
</t>
    </r>
    <r>
      <rPr>
        <b/>
        <sz val="8"/>
        <rFont val="Arial"/>
        <family val="2"/>
        <charset val="238"/>
      </rPr>
      <t>oznaka</t>
    </r>
  </si>
  <si>
    <t>Bilješke uz financijske izvještaje</t>
  </si>
  <si>
    <t>IZVJEŠTAJ O PROMJENAMA KAPITALA</t>
  </si>
  <si>
    <t>za razdoblje od</t>
  </si>
  <si>
    <t>3</t>
  </si>
  <si>
    <t>4</t>
  </si>
  <si>
    <t xml:space="preserve">  1. Upisani kapital</t>
  </si>
  <si>
    <t xml:space="preserve">  2. Kapitalne rezerve</t>
  </si>
  <si>
    <t xml:space="preserve">  3. Rezerve iz dobiti</t>
  </si>
  <si>
    <t xml:space="preserve">  4. Zadržana dobit ili preneseni gubitak</t>
  </si>
  <si>
    <t xml:space="preserve">  5. Dobit ili gubitak tekuće godine</t>
  </si>
  <si>
    <t xml:space="preserve">  6. Revalorizacija dugotrajne materijalne imovine</t>
  </si>
  <si>
    <t xml:space="preserve">  7. Revalorizacija nematerijalne imovine</t>
  </si>
  <si>
    <t xml:space="preserve">  8. Revalorizacija financijske imovine raspoložive za prodaju</t>
  </si>
  <si>
    <t xml:space="preserve">  9. Ostala revalorizacija</t>
  </si>
  <si>
    <t>10. Ukupno kapital i rezerve (AOP 001 do 009)</t>
  </si>
  <si>
    <t>11. Tečajne razlike s naslova neto ulaganja u inozemno poslovanje</t>
  </si>
  <si>
    <t>12. Tekući i odgođeni porezi (dio)</t>
  </si>
  <si>
    <t>13. Zaštita novčanog tijeka</t>
  </si>
  <si>
    <t>14. Promjene računovodstvenih politika</t>
  </si>
  <si>
    <t>15. Ispravak značajnih pogrešaka prethodnog razdoblja</t>
  </si>
  <si>
    <t>16. Ostale promjene kapitala</t>
  </si>
  <si>
    <t>17. Ukupno povećanje ili smanjenje kapitala (AOP 011 do 016)</t>
  </si>
  <si>
    <t>17 a. Pripisano imateljima kapitala matice</t>
  </si>
  <si>
    <t>17 b. Pripisano manjinskom interesu</t>
  </si>
  <si>
    <t>Stavke koje umanjuju kapital upisuju se s negativnim predznakom 
Podaci pod AOP oznakama 001 do 009 upisuju se kao stanje na datum bilance</t>
  </si>
  <si>
    <r>
      <t xml:space="preserve">AOP
</t>
    </r>
    <r>
      <rPr>
        <b/>
        <sz val="8"/>
        <rFont val="Arial"/>
        <family val="2"/>
        <charset val="238"/>
      </rPr>
      <t>oznaka</t>
    </r>
  </si>
  <si>
    <t>1. Financijski izvjštaji (bilanca, račun dobiti i gubitka, izvještaj o novčanom tijeku, izvještaj o promjenama</t>
  </si>
  <si>
    <t xml:space="preserve">  kapitala i bilješke uz financijske izvještaje)</t>
  </si>
  <si>
    <t>2. Međuizvještaj poslovodstva,</t>
  </si>
  <si>
    <t>3. Izjavu osoba odgovornih za sastavljanje izvještaja izdavatelja.</t>
  </si>
  <si>
    <r>
      <t>DODATAK BILANCI</t>
    </r>
    <r>
      <rPr>
        <b/>
        <sz val="8"/>
        <rFont val="Arial"/>
        <family val="2"/>
        <charset val="238"/>
      </rPr>
      <t xml:space="preserve"> (popunjava poduzetnik koji sastavlja konsolidirani financijski izvještaj)</t>
    </r>
  </si>
  <si>
    <t>Napomena 1.: Dodatak bilanci popunjavaju poduzetnici koji sastavljaju konsolidirane financijske izvještaje.</t>
  </si>
  <si>
    <t>DODATAK RDG-u (popunjava poduzetnik koji sastavlja konsolidirani financijski izvještaj)</t>
  </si>
  <si>
    <t>DODATAK Izvještaju o  ostaloj sveobuhvatnoj dobiti (popunjava poduzetnik koji sastavlja konsolidirani financijski izvještaj)</t>
  </si>
  <si>
    <t>Kumulativno</t>
  </si>
  <si>
    <t>Tromjesečje</t>
  </si>
  <si>
    <t xml:space="preserve">(1) Bilješke uz financijske izvještaje sadrže dodatne i dopunske informacije koje nisu prezentirane u bilanci, računu dobiti i gubitka, izvještaju o novčanom tijeku i izvještaju o promjenama kapitala sukladno odredbama odgovarajućih standarda financijskog izvještavanja. </t>
  </si>
  <si>
    <t>Tromjesečni financijski izvještaj poduzetnika TFI-POD</t>
  </si>
  <si>
    <t>(krajem izvještajnog razdoblja)</t>
  </si>
  <si>
    <t>Prethodno razdoblje</t>
  </si>
  <si>
    <t>Tekuće razdoblje</t>
  </si>
  <si>
    <t>01671910</t>
  </si>
  <si>
    <t>080245039</t>
  </si>
  <si>
    <t>71149912416</t>
  </si>
  <si>
    <t>ATLANTIC GRUPA d.d.</t>
  </si>
  <si>
    <t>ZAGREB</t>
  </si>
  <si>
    <t>MIRAMARSKA 23</t>
  </si>
  <si>
    <t>atlantic@atlantic.hr</t>
  </si>
  <si>
    <t>www.atlantic.hr</t>
  </si>
  <si>
    <t>DA</t>
  </si>
  <si>
    <t>51900</t>
  </si>
  <si>
    <t>ATLANTIC TRADE DOO ZAGREB</t>
  </si>
  <si>
    <t>03785793</t>
  </si>
  <si>
    <t>DROGA KOLINSKA DD</t>
  </si>
  <si>
    <t>LJUBLJANA</t>
  </si>
  <si>
    <t>2114011000</t>
  </si>
  <si>
    <t>BEOGRAD</t>
  </si>
  <si>
    <t>17173006</t>
  </si>
  <si>
    <t>07026447</t>
  </si>
  <si>
    <t>ATLANTIC TRADE DOO LJUBLJANA</t>
  </si>
  <si>
    <t>1786164000</t>
  </si>
  <si>
    <t>ATLANTIC MULTIPOWER GERMANY</t>
  </si>
  <si>
    <t>HAMBURG</t>
  </si>
  <si>
    <t>00927677</t>
  </si>
  <si>
    <t>Ilinčić Tatjana</t>
  </si>
  <si>
    <t>012413927</t>
  </si>
  <si>
    <t>012413002</t>
  </si>
  <si>
    <t>tatjana.ilincic@atlanticgrupa.com</t>
  </si>
  <si>
    <t>Stanković Zoran</t>
  </si>
  <si>
    <t>Obveznik: Atlantic Grupa d.d.</t>
  </si>
  <si>
    <t xml:space="preserve">     1. Kamate, tečajne razlike, dividende i slični prihodi iz odnosa s povezanim
         povezanim poduzetnicima</t>
  </si>
  <si>
    <t xml:space="preserve">     2. Kamate, tečajne razlike, dividende, slični prihodi iz odnosa s nepovezanim
          nepovezanim poduzetnicima i drugim osobama</t>
  </si>
  <si>
    <t>Grad Zagreb</t>
  </si>
  <si>
    <t>SOKO ŠTARK D.O.O.</t>
  </si>
  <si>
    <t>GRAND PROM D.O.O.</t>
  </si>
  <si>
    <t>Q2 2016</t>
  </si>
  <si>
    <t>Diff</t>
  </si>
  <si>
    <t>stanje na dan 31.12.2016.</t>
  </si>
  <si>
    <t>u razdoblju 01.01.2016. do 31.12.2016.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</si>
</sst>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k_n_-;\-* #,##0.00\ _k_n_-;_-* &quot;-&quot;??\ _k_n_-;_-@_-"/>
    <numFmt numFmtId="164" formatCode="000"/>
    <numFmt numFmtId="165" formatCode="_-[$€-2]\ * #,##0.00000_-;\-[$€-2]\ * #,##0.00000_-;_-[$€-2]\ * &quot;-&quot;??_-"/>
    <numFmt numFmtId="166" formatCode="_-* #,##0\ _k_n_-;\-* #,##0\ _k_n_-;_-* &quot;-&quot;??\ _k_n_-;_-@_-"/>
  </numFmts>
  <fonts count="36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u/>
      <sz val="9"/>
      <name val="Arial"/>
      <family val="2"/>
      <charset val="238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7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u/>
      <sz val="7.5"/>
      <color indexed="12"/>
      <name val="Geneva"/>
      <family val="2"/>
    </font>
    <font>
      <sz val="10"/>
      <name val="Arial CE"/>
      <charset val="238"/>
    </font>
    <font>
      <sz val="9"/>
      <color theme="1"/>
      <name val="Arial"/>
      <family val="2"/>
      <charset val="238"/>
    </font>
    <font>
      <i/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lightGray">
        <fgColor indexed="22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20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>
      <alignment vertical="top"/>
    </xf>
    <xf numFmtId="0" fontId="9" fillId="0" borderId="0"/>
    <xf numFmtId="0" fontId="13" fillId="0" borderId="0">
      <alignment vertical="top"/>
    </xf>
    <xf numFmtId="43" fontId="3" fillId="0" borderId="0" applyFont="0" applyFill="0" applyBorder="0" applyAlignment="0" applyProtection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1" fillId="0" borderId="0"/>
    <xf numFmtId="0" fontId="3" fillId="0" borderId="0"/>
    <xf numFmtId="165" fontId="3" fillId="0" borderId="0"/>
    <xf numFmtId="0" fontId="3" fillId="0" borderId="0"/>
    <xf numFmtId="0" fontId="3" fillId="0" borderId="0"/>
    <xf numFmtId="43" fontId="3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285">
    <xf numFmtId="0" fontId="0" fillId="0" borderId="0" xfId="0"/>
    <xf numFmtId="164" fontId="6" fillId="0" borderId="1" xfId="0" applyNumberFormat="1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center" vertical="center"/>
    </xf>
    <xf numFmtId="164" fontId="6" fillId="0" borderId="3" xfId="0" applyNumberFormat="1" applyFont="1" applyFill="1" applyBorder="1" applyAlignment="1">
      <alignment horizontal="center" vertical="center"/>
    </xf>
    <xf numFmtId="164" fontId="6" fillId="0" borderId="4" xfId="0" applyNumberFormat="1" applyFont="1" applyFill="1" applyBorder="1" applyAlignment="1">
      <alignment horizontal="center" vertical="center"/>
    </xf>
    <xf numFmtId="3" fontId="4" fillId="0" borderId="6" xfId="0" applyNumberFormat="1" applyFont="1" applyFill="1" applyBorder="1" applyAlignment="1" applyProtection="1">
      <alignment vertical="center"/>
      <protection locked="0"/>
    </xf>
    <xf numFmtId="3" fontId="4" fillId="0" borderId="1" xfId="0" applyNumberFormat="1" applyFont="1" applyFill="1" applyBorder="1" applyAlignment="1" applyProtection="1">
      <alignment vertical="center"/>
      <protection locked="0"/>
    </xf>
    <xf numFmtId="3" fontId="4" fillId="0" borderId="4" xfId="0" applyNumberFormat="1" applyFont="1" applyFill="1" applyBorder="1" applyAlignment="1" applyProtection="1">
      <alignment vertical="center"/>
      <protection locked="0"/>
    </xf>
    <xf numFmtId="164" fontId="6" fillId="0" borderId="6" xfId="0" applyNumberFormat="1" applyFont="1" applyFill="1" applyBorder="1" applyAlignment="1">
      <alignment horizontal="center" vertical="center"/>
    </xf>
    <xf numFmtId="0" fontId="9" fillId="0" borderId="0" xfId="2" applyFont="1" applyAlignment="1"/>
    <xf numFmtId="0" fontId="3" fillId="0" borderId="0" xfId="2" applyFont="1" applyAlignment="1"/>
    <xf numFmtId="0" fontId="9" fillId="0" borderId="7" xfId="2" applyFont="1" applyFill="1" applyBorder="1" applyAlignment="1" applyProtection="1">
      <alignment horizontal="center" vertical="center"/>
      <protection locked="0" hidden="1"/>
    </xf>
    <xf numFmtId="0" fontId="6" fillId="0" borderId="0" xfId="2" applyFont="1" applyFill="1" applyBorder="1" applyAlignment="1" applyProtection="1">
      <alignment horizontal="left" vertical="center"/>
      <protection hidden="1"/>
    </xf>
    <xf numFmtId="0" fontId="7" fillId="0" borderId="0" xfId="2" applyFont="1" applyFill="1" applyBorder="1" applyAlignment="1" applyProtection="1">
      <alignment vertical="center"/>
      <protection hidden="1"/>
    </xf>
    <xf numFmtId="0" fontId="7" fillId="0" borderId="0" xfId="2" applyFont="1" applyFill="1" applyBorder="1" applyAlignment="1" applyProtection="1">
      <alignment horizontal="center" vertical="center" wrapText="1"/>
      <protection hidden="1"/>
    </xf>
    <xf numFmtId="0" fontId="9" fillId="0" borderId="0" xfId="2" applyFont="1" applyBorder="1" applyAlignment="1" applyProtection="1">
      <protection hidden="1"/>
    </xf>
    <xf numFmtId="0" fontId="16" fillId="0" borderId="0" xfId="2" applyFont="1" applyBorder="1" applyAlignment="1" applyProtection="1">
      <alignment horizontal="right" vertical="center" wrapText="1"/>
      <protection hidden="1"/>
    </xf>
    <xf numFmtId="0" fontId="16" fillId="0" borderId="0" xfId="2" applyNumberFormat="1" applyFont="1" applyFill="1" applyBorder="1" applyAlignment="1" applyProtection="1">
      <alignment horizontal="right" vertical="center" shrinkToFit="1"/>
      <protection locked="0" hidden="1"/>
    </xf>
    <xf numFmtId="0" fontId="16" fillId="0" borderId="0" xfId="2" applyFont="1" applyFill="1" applyBorder="1" applyAlignment="1" applyProtection="1">
      <alignment horizontal="left" vertical="center"/>
      <protection hidden="1"/>
    </xf>
    <xf numFmtId="0" fontId="9" fillId="0" borderId="0" xfId="2" applyFont="1" applyBorder="1" applyAlignment="1" applyProtection="1">
      <alignment horizontal="left"/>
      <protection hidden="1"/>
    </xf>
    <xf numFmtId="0" fontId="9" fillId="0" borderId="0" xfId="2" applyFont="1" applyBorder="1" applyAlignment="1" applyProtection="1">
      <alignment vertical="top"/>
      <protection hidden="1"/>
    </xf>
    <xf numFmtId="0" fontId="9" fillId="0" borderId="0" xfId="2" applyFont="1" applyBorder="1" applyAlignment="1" applyProtection="1">
      <alignment horizontal="right"/>
      <protection hidden="1"/>
    </xf>
    <xf numFmtId="0" fontId="6" fillId="0" borderId="0" xfId="2" applyFont="1" applyFill="1" applyBorder="1" applyAlignment="1" applyProtection="1">
      <alignment horizontal="right" vertical="center"/>
      <protection locked="0" hidden="1"/>
    </xf>
    <xf numFmtId="0" fontId="7" fillId="0" borderId="0" xfId="2" applyFont="1" applyBorder="1" applyAlignment="1" applyProtection="1">
      <protection hidden="1"/>
    </xf>
    <xf numFmtId="0" fontId="6" fillId="0" borderId="0" xfId="2" applyFont="1" applyBorder="1" applyAlignment="1" applyProtection="1">
      <alignment vertical="top"/>
      <protection hidden="1"/>
    </xf>
    <xf numFmtId="0" fontId="9" fillId="0" borderId="0" xfId="2" applyFont="1" applyFill="1" applyBorder="1" applyAlignment="1" applyProtection="1">
      <protection hidden="1"/>
    </xf>
    <xf numFmtId="0" fontId="9" fillId="0" borderId="0" xfId="2" applyFont="1" applyBorder="1" applyAlignment="1" applyProtection="1">
      <alignment horizontal="center" vertical="center"/>
      <protection locked="0" hidden="1"/>
    </xf>
    <xf numFmtId="0" fontId="9" fillId="0" borderId="0" xfId="2" applyFont="1" applyBorder="1" applyAlignment="1" applyProtection="1">
      <alignment vertical="top" wrapText="1"/>
      <protection hidden="1"/>
    </xf>
    <xf numFmtId="0" fontId="9" fillId="0" borderId="0" xfId="2" applyFont="1" applyBorder="1" applyAlignment="1" applyProtection="1">
      <alignment wrapText="1"/>
      <protection hidden="1"/>
    </xf>
    <xf numFmtId="0" fontId="9" fillId="0" borderId="0" xfId="2" applyFont="1" applyBorder="1" applyAlignment="1" applyProtection="1">
      <alignment horizontal="right" vertical="top"/>
      <protection hidden="1"/>
    </xf>
    <xf numFmtId="0" fontId="9" fillId="0" borderId="0" xfId="2" applyFont="1" applyBorder="1" applyAlignment="1" applyProtection="1">
      <alignment horizontal="center" vertical="top"/>
      <protection hidden="1"/>
    </xf>
    <xf numFmtId="0" fontId="9" fillId="0" borderId="0" xfId="2" applyFont="1" applyBorder="1" applyAlignment="1" applyProtection="1">
      <alignment horizontal="center"/>
      <protection hidden="1"/>
    </xf>
    <xf numFmtId="0" fontId="9" fillId="0" borderId="0" xfId="2" applyFont="1" applyBorder="1" applyAlignment="1"/>
    <xf numFmtId="0" fontId="9" fillId="0" borderId="0" xfId="2" applyFont="1" applyBorder="1" applyAlignment="1" applyProtection="1">
      <alignment horizontal="left" vertical="top"/>
      <protection hidden="1"/>
    </xf>
    <xf numFmtId="0" fontId="9" fillId="0" borderId="8" xfId="2" applyFont="1" applyBorder="1" applyAlignment="1" applyProtection="1">
      <protection hidden="1"/>
    </xf>
    <xf numFmtId="0" fontId="9" fillId="0" borderId="0" xfId="2" applyFont="1" applyBorder="1" applyAlignment="1" applyProtection="1">
      <alignment vertical="center"/>
      <protection hidden="1"/>
    </xf>
    <xf numFmtId="0" fontId="9" fillId="0" borderId="9" xfId="2" applyFont="1" applyBorder="1" applyAlignment="1" applyProtection="1">
      <protection hidden="1"/>
    </xf>
    <xf numFmtId="0" fontId="9" fillId="0" borderId="9" xfId="2" applyFont="1" applyBorder="1" applyAlignment="1"/>
    <xf numFmtId="0" fontId="13" fillId="0" borderId="0" xfId="4">
      <alignment vertical="top"/>
    </xf>
    <xf numFmtId="0" fontId="13" fillId="0" borderId="0" xfId="4" applyAlignment="1"/>
    <xf numFmtId="0" fontId="22" fillId="0" borderId="0" xfId="4" applyFont="1" applyAlignment="1"/>
    <xf numFmtId="0" fontId="23" fillId="0" borderId="0" xfId="4" applyFont="1" applyFill="1" applyBorder="1" applyAlignment="1">
      <alignment horizontal="center" vertical="center" wrapText="1"/>
    </xf>
    <xf numFmtId="0" fontId="24" fillId="0" borderId="0" xfId="4" applyFont="1" applyFill="1" applyBorder="1" applyAlignment="1" applyProtection="1">
      <alignment horizontal="center" vertical="center"/>
      <protection hidden="1"/>
    </xf>
    <xf numFmtId="164" fontId="25" fillId="0" borderId="1" xfId="0" applyNumberFormat="1" applyFont="1" applyFill="1" applyBorder="1" applyAlignment="1">
      <alignment horizontal="center" vertical="center"/>
    </xf>
    <xf numFmtId="164" fontId="25" fillId="0" borderId="6" xfId="0" applyNumberFormat="1" applyFont="1" applyFill="1" applyBorder="1" applyAlignment="1">
      <alignment horizontal="center" vertical="center"/>
    </xf>
    <xf numFmtId="164" fontId="25" fillId="0" borderId="4" xfId="0" applyNumberFormat="1" applyFont="1" applyFill="1" applyBorder="1" applyAlignment="1">
      <alignment horizontal="center" vertical="center"/>
    </xf>
    <xf numFmtId="0" fontId="18" fillId="0" borderId="0" xfId="4" applyFont="1" applyBorder="1" applyAlignment="1" applyProtection="1">
      <alignment vertical="center"/>
      <protection hidden="1"/>
    </xf>
    <xf numFmtId="0" fontId="9" fillId="0" borderId="0" xfId="2" applyFont="1" applyBorder="1" applyAlignment="1" applyProtection="1">
      <alignment horizontal="right" wrapText="1"/>
      <protection hidden="1"/>
    </xf>
    <xf numFmtId="0" fontId="9" fillId="0" borderId="0" xfId="2" applyFont="1" applyBorder="1" applyAlignment="1" applyProtection="1">
      <alignment horizontal="right" vertical="center"/>
      <protection hidden="1"/>
    </xf>
    <xf numFmtId="0" fontId="0" fillId="0" borderId="0" xfId="0" applyFill="1"/>
    <xf numFmtId="3" fontId="4" fillId="0" borderId="1" xfId="0" applyNumberFormat="1" applyFont="1" applyFill="1" applyBorder="1" applyAlignment="1" applyProtection="1">
      <alignment vertical="center"/>
      <protection hidden="1"/>
    </xf>
    <xf numFmtId="3" fontId="4" fillId="0" borderId="6" xfId="0" applyNumberFormat="1" applyFont="1" applyFill="1" applyBorder="1" applyAlignment="1" applyProtection="1">
      <alignment vertical="center"/>
      <protection hidden="1"/>
    </xf>
    <xf numFmtId="0" fontId="19" fillId="0" borderId="10" xfId="0" applyFont="1" applyFill="1" applyBorder="1" applyAlignment="1">
      <alignment vertical="center"/>
    </xf>
    <xf numFmtId="0" fontId="10" fillId="0" borderId="11" xfId="0" applyFont="1" applyFill="1" applyBorder="1" applyAlignment="1" applyProtection="1">
      <alignment horizontal="center" vertical="center" wrapText="1"/>
      <protection hidden="1"/>
    </xf>
    <xf numFmtId="0" fontId="10" fillId="0" borderId="11" xfId="0" applyFont="1" applyFill="1" applyBorder="1" applyAlignment="1" applyProtection="1">
      <alignment horizontal="center" vertical="center"/>
      <protection hidden="1"/>
    </xf>
    <xf numFmtId="0" fontId="6" fillId="0" borderId="12" xfId="0" applyFont="1" applyFill="1" applyBorder="1" applyAlignment="1" applyProtection="1">
      <alignment horizontal="center" vertical="center" wrapText="1"/>
      <protection hidden="1"/>
    </xf>
    <xf numFmtId="0" fontId="10" fillId="0" borderId="13" xfId="0" applyFont="1" applyFill="1" applyBorder="1" applyAlignment="1" applyProtection="1">
      <alignment horizontal="center" vertical="center" wrapText="1"/>
      <protection hidden="1"/>
    </xf>
    <xf numFmtId="0" fontId="10" fillId="0" borderId="12" xfId="0" applyFont="1" applyFill="1" applyBorder="1" applyAlignment="1" applyProtection="1">
      <alignment horizontal="center" vertical="center" wrapText="1"/>
      <protection hidden="1"/>
    </xf>
    <xf numFmtId="3" fontId="4" fillId="0" borderId="4" xfId="0" applyNumberFormat="1" applyFont="1" applyFill="1" applyBorder="1" applyAlignment="1" applyProtection="1">
      <alignment vertical="center"/>
      <protection hidden="1"/>
    </xf>
    <xf numFmtId="0" fontId="0" fillId="0" borderId="10" xfId="0" applyFill="1" applyBorder="1"/>
    <xf numFmtId="0" fontId="10" fillId="0" borderId="12" xfId="0" applyFont="1" applyFill="1" applyBorder="1" applyAlignment="1" applyProtection="1">
      <alignment horizontal="center" vertical="center"/>
      <protection hidden="1"/>
    </xf>
    <xf numFmtId="0" fontId="10" fillId="0" borderId="12" xfId="0" applyFont="1" applyFill="1" applyBorder="1" applyAlignment="1">
      <alignment horizontal="center" vertical="center"/>
    </xf>
    <xf numFmtId="49" fontId="10" fillId="0" borderId="1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/>
    <xf numFmtId="14" fontId="24" fillId="0" borderId="0" xfId="4" applyNumberFormat="1" applyFont="1" applyFill="1" applyBorder="1" applyAlignment="1" applyProtection="1">
      <alignment horizontal="center" vertical="center"/>
      <protection locked="0" hidden="1"/>
    </xf>
    <xf numFmtId="0" fontId="25" fillId="0" borderId="12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 wrapText="1"/>
    </xf>
    <xf numFmtId="49" fontId="26" fillId="0" borderId="12" xfId="0" applyNumberFormat="1" applyFont="1" applyFill="1" applyBorder="1" applyAlignment="1">
      <alignment horizontal="center" vertical="center" wrapText="1"/>
    </xf>
    <xf numFmtId="49" fontId="26" fillId="0" borderId="12" xfId="0" applyNumberFormat="1" applyFont="1" applyFill="1" applyBorder="1" applyAlignment="1">
      <alignment horizontal="center" vertical="center"/>
    </xf>
    <xf numFmtId="0" fontId="9" fillId="0" borderId="8" xfId="2" applyFont="1" applyBorder="1" applyAlignment="1"/>
    <xf numFmtId="0" fontId="9" fillId="0" borderId="15" xfId="2" applyFont="1" applyBorder="1" applyAlignment="1"/>
    <xf numFmtId="0" fontId="7" fillId="0" borderId="16" xfId="2" applyFont="1" applyFill="1" applyBorder="1" applyAlignment="1" applyProtection="1">
      <alignment horizontal="left" vertical="center" wrapText="1"/>
      <protection hidden="1"/>
    </xf>
    <xf numFmtId="0" fontId="7" fillId="0" borderId="7" xfId="2" applyFont="1" applyFill="1" applyBorder="1" applyAlignment="1" applyProtection="1">
      <alignment vertical="center"/>
      <protection hidden="1"/>
    </xf>
    <xf numFmtId="0" fontId="9" fillId="0" borderId="16" xfId="2" applyFont="1" applyBorder="1" applyAlignment="1" applyProtection="1">
      <alignment horizontal="left" vertical="center" wrapText="1"/>
      <protection hidden="1"/>
    </xf>
    <xf numFmtId="0" fontId="9" fillId="0" borderId="7" xfId="2" applyFont="1" applyBorder="1" applyAlignment="1" applyProtection="1">
      <protection hidden="1"/>
    </xf>
    <xf numFmtId="0" fontId="16" fillId="0" borderId="0" xfId="2" applyFont="1" applyBorder="1" applyAlignment="1" applyProtection="1">
      <alignment horizontal="right"/>
      <protection hidden="1"/>
    </xf>
    <xf numFmtId="0" fontId="9" fillId="0" borderId="16" xfId="2" applyFont="1" applyFill="1" applyBorder="1" applyAlignment="1" applyProtection="1">
      <protection hidden="1"/>
    </xf>
    <xf numFmtId="0" fontId="9" fillId="0" borderId="16" xfId="2" applyFont="1" applyBorder="1" applyAlignment="1" applyProtection="1">
      <alignment wrapText="1"/>
      <protection hidden="1"/>
    </xf>
    <xf numFmtId="0" fontId="9" fillId="0" borderId="7" xfId="2" applyFont="1" applyBorder="1" applyAlignment="1" applyProtection="1">
      <alignment horizontal="right"/>
      <protection hidden="1"/>
    </xf>
    <xf numFmtId="0" fontId="9" fillId="0" borderId="16" xfId="2" applyFont="1" applyBorder="1" applyAlignment="1" applyProtection="1">
      <protection hidden="1"/>
    </xf>
    <xf numFmtId="0" fontId="9" fillId="0" borderId="7" xfId="2" applyFont="1" applyBorder="1" applyAlignment="1" applyProtection="1">
      <alignment horizontal="right" wrapText="1"/>
      <protection hidden="1"/>
    </xf>
    <xf numFmtId="0" fontId="6" fillId="0" borderId="16" xfId="2" applyFont="1" applyFill="1" applyBorder="1" applyAlignment="1" applyProtection="1">
      <alignment horizontal="right" vertical="center"/>
      <protection locked="0" hidden="1"/>
    </xf>
    <xf numFmtId="0" fontId="9" fillId="0" borderId="16" xfId="2" applyFont="1" applyBorder="1" applyAlignment="1" applyProtection="1">
      <alignment vertical="top"/>
      <protection hidden="1"/>
    </xf>
    <xf numFmtId="0" fontId="9" fillId="0" borderId="16" xfId="2" applyFont="1" applyBorder="1" applyAlignment="1" applyProtection="1">
      <alignment horizontal="left" vertical="top" wrapText="1"/>
      <protection hidden="1"/>
    </xf>
    <xf numFmtId="0" fontId="9" fillId="0" borderId="7" xfId="2" applyFont="1" applyBorder="1" applyAlignment="1"/>
    <xf numFmtId="0" fontId="9" fillId="0" borderId="16" xfId="2" applyFont="1" applyBorder="1" applyAlignment="1" applyProtection="1">
      <alignment horizontal="left" vertical="top" indent="2"/>
      <protection hidden="1"/>
    </xf>
    <xf numFmtId="0" fontId="9" fillId="0" borderId="16" xfId="2" applyFont="1" applyBorder="1" applyAlignment="1" applyProtection="1">
      <alignment horizontal="left" vertical="top" wrapText="1" indent="2"/>
      <protection hidden="1"/>
    </xf>
    <xf numFmtId="0" fontId="9" fillId="0" borderId="7" xfId="2" applyFont="1" applyBorder="1" applyAlignment="1" applyProtection="1">
      <alignment horizontal="right" vertical="top"/>
      <protection hidden="1"/>
    </xf>
    <xf numFmtId="49" fontId="6" fillId="0" borderId="16" xfId="2" applyNumberFormat="1" applyFont="1" applyBorder="1" applyAlignment="1" applyProtection="1">
      <alignment horizontal="center" vertical="center"/>
      <protection locked="0" hidden="1"/>
    </xf>
    <xf numFmtId="0" fontId="9" fillId="0" borderId="7" xfId="2" applyFont="1" applyBorder="1" applyAlignment="1" applyProtection="1">
      <alignment horizontal="left" vertical="top"/>
      <protection hidden="1"/>
    </xf>
    <xf numFmtId="0" fontId="9" fillId="0" borderId="16" xfId="2" applyFont="1" applyBorder="1" applyAlignment="1" applyProtection="1">
      <alignment horizontal="left"/>
      <protection hidden="1"/>
    </xf>
    <xf numFmtId="0" fontId="9" fillId="0" borderId="15" xfId="2" applyFont="1" applyBorder="1" applyAlignment="1" applyProtection="1">
      <protection hidden="1"/>
    </xf>
    <xf numFmtId="0" fontId="9" fillId="0" borderId="7" xfId="2" applyFont="1" applyBorder="1" applyAlignment="1" applyProtection="1">
      <alignment horizontal="left"/>
      <protection hidden="1"/>
    </xf>
    <xf numFmtId="0" fontId="9" fillId="0" borderId="16" xfId="2" applyFont="1" applyFill="1" applyBorder="1" applyAlignment="1" applyProtection="1">
      <alignment vertical="center"/>
      <protection hidden="1"/>
    </xf>
    <xf numFmtId="0" fontId="18" fillId="0" borderId="16" xfId="4" applyFont="1" applyFill="1" applyBorder="1" applyAlignment="1" applyProtection="1">
      <alignment vertical="center"/>
      <protection hidden="1"/>
    </xf>
    <xf numFmtId="0" fontId="18" fillId="0" borderId="0" xfId="4" applyFont="1" applyBorder="1" applyAlignment="1" applyProtection="1">
      <alignment horizontal="left"/>
      <protection hidden="1"/>
    </xf>
    <xf numFmtId="0" fontId="13" fillId="0" borderId="0" xfId="4" applyBorder="1" applyAlignment="1"/>
    <xf numFmtId="0" fontId="13" fillId="0" borderId="16" xfId="4" applyBorder="1" applyAlignment="1"/>
    <xf numFmtId="0" fontId="6" fillId="0" borderId="7" xfId="2" applyFont="1" applyBorder="1" applyAlignment="1" applyProtection="1">
      <alignment vertical="center"/>
      <protection hidden="1"/>
    </xf>
    <xf numFmtId="0" fontId="9" fillId="0" borderId="17" xfId="2" applyFont="1" applyBorder="1" applyAlignment="1" applyProtection="1">
      <protection hidden="1"/>
    </xf>
    <xf numFmtId="0" fontId="9" fillId="0" borderId="18" xfId="2" applyFont="1" applyFill="1" applyBorder="1" applyAlignment="1" applyProtection="1">
      <alignment horizontal="right" vertical="top" wrapText="1"/>
      <protection hidden="1"/>
    </xf>
    <xf numFmtId="0" fontId="9" fillId="0" borderId="19" xfId="2" applyFont="1" applyFill="1" applyBorder="1" applyAlignment="1" applyProtection="1">
      <alignment horizontal="right" vertical="top" wrapText="1"/>
      <protection hidden="1"/>
    </xf>
    <xf numFmtId="0" fontId="9" fillId="0" borderId="19" xfId="2" applyFont="1" applyFill="1" applyBorder="1" applyAlignment="1" applyProtection="1">
      <protection hidden="1"/>
    </xf>
    <xf numFmtId="0" fontId="9" fillId="0" borderId="20" xfId="2" applyFont="1" applyFill="1" applyBorder="1" applyAlignment="1" applyProtection="1">
      <protection hidden="1"/>
    </xf>
    <xf numFmtId="14" fontId="6" fillId="0" borderId="12" xfId="2" applyNumberFormat="1" applyFont="1" applyFill="1" applyBorder="1" applyAlignment="1" applyProtection="1">
      <alignment horizontal="center" vertical="center"/>
      <protection locked="0" hidden="1"/>
    </xf>
    <xf numFmtId="1" fontId="6" fillId="0" borderId="11" xfId="2" applyNumberFormat="1" applyFont="1" applyFill="1" applyBorder="1" applyAlignment="1" applyProtection="1">
      <alignment horizontal="center" vertical="center"/>
      <protection locked="0" hidden="1"/>
    </xf>
    <xf numFmtId="0" fontId="6" fillId="0" borderId="11" xfId="2" applyFont="1" applyFill="1" applyBorder="1" applyAlignment="1" applyProtection="1">
      <alignment horizontal="center" vertical="center"/>
      <protection locked="0" hidden="1"/>
    </xf>
    <xf numFmtId="49" fontId="6" fillId="0" borderId="11" xfId="2" applyNumberFormat="1" applyFont="1" applyFill="1" applyBorder="1" applyAlignment="1" applyProtection="1">
      <alignment horizontal="right" vertical="center"/>
      <protection locked="0" hidden="1"/>
    </xf>
    <xf numFmtId="0" fontId="6" fillId="0" borderId="7" xfId="2" applyFont="1" applyFill="1" applyBorder="1" applyAlignment="1" applyProtection="1">
      <alignment horizontal="right" vertical="center"/>
      <protection locked="0" hidden="1"/>
    </xf>
    <xf numFmtId="0" fontId="9" fillId="0" borderId="0" xfId="2" applyFont="1" applyFill="1" applyBorder="1" applyAlignment="1"/>
    <xf numFmtId="49" fontId="6" fillId="0" borderId="0" xfId="2" applyNumberFormat="1" applyFont="1" applyFill="1" applyBorder="1" applyAlignment="1" applyProtection="1">
      <alignment horizontal="center" vertical="center"/>
      <protection locked="0" hidden="1"/>
    </xf>
    <xf numFmtId="3" fontId="0" fillId="0" borderId="0" xfId="0" applyNumberFormat="1" applyFill="1"/>
    <xf numFmtId="3" fontId="10" fillId="0" borderId="4" xfId="0" applyNumberFormat="1" applyFont="1" applyFill="1" applyBorder="1" applyAlignment="1" applyProtection="1">
      <alignment vertical="center"/>
      <protection locked="0"/>
    </xf>
    <xf numFmtId="3" fontId="3" fillId="0" borderId="0" xfId="0" applyNumberFormat="1" applyFont="1" applyFill="1"/>
    <xf numFmtId="0" fontId="10" fillId="0" borderId="12" xfId="0" applyFont="1" applyFill="1" applyBorder="1" applyAlignment="1" applyProtection="1">
      <alignment horizontal="center" vertical="center" wrapText="1"/>
      <protection hidden="1"/>
    </xf>
    <xf numFmtId="3" fontId="4" fillId="2" borderId="1" xfId="0" applyNumberFormat="1" applyFont="1" applyFill="1" applyBorder="1" applyAlignment="1" applyProtection="1">
      <alignment vertical="center"/>
      <protection hidden="1"/>
    </xf>
    <xf numFmtId="3" fontId="4" fillId="2" borderId="6" xfId="0" applyNumberFormat="1" applyFont="1" applyFill="1" applyBorder="1" applyAlignment="1" applyProtection="1">
      <alignment vertical="center"/>
      <protection hidden="1"/>
    </xf>
    <xf numFmtId="3" fontId="32" fillId="0" borderId="0" xfId="7" applyNumberFormat="1" applyFont="1" applyFill="1"/>
    <xf numFmtId="0" fontId="6" fillId="0" borderId="12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4" fontId="33" fillId="0" borderId="0" xfId="0" applyNumberFormat="1" applyFont="1" applyFill="1"/>
    <xf numFmtId="3" fontId="10" fillId="0" borderId="4" xfId="0" applyNumberFormat="1" applyFont="1" applyFill="1" applyBorder="1" applyAlignment="1" applyProtection="1">
      <alignment vertical="center"/>
      <protection hidden="1"/>
    </xf>
    <xf numFmtId="3" fontId="10" fillId="0" borderId="1" xfId="0" applyNumberFormat="1" applyFont="1" applyFill="1" applyBorder="1" applyAlignment="1" applyProtection="1">
      <alignment vertical="center"/>
      <protection hidden="1"/>
    </xf>
    <xf numFmtId="166" fontId="0" fillId="0" borderId="0" xfId="16" applyNumberFormat="1" applyFont="1" applyFill="1"/>
    <xf numFmtId="166" fontId="0" fillId="0" borderId="0" xfId="0" applyNumberFormat="1" applyFill="1"/>
    <xf numFmtId="3" fontId="35" fillId="0" borderId="0" xfId="19" applyNumberFormat="1" applyFont="1"/>
    <xf numFmtId="3" fontId="6" fillId="0" borderId="11" xfId="2" applyNumberFormat="1" applyFont="1" applyFill="1" applyBorder="1" applyAlignment="1" applyProtection="1">
      <alignment horizontal="right" vertical="center"/>
      <protection locked="0" hidden="1"/>
    </xf>
    <xf numFmtId="0" fontId="9" fillId="0" borderId="19" xfId="2" applyFont="1" applyFill="1" applyBorder="1" applyAlignment="1" applyProtection="1">
      <alignment horizontal="center" vertical="top"/>
      <protection hidden="1"/>
    </xf>
    <xf numFmtId="0" fontId="9" fillId="0" borderId="19" xfId="2" applyFont="1" applyFill="1" applyBorder="1" applyAlignment="1" applyProtection="1">
      <alignment horizontal="center"/>
      <protection hidden="1"/>
    </xf>
    <xf numFmtId="0" fontId="9" fillId="0" borderId="7" xfId="2" applyFont="1" applyBorder="1" applyAlignment="1" applyProtection="1">
      <alignment horizontal="right" vertical="center" wrapText="1"/>
      <protection hidden="1"/>
    </xf>
    <xf numFmtId="0" fontId="9" fillId="0" borderId="16" xfId="2" applyFont="1" applyBorder="1" applyAlignment="1" applyProtection="1">
      <alignment horizontal="right" wrapText="1"/>
      <protection hidden="1"/>
    </xf>
    <xf numFmtId="49" fontId="17" fillId="0" borderId="18" xfId="1" applyNumberFormat="1" applyFont="1" applyFill="1" applyBorder="1" applyAlignment="1" applyProtection="1">
      <alignment horizontal="left" vertical="center"/>
      <protection locked="0" hidden="1"/>
    </xf>
    <xf numFmtId="49" fontId="6" fillId="0" borderId="19" xfId="2" applyNumberFormat="1" applyFont="1" applyFill="1" applyBorder="1" applyAlignment="1" applyProtection="1">
      <alignment horizontal="left" vertical="center"/>
      <protection locked="0" hidden="1"/>
    </xf>
    <xf numFmtId="49" fontId="6" fillId="0" borderId="20" xfId="2" applyNumberFormat="1" applyFont="1" applyFill="1" applyBorder="1" applyAlignment="1" applyProtection="1">
      <alignment horizontal="left" vertical="center"/>
      <protection locked="0" hidden="1"/>
    </xf>
    <xf numFmtId="0" fontId="9" fillId="0" borderId="7" xfId="2" applyFont="1" applyBorder="1" applyAlignment="1" applyProtection="1">
      <alignment horizontal="right" vertical="center"/>
      <protection hidden="1"/>
    </xf>
    <xf numFmtId="0" fontId="9" fillId="0" borderId="16" xfId="2" applyFont="1" applyBorder="1" applyAlignment="1" applyProtection="1">
      <alignment horizontal="right"/>
      <protection hidden="1"/>
    </xf>
    <xf numFmtId="49" fontId="6" fillId="0" borderId="18" xfId="2" applyNumberFormat="1" applyFont="1" applyFill="1" applyBorder="1" applyAlignment="1" applyProtection="1">
      <alignment horizontal="left" vertical="center"/>
      <protection locked="0" hidden="1"/>
    </xf>
    <xf numFmtId="0" fontId="9" fillId="0" borderId="20" xfId="2" applyFont="1" applyFill="1" applyBorder="1" applyAlignment="1">
      <alignment horizontal="left" vertical="center"/>
    </xf>
    <xf numFmtId="0" fontId="27" fillId="0" borderId="0" xfId="4" applyFont="1" applyBorder="1" applyAlignment="1" applyProtection="1">
      <alignment horizontal="left"/>
      <protection hidden="1"/>
    </xf>
    <xf numFmtId="0" fontId="28" fillId="0" borderId="0" xfId="4" applyFont="1" applyBorder="1" applyAlignment="1"/>
    <xf numFmtId="0" fontId="18" fillId="0" borderId="0" xfId="4" applyFont="1" applyBorder="1" applyAlignment="1" applyProtection="1">
      <alignment horizontal="left"/>
      <protection hidden="1"/>
    </xf>
    <xf numFmtId="0" fontId="13" fillId="0" borderId="0" xfId="4" applyBorder="1" applyAlignment="1"/>
    <xf numFmtId="0" fontId="13" fillId="0" borderId="16" xfId="4" applyBorder="1" applyAlignment="1"/>
    <xf numFmtId="0" fontId="9" fillId="0" borderId="22" xfId="2" applyFont="1" applyBorder="1" applyAlignment="1" applyProtection="1">
      <alignment horizontal="center" vertical="top"/>
      <protection hidden="1"/>
    </xf>
    <xf numFmtId="0" fontId="9" fillId="0" borderId="22" xfId="2" applyFont="1" applyBorder="1" applyAlignment="1">
      <alignment horizontal="center"/>
    </xf>
    <xf numFmtId="0" fontId="9" fillId="0" borderId="23" xfId="2" applyFont="1" applyBorder="1" applyAlignment="1"/>
    <xf numFmtId="0" fontId="14" fillId="0" borderId="21" xfId="2" applyFont="1" applyBorder="1" applyAlignment="1"/>
    <xf numFmtId="0" fontId="14" fillId="0" borderId="8" xfId="2" applyFont="1" applyBorder="1" applyAlignment="1"/>
    <xf numFmtId="0" fontId="9" fillId="0" borderId="0" xfId="2" applyFont="1" applyBorder="1" applyAlignment="1" applyProtection="1">
      <alignment vertical="center"/>
      <protection hidden="1"/>
    </xf>
    <xf numFmtId="49" fontId="6" fillId="0" borderId="18" xfId="2" applyNumberFormat="1" applyFont="1" applyFill="1" applyBorder="1" applyAlignment="1" applyProtection="1">
      <alignment horizontal="center" vertical="center"/>
      <protection locked="0" hidden="1"/>
    </xf>
    <xf numFmtId="49" fontId="6" fillId="0" borderId="20" xfId="2" applyNumberFormat="1" applyFont="1" applyFill="1" applyBorder="1" applyAlignment="1" applyProtection="1">
      <alignment horizontal="center" vertical="center"/>
      <protection locked="0" hidden="1"/>
    </xf>
    <xf numFmtId="0" fontId="6" fillId="0" borderId="18" xfId="2" applyFont="1" applyFill="1" applyBorder="1" applyAlignment="1" applyProtection="1">
      <alignment horizontal="left" vertical="center"/>
      <protection locked="0" hidden="1"/>
    </xf>
    <xf numFmtId="0" fontId="9" fillId="0" borderId="19" xfId="2" applyFont="1" applyFill="1" applyBorder="1" applyAlignment="1"/>
    <xf numFmtId="0" fontId="9" fillId="0" borderId="20" xfId="2" applyFont="1" applyFill="1" applyBorder="1" applyAlignment="1"/>
    <xf numFmtId="0" fontId="9" fillId="0" borderId="0" xfId="2" applyFont="1" applyBorder="1" applyAlignment="1" applyProtection="1">
      <alignment horizontal="center" vertical="top"/>
      <protection hidden="1"/>
    </xf>
    <xf numFmtId="0" fontId="9" fillId="0" borderId="0" xfId="2" applyFont="1" applyBorder="1" applyAlignment="1" applyProtection="1">
      <alignment horizontal="center"/>
      <protection hidden="1"/>
    </xf>
    <xf numFmtId="0" fontId="9" fillId="0" borderId="8" xfId="2" applyFont="1" applyBorder="1" applyAlignment="1" applyProtection="1">
      <alignment horizontal="center"/>
      <protection hidden="1"/>
    </xf>
    <xf numFmtId="0" fontId="6" fillId="0" borderId="19" xfId="2" applyFont="1" applyFill="1" applyBorder="1" applyAlignment="1" applyProtection="1">
      <alignment horizontal="left" vertical="center"/>
      <protection locked="0" hidden="1"/>
    </xf>
    <xf numFmtId="0" fontId="6" fillId="0" borderId="20" xfId="2" applyFont="1" applyFill="1" applyBorder="1" applyAlignment="1" applyProtection="1">
      <alignment horizontal="left" vertical="center"/>
      <protection locked="0" hidden="1"/>
    </xf>
    <xf numFmtId="0" fontId="6" fillId="0" borderId="18" xfId="2" applyFont="1" applyFill="1" applyBorder="1" applyAlignment="1" applyProtection="1">
      <alignment horizontal="right" vertical="center"/>
      <protection locked="0" hidden="1"/>
    </xf>
    <xf numFmtId="0" fontId="9" fillId="0" borderId="0" xfId="2" applyFont="1" applyBorder="1" applyAlignment="1" applyProtection="1">
      <alignment vertical="top" wrapText="1"/>
      <protection hidden="1"/>
    </xf>
    <xf numFmtId="0" fontId="9" fillId="0" borderId="0" xfId="2" applyFont="1" applyBorder="1" applyAlignment="1" applyProtection="1">
      <alignment wrapText="1"/>
      <protection hidden="1"/>
    </xf>
    <xf numFmtId="0" fontId="9" fillId="0" borderId="19" xfId="2" applyFont="1" applyFill="1" applyBorder="1" applyAlignment="1">
      <alignment horizontal="left"/>
    </xf>
    <xf numFmtId="0" fontId="9" fillId="0" borderId="20" xfId="2" applyFont="1" applyFill="1" applyBorder="1" applyAlignment="1">
      <alignment horizontal="left"/>
    </xf>
    <xf numFmtId="0" fontId="9" fillId="0" borderId="0" xfId="2" applyFont="1" applyBorder="1" applyAlignment="1" applyProtection="1">
      <alignment horizontal="right" vertical="center"/>
      <protection hidden="1"/>
    </xf>
    <xf numFmtId="0" fontId="7" fillId="0" borderId="7" xfId="2" applyFont="1" applyBorder="1" applyAlignment="1" applyProtection="1">
      <alignment horizontal="center" vertical="center"/>
      <protection hidden="1"/>
    </xf>
    <xf numFmtId="0" fontId="7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vertical="center"/>
    </xf>
    <xf numFmtId="0" fontId="9" fillId="0" borderId="0" xfId="2" applyFont="1" applyBorder="1" applyAlignment="1">
      <alignment horizontal="center"/>
    </xf>
    <xf numFmtId="0" fontId="9" fillId="0" borderId="16" xfId="2" applyFont="1" applyBorder="1" applyAlignment="1">
      <alignment horizontal="center"/>
    </xf>
    <xf numFmtId="0" fontId="17" fillId="0" borderId="18" xfId="1" applyFont="1" applyFill="1" applyBorder="1" applyAlignment="1" applyProtection="1">
      <protection locked="0" hidden="1"/>
    </xf>
    <xf numFmtId="0" fontId="6" fillId="0" borderId="19" xfId="2" applyFont="1" applyFill="1" applyBorder="1" applyAlignment="1" applyProtection="1">
      <protection locked="0" hidden="1"/>
    </xf>
    <xf numFmtId="0" fontId="6" fillId="0" borderId="20" xfId="2" applyFont="1" applyFill="1" applyBorder="1" applyAlignment="1" applyProtection="1">
      <protection locked="0" hidden="1"/>
    </xf>
    <xf numFmtId="0" fontId="9" fillId="0" borderId="0" xfId="2" applyFont="1" applyBorder="1" applyAlignment="1" applyProtection="1">
      <alignment horizontal="right"/>
      <protection hidden="1"/>
    </xf>
    <xf numFmtId="0" fontId="9" fillId="0" borderId="19" xfId="2" applyFont="1" applyFill="1" applyBorder="1" applyAlignment="1">
      <alignment horizontal="left" vertical="center"/>
    </xf>
    <xf numFmtId="0" fontId="9" fillId="0" borderId="0" xfId="2" applyFont="1" applyBorder="1" applyAlignment="1" applyProtection="1">
      <alignment horizontal="right" wrapText="1"/>
      <protection hidden="1"/>
    </xf>
    <xf numFmtId="0" fontId="9" fillId="0" borderId="7" xfId="2" applyFont="1" applyBorder="1" applyAlignment="1" applyProtection="1">
      <alignment horizontal="right" wrapText="1"/>
      <protection hidden="1"/>
    </xf>
    <xf numFmtId="0" fontId="6" fillId="0" borderId="7" xfId="2" applyFont="1" applyFill="1" applyBorder="1" applyAlignment="1" applyProtection="1">
      <alignment horizontal="left" vertical="center" wrapText="1"/>
      <protection hidden="1"/>
    </xf>
    <xf numFmtId="0" fontId="6" fillId="0" borderId="0" xfId="2" applyFont="1" applyFill="1" applyBorder="1" applyAlignment="1" applyProtection="1">
      <alignment horizontal="left" vertical="center" wrapText="1"/>
      <protection hidden="1"/>
    </xf>
    <xf numFmtId="0" fontId="6" fillId="0" borderId="16" xfId="2" applyFont="1" applyFill="1" applyBorder="1" applyAlignment="1" applyProtection="1">
      <alignment horizontal="left" vertical="center" wrapText="1"/>
      <protection hidden="1"/>
    </xf>
    <xf numFmtId="0" fontId="15" fillId="0" borderId="7" xfId="2" applyFont="1" applyBorder="1" applyAlignment="1" applyProtection="1">
      <alignment horizontal="center" vertical="center" wrapText="1"/>
      <protection hidden="1"/>
    </xf>
    <xf numFmtId="0" fontId="15" fillId="0" borderId="0" xfId="2" applyFont="1" applyBorder="1" applyAlignment="1" applyProtection="1">
      <alignment horizontal="center" vertical="center" wrapText="1"/>
      <protection hidden="1"/>
    </xf>
    <xf numFmtId="0" fontId="15" fillId="0" borderId="16" xfId="2" applyFont="1" applyBorder="1" applyAlignment="1" applyProtection="1">
      <alignment horizontal="center" vertical="center" wrapText="1"/>
      <protection hidden="1"/>
    </xf>
    <xf numFmtId="0" fontId="5" fillId="0" borderId="7" xfId="2" applyFont="1" applyBorder="1" applyAlignment="1" applyProtection="1">
      <alignment horizontal="right" vertical="center" wrapText="1"/>
      <protection hidden="1"/>
    </xf>
    <xf numFmtId="0" fontId="5" fillId="0" borderId="16" xfId="2" applyFont="1" applyBorder="1" applyAlignment="1" applyProtection="1">
      <alignment horizontal="right" wrapText="1"/>
      <protection hidden="1"/>
    </xf>
    <xf numFmtId="1" fontId="6" fillId="0" borderId="18" xfId="2" applyNumberFormat="1" applyFont="1" applyFill="1" applyBorder="1" applyAlignment="1" applyProtection="1">
      <alignment horizontal="center" vertical="center"/>
      <protection locked="0" hidden="1"/>
    </xf>
    <xf numFmtId="1" fontId="6" fillId="0" borderId="20" xfId="2" applyNumberFormat="1" applyFont="1" applyFill="1" applyBorder="1" applyAlignment="1" applyProtection="1">
      <alignment horizontal="center" vertical="center"/>
      <protection locked="0" hidden="1"/>
    </xf>
    <xf numFmtId="0" fontId="10" fillId="0" borderId="11" xfId="0" applyFont="1" applyFill="1" applyBorder="1" applyAlignment="1" applyProtection="1">
      <alignment horizontal="center" vertical="center" wrapText="1"/>
      <protection hidden="1"/>
    </xf>
    <xf numFmtId="0" fontId="6" fillId="0" borderId="18" xfId="0" applyFont="1" applyFill="1" applyBorder="1" applyAlignment="1">
      <alignment horizontal="left" vertical="center" wrapText="1"/>
    </xf>
    <xf numFmtId="0" fontId="19" fillId="0" borderId="19" xfId="0" applyFont="1" applyFill="1" applyBorder="1" applyAlignment="1">
      <alignment horizontal="left" vertical="center" wrapText="1"/>
    </xf>
    <xf numFmtId="0" fontId="19" fillId="0" borderId="20" xfId="0" applyFont="1" applyFill="1" applyBorder="1" applyAlignment="1">
      <alignment horizontal="left" vertical="center" wrapText="1"/>
    </xf>
    <xf numFmtId="0" fontId="6" fillId="0" borderId="24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25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26" xfId="0" applyFont="1" applyFill="1" applyBorder="1" applyAlignment="1">
      <alignment horizontal="left" vertical="center" wrapText="1"/>
    </xf>
    <xf numFmtId="0" fontId="6" fillId="0" borderId="27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 applyProtection="1">
      <alignment horizontal="center" vertical="center" wrapText="1"/>
      <protection hidden="1"/>
    </xf>
    <xf numFmtId="0" fontId="11" fillId="0" borderId="19" xfId="0" applyFont="1" applyFill="1" applyBorder="1" applyAlignment="1" applyProtection="1">
      <alignment horizontal="center" vertical="top" wrapText="1"/>
      <protection hidden="1"/>
    </xf>
    <xf numFmtId="0" fontId="11" fillId="0" borderId="13" xfId="0" applyFont="1" applyFill="1" applyBorder="1" applyAlignment="1" applyProtection="1">
      <alignment vertical="center" wrapText="1"/>
      <protection hidden="1"/>
    </xf>
    <xf numFmtId="0" fontId="11" fillId="0" borderId="28" xfId="0" applyFont="1" applyFill="1" applyBorder="1" applyAlignment="1" applyProtection="1">
      <alignment vertical="center" wrapText="1"/>
      <protection hidden="1"/>
    </xf>
    <xf numFmtId="0" fontId="11" fillId="0" borderId="29" xfId="0" applyFont="1" applyFill="1" applyBorder="1" applyAlignment="1" applyProtection="1">
      <alignment vertical="center" wrapText="1"/>
      <protection hidden="1"/>
    </xf>
    <xf numFmtId="0" fontId="6" fillId="0" borderId="13" xfId="0" applyFont="1" applyFill="1" applyBorder="1" applyAlignment="1" applyProtection="1">
      <alignment horizontal="center" vertical="center" wrapText="1"/>
      <protection hidden="1"/>
    </xf>
    <xf numFmtId="0" fontId="6" fillId="0" borderId="28" xfId="0" applyFont="1" applyFill="1" applyBorder="1" applyAlignment="1" applyProtection="1">
      <alignment horizontal="center" vertical="center" wrapText="1"/>
      <protection hidden="1"/>
    </xf>
    <xf numFmtId="0" fontId="6" fillId="0" borderId="29" xfId="0" applyFont="1" applyFill="1" applyBorder="1" applyAlignment="1" applyProtection="1">
      <alignment horizontal="center" vertical="center" wrapText="1"/>
      <protection hidden="1"/>
    </xf>
    <xf numFmtId="0" fontId="7" fillId="0" borderId="5" xfId="0" applyFont="1" applyFill="1" applyBorder="1" applyAlignment="1">
      <alignment horizontal="left" vertical="center" wrapText="1"/>
    </xf>
    <xf numFmtId="0" fontId="7" fillId="0" borderId="26" xfId="0" applyFont="1" applyFill="1" applyBorder="1" applyAlignment="1">
      <alignment horizontal="left" vertical="center" wrapText="1"/>
    </xf>
    <xf numFmtId="0" fontId="7" fillId="0" borderId="27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left" vertical="center" wrapText="1"/>
    </xf>
    <xf numFmtId="0" fontId="6" fillId="0" borderId="30" xfId="0" applyFont="1" applyFill="1" applyBorder="1" applyAlignment="1">
      <alignment horizontal="left" vertical="center" wrapText="1"/>
    </xf>
    <xf numFmtId="0" fontId="6" fillId="0" borderId="31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19" fillId="0" borderId="28" xfId="0" applyFont="1" applyFill="1" applyBorder="1" applyAlignment="1">
      <alignment vertical="center"/>
    </xf>
    <xf numFmtId="0" fontId="19" fillId="0" borderId="29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left" vertical="center" wrapText="1" indent="1"/>
    </xf>
    <xf numFmtId="0" fontId="7" fillId="0" borderId="26" xfId="0" applyFont="1" applyFill="1" applyBorder="1" applyAlignment="1">
      <alignment horizontal="left" vertical="center" wrapText="1" indent="1"/>
    </xf>
    <xf numFmtId="0" fontId="7" fillId="0" borderId="27" xfId="0" applyFont="1" applyFill="1" applyBorder="1" applyAlignment="1">
      <alignment horizontal="left" vertical="center" wrapText="1" indent="1"/>
    </xf>
    <xf numFmtId="0" fontId="12" fillId="0" borderId="0" xfId="0" applyFont="1" applyFill="1" applyBorder="1" applyAlignment="1">
      <alignment vertical="center" wrapText="1"/>
    </xf>
    <xf numFmtId="0" fontId="12" fillId="0" borderId="0" xfId="0" applyFont="1" applyFill="1" applyAlignment="1">
      <alignment vertical="center"/>
    </xf>
    <xf numFmtId="0" fontId="6" fillId="0" borderId="32" xfId="0" applyFont="1" applyFill="1" applyBorder="1" applyAlignment="1">
      <alignment horizontal="left" vertical="center" wrapText="1"/>
    </xf>
    <xf numFmtId="0" fontId="6" fillId="0" borderId="33" xfId="0" applyFont="1" applyFill="1" applyBorder="1" applyAlignment="1">
      <alignment horizontal="left" vertical="center" wrapText="1"/>
    </xf>
    <xf numFmtId="0" fontId="6" fillId="0" borderId="34" xfId="0" applyFont="1" applyFill="1" applyBorder="1" applyAlignment="1">
      <alignment horizontal="left" vertical="center" wrapText="1"/>
    </xf>
    <xf numFmtId="0" fontId="6" fillId="0" borderId="28" xfId="0" applyFont="1" applyFill="1" applyBorder="1" applyAlignment="1">
      <alignment horizontal="left" vertical="center" wrapText="1"/>
    </xf>
    <xf numFmtId="0" fontId="19" fillId="0" borderId="28" xfId="0" applyFont="1" applyFill="1" applyBorder="1" applyAlignment="1">
      <alignment horizontal="left" vertical="center" wrapText="1"/>
    </xf>
    <xf numFmtId="0" fontId="19" fillId="0" borderId="29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vertical="center"/>
    </xf>
    <xf numFmtId="0" fontId="19" fillId="0" borderId="25" xfId="0" applyFont="1" applyFill="1" applyBorder="1" applyAlignment="1">
      <alignment vertical="center"/>
    </xf>
    <xf numFmtId="0" fontId="7" fillId="0" borderId="14" xfId="0" applyFont="1" applyFill="1" applyBorder="1" applyAlignment="1">
      <alignment horizontal="left" vertical="center" wrapText="1"/>
    </xf>
    <xf numFmtId="0" fontId="7" fillId="0" borderId="30" xfId="0" applyFont="1" applyFill="1" applyBorder="1" applyAlignment="1">
      <alignment horizontal="left" vertical="center" wrapText="1"/>
    </xf>
    <xf numFmtId="0" fontId="7" fillId="0" borderId="31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vertical="center" wrapText="1"/>
    </xf>
    <xf numFmtId="0" fontId="29" fillId="0" borderId="0" xfId="0" applyFont="1" applyFill="1" applyAlignment="1">
      <alignment vertical="center"/>
    </xf>
    <xf numFmtId="0" fontId="11" fillId="0" borderId="19" xfId="0" applyFont="1" applyFill="1" applyBorder="1" applyAlignment="1" applyProtection="1">
      <alignment horizontal="left" vertical="center" wrapText="1"/>
      <protection hidden="1"/>
    </xf>
    <xf numFmtId="0" fontId="6" fillId="0" borderId="12" xfId="0" applyFont="1" applyFill="1" applyBorder="1" applyAlignment="1" applyProtection="1">
      <alignment horizontal="center" vertical="center" wrapText="1"/>
      <protection hidden="1"/>
    </xf>
    <xf numFmtId="0" fontId="10" fillId="0" borderId="12" xfId="0" applyFont="1" applyFill="1" applyBorder="1" applyAlignment="1" applyProtection="1">
      <alignment horizontal="center" vertical="center" wrapText="1"/>
      <protection hidden="1"/>
    </xf>
    <xf numFmtId="0" fontId="6" fillId="0" borderId="5" xfId="0" applyFont="1" applyFill="1" applyBorder="1" applyAlignment="1">
      <alignment horizontal="left" vertical="center" wrapText="1" indent="1"/>
    </xf>
    <xf numFmtId="0" fontId="6" fillId="0" borderId="26" xfId="0" applyFont="1" applyFill="1" applyBorder="1" applyAlignment="1">
      <alignment horizontal="left" vertical="center" wrapText="1" indent="1"/>
    </xf>
    <xf numFmtId="0" fontId="6" fillId="0" borderId="27" xfId="0" applyFont="1" applyFill="1" applyBorder="1" applyAlignment="1">
      <alignment horizontal="left" vertical="center" wrapText="1" indent="1"/>
    </xf>
    <xf numFmtId="0" fontId="7" fillId="0" borderId="32" xfId="0" applyFont="1" applyFill="1" applyBorder="1" applyAlignment="1">
      <alignment horizontal="left" vertical="center" wrapText="1" indent="1"/>
    </xf>
    <xf numFmtId="0" fontId="7" fillId="0" borderId="33" xfId="0" applyFont="1" applyFill="1" applyBorder="1" applyAlignment="1">
      <alignment horizontal="left" vertical="center" wrapText="1" indent="1"/>
    </xf>
    <xf numFmtId="0" fontId="7" fillId="0" borderId="34" xfId="0" applyFont="1" applyFill="1" applyBorder="1" applyAlignment="1">
      <alignment horizontal="left" vertical="center" wrapText="1" indent="1"/>
    </xf>
    <xf numFmtId="0" fontId="11" fillId="0" borderId="0" xfId="0" applyFont="1" applyFill="1" applyBorder="1" applyAlignment="1" applyProtection="1">
      <alignment horizontal="center" vertical="top" wrapText="1"/>
      <protection hidden="1"/>
    </xf>
    <xf numFmtId="0" fontId="6" fillId="0" borderId="14" xfId="0" applyFont="1" applyFill="1" applyBorder="1" applyAlignment="1">
      <alignment horizontal="left" vertical="center" wrapText="1" indent="1"/>
    </xf>
    <xf numFmtId="0" fontId="6" fillId="0" borderId="30" xfId="0" applyFont="1" applyFill="1" applyBorder="1" applyAlignment="1">
      <alignment horizontal="left" vertical="center" wrapText="1" indent="1"/>
    </xf>
    <xf numFmtId="0" fontId="6" fillId="0" borderId="31" xfId="0" applyFont="1" applyFill="1" applyBorder="1" applyAlignment="1">
      <alignment horizontal="left" vertical="center" wrapText="1" indent="1"/>
    </xf>
    <xf numFmtId="0" fontId="6" fillId="0" borderId="21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35" xfId="0" applyFont="1" applyFill="1" applyBorder="1" applyAlignment="1">
      <alignment horizontal="left" vertical="center" wrapText="1"/>
    </xf>
    <xf numFmtId="0" fontId="6" fillId="0" borderId="36" xfId="0" applyFont="1" applyFill="1" applyBorder="1" applyAlignment="1">
      <alignment horizontal="left" vertical="center" wrapText="1"/>
    </xf>
    <xf numFmtId="0" fontId="10" fillId="0" borderId="13" xfId="0" applyFont="1" applyFill="1" applyBorder="1" applyAlignment="1" applyProtection="1">
      <alignment vertical="center" wrapText="1"/>
      <protection hidden="1"/>
    </xf>
    <xf numFmtId="0" fontId="10" fillId="0" borderId="28" xfId="0" applyFont="1" applyFill="1" applyBorder="1" applyAlignment="1" applyProtection="1">
      <alignment vertical="center" wrapText="1"/>
      <protection hidden="1"/>
    </xf>
    <xf numFmtId="0" fontId="10" fillId="0" borderId="29" xfId="0" applyFont="1" applyFill="1" applyBorder="1" applyAlignment="1" applyProtection="1">
      <alignment vertical="center" wrapText="1"/>
      <protection hidden="1"/>
    </xf>
    <xf numFmtId="0" fontId="14" fillId="0" borderId="0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top" wrapText="1"/>
    </xf>
    <xf numFmtId="0" fontId="6" fillId="0" borderId="12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9" fillId="0" borderId="28" xfId="0" applyFont="1" applyFill="1" applyBorder="1" applyAlignment="1">
      <alignment vertical="center" wrapText="1"/>
    </xf>
    <xf numFmtId="0" fontId="19" fillId="0" borderId="29" xfId="0" applyFont="1" applyFill="1" applyBorder="1" applyAlignment="1">
      <alignment vertical="center" wrapText="1"/>
    </xf>
    <xf numFmtId="0" fontId="9" fillId="0" borderId="24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left" vertical="center" wrapText="1"/>
    </xf>
    <xf numFmtId="0" fontId="9" fillId="0" borderId="14" xfId="0" applyFont="1" applyFill="1" applyBorder="1" applyAlignment="1">
      <alignment horizontal="left" vertical="center" wrapText="1"/>
    </xf>
    <xf numFmtId="0" fontId="9" fillId="0" borderId="30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vertical="center" wrapText="1"/>
    </xf>
    <xf numFmtId="0" fontId="23" fillId="0" borderId="0" xfId="4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26" xfId="0" applyFont="1" applyFill="1" applyBorder="1" applyAlignment="1">
      <alignment horizontal="left" vertical="center" wrapText="1"/>
    </xf>
    <xf numFmtId="0" fontId="25" fillId="0" borderId="5" xfId="0" applyFont="1" applyFill="1" applyBorder="1" applyAlignment="1">
      <alignment horizontal="left" vertical="center" wrapText="1"/>
    </xf>
    <xf numFmtId="0" fontId="25" fillId="0" borderId="26" xfId="0" applyFont="1" applyFill="1" applyBorder="1" applyAlignment="1">
      <alignment horizontal="left" vertical="center" wrapText="1"/>
    </xf>
    <xf numFmtId="0" fontId="25" fillId="0" borderId="13" xfId="0" applyFont="1" applyFill="1" applyBorder="1" applyAlignment="1">
      <alignment horizontal="left" vertical="center" wrapText="1"/>
    </xf>
    <xf numFmtId="0" fontId="25" fillId="0" borderId="28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vertical="center" wrapText="1"/>
    </xf>
    <xf numFmtId="0" fontId="3" fillId="0" borderId="29" xfId="0" applyFont="1" applyFill="1" applyBorder="1" applyAlignment="1">
      <alignment vertical="center" wrapText="1"/>
    </xf>
    <xf numFmtId="0" fontId="24" fillId="0" borderId="0" xfId="4" applyFont="1" applyFill="1" applyBorder="1" applyAlignment="1" applyProtection="1">
      <alignment horizontal="center" vertical="center"/>
      <protection hidden="1"/>
    </xf>
    <xf numFmtId="14" fontId="24" fillId="0" borderId="0" xfId="4" applyNumberFormat="1" applyFont="1" applyFill="1" applyBorder="1" applyAlignment="1" applyProtection="1">
      <alignment horizontal="center" vertical="center"/>
      <protection locked="0" hidden="1"/>
    </xf>
    <xf numFmtId="0" fontId="3" fillId="0" borderId="0" xfId="4" applyFont="1" applyFill="1" applyBorder="1" applyAlignment="1">
      <alignment vertical="center"/>
    </xf>
    <xf numFmtId="0" fontId="25" fillId="0" borderId="12" xfId="0" applyFont="1" applyFill="1" applyBorder="1" applyAlignment="1">
      <alignment horizontal="center" vertical="center" wrapText="1"/>
    </xf>
    <xf numFmtId="49" fontId="26" fillId="0" borderId="12" xfId="0" applyNumberFormat="1" applyFont="1" applyFill="1" applyBorder="1" applyAlignment="1">
      <alignment horizontal="center" vertical="center" wrapText="1"/>
    </xf>
    <xf numFmtId="0" fontId="14" fillId="0" borderId="0" xfId="4" applyFont="1" applyAlignment="1"/>
    <xf numFmtId="0" fontId="21" fillId="0" borderId="0" xfId="4" applyFont="1" applyBorder="1" applyAlignment="1">
      <alignment horizontal="justify" vertical="top" wrapText="1"/>
    </xf>
    <xf numFmtId="0" fontId="13" fillId="0" borderId="0" xfId="4" applyAlignment="1"/>
  </cellXfs>
  <cellStyles count="20">
    <cellStyle name="Comma" xfId="16" builtinId="3"/>
    <cellStyle name="Comma 2" xfId="5"/>
    <cellStyle name="Comma 5 2" xfId="8"/>
    <cellStyle name="Comma 5 2 2" xfId="18"/>
    <cellStyle name="Hyperlink" xfId="1" builtinId="8"/>
    <cellStyle name="Hyperlink 2" xfId="9"/>
    <cellStyle name="Normal" xfId="0" builtinId="0"/>
    <cellStyle name="Normal 15 2" xfId="10"/>
    <cellStyle name="Normal 15 2 2" xfId="19"/>
    <cellStyle name="Normal 2" xfId="6"/>
    <cellStyle name="Normal 3" xfId="7"/>
    <cellStyle name="Normal 4" xfId="17"/>
    <cellStyle name="Normal_TFI-POD" xfId="2"/>
    <cellStyle name="Normalny_Farm IAS A 00" xfId="11"/>
    <cellStyle name="Obično_Knjiga2" xfId="3"/>
    <cellStyle name="Style 1" xfId="4"/>
    <cellStyle name="Style 1 2" xfId="13"/>
    <cellStyle name="Style 1 3" xfId="14"/>
    <cellStyle name="Style 1 4" xfId="12"/>
    <cellStyle name="Style 1_Borrowings" xfId="15"/>
  </cellStyles>
  <dxfs count="3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63"/>
  <sheetViews>
    <sheetView view="pageBreakPreview" zoomScale="110" zoomScaleNormal="100" zoomScaleSheetLayoutView="100" workbookViewId="0">
      <selection activeCell="R12" sqref="R12"/>
    </sheetView>
  </sheetViews>
  <sheetFormatPr defaultRowHeight="12.75"/>
  <cols>
    <col min="1" max="1" width="9.140625" style="10"/>
    <col min="2" max="2" width="13" style="10" customWidth="1"/>
    <col min="3" max="6" width="9.140625" style="10"/>
    <col min="7" max="7" width="15.140625" style="10" customWidth="1"/>
    <col min="8" max="8" width="19.28515625" style="10" customWidth="1"/>
    <col min="9" max="9" width="14.42578125" style="10" customWidth="1"/>
    <col min="10" max="16384" width="9.140625" style="10"/>
  </cols>
  <sheetData>
    <row r="1" spans="1:12" ht="15.75">
      <c r="A1" s="147" t="s">
        <v>212</v>
      </c>
      <c r="B1" s="148"/>
      <c r="C1" s="148"/>
      <c r="D1" s="70"/>
      <c r="E1" s="70"/>
      <c r="F1" s="70"/>
      <c r="G1" s="70"/>
      <c r="H1" s="70"/>
      <c r="I1" s="71"/>
      <c r="J1" s="9"/>
      <c r="K1" s="9"/>
      <c r="L1" s="9"/>
    </row>
    <row r="2" spans="1:12">
      <c r="A2" s="180" t="s">
        <v>213</v>
      </c>
      <c r="B2" s="181"/>
      <c r="C2" s="181"/>
      <c r="D2" s="182"/>
      <c r="E2" s="105">
        <v>42370</v>
      </c>
      <c r="F2" s="11"/>
      <c r="G2" s="12" t="s">
        <v>214</v>
      </c>
      <c r="H2" s="105">
        <v>42735</v>
      </c>
      <c r="I2" s="72"/>
      <c r="J2" s="9"/>
      <c r="K2" s="9"/>
      <c r="L2" s="9"/>
    </row>
    <row r="3" spans="1:12">
      <c r="A3" s="73"/>
      <c r="B3" s="13"/>
      <c r="C3" s="13"/>
      <c r="D3" s="13"/>
      <c r="E3" s="14"/>
      <c r="F3" s="14"/>
      <c r="G3" s="13"/>
      <c r="H3" s="13"/>
      <c r="I3" s="74"/>
      <c r="J3" s="9"/>
      <c r="K3" s="9"/>
      <c r="L3" s="9"/>
    </row>
    <row r="4" spans="1:12" ht="15">
      <c r="A4" s="183" t="s">
        <v>281</v>
      </c>
      <c r="B4" s="184"/>
      <c r="C4" s="184"/>
      <c r="D4" s="184"/>
      <c r="E4" s="184"/>
      <c r="F4" s="184"/>
      <c r="G4" s="184"/>
      <c r="H4" s="184"/>
      <c r="I4" s="185"/>
      <c r="J4" s="9"/>
      <c r="K4" s="9"/>
      <c r="L4" s="9"/>
    </row>
    <row r="5" spans="1:12">
      <c r="A5" s="75"/>
      <c r="B5" s="15"/>
      <c r="C5" s="15"/>
      <c r="D5" s="15"/>
      <c r="E5" s="16"/>
      <c r="F5" s="76"/>
      <c r="G5" s="17"/>
      <c r="H5" s="18"/>
      <c r="I5" s="77"/>
      <c r="J5" s="9"/>
      <c r="K5" s="9"/>
      <c r="L5" s="9"/>
    </row>
    <row r="6" spans="1:12">
      <c r="A6" s="135" t="s">
        <v>215</v>
      </c>
      <c r="B6" s="136"/>
      <c r="C6" s="150" t="s">
        <v>285</v>
      </c>
      <c r="D6" s="151"/>
      <c r="E6" s="28"/>
      <c r="F6" s="28"/>
      <c r="G6" s="28"/>
      <c r="H6" s="28"/>
      <c r="I6" s="78"/>
      <c r="J6" s="9"/>
      <c r="K6" s="9"/>
      <c r="L6" s="9"/>
    </row>
    <row r="7" spans="1:12">
      <c r="A7" s="79"/>
      <c r="B7" s="21"/>
      <c r="C7" s="15"/>
      <c r="D7" s="15"/>
      <c r="E7" s="28"/>
      <c r="F7" s="28"/>
      <c r="G7" s="28"/>
      <c r="H7" s="28"/>
      <c r="I7" s="78"/>
      <c r="J7" s="9"/>
      <c r="K7" s="9"/>
      <c r="L7" s="9"/>
    </row>
    <row r="8" spans="1:12">
      <c r="A8" s="186" t="s">
        <v>216</v>
      </c>
      <c r="B8" s="187"/>
      <c r="C8" s="150" t="s">
        <v>286</v>
      </c>
      <c r="D8" s="151"/>
      <c r="E8" s="28"/>
      <c r="F8" s="28"/>
      <c r="G8" s="28"/>
      <c r="H8" s="28"/>
      <c r="I8" s="80"/>
      <c r="J8" s="9"/>
      <c r="K8" s="9"/>
      <c r="L8" s="9"/>
    </row>
    <row r="9" spans="1:12">
      <c r="A9" s="81"/>
      <c r="B9" s="47"/>
      <c r="C9" s="19"/>
      <c r="D9" s="25"/>
      <c r="E9" s="15"/>
      <c r="F9" s="15"/>
      <c r="G9" s="15"/>
      <c r="H9" s="15"/>
      <c r="I9" s="80"/>
      <c r="J9" s="9"/>
      <c r="K9" s="9"/>
      <c r="L9" s="9"/>
    </row>
    <row r="10" spans="1:12">
      <c r="A10" s="130" t="s">
        <v>217</v>
      </c>
      <c r="B10" s="178"/>
      <c r="C10" s="150" t="s">
        <v>287</v>
      </c>
      <c r="D10" s="151"/>
      <c r="E10" s="15"/>
      <c r="F10" s="15"/>
      <c r="G10" s="15"/>
      <c r="H10" s="15"/>
      <c r="I10" s="80"/>
      <c r="J10" s="9"/>
      <c r="K10" s="9"/>
      <c r="L10" s="9"/>
    </row>
    <row r="11" spans="1:12">
      <c r="A11" s="179"/>
      <c r="B11" s="178"/>
      <c r="C11" s="15"/>
      <c r="D11" s="15"/>
      <c r="E11" s="15"/>
      <c r="F11" s="15"/>
      <c r="G11" s="15"/>
      <c r="H11" s="15"/>
      <c r="I11" s="80"/>
      <c r="J11" s="9"/>
      <c r="K11" s="9"/>
      <c r="L11" s="9"/>
    </row>
    <row r="12" spans="1:12">
      <c r="A12" s="135" t="s">
        <v>218</v>
      </c>
      <c r="B12" s="136"/>
      <c r="C12" s="152" t="s">
        <v>288</v>
      </c>
      <c r="D12" s="177"/>
      <c r="E12" s="177"/>
      <c r="F12" s="177"/>
      <c r="G12" s="177"/>
      <c r="H12" s="177"/>
      <c r="I12" s="138"/>
      <c r="J12" s="9"/>
      <c r="K12" s="9"/>
      <c r="L12" s="9"/>
    </row>
    <row r="13" spans="1:12">
      <c r="A13" s="79"/>
      <c r="B13" s="21"/>
      <c r="C13" s="20"/>
      <c r="D13" s="15"/>
      <c r="E13" s="15"/>
      <c r="F13" s="15"/>
      <c r="G13" s="15"/>
      <c r="H13" s="15"/>
      <c r="I13" s="80"/>
      <c r="J13" s="9"/>
      <c r="K13" s="9"/>
      <c r="L13" s="9"/>
    </row>
    <row r="14" spans="1:12">
      <c r="A14" s="135" t="s">
        <v>219</v>
      </c>
      <c r="B14" s="136"/>
      <c r="C14" s="188">
        <v>10000</v>
      </c>
      <c r="D14" s="189"/>
      <c r="E14" s="15"/>
      <c r="F14" s="152" t="s">
        <v>289</v>
      </c>
      <c r="G14" s="177"/>
      <c r="H14" s="177"/>
      <c r="I14" s="138"/>
      <c r="J14" s="9"/>
      <c r="K14" s="9"/>
      <c r="L14" s="9"/>
    </row>
    <row r="15" spans="1:12">
      <c r="A15" s="79"/>
      <c r="B15" s="21"/>
      <c r="C15" s="15"/>
      <c r="D15" s="15"/>
      <c r="E15" s="15"/>
      <c r="F15" s="15"/>
      <c r="G15" s="15"/>
      <c r="H15" s="15"/>
      <c r="I15" s="80"/>
      <c r="J15" s="9"/>
      <c r="K15" s="9"/>
      <c r="L15" s="9"/>
    </row>
    <row r="16" spans="1:12">
      <c r="A16" s="135" t="s">
        <v>220</v>
      </c>
      <c r="B16" s="136"/>
      <c r="C16" s="152" t="s">
        <v>290</v>
      </c>
      <c r="D16" s="177"/>
      <c r="E16" s="177"/>
      <c r="F16" s="177"/>
      <c r="G16" s="177"/>
      <c r="H16" s="177"/>
      <c r="I16" s="138"/>
      <c r="J16" s="9"/>
      <c r="K16" s="9"/>
      <c r="L16" s="9"/>
    </row>
    <row r="17" spans="1:12">
      <c r="A17" s="79"/>
      <c r="B17" s="21"/>
      <c r="C17" s="15"/>
      <c r="D17" s="15"/>
      <c r="E17" s="15"/>
      <c r="F17" s="15"/>
      <c r="G17" s="15"/>
      <c r="H17" s="15"/>
      <c r="I17" s="80"/>
      <c r="J17" s="9"/>
      <c r="K17" s="9"/>
      <c r="L17" s="9"/>
    </row>
    <row r="18" spans="1:12">
      <c r="A18" s="135" t="s">
        <v>221</v>
      </c>
      <c r="B18" s="136"/>
      <c r="C18" s="173" t="s">
        <v>291</v>
      </c>
      <c r="D18" s="174"/>
      <c r="E18" s="174"/>
      <c r="F18" s="174"/>
      <c r="G18" s="174"/>
      <c r="H18" s="174"/>
      <c r="I18" s="175"/>
      <c r="J18" s="9"/>
      <c r="K18" s="9"/>
      <c r="L18" s="9"/>
    </row>
    <row r="19" spans="1:12">
      <c r="A19" s="79"/>
      <c r="B19" s="21"/>
      <c r="C19" s="20"/>
      <c r="D19" s="15"/>
      <c r="E19" s="15"/>
      <c r="F19" s="15"/>
      <c r="G19" s="15"/>
      <c r="H19" s="15"/>
      <c r="I19" s="80"/>
      <c r="J19" s="9"/>
      <c r="K19" s="9"/>
      <c r="L19" s="9"/>
    </row>
    <row r="20" spans="1:12">
      <c r="A20" s="135" t="s">
        <v>222</v>
      </c>
      <c r="B20" s="136"/>
      <c r="C20" s="173" t="s">
        <v>292</v>
      </c>
      <c r="D20" s="174"/>
      <c r="E20" s="174"/>
      <c r="F20" s="174"/>
      <c r="G20" s="174"/>
      <c r="H20" s="174"/>
      <c r="I20" s="175"/>
      <c r="J20" s="9"/>
      <c r="K20" s="9"/>
      <c r="L20" s="9"/>
    </row>
    <row r="21" spans="1:12">
      <c r="A21" s="79"/>
      <c r="B21" s="21"/>
      <c r="C21" s="20"/>
      <c r="D21" s="15"/>
      <c r="E21" s="15"/>
      <c r="F21" s="15"/>
      <c r="G21" s="15"/>
      <c r="H21" s="15"/>
      <c r="I21" s="80"/>
      <c r="J21" s="9"/>
      <c r="K21" s="9"/>
      <c r="L21" s="9"/>
    </row>
    <row r="22" spans="1:12">
      <c r="A22" s="135" t="s">
        <v>223</v>
      </c>
      <c r="B22" s="136"/>
      <c r="C22" s="106">
        <v>133</v>
      </c>
      <c r="D22" s="152" t="s">
        <v>289</v>
      </c>
      <c r="E22" s="163"/>
      <c r="F22" s="164"/>
      <c r="G22" s="135"/>
      <c r="H22" s="176"/>
      <c r="I22" s="82"/>
      <c r="J22" s="9"/>
      <c r="K22" s="9"/>
      <c r="L22" s="9"/>
    </row>
    <row r="23" spans="1:12">
      <c r="A23" s="79"/>
      <c r="B23" s="21"/>
      <c r="C23" s="15"/>
      <c r="D23" s="23"/>
      <c r="E23" s="23"/>
      <c r="F23" s="23"/>
      <c r="G23" s="23"/>
      <c r="H23" s="15"/>
      <c r="I23" s="80"/>
      <c r="J23" s="9"/>
      <c r="K23" s="9"/>
      <c r="L23" s="9"/>
    </row>
    <row r="24" spans="1:12">
      <c r="A24" s="135" t="s">
        <v>224</v>
      </c>
      <c r="B24" s="136"/>
      <c r="C24" s="106">
        <v>21</v>
      </c>
      <c r="D24" s="152" t="s">
        <v>316</v>
      </c>
      <c r="E24" s="163"/>
      <c r="F24" s="163"/>
      <c r="G24" s="164"/>
      <c r="H24" s="48" t="s">
        <v>225</v>
      </c>
      <c r="I24" s="127">
        <v>5492</v>
      </c>
      <c r="J24" s="9"/>
      <c r="K24" s="9"/>
      <c r="L24" s="9"/>
    </row>
    <row r="25" spans="1:12">
      <c r="A25" s="79"/>
      <c r="B25" s="21"/>
      <c r="C25" s="15"/>
      <c r="D25" s="23"/>
      <c r="E25" s="23"/>
      <c r="F25" s="23"/>
      <c r="G25" s="21"/>
      <c r="H25" s="21" t="s">
        <v>282</v>
      </c>
      <c r="I25" s="83"/>
      <c r="J25" s="9"/>
      <c r="K25" s="9"/>
      <c r="L25" s="9"/>
    </row>
    <row r="26" spans="1:12">
      <c r="A26" s="135" t="s">
        <v>226</v>
      </c>
      <c r="B26" s="136"/>
      <c r="C26" s="107" t="s">
        <v>293</v>
      </c>
      <c r="D26" s="24"/>
      <c r="E26" s="32"/>
      <c r="F26" s="23"/>
      <c r="G26" s="165" t="s">
        <v>227</v>
      </c>
      <c r="H26" s="136"/>
      <c r="I26" s="108" t="s">
        <v>294</v>
      </c>
      <c r="J26" s="9"/>
      <c r="K26" s="9"/>
      <c r="L26" s="9"/>
    </row>
    <row r="27" spans="1:12">
      <c r="A27" s="79"/>
      <c r="B27" s="21"/>
      <c r="C27" s="15"/>
      <c r="D27" s="23"/>
      <c r="E27" s="23"/>
      <c r="F27" s="23"/>
      <c r="G27" s="23"/>
      <c r="H27" s="15"/>
      <c r="I27" s="84"/>
      <c r="J27" s="9"/>
      <c r="K27" s="9"/>
      <c r="L27" s="9"/>
    </row>
    <row r="28" spans="1:12">
      <c r="A28" s="166" t="s">
        <v>228</v>
      </c>
      <c r="B28" s="167"/>
      <c r="C28" s="168"/>
      <c r="D28" s="168"/>
      <c r="E28" s="169" t="s">
        <v>229</v>
      </c>
      <c r="F28" s="170"/>
      <c r="G28" s="170"/>
      <c r="H28" s="171" t="s">
        <v>230</v>
      </c>
      <c r="I28" s="172"/>
      <c r="J28" s="9"/>
      <c r="K28" s="9"/>
      <c r="L28" s="9"/>
    </row>
    <row r="29" spans="1:12">
      <c r="A29" s="85"/>
      <c r="B29" s="32"/>
      <c r="C29" s="32"/>
      <c r="D29" s="25"/>
      <c r="E29" s="15"/>
      <c r="F29" s="15"/>
      <c r="G29" s="15"/>
      <c r="H29" s="26"/>
      <c r="I29" s="84"/>
      <c r="J29" s="9"/>
      <c r="K29" s="9"/>
      <c r="L29" s="9"/>
    </row>
    <row r="30" spans="1:12">
      <c r="A30" s="160" t="s">
        <v>295</v>
      </c>
      <c r="B30" s="153"/>
      <c r="C30" s="153"/>
      <c r="D30" s="154"/>
      <c r="E30" s="160" t="s">
        <v>289</v>
      </c>
      <c r="F30" s="153"/>
      <c r="G30" s="153"/>
      <c r="H30" s="150" t="s">
        <v>296</v>
      </c>
      <c r="I30" s="151"/>
      <c r="J30" s="9"/>
      <c r="K30" s="9"/>
      <c r="L30" s="9"/>
    </row>
    <row r="31" spans="1:12">
      <c r="A31" s="79"/>
      <c r="B31" s="21"/>
      <c r="C31" s="20"/>
      <c r="D31" s="161"/>
      <c r="E31" s="161"/>
      <c r="F31" s="161"/>
      <c r="G31" s="162"/>
      <c r="H31" s="15"/>
      <c r="I31" s="86"/>
      <c r="J31" s="9"/>
      <c r="K31" s="9"/>
      <c r="L31" s="9"/>
    </row>
    <row r="32" spans="1:12">
      <c r="A32" s="160" t="s">
        <v>297</v>
      </c>
      <c r="B32" s="153"/>
      <c r="C32" s="153"/>
      <c r="D32" s="154"/>
      <c r="E32" s="160" t="s">
        <v>298</v>
      </c>
      <c r="F32" s="153"/>
      <c r="G32" s="153"/>
      <c r="H32" s="150" t="s">
        <v>299</v>
      </c>
      <c r="I32" s="151"/>
      <c r="J32" s="9"/>
      <c r="K32" s="9"/>
      <c r="L32" s="9"/>
    </row>
    <row r="33" spans="1:12">
      <c r="A33" s="79"/>
      <c r="B33" s="21"/>
      <c r="C33" s="20"/>
      <c r="D33" s="27"/>
      <c r="E33" s="27"/>
      <c r="F33" s="27"/>
      <c r="G33" s="28"/>
      <c r="H33" s="15"/>
      <c r="I33" s="87"/>
      <c r="J33" s="9"/>
      <c r="K33" s="9"/>
      <c r="L33" s="9"/>
    </row>
    <row r="34" spans="1:12">
      <c r="A34" s="160" t="s">
        <v>318</v>
      </c>
      <c r="B34" s="153"/>
      <c r="C34" s="153"/>
      <c r="D34" s="154"/>
      <c r="E34" s="160" t="s">
        <v>300</v>
      </c>
      <c r="F34" s="153"/>
      <c r="G34" s="153"/>
      <c r="H34" s="150" t="s">
        <v>301</v>
      </c>
      <c r="I34" s="151"/>
      <c r="J34" s="9"/>
      <c r="K34" s="9"/>
      <c r="L34" s="9"/>
    </row>
    <row r="35" spans="1:12">
      <c r="A35" s="79"/>
      <c r="B35" s="21"/>
      <c r="C35" s="20"/>
      <c r="D35" s="27"/>
      <c r="E35" s="27"/>
      <c r="F35" s="27"/>
      <c r="G35" s="28"/>
      <c r="H35" s="15"/>
      <c r="I35" s="87"/>
      <c r="J35" s="9"/>
      <c r="K35" s="9"/>
      <c r="L35" s="9"/>
    </row>
    <row r="36" spans="1:12">
      <c r="A36" s="160" t="s">
        <v>317</v>
      </c>
      <c r="B36" s="153"/>
      <c r="C36" s="153"/>
      <c r="D36" s="154"/>
      <c r="E36" s="160" t="s">
        <v>300</v>
      </c>
      <c r="F36" s="153"/>
      <c r="G36" s="153"/>
      <c r="H36" s="150" t="s">
        <v>302</v>
      </c>
      <c r="I36" s="151"/>
      <c r="J36" s="9"/>
      <c r="K36" s="9"/>
      <c r="L36" s="9"/>
    </row>
    <row r="37" spans="1:12">
      <c r="A37" s="88"/>
      <c r="B37" s="29"/>
      <c r="C37" s="155"/>
      <c r="D37" s="156"/>
      <c r="E37" s="15"/>
      <c r="F37" s="155"/>
      <c r="G37" s="156"/>
      <c r="H37" s="15"/>
      <c r="I37" s="80"/>
      <c r="J37" s="9"/>
      <c r="K37" s="9"/>
      <c r="L37" s="9"/>
    </row>
    <row r="38" spans="1:12">
      <c r="A38" s="160" t="s">
        <v>303</v>
      </c>
      <c r="B38" s="153"/>
      <c r="C38" s="153"/>
      <c r="D38" s="154"/>
      <c r="E38" s="160" t="s">
        <v>298</v>
      </c>
      <c r="F38" s="153"/>
      <c r="G38" s="153"/>
      <c r="H38" s="150" t="s">
        <v>304</v>
      </c>
      <c r="I38" s="151"/>
      <c r="J38" s="9"/>
      <c r="K38" s="9"/>
      <c r="L38" s="9"/>
    </row>
    <row r="39" spans="1:12">
      <c r="A39" s="88"/>
      <c r="B39" s="29"/>
      <c r="C39" s="30"/>
      <c r="D39" s="31"/>
      <c r="E39" s="15"/>
      <c r="F39" s="30"/>
      <c r="G39" s="31"/>
      <c r="H39" s="15"/>
      <c r="I39" s="80"/>
      <c r="J39" s="9"/>
      <c r="K39" s="9"/>
      <c r="L39" s="9"/>
    </row>
    <row r="40" spans="1:12">
      <c r="A40" s="160" t="s">
        <v>305</v>
      </c>
      <c r="B40" s="153"/>
      <c r="C40" s="153"/>
      <c r="D40" s="154"/>
      <c r="E40" s="160" t="s">
        <v>306</v>
      </c>
      <c r="F40" s="153"/>
      <c r="G40" s="153"/>
      <c r="H40" s="150" t="s">
        <v>307</v>
      </c>
      <c r="I40" s="151"/>
      <c r="J40" s="9"/>
      <c r="K40" s="9"/>
      <c r="L40" s="9"/>
    </row>
    <row r="41" spans="1:12">
      <c r="A41" s="109"/>
      <c r="B41" s="32"/>
      <c r="C41" s="32"/>
      <c r="D41" s="32"/>
      <c r="E41" s="22"/>
      <c r="F41" s="110"/>
      <c r="G41" s="110"/>
      <c r="H41" s="111"/>
      <c r="I41" s="89"/>
      <c r="J41" s="9"/>
      <c r="K41" s="9"/>
      <c r="L41" s="9"/>
    </row>
    <row r="42" spans="1:12">
      <c r="A42" s="88"/>
      <c r="B42" s="29"/>
      <c r="C42" s="30"/>
      <c r="D42" s="31"/>
      <c r="E42" s="15"/>
      <c r="F42" s="30"/>
      <c r="G42" s="31"/>
      <c r="H42" s="15"/>
      <c r="I42" s="80"/>
      <c r="J42" s="9"/>
      <c r="K42" s="9"/>
      <c r="L42" s="9"/>
    </row>
    <row r="43" spans="1:12">
      <c r="A43" s="90"/>
      <c r="B43" s="33"/>
      <c r="C43" s="33"/>
      <c r="D43" s="19"/>
      <c r="E43" s="19"/>
      <c r="F43" s="33"/>
      <c r="G43" s="19"/>
      <c r="H43" s="19"/>
      <c r="I43" s="91"/>
      <c r="J43" s="9"/>
      <c r="K43" s="9"/>
      <c r="L43" s="9"/>
    </row>
    <row r="44" spans="1:12">
      <c r="A44" s="130" t="s">
        <v>231</v>
      </c>
      <c r="B44" s="131"/>
      <c r="C44" s="150"/>
      <c r="D44" s="151"/>
      <c r="E44" s="25"/>
      <c r="F44" s="152"/>
      <c r="G44" s="153"/>
      <c r="H44" s="153"/>
      <c r="I44" s="154"/>
      <c r="J44" s="9"/>
      <c r="K44" s="9"/>
      <c r="L44" s="9"/>
    </row>
    <row r="45" spans="1:12">
      <c r="A45" s="88"/>
      <c r="B45" s="29"/>
      <c r="C45" s="155"/>
      <c r="D45" s="156"/>
      <c r="E45" s="15"/>
      <c r="F45" s="155"/>
      <c r="G45" s="157"/>
      <c r="H45" s="34"/>
      <c r="I45" s="92"/>
      <c r="J45" s="9"/>
      <c r="K45" s="9"/>
      <c r="L45" s="9"/>
    </row>
    <row r="46" spans="1:12">
      <c r="A46" s="130" t="s">
        <v>232</v>
      </c>
      <c r="B46" s="131"/>
      <c r="C46" s="152" t="s">
        <v>308</v>
      </c>
      <c r="D46" s="158"/>
      <c r="E46" s="158"/>
      <c r="F46" s="158"/>
      <c r="G46" s="158"/>
      <c r="H46" s="158"/>
      <c r="I46" s="159"/>
      <c r="J46" s="9"/>
      <c r="K46" s="9"/>
      <c r="L46" s="9"/>
    </row>
    <row r="47" spans="1:12">
      <c r="A47" s="79"/>
      <c r="B47" s="21"/>
      <c r="C47" s="20" t="s">
        <v>233</v>
      </c>
      <c r="D47" s="15"/>
      <c r="E47" s="15"/>
      <c r="F47" s="15"/>
      <c r="G47" s="15"/>
      <c r="H47" s="15"/>
      <c r="I47" s="80"/>
      <c r="J47" s="9"/>
      <c r="K47" s="9"/>
      <c r="L47" s="9"/>
    </row>
    <row r="48" spans="1:12">
      <c r="A48" s="130" t="s">
        <v>234</v>
      </c>
      <c r="B48" s="131"/>
      <c r="C48" s="137" t="s">
        <v>309</v>
      </c>
      <c r="D48" s="133"/>
      <c r="E48" s="134"/>
      <c r="F48" s="15"/>
      <c r="G48" s="48" t="s">
        <v>235</v>
      </c>
      <c r="H48" s="137" t="s">
        <v>310</v>
      </c>
      <c r="I48" s="134"/>
      <c r="J48" s="9"/>
      <c r="K48" s="9"/>
      <c r="L48" s="9"/>
    </row>
    <row r="49" spans="1:12">
      <c r="A49" s="79"/>
      <c r="B49" s="21"/>
      <c r="C49" s="20"/>
      <c r="D49" s="15"/>
      <c r="E49" s="15"/>
      <c r="F49" s="15"/>
      <c r="G49" s="15"/>
      <c r="H49" s="15"/>
      <c r="I49" s="80"/>
      <c r="J49" s="9"/>
      <c r="K49" s="9"/>
      <c r="L49" s="9"/>
    </row>
    <row r="50" spans="1:12">
      <c r="A50" s="130" t="s">
        <v>221</v>
      </c>
      <c r="B50" s="131"/>
      <c r="C50" s="132" t="s">
        <v>311</v>
      </c>
      <c r="D50" s="133"/>
      <c r="E50" s="133"/>
      <c r="F50" s="133"/>
      <c r="G50" s="133"/>
      <c r="H50" s="133"/>
      <c r="I50" s="134"/>
      <c r="J50" s="9"/>
      <c r="K50" s="9"/>
      <c r="L50" s="9"/>
    </row>
    <row r="51" spans="1:12">
      <c r="A51" s="79"/>
      <c r="B51" s="21"/>
      <c r="C51" s="15"/>
      <c r="D51" s="15"/>
      <c r="E51" s="15"/>
      <c r="F51" s="15"/>
      <c r="G51" s="15"/>
      <c r="H51" s="15"/>
      <c r="I51" s="80"/>
      <c r="J51" s="9"/>
      <c r="K51" s="9"/>
      <c r="L51" s="9"/>
    </row>
    <row r="52" spans="1:12">
      <c r="A52" s="135" t="s">
        <v>236</v>
      </c>
      <c r="B52" s="136"/>
      <c r="C52" s="137" t="s">
        <v>312</v>
      </c>
      <c r="D52" s="133"/>
      <c r="E52" s="133"/>
      <c r="F52" s="133"/>
      <c r="G52" s="133"/>
      <c r="H52" s="133"/>
      <c r="I52" s="138"/>
      <c r="J52" s="9"/>
      <c r="K52" s="9"/>
      <c r="L52" s="9"/>
    </row>
    <row r="53" spans="1:12">
      <c r="A53" s="93"/>
      <c r="B53" s="19"/>
      <c r="C53" s="149" t="s">
        <v>237</v>
      </c>
      <c r="D53" s="149"/>
      <c r="E53" s="149"/>
      <c r="F53" s="149"/>
      <c r="G53" s="149"/>
      <c r="H53" s="149"/>
      <c r="I53" s="94"/>
      <c r="J53" s="9"/>
      <c r="K53" s="9"/>
      <c r="L53" s="9"/>
    </row>
    <row r="54" spans="1:12">
      <c r="A54" s="93"/>
      <c r="B54" s="19"/>
      <c r="C54" s="35"/>
      <c r="D54" s="35"/>
      <c r="E54" s="35"/>
      <c r="F54" s="35"/>
      <c r="G54" s="35"/>
      <c r="H54" s="35"/>
      <c r="I54" s="94"/>
      <c r="J54" s="9"/>
      <c r="K54" s="9"/>
      <c r="L54" s="9"/>
    </row>
    <row r="55" spans="1:12">
      <c r="A55" s="93"/>
      <c r="B55" s="139" t="s">
        <v>238</v>
      </c>
      <c r="C55" s="140"/>
      <c r="D55" s="140"/>
      <c r="E55" s="140"/>
      <c r="F55" s="46"/>
      <c r="G55" s="46"/>
      <c r="H55" s="46"/>
      <c r="I55" s="95"/>
      <c r="J55" s="9"/>
      <c r="K55" s="9"/>
      <c r="L55" s="9"/>
    </row>
    <row r="56" spans="1:12">
      <c r="A56" s="93"/>
      <c r="B56" s="141" t="s">
        <v>270</v>
      </c>
      <c r="C56" s="142"/>
      <c r="D56" s="142"/>
      <c r="E56" s="142"/>
      <c r="F56" s="142"/>
      <c r="G56" s="142"/>
      <c r="H56" s="142"/>
      <c r="I56" s="143"/>
      <c r="J56" s="9"/>
      <c r="K56" s="9"/>
      <c r="L56" s="9"/>
    </row>
    <row r="57" spans="1:12">
      <c r="A57" s="93"/>
      <c r="B57" s="141" t="s">
        <v>271</v>
      </c>
      <c r="C57" s="142"/>
      <c r="D57" s="142"/>
      <c r="E57" s="142"/>
      <c r="F57" s="142"/>
      <c r="G57" s="142"/>
      <c r="H57" s="142"/>
      <c r="I57" s="95"/>
      <c r="J57" s="9"/>
      <c r="K57" s="9"/>
      <c r="L57" s="9"/>
    </row>
    <row r="58" spans="1:12">
      <c r="A58" s="93"/>
      <c r="B58" s="141" t="s">
        <v>272</v>
      </c>
      <c r="C58" s="142"/>
      <c r="D58" s="142"/>
      <c r="E58" s="142"/>
      <c r="F58" s="142"/>
      <c r="G58" s="142"/>
      <c r="H58" s="142"/>
      <c r="I58" s="143"/>
      <c r="J58" s="9"/>
      <c r="K58" s="9"/>
      <c r="L58" s="9"/>
    </row>
    <row r="59" spans="1:12">
      <c r="A59" s="93"/>
      <c r="B59" s="141" t="s">
        <v>273</v>
      </c>
      <c r="C59" s="142"/>
      <c r="D59" s="142"/>
      <c r="E59" s="142"/>
      <c r="F59" s="142"/>
      <c r="G59" s="142"/>
      <c r="H59" s="142"/>
      <c r="I59" s="143"/>
      <c r="J59" s="9"/>
      <c r="K59" s="9"/>
      <c r="L59" s="9"/>
    </row>
    <row r="60" spans="1:12">
      <c r="A60" s="93"/>
      <c r="B60" s="96"/>
      <c r="C60" s="97"/>
      <c r="D60" s="97"/>
      <c r="E60" s="97"/>
      <c r="F60" s="97"/>
      <c r="G60" s="97"/>
      <c r="H60" s="97"/>
      <c r="I60" s="98"/>
      <c r="J60" s="9"/>
      <c r="K60" s="9"/>
      <c r="L60" s="9"/>
    </row>
    <row r="61" spans="1:12" ht="13.5" thickBot="1">
      <c r="A61" s="99" t="s">
        <v>239</v>
      </c>
      <c r="B61" s="15"/>
      <c r="C61" s="15"/>
      <c r="D61" s="15"/>
      <c r="E61" s="15"/>
      <c r="F61" s="15"/>
      <c r="G61" s="36"/>
      <c r="H61" s="37"/>
      <c r="I61" s="100"/>
      <c r="J61" s="9"/>
      <c r="K61" s="9"/>
      <c r="L61" s="9"/>
    </row>
    <row r="62" spans="1:12">
      <c r="A62" s="75"/>
      <c r="B62" s="15"/>
      <c r="C62" s="15"/>
      <c r="D62" s="15"/>
      <c r="E62" s="19" t="s">
        <v>240</v>
      </c>
      <c r="F62" s="32"/>
      <c r="G62" s="144" t="s">
        <v>241</v>
      </c>
      <c r="H62" s="145"/>
      <c r="I62" s="146"/>
      <c r="J62" s="9"/>
      <c r="K62" s="9"/>
      <c r="L62" s="9"/>
    </row>
    <row r="63" spans="1:12">
      <c r="A63" s="101"/>
      <c r="B63" s="102"/>
      <c r="C63" s="103"/>
      <c r="D63" s="103"/>
      <c r="E63" s="103"/>
      <c r="F63" s="103"/>
      <c r="G63" s="128"/>
      <c r="H63" s="129"/>
      <c r="I63" s="104"/>
      <c r="J63" s="9"/>
      <c r="K63" s="9"/>
      <c r="L63" s="9"/>
    </row>
  </sheetData>
  <protectedRanges>
    <protectedRange sqref="E2 H2 C6:D6 C8:D8 C10:D10 C12:I12 C14:D14 F14:I14 C16:I16 C18:I18 C20:I20 C24:G24 C22:F22 C26 I26 I24 A30:I30 A32:I32 A34:D34" name="Range1"/>
  </protectedRanges>
  <mergeCells count="73">
    <mergeCell ref="A16:B16"/>
    <mergeCell ref="C16:I16"/>
    <mergeCell ref="A10:B11"/>
    <mergeCell ref="C10:D10"/>
    <mergeCell ref="A2:D2"/>
    <mergeCell ref="A4:I4"/>
    <mergeCell ref="A6:B6"/>
    <mergeCell ref="C6:D6"/>
    <mergeCell ref="A8:B8"/>
    <mergeCell ref="C8:D8"/>
    <mergeCell ref="A12:B12"/>
    <mergeCell ref="C12:I12"/>
    <mergeCell ref="A14:B14"/>
    <mergeCell ref="C14:D14"/>
    <mergeCell ref="F14:I14"/>
    <mergeCell ref="A18:B18"/>
    <mergeCell ref="C18:I18"/>
    <mergeCell ref="A20:B20"/>
    <mergeCell ref="C20:I20"/>
    <mergeCell ref="A22:B22"/>
    <mergeCell ref="D22:F22"/>
    <mergeCell ref="G22:H22"/>
    <mergeCell ref="A24:B24"/>
    <mergeCell ref="D24:G24"/>
    <mergeCell ref="A26:B26"/>
    <mergeCell ref="G26:H26"/>
    <mergeCell ref="A28:D28"/>
    <mergeCell ref="E28:G28"/>
    <mergeCell ref="H28:I28"/>
    <mergeCell ref="A30:D30"/>
    <mergeCell ref="E30:G30"/>
    <mergeCell ref="H30:I30"/>
    <mergeCell ref="D31:G31"/>
    <mergeCell ref="A32:D32"/>
    <mergeCell ref="E32:G32"/>
    <mergeCell ref="H32:I32"/>
    <mergeCell ref="H38:I38"/>
    <mergeCell ref="A40:D40"/>
    <mergeCell ref="E40:G40"/>
    <mergeCell ref="H40:I40"/>
    <mergeCell ref="A34:D34"/>
    <mergeCell ref="E34:G34"/>
    <mergeCell ref="H34:I34"/>
    <mergeCell ref="A36:D36"/>
    <mergeCell ref="E36:G36"/>
    <mergeCell ref="H36:I36"/>
    <mergeCell ref="A48:B48"/>
    <mergeCell ref="C48:E48"/>
    <mergeCell ref="H48:I48"/>
    <mergeCell ref="A1:C1"/>
    <mergeCell ref="C53:H53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A38:D38"/>
    <mergeCell ref="E38:G38"/>
    <mergeCell ref="G63:H63"/>
    <mergeCell ref="A50:B50"/>
    <mergeCell ref="C50:I50"/>
    <mergeCell ref="A52:B52"/>
    <mergeCell ref="C52:I52"/>
    <mergeCell ref="B55:E55"/>
    <mergeCell ref="B56:I56"/>
    <mergeCell ref="B57:H57"/>
    <mergeCell ref="B58:I58"/>
    <mergeCell ref="B59:I59"/>
    <mergeCell ref="G62:I62"/>
  </mergeCells>
  <phoneticPr fontId="5" type="noConversion"/>
  <conditionalFormatting sqref="H29">
    <cfRule type="cellIs" dxfId="2" priority="1" stopIfTrue="1" operator="equal">
      <formula>"DA"</formula>
    </cfRule>
  </conditionalFormatting>
  <conditionalFormatting sqref="H2">
    <cfRule type="cellIs" dxfId="1" priority="2" stopIfTrue="1" operator="lessThan">
      <formula>#REF!</formula>
    </cfRule>
  </conditionalFormatting>
  <pageMargins left="0.75" right="0.75" top="1" bottom="1" header="0.5" footer="0.5"/>
  <pageSetup paperSize="9" scale="7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P124"/>
  <sheetViews>
    <sheetView tabSelected="1" view="pageBreakPreview" zoomScaleNormal="85" zoomScaleSheetLayoutView="100" workbookViewId="0">
      <selection activeCell="P99" sqref="P99:P100"/>
    </sheetView>
  </sheetViews>
  <sheetFormatPr defaultRowHeight="12.75"/>
  <cols>
    <col min="1" max="9" width="9.140625" style="49"/>
    <col min="10" max="10" width="17" style="49" bestFit="1" customWidth="1"/>
    <col min="11" max="11" width="17.28515625" style="49" customWidth="1"/>
    <col min="12" max="12" width="11.140625" style="49" bestFit="1" customWidth="1"/>
    <col min="13" max="13" width="13.42578125" style="49" bestFit="1" customWidth="1"/>
    <col min="14" max="14" width="15" style="49" bestFit="1" customWidth="1"/>
    <col min="15" max="15" width="12.7109375" style="49" bestFit="1" customWidth="1"/>
    <col min="16" max="16" width="15.5703125" style="49" bestFit="1" customWidth="1"/>
    <col min="17" max="16384" width="9.140625" style="49"/>
  </cols>
  <sheetData>
    <row r="1" spans="1:11" ht="12.75" customHeight="1">
      <c r="A1" s="200" t="s">
        <v>127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spans="1:11" ht="12.75" customHeight="1">
      <c r="A2" s="201" t="s">
        <v>321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</row>
    <row r="3" spans="1:11">
      <c r="A3" s="202" t="s">
        <v>313</v>
      </c>
      <c r="B3" s="203"/>
      <c r="C3" s="203"/>
      <c r="D3" s="203"/>
      <c r="E3" s="203"/>
      <c r="F3" s="203"/>
      <c r="G3" s="203"/>
      <c r="H3" s="203"/>
      <c r="I3" s="203"/>
      <c r="J3" s="203"/>
      <c r="K3" s="204"/>
    </row>
    <row r="4" spans="1:11" ht="22.5">
      <c r="A4" s="205" t="s">
        <v>50</v>
      </c>
      <c r="B4" s="206"/>
      <c r="C4" s="206"/>
      <c r="D4" s="206"/>
      <c r="E4" s="206"/>
      <c r="F4" s="206"/>
      <c r="G4" s="206"/>
      <c r="H4" s="207"/>
      <c r="I4" s="55" t="s">
        <v>242</v>
      </c>
      <c r="J4" s="56" t="s">
        <v>283</v>
      </c>
      <c r="K4" s="57" t="s">
        <v>284</v>
      </c>
    </row>
    <row r="5" spans="1:11">
      <c r="A5" s="190">
        <v>1</v>
      </c>
      <c r="B5" s="190"/>
      <c r="C5" s="190"/>
      <c r="D5" s="190"/>
      <c r="E5" s="190"/>
      <c r="F5" s="190"/>
      <c r="G5" s="190"/>
      <c r="H5" s="190"/>
      <c r="I5" s="54">
        <v>2</v>
      </c>
      <c r="J5" s="53">
        <v>3</v>
      </c>
      <c r="K5" s="53">
        <v>4</v>
      </c>
    </row>
    <row r="6" spans="1:11">
      <c r="A6" s="191"/>
      <c r="B6" s="192"/>
      <c r="C6" s="192"/>
      <c r="D6" s="192"/>
      <c r="E6" s="192"/>
      <c r="F6" s="192"/>
      <c r="G6" s="192"/>
      <c r="H6" s="192"/>
      <c r="I6" s="192"/>
      <c r="J6" s="192"/>
      <c r="K6" s="193"/>
    </row>
    <row r="7" spans="1:11">
      <c r="A7" s="194" t="s">
        <v>51</v>
      </c>
      <c r="B7" s="195"/>
      <c r="C7" s="195"/>
      <c r="D7" s="195"/>
      <c r="E7" s="195"/>
      <c r="F7" s="195"/>
      <c r="G7" s="195"/>
      <c r="H7" s="196"/>
      <c r="I7" s="3">
        <v>1</v>
      </c>
      <c r="J7" s="5"/>
      <c r="K7" s="5"/>
    </row>
    <row r="8" spans="1:11">
      <c r="A8" s="197" t="s">
        <v>8</v>
      </c>
      <c r="B8" s="198"/>
      <c r="C8" s="198"/>
      <c r="D8" s="198"/>
      <c r="E8" s="198"/>
      <c r="F8" s="198"/>
      <c r="G8" s="198"/>
      <c r="H8" s="199"/>
      <c r="I8" s="1">
        <v>2</v>
      </c>
      <c r="J8" s="116">
        <f>J9+J16+J26+J35+J39</f>
        <v>3004824371</v>
      </c>
      <c r="K8" s="116">
        <f>K9+K16+K26+K35+K39</f>
        <v>2971545877</v>
      </c>
    </row>
    <row r="9" spans="1:11">
      <c r="A9" s="208" t="s">
        <v>170</v>
      </c>
      <c r="B9" s="209"/>
      <c r="C9" s="209"/>
      <c r="D9" s="209"/>
      <c r="E9" s="209"/>
      <c r="F9" s="209"/>
      <c r="G9" s="209"/>
      <c r="H9" s="210"/>
      <c r="I9" s="1">
        <v>3</v>
      </c>
      <c r="J9" s="116">
        <f>SUM(J10:J15)</f>
        <v>1797792194</v>
      </c>
      <c r="K9" s="116">
        <f>SUM(K10:K15)</f>
        <v>1756216961</v>
      </c>
    </row>
    <row r="10" spans="1:11">
      <c r="A10" s="208" t="s">
        <v>99</v>
      </c>
      <c r="B10" s="209"/>
      <c r="C10" s="209"/>
      <c r="D10" s="209"/>
      <c r="E10" s="209"/>
      <c r="F10" s="209"/>
      <c r="G10" s="209"/>
      <c r="H10" s="210"/>
      <c r="I10" s="1">
        <v>4</v>
      </c>
      <c r="J10" s="6"/>
      <c r="K10" s="6"/>
    </row>
    <row r="11" spans="1:11">
      <c r="A11" s="208" t="s">
        <v>9</v>
      </c>
      <c r="B11" s="209"/>
      <c r="C11" s="209"/>
      <c r="D11" s="209"/>
      <c r="E11" s="209"/>
      <c r="F11" s="209"/>
      <c r="G11" s="209"/>
      <c r="H11" s="210"/>
      <c r="I11" s="1">
        <v>5</v>
      </c>
      <c r="J11" s="6">
        <v>939717352</v>
      </c>
      <c r="K11" s="6">
        <v>926956434</v>
      </c>
    </row>
    <row r="12" spans="1:11">
      <c r="A12" s="208" t="s">
        <v>100</v>
      </c>
      <c r="B12" s="209"/>
      <c r="C12" s="209"/>
      <c r="D12" s="209"/>
      <c r="E12" s="209"/>
      <c r="F12" s="209"/>
      <c r="G12" s="209"/>
      <c r="H12" s="210"/>
      <c r="I12" s="1">
        <v>6</v>
      </c>
      <c r="J12" s="6">
        <v>846834648</v>
      </c>
      <c r="K12" s="6">
        <v>825992790</v>
      </c>
    </row>
    <row r="13" spans="1:11">
      <c r="A13" s="208" t="s">
        <v>173</v>
      </c>
      <c r="B13" s="209"/>
      <c r="C13" s="209"/>
      <c r="D13" s="209"/>
      <c r="E13" s="209"/>
      <c r="F13" s="209"/>
      <c r="G13" s="209"/>
      <c r="H13" s="210"/>
      <c r="I13" s="1">
        <v>7</v>
      </c>
      <c r="J13" s="6">
        <v>4795</v>
      </c>
      <c r="K13" s="6">
        <v>127518</v>
      </c>
    </row>
    <row r="14" spans="1:11">
      <c r="A14" s="208" t="s">
        <v>174</v>
      </c>
      <c r="B14" s="209"/>
      <c r="C14" s="209"/>
      <c r="D14" s="209"/>
      <c r="E14" s="209"/>
      <c r="F14" s="209"/>
      <c r="G14" s="209"/>
      <c r="H14" s="210"/>
      <c r="I14" s="1">
        <v>8</v>
      </c>
      <c r="J14" s="6">
        <v>10436490</v>
      </c>
      <c r="K14" s="6">
        <v>2372989</v>
      </c>
    </row>
    <row r="15" spans="1:11">
      <c r="A15" s="208" t="s">
        <v>175</v>
      </c>
      <c r="B15" s="209"/>
      <c r="C15" s="209"/>
      <c r="D15" s="209"/>
      <c r="E15" s="209"/>
      <c r="F15" s="209"/>
      <c r="G15" s="209"/>
      <c r="H15" s="210"/>
      <c r="I15" s="1">
        <v>9</v>
      </c>
      <c r="J15" s="6">
        <v>798909</v>
      </c>
      <c r="K15" s="6">
        <v>767230</v>
      </c>
    </row>
    <row r="16" spans="1:11">
      <c r="A16" s="208" t="s">
        <v>171</v>
      </c>
      <c r="B16" s="209"/>
      <c r="C16" s="209"/>
      <c r="D16" s="209"/>
      <c r="E16" s="209"/>
      <c r="F16" s="209"/>
      <c r="G16" s="209"/>
      <c r="H16" s="210"/>
      <c r="I16" s="1">
        <v>10</v>
      </c>
      <c r="J16" s="116">
        <f>SUM(J17:J25)</f>
        <v>1085313418</v>
      </c>
      <c r="K16" s="116">
        <f>SUM(K17:K25)</f>
        <v>1083318003</v>
      </c>
    </row>
    <row r="17" spans="1:11">
      <c r="A17" s="208" t="s">
        <v>176</v>
      </c>
      <c r="B17" s="209"/>
      <c r="C17" s="209"/>
      <c r="D17" s="209"/>
      <c r="E17" s="209"/>
      <c r="F17" s="209"/>
      <c r="G17" s="209"/>
      <c r="H17" s="210"/>
      <c r="I17" s="1">
        <v>11</v>
      </c>
      <c r="J17" s="6">
        <v>96842254</v>
      </c>
      <c r="K17" s="6">
        <v>109412955</v>
      </c>
    </row>
    <row r="18" spans="1:11">
      <c r="A18" s="208" t="s">
        <v>211</v>
      </c>
      <c r="B18" s="209"/>
      <c r="C18" s="209"/>
      <c r="D18" s="209"/>
      <c r="E18" s="209"/>
      <c r="F18" s="209"/>
      <c r="G18" s="209"/>
      <c r="H18" s="210"/>
      <c r="I18" s="1">
        <v>12</v>
      </c>
      <c r="J18" s="6">
        <v>469057848</v>
      </c>
      <c r="K18" s="6">
        <v>480351922</v>
      </c>
    </row>
    <row r="19" spans="1:11">
      <c r="A19" s="208" t="s">
        <v>177</v>
      </c>
      <c r="B19" s="209"/>
      <c r="C19" s="209"/>
      <c r="D19" s="209"/>
      <c r="E19" s="209"/>
      <c r="F19" s="209"/>
      <c r="G19" s="209"/>
      <c r="H19" s="210"/>
      <c r="I19" s="1">
        <v>13</v>
      </c>
      <c r="J19" s="6">
        <v>481260197</v>
      </c>
      <c r="K19" s="6">
        <v>448852643</v>
      </c>
    </row>
    <row r="20" spans="1:11">
      <c r="A20" s="208" t="s">
        <v>21</v>
      </c>
      <c r="B20" s="209"/>
      <c r="C20" s="209"/>
      <c r="D20" s="209"/>
      <c r="E20" s="209"/>
      <c r="F20" s="209"/>
      <c r="G20" s="209"/>
      <c r="H20" s="210"/>
      <c r="I20" s="1">
        <v>14</v>
      </c>
      <c r="J20" s="6"/>
      <c r="K20" s="6"/>
    </row>
    <row r="21" spans="1:11">
      <c r="A21" s="208" t="s">
        <v>22</v>
      </c>
      <c r="B21" s="209"/>
      <c r="C21" s="209"/>
      <c r="D21" s="209"/>
      <c r="E21" s="209"/>
      <c r="F21" s="209"/>
      <c r="G21" s="209"/>
      <c r="H21" s="210"/>
      <c r="I21" s="1">
        <v>15</v>
      </c>
      <c r="J21" s="6"/>
      <c r="K21" s="6"/>
    </row>
    <row r="22" spans="1:11">
      <c r="A22" s="208" t="s">
        <v>63</v>
      </c>
      <c r="B22" s="209"/>
      <c r="C22" s="209"/>
      <c r="D22" s="209"/>
      <c r="E22" s="209"/>
      <c r="F22" s="209"/>
      <c r="G22" s="209"/>
      <c r="H22" s="210"/>
      <c r="I22" s="1">
        <v>16</v>
      </c>
      <c r="J22" s="6">
        <v>1546056</v>
      </c>
      <c r="K22" s="6">
        <v>1969239</v>
      </c>
    </row>
    <row r="23" spans="1:11">
      <c r="A23" s="208" t="s">
        <v>64</v>
      </c>
      <c r="B23" s="209"/>
      <c r="C23" s="209"/>
      <c r="D23" s="209"/>
      <c r="E23" s="209"/>
      <c r="F23" s="209"/>
      <c r="G23" s="209"/>
      <c r="H23" s="210"/>
      <c r="I23" s="1">
        <v>17</v>
      </c>
      <c r="J23" s="6">
        <v>34859148</v>
      </c>
      <c r="K23" s="6">
        <v>41472261</v>
      </c>
    </row>
    <row r="24" spans="1:11">
      <c r="A24" s="208" t="s">
        <v>65</v>
      </c>
      <c r="B24" s="209"/>
      <c r="C24" s="209"/>
      <c r="D24" s="209"/>
      <c r="E24" s="209"/>
      <c r="F24" s="209"/>
      <c r="G24" s="209"/>
      <c r="H24" s="210"/>
      <c r="I24" s="1">
        <v>18</v>
      </c>
      <c r="J24" s="6"/>
      <c r="K24" s="6"/>
    </row>
    <row r="25" spans="1:11">
      <c r="A25" s="208" t="s">
        <v>66</v>
      </c>
      <c r="B25" s="209"/>
      <c r="C25" s="209"/>
      <c r="D25" s="209"/>
      <c r="E25" s="209"/>
      <c r="F25" s="209"/>
      <c r="G25" s="209"/>
      <c r="H25" s="210"/>
      <c r="I25" s="1">
        <v>19</v>
      </c>
      <c r="J25" s="6">
        <v>1747915</v>
      </c>
      <c r="K25" s="6">
        <v>1258983</v>
      </c>
    </row>
    <row r="26" spans="1:11">
      <c r="A26" s="208" t="s">
        <v>158</v>
      </c>
      <c r="B26" s="209"/>
      <c r="C26" s="209"/>
      <c r="D26" s="209"/>
      <c r="E26" s="209"/>
      <c r="F26" s="209"/>
      <c r="G26" s="209"/>
      <c r="H26" s="210"/>
      <c r="I26" s="1">
        <v>20</v>
      </c>
      <c r="J26" s="116">
        <f>SUM(J27:J34)</f>
        <v>60471095</v>
      </c>
      <c r="K26" s="116">
        <f>SUM(K27:K34)</f>
        <v>51753941</v>
      </c>
    </row>
    <row r="27" spans="1:11">
      <c r="A27" s="208" t="s">
        <v>67</v>
      </c>
      <c r="B27" s="209"/>
      <c r="C27" s="209"/>
      <c r="D27" s="209"/>
      <c r="E27" s="209"/>
      <c r="F27" s="209"/>
      <c r="G27" s="209"/>
      <c r="H27" s="210"/>
      <c r="I27" s="1">
        <v>21</v>
      </c>
      <c r="J27" s="6"/>
      <c r="K27" s="6"/>
    </row>
    <row r="28" spans="1:11">
      <c r="A28" s="208" t="s">
        <v>68</v>
      </c>
      <c r="B28" s="209"/>
      <c r="C28" s="209"/>
      <c r="D28" s="209"/>
      <c r="E28" s="209"/>
      <c r="F28" s="209"/>
      <c r="G28" s="209"/>
      <c r="H28" s="210"/>
      <c r="I28" s="1">
        <v>22</v>
      </c>
      <c r="J28" s="6"/>
    </row>
    <row r="29" spans="1:11">
      <c r="A29" s="208" t="s">
        <v>69</v>
      </c>
      <c r="B29" s="209"/>
      <c r="C29" s="209"/>
      <c r="D29" s="209"/>
      <c r="E29" s="209"/>
      <c r="F29" s="209"/>
      <c r="G29" s="209"/>
      <c r="H29" s="210"/>
      <c r="I29" s="1">
        <v>23</v>
      </c>
      <c r="J29" s="6"/>
      <c r="K29" s="6"/>
    </row>
    <row r="30" spans="1:11">
      <c r="A30" s="208" t="s">
        <v>74</v>
      </c>
      <c r="B30" s="209"/>
      <c r="C30" s="209"/>
      <c r="D30" s="209"/>
      <c r="E30" s="209"/>
      <c r="F30" s="209"/>
      <c r="G30" s="209"/>
      <c r="H30" s="210"/>
      <c r="I30" s="1">
        <v>24</v>
      </c>
      <c r="J30" s="6"/>
      <c r="K30" s="6"/>
    </row>
    <row r="31" spans="1:11">
      <c r="A31" s="208" t="s">
        <v>75</v>
      </c>
      <c r="B31" s="209"/>
      <c r="C31" s="209"/>
      <c r="D31" s="209"/>
      <c r="E31" s="209"/>
      <c r="F31" s="209"/>
      <c r="G31" s="209"/>
      <c r="H31" s="210"/>
      <c r="I31" s="1">
        <v>25</v>
      </c>
      <c r="J31" s="6"/>
      <c r="K31" s="6"/>
    </row>
    <row r="32" spans="1:11">
      <c r="A32" s="208" t="s">
        <v>76</v>
      </c>
      <c r="B32" s="209"/>
      <c r="C32" s="209"/>
      <c r="D32" s="209"/>
      <c r="E32" s="209"/>
      <c r="F32" s="209"/>
      <c r="G32" s="209"/>
      <c r="H32" s="210"/>
      <c r="I32" s="1">
        <v>26</v>
      </c>
      <c r="J32" s="6">
        <v>59512559</v>
      </c>
      <c r="K32" s="6">
        <v>50838318</v>
      </c>
    </row>
    <row r="33" spans="1:11">
      <c r="A33" s="208" t="s">
        <v>70</v>
      </c>
      <c r="B33" s="209"/>
      <c r="C33" s="209"/>
      <c r="D33" s="209"/>
      <c r="E33" s="209"/>
      <c r="F33" s="209"/>
      <c r="G33" s="209"/>
      <c r="H33" s="210"/>
      <c r="I33" s="1">
        <v>27</v>
      </c>
      <c r="J33" s="6">
        <v>958536</v>
      </c>
      <c r="K33" s="6">
        <v>915623</v>
      </c>
    </row>
    <row r="34" spans="1:11">
      <c r="A34" s="208" t="s">
        <v>151</v>
      </c>
      <c r="B34" s="209"/>
      <c r="C34" s="209"/>
      <c r="D34" s="209"/>
      <c r="E34" s="209"/>
      <c r="F34" s="209"/>
      <c r="G34" s="209"/>
      <c r="H34" s="210"/>
      <c r="I34" s="1">
        <v>28</v>
      </c>
      <c r="J34" s="6"/>
      <c r="K34" s="6"/>
    </row>
    <row r="35" spans="1:11">
      <c r="A35" s="208" t="s">
        <v>152</v>
      </c>
      <c r="B35" s="209"/>
      <c r="C35" s="209"/>
      <c r="D35" s="209"/>
      <c r="E35" s="209"/>
      <c r="F35" s="209"/>
      <c r="G35" s="209"/>
      <c r="H35" s="210"/>
      <c r="I35" s="1">
        <v>29</v>
      </c>
      <c r="J35" s="116">
        <f>SUM(J36:J38)</f>
        <v>24182039</v>
      </c>
      <c r="K35" s="116">
        <f>SUM(K36:K38)</f>
        <v>32963602</v>
      </c>
    </row>
    <row r="36" spans="1:11">
      <c r="A36" s="208" t="s">
        <v>71</v>
      </c>
      <c r="B36" s="209"/>
      <c r="C36" s="209"/>
      <c r="D36" s="209"/>
      <c r="E36" s="209"/>
      <c r="F36" s="209"/>
      <c r="G36" s="209"/>
      <c r="H36" s="210"/>
      <c r="I36" s="1">
        <v>30</v>
      </c>
      <c r="J36" s="6"/>
      <c r="K36" s="6"/>
    </row>
    <row r="37" spans="1:11">
      <c r="A37" s="208" t="s">
        <v>72</v>
      </c>
      <c r="B37" s="209"/>
      <c r="C37" s="209"/>
      <c r="D37" s="209"/>
      <c r="E37" s="209"/>
      <c r="F37" s="209"/>
      <c r="G37" s="209"/>
      <c r="H37" s="210"/>
      <c r="I37" s="1">
        <v>31</v>
      </c>
      <c r="J37" s="6"/>
      <c r="K37" s="6"/>
    </row>
    <row r="38" spans="1:11">
      <c r="A38" s="208" t="s">
        <v>73</v>
      </c>
      <c r="B38" s="209"/>
      <c r="C38" s="209"/>
      <c r="D38" s="209"/>
      <c r="E38" s="209"/>
      <c r="F38" s="209"/>
      <c r="G38" s="209"/>
      <c r="H38" s="210"/>
      <c r="I38" s="1">
        <v>32</v>
      </c>
      <c r="J38" s="6">
        <v>24182039</v>
      </c>
      <c r="K38" s="6">
        <v>32963602</v>
      </c>
    </row>
    <row r="39" spans="1:11">
      <c r="A39" s="208" t="s">
        <v>153</v>
      </c>
      <c r="B39" s="209"/>
      <c r="C39" s="209"/>
      <c r="D39" s="209"/>
      <c r="E39" s="209"/>
      <c r="F39" s="209"/>
      <c r="G39" s="209"/>
      <c r="H39" s="210"/>
      <c r="I39" s="1">
        <v>33</v>
      </c>
      <c r="J39" s="6">
        <v>37065625</v>
      </c>
      <c r="K39" s="6">
        <v>47293370</v>
      </c>
    </row>
    <row r="40" spans="1:11">
      <c r="A40" s="197" t="s">
        <v>204</v>
      </c>
      <c r="B40" s="198"/>
      <c r="C40" s="198"/>
      <c r="D40" s="198"/>
      <c r="E40" s="198"/>
      <c r="F40" s="198"/>
      <c r="G40" s="198"/>
      <c r="H40" s="199"/>
      <c r="I40" s="1">
        <v>34</v>
      </c>
      <c r="J40" s="116">
        <f>J41+J49+J56+J64</f>
        <v>2258706752</v>
      </c>
      <c r="K40" s="116">
        <f>K41+K49+K56+K64</f>
        <v>2375796176</v>
      </c>
    </row>
    <row r="41" spans="1:11">
      <c r="A41" s="208" t="s">
        <v>91</v>
      </c>
      <c r="B41" s="209"/>
      <c r="C41" s="209"/>
      <c r="D41" s="209"/>
      <c r="E41" s="209"/>
      <c r="F41" s="209"/>
      <c r="G41" s="209"/>
      <c r="H41" s="210"/>
      <c r="I41" s="1">
        <v>35</v>
      </c>
      <c r="J41" s="116">
        <f>SUM(J42:J48)</f>
        <v>702687187</v>
      </c>
      <c r="K41" s="116">
        <f>SUM(K42:K48)</f>
        <v>629005285</v>
      </c>
    </row>
    <row r="42" spans="1:11">
      <c r="A42" s="208" t="s">
        <v>103</v>
      </c>
      <c r="B42" s="209"/>
      <c r="C42" s="209"/>
      <c r="D42" s="209"/>
      <c r="E42" s="209"/>
      <c r="F42" s="209"/>
      <c r="G42" s="209"/>
      <c r="H42" s="210"/>
      <c r="I42" s="1">
        <v>36</v>
      </c>
      <c r="J42" s="6">
        <v>179357429</v>
      </c>
      <c r="K42" s="6">
        <v>169250050</v>
      </c>
    </row>
    <row r="43" spans="1:11">
      <c r="A43" s="208" t="s">
        <v>104</v>
      </c>
      <c r="B43" s="209"/>
      <c r="C43" s="209"/>
      <c r="D43" s="209"/>
      <c r="E43" s="209"/>
      <c r="F43" s="209"/>
      <c r="G43" s="209"/>
      <c r="H43" s="210"/>
      <c r="I43" s="1">
        <v>37</v>
      </c>
      <c r="J43" s="6">
        <v>18471774</v>
      </c>
      <c r="K43" s="6">
        <v>22007923</v>
      </c>
    </row>
    <row r="44" spans="1:11">
      <c r="A44" s="208" t="s">
        <v>77</v>
      </c>
      <c r="B44" s="209"/>
      <c r="C44" s="209"/>
      <c r="D44" s="209"/>
      <c r="E44" s="209"/>
      <c r="F44" s="209"/>
      <c r="G44" s="209"/>
      <c r="H44" s="210"/>
      <c r="I44" s="1">
        <v>38</v>
      </c>
      <c r="J44" s="6">
        <v>219017581</v>
      </c>
      <c r="K44" s="6">
        <v>234376179</v>
      </c>
    </row>
    <row r="45" spans="1:11">
      <c r="A45" s="208" t="s">
        <v>78</v>
      </c>
      <c r="B45" s="209"/>
      <c r="C45" s="209"/>
      <c r="D45" s="209"/>
      <c r="E45" s="209"/>
      <c r="F45" s="209"/>
      <c r="G45" s="209"/>
      <c r="H45" s="210"/>
      <c r="I45" s="1">
        <v>39</v>
      </c>
      <c r="J45" s="6">
        <v>186457089</v>
      </c>
      <c r="K45" s="6">
        <v>197374938</v>
      </c>
    </row>
    <row r="46" spans="1:11">
      <c r="A46" s="208" t="s">
        <v>79</v>
      </c>
      <c r="B46" s="209"/>
      <c r="C46" s="209"/>
      <c r="D46" s="209"/>
      <c r="E46" s="209"/>
      <c r="F46" s="209"/>
      <c r="G46" s="209"/>
      <c r="H46" s="210"/>
      <c r="I46" s="1">
        <v>40</v>
      </c>
      <c r="J46" s="6">
        <v>187154</v>
      </c>
      <c r="K46" s="6">
        <v>308810</v>
      </c>
    </row>
    <row r="47" spans="1:11">
      <c r="A47" s="208" t="s">
        <v>80</v>
      </c>
      <c r="B47" s="209"/>
      <c r="C47" s="209"/>
      <c r="D47" s="209"/>
      <c r="E47" s="209"/>
      <c r="F47" s="209"/>
      <c r="G47" s="209"/>
      <c r="H47" s="210"/>
      <c r="I47" s="1">
        <v>41</v>
      </c>
      <c r="J47" s="6">
        <v>99196160</v>
      </c>
      <c r="K47" s="6">
        <v>5687385</v>
      </c>
    </row>
    <row r="48" spans="1:11">
      <c r="A48" s="208" t="s">
        <v>81</v>
      </c>
      <c r="B48" s="209"/>
      <c r="C48" s="209"/>
      <c r="D48" s="209"/>
      <c r="E48" s="209"/>
      <c r="F48" s="209"/>
      <c r="G48" s="209"/>
      <c r="H48" s="210"/>
      <c r="I48" s="1">
        <v>42</v>
      </c>
      <c r="J48" s="6"/>
      <c r="K48" s="6"/>
    </row>
    <row r="49" spans="1:11">
      <c r="A49" s="208" t="s">
        <v>92</v>
      </c>
      <c r="B49" s="209"/>
      <c r="C49" s="209"/>
      <c r="D49" s="209"/>
      <c r="E49" s="209"/>
      <c r="F49" s="209"/>
      <c r="G49" s="209"/>
      <c r="H49" s="210"/>
      <c r="I49" s="1">
        <v>43</v>
      </c>
      <c r="J49" s="116">
        <f>SUM(J50:J55)</f>
        <v>1160213195</v>
      </c>
      <c r="K49" s="116">
        <f>SUM(K50:K55)</f>
        <v>1238477434</v>
      </c>
    </row>
    <row r="50" spans="1:11">
      <c r="A50" s="208" t="s">
        <v>165</v>
      </c>
      <c r="B50" s="209"/>
      <c r="C50" s="209"/>
      <c r="D50" s="209"/>
      <c r="E50" s="209"/>
      <c r="F50" s="209"/>
      <c r="G50" s="209"/>
      <c r="H50" s="210"/>
      <c r="I50" s="1">
        <v>44</v>
      </c>
      <c r="J50" s="50">
        <v>90847251.119334295</v>
      </c>
      <c r="K50" s="50">
        <f>119323+96853454</f>
        <v>96972777</v>
      </c>
    </row>
    <row r="51" spans="1:11">
      <c r="A51" s="208" t="s">
        <v>166</v>
      </c>
      <c r="B51" s="209"/>
      <c r="C51" s="209"/>
      <c r="D51" s="209"/>
      <c r="E51" s="209"/>
      <c r="F51" s="209"/>
      <c r="G51" s="209"/>
      <c r="H51" s="210"/>
      <c r="I51" s="1">
        <v>45</v>
      </c>
      <c r="J51" s="6">
        <v>992208556.88066566</v>
      </c>
      <c r="K51" s="6">
        <f>1154848208-96853454</f>
        <v>1057994754</v>
      </c>
    </row>
    <row r="52" spans="1:11">
      <c r="A52" s="208" t="s">
        <v>167</v>
      </c>
      <c r="B52" s="209"/>
      <c r="C52" s="209"/>
      <c r="D52" s="209"/>
      <c r="E52" s="209"/>
      <c r="F52" s="209"/>
      <c r="G52" s="209"/>
      <c r="H52" s="210"/>
      <c r="I52" s="1">
        <v>46</v>
      </c>
      <c r="J52" s="6"/>
      <c r="K52" s="6"/>
    </row>
    <row r="53" spans="1:11">
      <c r="A53" s="208" t="s">
        <v>168</v>
      </c>
      <c r="B53" s="209"/>
      <c r="C53" s="209"/>
      <c r="D53" s="209"/>
      <c r="E53" s="209"/>
      <c r="F53" s="209"/>
      <c r="G53" s="209"/>
      <c r="H53" s="210"/>
      <c r="I53" s="1">
        <v>47</v>
      </c>
      <c r="J53" s="6"/>
      <c r="K53" s="6"/>
    </row>
    <row r="54" spans="1:11">
      <c r="A54" s="208" t="s">
        <v>5</v>
      </c>
      <c r="B54" s="209"/>
      <c r="C54" s="209"/>
      <c r="D54" s="209"/>
      <c r="E54" s="209"/>
      <c r="F54" s="209"/>
      <c r="G54" s="209"/>
      <c r="H54" s="210"/>
      <c r="I54" s="1">
        <v>48</v>
      </c>
      <c r="J54" s="6">
        <v>46098623</v>
      </c>
      <c r="K54" s="6">
        <v>55009516</v>
      </c>
    </row>
    <row r="55" spans="1:11">
      <c r="A55" s="208" t="s">
        <v>6</v>
      </c>
      <c r="B55" s="209"/>
      <c r="C55" s="209"/>
      <c r="D55" s="209"/>
      <c r="E55" s="209"/>
      <c r="F55" s="209"/>
      <c r="G55" s="209"/>
      <c r="H55" s="210"/>
      <c r="I55" s="1">
        <v>49</v>
      </c>
      <c r="J55" s="6">
        <v>31058764</v>
      </c>
      <c r="K55" s="6">
        <f>28619710-119323</f>
        <v>28500387</v>
      </c>
    </row>
    <row r="56" spans="1:11">
      <c r="A56" s="208" t="s">
        <v>93</v>
      </c>
      <c r="B56" s="209"/>
      <c r="C56" s="209"/>
      <c r="D56" s="209"/>
      <c r="E56" s="209"/>
      <c r="F56" s="209"/>
      <c r="G56" s="209"/>
      <c r="H56" s="210"/>
      <c r="I56" s="1">
        <v>50</v>
      </c>
      <c r="J56" s="116">
        <f>SUM(J57:J63)</f>
        <v>30114845</v>
      </c>
      <c r="K56" s="116">
        <f>SUM(K57:K63)</f>
        <v>17583822</v>
      </c>
    </row>
    <row r="57" spans="1:11">
      <c r="A57" s="208" t="s">
        <v>67</v>
      </c>
      <c r="B57" s="209"/>
      <c r="C57" s="209"/>
      <c r="D57" s="209"/>
      <c r="E57" s="209"/>
      <c r="F57" s="209"/>
      <c r="G57" s="209"/>
      <c r="H57" s="210"/>
      <c r="I57" s="1">
        <v>51</v>
      </c>
      <c r="J57" s="6"/>
      <c r="K57" s="6"/>
    </row>
    <row r="58" spans="1:11">
      <c r="A58" s="208" t="s">
        <v>68</v>
      </c>
      <c r="B58" s="209"/>
      <c r="C58" s="209"/>
      <c r="D58" s="209"/>
      <c r="E58" s="209"/>
      <c r="F58" s="209"/>
      <c r="G58" s="209"/>
      <c r="H58" s="210"/>
      <c r="I58" s="1">
        <v>52</v>
      </c>
      <c r="J58" s="6">
        <v>1209550</v>
      </c>
      <c r="K58" s="6">
        <v>1349550</v>
      </c>
    </row>
    <row r="59" spans="1:11">
      <c r="A59" s="208" t="s">
        <v>206</v>
      </c>
      <c r="B59" s="209"/>
      <c r="C59" s="209"/>
      <c r="D59" s="209"/>
      <c r="E59" s="209"/>
      <c r="F59" s="209"/>
      <c r="G59" s="209"/>
      <c r="H59" s="210"/>
      <c r="I59" s="1">
        <v>53</v>
      </c>
      <c r="J59" s="6"/>
      <c r="K59" s="6"/>
    </row>
    <row r="60" spans="1:11">
      <c r="A60" s="208" t="s">
        <v>74</v>
      </c>
      <c r="B60" s="209"/>
      <c r="C60" s="209"/>
      <c r="D60" s="209"/>
      <c r="E60" s="209"/>
      <c r="F60" s="209"/>
      <c r="G60" s="209"/>
      <c r="H60" s="210"/>
      <c r="I60" s="1">
        <v>54</v>
      </c>
      <c r="J60" s="6"/>
      <c r="K60" s="6"/>
    </row>
    <row r="61" spans="1:11">
      <c r="A61" s="208" t="s">
        <v>75</v>
      </c>
      <c r="B61" s="209"/>
      <c r="C61" s="209"/>
      <c r="D61" s="209"/>
      <c r="E61" s="209"/>
      <c r="F61" s="209"/>
      <c r="G61" s="209"/>
      <c r="H61" s="210"/>
      <c r="I61" s="1">
        <v>55</v>
      </c>
      <c r="J61" s="6"/>
      <c r="K61" s="6"/>
    </row>
    <row r="62" spans="1:11">
      <c r="A62" s="208" t="s">
        <v>76</v>
      </c>
      <c r="B62" s="209"/>
      <c r="C62" s="209"/>
      <c r="D62" s="209"/>
      <c r="E62" s="209"/>
      <c r="F62" s="209"/>
      <c r="G62" s="209"/>
      <c r="H62" s="210"/>
      <c r="I62" s="1">
        <v>56</v>
      </c>
      <c r="J62" s="6">
        <v>28905295</v>
      </c>
      <c r="K62" s="6">
        <f>17583822-K58</f>
        <v>16234272</v>
      </c>
    </row>
    <row r="63" spans="1:11">
      <c r="A63" s="208" t="s">
        <v>40</v>
      </c>
      <c r="B63" s="209"/>
      <c r="C63" s="209"/>
      <c r="D63" s="209"/>
      <c r="E63" s="209"/>
      <c r="F63" s="209"/>
      <c r="G63" s="209"/>
      <c r="H63" s="210"/>
      <c r="I63" s="1">
        <v>57</v>
      </c>
      <c r="J63" s="6"/>
      <c r="K63" s="6"/>
    </row>
    <row r="64" spans="1:11">
      <c r="A64" s="208" t="s">
        <v>172</v>
      </c>
      <c r="B64" s="209"/>
      <c r="C64" s="209"/>
      <c r="D64" s="209"/>
      <c r="E64" s="209"/>
      <c r="F64" s="209"/>
      <c r="G64" s="209"/>
      <c r="H64" s="210"/>
      <c r="I64" s="1">
        <v>58</v>
      </c>
      <c r="J64" s="6">
        <v>365691525</v>
      </c>
      <c r="K64" s="6">
        <v>490729635</v>
      </c>
    </row>
    <row r="65" spans="1:16">
      <c r="A65" s="197" t="s">
        <v>47</v>
      </c>
      <c r="B65" s="198"/>
      <c r="C65" s="198"/>
      <c r="D65" s="198"/>
      <c r="E65" s="198"/>
      <c r="F65" s="198"/>
      <c r="G65" s="198"/>
      <c r="H65" s="199"/>
      <c r="I65" s="1">
        <v>59</v>
      </c>
      <c r="J65" s="6">
        <v>31036968</v>
      </c>
      <c r="K65" s="6">
        <v>48498675</v>
      </c>
    </row>
    <row r="66" spans="1:16">
      <c r="A66" s="197" t="s">
        <v>205</v>
      </c>
      <c r="B66" s="198"/>
      <c r="C66" s="198"/>
      <c r="D66" s="198"/>
      <c r="E66" s="198"/>
      <c r="F66" s="198"/>
      <c r="G66" s="198"/>
      <c r="H66" s="199"/>
      <c r="I66" s="1">
        <v>60</v>
      </c>
      <c r="J66" s="116">
        <f>J7+J8+J40+J65</f>
        <v>5294568091</v>
      </c>
      <c r="K66" s="116">
        <f>K7+K8+K40+K65</f>
        <v>5395840728</v>
      </c>
      <c r="N66" s="112"/>
    </row>
    <row r="67" spans="1:16">
      <c r="A67" s="211" t="s">
        <v>82</v>
      </c>
      <c r="B67" s="212"/>
      <c r="C67" s="212"/>
      <c r="D67" s="212"/>
      <c r="E67" s="212"/>
      <c r="F67" s="212"/>
      <c r="G67" s="212"/>
      <c r="H67" s="213"/>
      <c r="I67" s="4">
        <v>61</v>
      </c>
      <c r="J67" s="7"/>
      <c r="K67" s="7"/>
    </row>
    <row r="68" spans="1:16">
      <c r="A68" s="214" t="s">
        <v>49</v>
      </c>
      <c r="B68" s="215"/>
      <c r="C68" s="215"/>
      <c r="D68" s="215"/>
      <c r="E68" s="215"/>
      <c r="F68" s="215"/>
      <c r="G68" s="215"/>
      <c r="H68" s="215"/>
      <c r="I68" s="215"/>
      <c r="J68" s="215"/>
      <c r="K68" s="216"/>
    </row>
    <row r="69" spans="1:16">
      <c r="A69" s="194" t="s">
        <v>159</v>
      </c>
      <c r="B69" s="195"/>
      <c r="C69" s="195"/>
      <c r="D69" s="195"/>
      <c r="E69" s="195"/>
      <c r="F69" s="195"/>
      <c r="G69" s="195"/>
      <c r="H69" s="196"/>
      <c r="I69" s="3">
        <v>62</v>
      </c>
      <c r="J69" s="117">
        <f>J70+J71+J72+J78+J79+J82+J85</f>
        <v>1945307178</v>
      </c>
      <c r="K69" s="117">
        <f>K70+K71+K72+K78+K79+K82+K85</f>
        <v>2016487925</v>
      </c>
      <c r="L69" s="112"/>
      <c r="M69" s="112"/>
    </row>
    <row r="70" spans="1:16">
      <c r="A70" s="208" t="s">
        <v>117</v>
      </c>
      <c r="B70" s="209"/>
      <c r="C70" s="209"/>
      <c r="D70" s="209"/>
      <c r="E70" s="209"/>
      <c r="F70" s="209"/>
      <c r="G70" s="209"/>
      <c r="H70" s="210"/>
      <c r="I70" s="1">
        <v>63</v>
      </c>
      <c r="J70" s="6">
        <v>133372000</v>
      </c>
      <c r="K70" s="6">
        <v>133372000</v>
      </c>
      <c r="L70" s="112"/>
      <c r="M70" s="112"/>
    </row>
    <row r="71" spans="1:16">
      <c r="A71" s="208" t="s">
        <v>118</v>
      </c>
      <c r="B71" s="209"/>
      <c r="C71" s="209"/>
      <c r="D71" s="209"/>
      <c r="E71" s="209"/>
      <c r="F71" s="209"/>
      <c r="G71" s="209"/>
      <c r="H71" s="210"/>
      <c r="I71" s="1">
        <v>64</v>
      </c>
      <c r="J71" s="6">
        <v>881515683</v>
      </c>
      <c r="K71" s="6">
        <v>881489590</v>
      </c>
      <c r="M71" s="112"/>
    </row>
    <row r="72" spans="1:16">
      <c r="A72" s="208" t="s">
        <v>119</v>
      </c>
      <c r="B72" s="209"/>
      <c r="C72" s="209"/>
      <c r="D72" s="209"/>
      <c r="E72" s="209"/>
      <c r="F72" s="209"/>
      <c r="G72" s="209"/>
      <c r="H72" s="210"/>
      <c r="I72" s="1">
        <v>65</v>
      </c>
      <c r="J72" s="116">
        <f>J73+J74-J75+J76+J77</f>
        <v>-31445699</v>
      </c>
      <c r="K72" s="116">
        <f>K73+K74-K75+K76+K77</f>
        <v>-94619769</v>
      </c>
      <c r="O72" s="112"/>
    </row>
    <row r="73" spans="1:16">
      <c r="A73" s="208" t="s">
        <v>120</v>
      </c>
      <c r="B73" s="209"/>
      <c r="C73" s="209"/>
      <c r="D73" s="209"/>
      <c r="E73" s="209"/>
      <c r="F73" s="209"/>
      <c r="G73" s="209"/>
      <c r="H73" s="210"/>
      <c r="I73" s="1">
        <v>66</v>
      </c>
      <c r="J73" s="6"/>
      <c r="K73" s="6"/>
    </row>
    <row r="74" spans="1:16">
      <c r="A74" s="208" t="s">
        <v>121</v>
      </c>
      <c r="B74" s="209"/>
      <c r="C74" s="209"/>
      <c r="D74" s="209"/>
      <c r="E74" s="209"/>
      <c r="F74" s="209"/>
      <c r="G74" s="209"/>
      <c r="H74" s="210"/>
      <c r="I74" s="1">
        <v>67</v>
      </c>
      <c r="J74" s="6"/>
      <c r="K74" s="6"/>
    </row>
    <row r="75" spans="1:16">
      <c r="A75" s="208" t="s">
        <v>109</v>
      </c>
      <c r="B75" s="209"/>
      <c r="C75" s="209"/>
      <c r="D75" s="209"/>
      <c r="E75" s="209"/>
      <c r="F75" s="209"/>
      <c r="G75" s="209"/>
      <c r="H75" s="210"/>
      <c r="I75" s="1">
        <v>68</v>
      </c>
      <c r="J75" s="6">
        <v>197517</v>
      </c>
      <c r="K75" s="6">
        <v>87600</v>
      </c>
      <c r="N75" s="112"/>
      <c r="P75" s="124"/>
    </row>
    <row r="76" spans="1:16">
      <c r="A76" s="208" t="s">
        <v>110</v>
      </c>
      <c r="B76" s="209"/>
      <c r="C76" s="209"/>
      <c r="D76" s="209"/>
      <c r="E76" s="209"/>
      <c r="F76" s="209"/>
      <c r="G76" s="209"/>
      <c r="H76" s="210"/>
      <c r="I76" s="1">
        <v>69</v>
      </c>
      <c r="J76" s="6"/>
      <c r="K76" s="6"/>
      <c r="M76" s="112"/>
      <c r="O76" s="112"/>
      <c r="P76" s="124"/>
    </row>
    <row r="77" spans="1:16">
      <c r="A77" s="208" t="s">
        <v>111</v>
      </c>
      <c r="B77" s="209"/>
      <c r="C77" s="209"/>
      <c r="D77" s="209"/>
      <c r="E77" s="209"/>
      <c r="F77" s="209"/>
      <c r="G77" s="209"/>
      <c r="H77" s="210"/>
      <c r="I77" s="1">
        <v>70</v>
      </c>
      <c r="J77" s="6">
        <f>-31246146-2036</f>
        <v>-31248182</v>
      </c>
      <c r="K77" s="6">
        <v>-94532169</v>
      </c>
      <c r="P77" s="124"/>
    </row>
    <row r="78" spans="1:16">
      <c r="A78" s="208" t="s">
        <v>112</v>
      </c>
      <c r="B78" s="209"/>
      <c r="C78" s="209"/>
      <c r="D78" s="209"/>
      <c r="E78" s="209"/>
      <c r="F78" s="209"/>
      <c r="G78" s="209"/>
      <c r="H78" s="210"/>
      <c r="I78" s="1">
        <v>71</v>
      </c>
      <c r="J78" s="6">
        <v>4981868</v>
      </c>
      <c r="K78" s="6">
        <v>13566630</v>
      </c>
      <c r="P78" s="124"/>
    </row>
    <row r="79" spans="1:16">
      <c r="A79" s="208" t="s">
        <v>202</v>
      </c>
      <c r="B79" s="209"/>
      <c r="C79" s="209"/>
      <c r="D79" s="209"/>
      <c r="E79" s="209"/>
      <c r="F79" s="209"/>
      <c r="G79" s="209"/>
      <c r="H79" s="210"/>
      <c r="I79" s="1">
        <v>72</v>
      </c>
      <c r="J79" s="116">
        <f>J80-J81</f>
        <v>712034470</v>
      </c>
      <c r="K79" s="116">
        <f>K80-K81</f>
        <v>916898363</v>
      </c>
      <c r="L79" s="112"/>
      <c r="P79" s="124"/>
    </row>
    <row r="80" spans="1:16">
      <c r="A80" s="217" t="s">
        <v>137</v>
      </c>
      <c r="B80" s="218"/>
      <c r="C80" s="218"/>
      <c r="D80" s="218"/>
      <c r="E80" s="218"/>
      <c r="F80" s="218"/>
      <c r="G80" s="218"/>
      <c r="H80" s="219"/>
      <c r="I80" s="1">
        <v>73</v>
      </c>
      <c r="J80" s="6">
        <v>712034470</v>
      </c>
      <c r="K80" s="6">
        <v>916898363</v>
      </c>
      <c r="P80" s="125"/>
    </row>
    <row r="81" spans="1:14">
      <c r="A81" s="217" t="s">
        <v>138</v>
      </c>
      <c r="B81" s="218"/>
      <c r="C81" s="218"/>
      <c r="D81" s="218"/>
      <c r="E81" s="218"/>
      <c r="F81" s="218"/>
      <c r="G81" s="218"/>
      <c r="H81" s="219"/>
      <c r="I81" s="1">
        <v>74</v>
      </c>
      <c r="J81" s="6"/>
      <c r="K81" s="6"/>
      <c r="N81" s="112"/>
    </row>
    <row r="82" spans="1:14">
      <c r="A82" s="208" t="s">
        <v>203</v>
      </c>
      <c r="B82" s="209"/>
      <c r="C82" s="209"/>
      <c r="D82" s="209"/>
      <c r="E82" s="209"/>
      <c r="F82" s="209"/>
      <c r="G82" s="209"/>
      <c r="H82" s="210"/>
      <c r="I82" s="1">
        <v>75</v>
      </c>
      <c r="J82" s="116">
        <f>J83-J84</f>
        <v>242291273</v>
      </c>
      <c r="K82" s="116">
        <f>K83-K84</f>
        <v>162799998</v>
      </c>
    </row>
    <row r="83" spans="1:14">
      <c r="A83" s="217" t="s">
        <v>139</v>
      </c>
      <c r="B83" s="218"/>
      <c r="C83" s="218"/>
      <c r="D83" s="218"/>
      <c r="E83" s="218"/>
      <c r="F83" s="218"/>
      <c r="G83" s="218"/>
      <c r="H83" s="219"/>
      <c r="I83" s="1">
        <v>76</v>
      </c>
      <c r="J83" s="6">
        <v>242291273</v>
      </c>
      <c r="K83" s="6">
        <v>162799998</v>
      </c>
      <c r="L83" s="112"/>
      <c r="N83" s="125"/>
    </row>
    <row r="84" spans="1:14">
      <c r="A84" s="217" t="s">
        <v>140</v>
      </c>
      <c r="B84" s="218"/>
      <c r="C84" s="218"/>
      <c r="D84" s="218"/>
      <c r="E84" s="218"/>
      <c r="F84" s="218"/>
      <c r="G84" s="218"/>
      <c r="H84" s="219"/>
      <c r="I84" s="1">
        <v>77</v>
      </c>
      <c r="J84" s="6"/>
      <c r="K84" s="6"/>
    </row>
    <row r="85" spans="1:14">
      <c r="A85" s="208" t="s">
        <v>141</v>
      </c>
      <c r="B85" s="209"/>
      <c r="C85" s="209"/>
      <c r="D85" s="209"/>
      <c r="E85" s="209"/>
      <c r="F85" s="209"/>
      <c r="G85" s="209"/>
      <c r="H85" s="210"/>
      <c r="I85" s="1">
        <v>78</v>
      </c>
      <c r="J85" s="6">
        <v>2557583</v>
      </c>
      <c r="K85" s="6">
        <v>2981113</v>
      </c>
      <c r="L85" s="112"/>
      <c r="M85" s="112"/>
    </row>
    <row r="86" spans="1:14">
      <c r="A86" s="197" t="s">
        <v>13</v>
      </c>
      <c r="B86" s="198"/>
      <c r="C86" s="198"/>
      <c r="D86" s="198"/>
      <c r="E86" s="198"/>
      <c r="F86" s="198"/>
      <c r="G86" s="198"/>
      <c r="H86" s="199"/>
      <c r="I86" s="1">
        <v>79</v>
      </c>
      <c r="J86" s="116">
        <f>SUM(J87:J89)</f>
        <v>106761250</v>
      </c>
      <c r="K86" s="116">
        <f>SUM(K87:K89)</f>
        <v>106496914</v>
      </c>
    </row>
    <row r="87" spans="1:14">
      <c r="A87" s="208" t="s">
        <v>105</v>
      </c>
      <c r="B87" s="209"/>
      <c r="C87" s="209"/>
      <c r="D87" s="209"/>
      <c r="E87" s="209"/>
      <c r="F87" s="209"/>
      <c r="G87" s="209"/>
      <c r="H87" s="210"/>
      <c r="I87" s="1">
        <v>80</v>
      </c>
      <c r="J87" s="6">
        <v>44227485</v>
      </c>
      <c r="K87" s="6">
        <v>37289160</v>
      </c>
    </row>
    <row r="88" spans="1:14">
      <c r="A88" s="208" t="s">
        <v>106</v>
      </c>
      <c r="B88" s="209"/>
      <c r="C88" s="209"/>
      <c r="D88" s="209"/>
      <c r="E88" s="209"/>
      <c r="F88" s="209"/>
      <c r="G88" s="209"/>
      <c r="H88" s="210"/>
      <c r="I88" s="1">
        <v>81</v>
      </c>
      <c r="J88" s="6"/>
      <c r="K88" s="6"/>
    </row>
    <row r="89" spans="1:14">
      <c r="A89" s="208" t="s">
        <v>107</v>
      </c>
      <c r="B89" s="209"/>
      <c r="C89" s="209"/>
      <c r="D89" s="209"/>
      <c r="E89" s="209"/>
      <c r="F89" s="209"/>
      <c r="G89" s="209"/>
      <c r="H89" s="210"/>
      <c r="I89" s="1">
        <v>82</v>
      </c>
      <c r="J89" s="6">
        <v>62533765</v>
      </c>
      <c r="K89" s="6">
        <v>69207754</v>
      </c>
    </row>
    <row r="90" spans="1:14">
      <c r="A90" s="197" t="s">
        <v>14</v>
      </c>
      <c r="B90" s="198"/>
      <c r="C90" s="198"/>
      <c r="D90" s="198"/>
      <c r="E90" s="198"/>
      <c r="F90" s="198"/>
      <c r="G90" s="198"/>
      <c r="H90" s="199"/>
      <c r="I90" s="1">
        <v>83</v>
      </c>
      <c r="J90" s="116">
        <f>SUM(J91:J99)</f>
        <v>1489788805</v>
      </c>
      <c r="K90" s="116">
        <f>SUM(K91:K99)</f>
        <v>1601089906</v>
      </c>
    </row>
    <row r="91" spans="1:14">
      <c r="A91" s="208" t="s">
        <v>108</v>
      </c>
      <c r="B91" s="209"/>
      <c r="C91" s="209"/>
      <c r="D91" s="209"/>
      <c r="E91" s="209"/>
      <c r="F91" s="209"/>
      <c r="G91" s="209"/>
      <c r="H91" s="210"/>
      <c r="I91" s="1">
        <v>84</v>
      </c>
      <c r="J91" s="50">
        <v>1030139137.2116235</v>
      </c>
      <c r="K91" s="50"/>
    </row>
    <row r="92" spans="1:14">
      <c r="A92" s="208" t="s">
        <v>207</v>
      </c>
      <c r="B92" s="209"/>
      <c r="C92" s="209"/>
      <c r="D92" s="209"/>
      <c r="E92" s="209"/>
      <c r="F92" s="209"/>
      <c r="G92" s="209"/>
      <c r="H92" s="210"/>
      <c r="I92" s="1">
        <v>85</v>
      </c>
      <c r="J92" s="6"/>
      <c r="K92" s="6"/>
    </row>
    <row r="93" spans="1:14">
      <c r="A93" s="208" t="s">
        <v>0</v>
      </c>
      <c r="B93" s="209"/>
      <c r="C93" s="209"/>
      <c r="D93" s="209"/>
      <c r="E93" s="209"/>
      <c r="F93" s="209"/>
      <c r="G93" s="209"/>
      <c r="H93" s="210"/>
      <c r="I93" s="1">
        <v>86</v>
      </c>
      <c r="J93" s="6">
        <v>279040446.78837645</v>
      </c>
      <c r="K93" s="6">
        <f>1152016317-K91+71015353</f>
        <v>1223031670</v>
      </c>
    </row>
    <row r="94" spans="1:14">
      <c r="A94" s="208" t="s">
        <v>208</v>
      </c>
      <c r="B94" s="209"/>
      <c r="C94" s="209"/>
      <c r="D94" s="209"/>
      <c r="E94" s="209"/>
      <c r="F94" s="209"/>
      <c r="G94" s="209"/>
      <c r="H94" s="210"/>
      <c r="I94" s="1">
        <v>87</v>
      </c>
      <c r="J94" s="6"/>
      <c r="K94" s="6"/>
    </row>
    <row r="95" spans="1:14">
      <c r="A95" s="208" t="s">
        <v>209</v>
      </c>
      <c r="B95" s="209"/>
      <c r="C95" s="209"/>
      <c r="D95" s="209"/>
      <c r="E95" s="209"/>
      <c r="F95" s="209"/>
      <c r="G95" s="209"/>
      <c r="H95" s="210"/>
      <c r="I95" s="1">
        <v>88</v>
      </c>
      <c r="J95" s="6"/>
      <c r="K95" s="6"/>
    </row>
    <row r="96" spans="1:14">
      <c r="A96" s="208" t="s">
        <v>210</v>
      </c>
      <c r="B96" s="209"/>
      <c r="C96" s="209"/>
      <c r="D96" s="209"/>
      <c r="E96" s="209"/>
      <c r="F96" s="209"/>
      <c r="G96" s="209"/>
      <c r="H96" s="210"/>
      <c r="I96" s="1">
        <v>89</v>
      </c>
      <c r="J96" s="6"/>
      <c r="K96" s="6">
        <v>199574036</v>
      </c>
    </row>
    <row r="97" spans="1:11">
      <c r="A97" s="208" t="s">
        <v>85</v>
      </c>
      <c r="B97" s="209"/>
      <c r="C97" s="209"/>
      <c r="D97" s="209"/>
      <c r="E97" s="209"/>
      <c r="F97" s="209"/>
      <c r="G97" s="209"/>
      <c r="H97" s="210"/>
      <c r="I97" s="1">
        <v>90</v>
      </c>
      <c r="J97" s="6"/>
      <c r="K97" s="6"/>
    </row>
    <row r="98" spans="1:11">
      <c r="A98" s="208" t="s">
        <v>83</v>
      </c>
      <c r="B98" s="209"/>
      <c r="C98" s="209"/>
      <c r="D98" s="209"/>
      <c r="E98" s="209"/>
      <c r="F98" s="209"/>
      <c r="G98" s="209"/>
      <c r="H98" s="210"/>
      <c r="I98" s="1">
        <v>91</v>
      </c>
      <c r="J98" s="6">
        <v>3932337</v>
      </c>
      <c r="K98" s="50">
        <v>6673134</v>
      </c>
    </row>
    <row r="99" spans="1:11">
      <c r="A99" s="208" t="s">
        <v>84</v>
      </c>
      <c r="B99" s="209"/>
      <c r="C99" s="209"/>
      <c r="D99" s="209"/>
      <c r="E99" s="209"/>
      <c r="F99" s="209"/>
      <c r="G99" s="209"/>
      <c r="H99" s="210"/>
      <c r="I99" s="1">
        <v>92</v>
      </c>
      <c r="J99" s="6">
        <v>176676884</v>
      </c>
      <c r="K99" s="6">
        <v>171811066</v>
      </c>
    </row>
    <row r="100" spans="1:11">
      <c r="A100" s="197" t="s">
        <v>15</v>
      </c>
      <c r="B100" s="198"/>
      <c r="C100" s="198"/>
      <c r="D100" s="198"/>
      <c r="E100" s="198"/>
      <c r="F100" s="198"/>
      <c r="G100" s="198"/>
      <c r="H100" s="199"/>
      <c r="I100" s="1">
        <v>93</v>
      </c>
      <c r="J100" s="116">
        <f>SUM(J101:J112)</f>
        <v>1652994327</v>
      </c>
      <c r="K100" s="116">
        <f>SUM(K101:K112)</f>
        <v>1545779942</v>
      </c>
    </row>
    <row r="101" spans="1:11">
      <c r="A101" s="208" t="s">
        <v>108</v>
      </c>
      <c r="B101" s="209"/>
      <c r="C101" s="209"/>
      <c r="D101" s="209"/>
      <c r="E101" s="209"/>
      <c r="F101" s="209"/>
      <c r="G101" s="209"/>
      <c r="H101" s="210"/>
      <c r="I101" s="1">
        <v>94</v>
      </c>
      <c r="J101" s="6">
        <v>299242316.29587573</v>
      </c>
      <c r="K101" s="6">
        <f>3677904+227977+44953569</f>
        <v>48859450</v>
      </c>
    </row>
    <row r="102" spans="1:11">
      <c r="A102" s="208" t="s">
        <v>207</v>
      </c>
      <c r="B102" s="209"/>
      <c r="C102" s="209"/>
      <c r="D102" s="209"/>
      <c r="E102" s="209"/>
      <c r="F102" s="209"/>
      <c r="G102" s="209"/>
      <c r="H102" s="210"/>
      <c r="I102" s="1">
        <v>95</v>
      </c>
      <c r="J102" s="6"/>
      <c r="K102" s="6"/>
    </row>
    <row r="103" spans="1:11">
      <c r="A103" s="208" t="s">
        <v>0</v>
      </c>
      <c r="B103" s="209"/>
      <c r="C103" s="209"/>
      <c r="D103" s="209"/>
      <c r="E103" s="209"/>
      <c r="F103" s="209"/>
      <c r="G103" s="209"/>
      <c r="H103" s="210"/>
      <c r="I103" s="1">
        <v>96</v>
      </c>
      <c r="J103" s="6">
        <v>331897479.16514742</v>
      </c>
      <c r="K103" s="6">
        <f>659430568-71015353</f>
        <v>588415215</v>
      </c>
    </row>
    <row r="104" spans="1:11">
      <c r="A104" s="208" t="s">
        <v>208</v>
      </c>
      <c r="B104" s="209"/>
      <c r="C104" s="209"/>
      <c r="D104" s="209"/>
      <c r="E104" s="209"/>
      <c r="F104" s="209"/>
      <c r="G104" s="209"/>
      <c r="H104" s="210"/>
      <c r="I104" s="1">
        <v>97</v>
      </c>
      <c r="J104" s="6"/>
      <c r="K104" s="6"/>
    </row>
    <row r="105" spans="1:11">
      <c r="A105" s="208" t="s">
        <v>209</v>
      </c>
      <c r="B105" s="209"/>
      <c r="C105" s="209"/>
      <c r="D105" s="209"/>
      <c r="E105" s="209"/>
      <c r="F105" s="209"/>
      <c r="G105" s="209"/>
      <c r="H105" s="210"/>
      <c r="I105" s="1">
        <v>98</v>
      </c>
      <c r="J105" s="6">
        <v>797559916.53897691</v>
      </c>
      <c r="K105" s="6">
        <f>797927129-3677904</f>
        <v>794249225</v>
      </c>
    </row>
    <row r="106" spans="1:11">
      <c r="A106" s="208" t="s">
        <v>210</v>
      </c>
      <c r="B106" s="209"/>
      <c r="C106" s="209"/>
      <c r="D106" s="209"/>
      <c r="E106" s="209"/>
      <c r="F106" s="209"/>
      <c r="G106" s="209"/>
      <c r="H106" s="210"/>
      <c r="I106" s="1">
        <v>99</v>
      </c>
      <c r="J106" s="6">
        <v>116537440</v>
      </c>
      <c r="K106" s="6">
        <v>123647</v>
      </c>
    </row>
    <row r="107" spans="1:11">
      <c r="A107" s="208" t="s">
        <v>85</v>
      </c>
      <c r="B107" s="209"/>
      <c r="C107" s="209"/>
      <c r="D107" s="209"/>
      <c r="E107" s="209"/>
      <c r="F107" s="209"/>
      <c r="G107" s="209"/>
      <c r="H107" s="210"/>
      <c r="I107" s="1">
        <v>100</v>
      </c>
      <c r="J107" s="6"/>
      <c r="K107" s="6"/>
    </row>
    <row r="108" spans="1:11">
      <c r="A108" s="208" t="s">
        <v>86</v>
      </c>
      <c r="B108" s="209"/>
      <c r="C108" s="209"/>
      <c r="D108" s="209"/>
      <c r="E108" s="209"/>
      <c r="F108" s="209"/>
      <c r="G108" s="209"/>
      <c r="H108" s="210"/>
      <c r="I108" s="1">
        <v>101</v>
      </c>
      <c r="J108" s="6">
        <v>28251919</v>
      </c>
      <c r="K108" s="6">
        <v>28263956</v>
      </c>
    </row>
    <row r="109" spans="1:11">
      <c r="A109" s="208" t="s">
        <v>87</v>
      </c>
      <c r="B109" s="209"/>
      <c r="C109" s="209"/>
      <c r="D109" s="209"/>
      <c r="E109" s="209"/>
      <c r="F109" s="209"/>
      <c r="G109" s="209"/>
      <c r="H109" s="210"/>
      <c r="I109" s="1">
        <v>102</v>
      </c>
      <c r="J109" s="6">
        <v>48684384</v>
      </c>
      <c r="K109" s="6">
        <v>52070483</v>
      </c>
    </row>
    <row r="110" spans="1:11">
      <c r="A110" s="208" t="s">
        <v>90</v>
      </c>
      <c r="B110" s="209"/>
      <c r="C110" s="209"/>
      <c r="D110" s="209"/>
      <c r="E110" s="209"/>
      <c r="F110" s="209"/>
      <c r="G110" s="209"/>
      <c r="H110" s="210"/>
      <c r="I110" s="1">
        <v>103</v>
      </c>
      <c r="J110" s="6">
        <v>145540</v>
      </c>
      <c r="K110" s="6">
        <v>185460</v>
      </c>
    </row>
    <row r="111" spans="1:11">
      <c r="A111" s="208" t="s">
        <v>88</v>
      </c>
      <c r="B111" s="209"/>
      <c r="C111" s="209"/>
      <c r="D111" s="209"/>
      <c r="E111" s="209"/>
      <c r="F111" s="209"/>
      <c r="G111" s="209"/>
      <c r="H111" s="210"/>
      <c r="I111" s="1">
        <v>104</v>
      </c>
      <c r="J111" s="6"/>
      <c r="K111" s="6"/>
    </row>
    <row r="112" spans="1:11">
      <c r="A112" s="208" t="s">
        <v>89</v>
      </c>
      <c r="B112" s="209"/>
      <c r="C112" s="209"/>
      <c r="D112" s="209"/>
      <c r="E112" s="209"/>
      <c r="F112" s="209"/>
      <c r="G112" s="209"/>
      <c r="H112" s="210"/>
      <c r="I112" s="1">
        <v>105</v>
      </c>
      <c r="J112" s="6">
        <f>30675315+17</f>
        <v>30675332</v>
      </c>
      <c r="K112" s="6">
        <f>78566118-43-44953569</f>
        <v>33612506</v>
      </c>
    </row>
    <row r="113" spans="1:13">
      <c r="A113" s="197" t="s">
        <v>1</v>
      </c>
      <c r="B113" s="198"/>
      <c r="C113" s="198"/>
      <c r="D113" s="198"/>
      <c r="E113" s="198"/>
      <c r="F113" s="198"/>
      <c r="G113" s="198"/>
      <c r="H113" s="199"/>
      <c r="I113" s="1">
        <v>106</v>
      </c>
      <c r="J113" s="6">
        <v>99716531</v>
      </c>
      <c r="K113" s="6">
        <f>126214018-227977</f>
        <v>125986041</v>
      </c>
    </row>
    <row r="114" spans="1:13">
      <c r="A114" s="197" t="s">
        <v>19</v>
      </c>
      <c r="B114" s="198"/>
      <c r="C114" s="198"/>
      <c r="D114" s="198"/>
      <c r="E114" s="198"/>
      <c r="F114" s="198"/>
      <c r="G114" s="198"/>
      <c r="H114" s="199"/>
      <c r="I114" s="1">
        <v>107</v>
      </c>
      <c r="J114" s="116">
        <f>J69+J86+J90+J100+J113</f>
        <v>5294568091</v>
      </c>
      <c r="K114" s="116">
        <f>K69+K86+K90+K100+K113</f>
        <v>5395840728</v>
      </c>
      <c r="M114" s="112"/>
    </row>
    <row r="115" spans="1:13">
      <c r="A115" s="222" t="s">
        <v>48</v>
      </c>
      <c r="B115" s="223"/>
      <c r="C115" s="223"/>
      <c r="D115" s="223"/>
      <c r="E115" s="223"/>
      <c r="F115" s="223"/>
      <c r="G115" s="223"/>
      <c r="H115" s="224"/>
      <c r="I115" s="2">
        <v>108</v>
      </c>
      <c r="J115" s="113"/>
      <c r="K115" s="113"/>
    </row>
    <row r="116" spans="1:13">
      <c r="A116" s="214" t="s">
        <v>274</v>
      </c>
      <c r="B116" s="225"/>
      <c r="C116" s="225"/>
      <c r="D116" s="225"/>
      <c r="E116" s="225"/>
      <c r="F116" s="225"/>
      <c r="G116" s="225"/>
      <c r="H116" s="225"/>
      <c r="I116" s="226"/>
      <c r="J116" s="226"/>
      <c r="K116" s="227"/>
    </row>
    <row r="117" spans="1:13">
      <c r="A117" s="194" t="s">
        <v>154</v>
      </c>
      <c r="B117" s="195"/>
      <c r="C117" s="195"/>
      <c r="D117" s="195"/>
      <c r="E117" s="195"/>
      <c r="F117" s="195"/>
      <c r="G117" s="195"/>
      <c r="H117" s="195"/>
      <c r="I117" s="228"/>
      <c r="J117" s="228"/>
      <c r="K117" s="229"/>
    </row>
    <row r="118" spans="1:13">
      <c r="A118" s="208" t="s">
        <v>3</v>
      </c>
      <c r="B118" s="209"/>
      <c r="C118" s="209"/>
      <c r="D118" s="209"/>
      <c r="E118" s="209"/>
      <c r="F118" s="209"/>
      <c r="G118" s="209"/>
      <c r="H118" s="210"/>
      <c r="I118" s="1">
        <v>109</v>
      </c>
      <c r="J118" s="6">
        <f>J69-J119</f>
        <v>1942749595</v>
      </c>
      <c r="K118" s="6">
        <f>K69-K119</f>
        <v>2013506812</v>
      </c>
    </row>
    <row r="119" spans="1:13">
      <c r="A119" s="230" t="s">
        <v>4</v>
      </c>
      <c r="B119" s="231"/>
      <c r="C119" s="231"/>
      <c r="D119" s="231"/>
      <c r="E119" s="231"/>
      <c r="F119" s="231"/>
      <c r="G119" s="231"/>
      <c r="H119" s="232"/>
      <c r="I119" s="4">
        <v>110</v>
      </c>
      <c r="J119" s="7">
        <f>J85</f>
        <v>2557583</v>
      </c>
      <c r="K119" s="7">
        <f>K85</f>
        <v>2981113</v>
      </c>
    </row>
    <row r="120" spans="1:13">
      <c r="A120" s="233" t="s">
        <v>275</v>
      </c>
      <c r="B120" s="234"/>
      <c r="C120" s="234"/>
      <c r="D120" s="234"/>
      <c r="E120" s="234"/>
      <c r="F120" s="234"/>
      <c r="G120" s="234"/>
      <c r="H120" s="234"/>
      <c r="I120" s="234"/>
      <c r="J120" s="234"/>
      <c r="K120" s="234"/>
    </row>
    <row r="121" spans="1:13">
      <c r="A121" s="220"/>
      <c r="B121" s="221"/>
      <c r="C121" s="221"/>
      <c r="D121" s="221"/>
      <c r="E121" s="221"/>
      <c r="F121" s="221"/>
      <c r="G121" s="221"/>
      <c r="H121" s="221"/>
      <c r="I121" s="221"/>
      <c r="J121" s="221"/>
      <c r="K121" s="221"/>
    </row>
    <row r="123" spans="1:13">
      <c r="J123" s="112"/>
      <c r="K123" s="112"/>
    </row>
    <row r="124" spans="1:13">
      <c r="J124" s="112"/>
      <c r="K124" s="112"/>
    </row>
  </sheetData>
  <mergeCells count="121">
    <mergeCell ref="A112:H112"/>
    <mergeCell ref="A105:H105"/>
    <mergeCell ref="A106:H106"/>
    <mergeCell ref="A107:H107"/>
    <mergeCell ref="A108:H108"/>
    <mergeCell ref="A121:K121"/>
    <mergeCell ref="A115:H115"/>
    <mergeCell ref="A116:K116"/>
    <mergeCell ref="A117:K117"/>
    <mergeCell ref="A118:H118"/>
    <mergeCell ref="A113:H113"/>
    <mergeCell ref="A114:H114"/>
    <mergeCell ref="A119:H119"/>
    <mergeCell ref="A120:K120"/>
    <mergeCell ref="A103:H103"/>
    <mergeCell ref="A104:H104"/>
    <mergeCell ref="A97:H97"/>
    <mergeCell ref="A98:H98"/>
    <mergeCell ref="A99:H99"/>
    <mergeCell ref="A100:H100"/>
    <mergeCell ref="A109:H109"/>
    <mergeCell ref="A110:H110"/>
    <mergeCell ref="A111:H111"/>
    <mergeCell ref="A94:H94"/>
    <mergeCell ref="A95:H95"/>
    <mergeCell ref="A96:H96"/>
    <mergeCell ref="A89:H89"/>
    <mergeCell ref="A90:H90"/>
    <mergeCell ref="A91:H91"/>
    <mergeCell ref="A92:H92"/>
    <mergeCell ref="A101:H101"/>
    <mergeCell ref="A102:H102"/>
    <mergeCell ref="A85:H85"/>
    <mergeCell ref="A86:H86"/>
    <mergeCell ref="A87:H87"/>
    <mergeCell ref="A88:H88"/>
    <mergeCell ref="A81:H81"/>
    <mergeCell ref="A82:H82"/>
    <mergeCell ref="A83:H83"/>
    <mergeCell ref="A84:H84"/>
    <mergeCell ref="A93:H93"/>
    <mergeCell ref="A72:H72"/>
    <mergeCell ref="A65:H65"/>
    <mergeCell ref="A66:H66"/>
    <mergeCell ref="A67:H67"/>
    <mergeCell ref="A68:K68"/>
    <mergeCell ref="A77:H77"/>
    <mergeCell ref="A78:H78"/>
    <mergeCell ref="A79:H79"/>
    <mergeCell ref="A80:H80"/>
    <mergeCell ref="A73:H73"/>
    <mergeCell ref="A74:H74"/>
    <mergeCell ref="A75:H75"/>
    <mergeCell ref="A76:H76"/>
    <mergeCell ref="A63:H63"/>
    <mergeCell ref="A64:H64"/>
    <mergeCell ref="A57:H57"/>
    <mergeCell ref="A58:H58"/>
    <mergeCell ref="A59:H59"/>
    <mergeCell ref="A60:H60"/>
    <mergeCell ref="A69:H69"/>
    <mergeCell ref="A70:H70"/>
    <mergeCell ref="A71:H71"/>
    <mergeCell ref="A54:H54"/>
    <mergeCell ref="A55:H55"/>
    <mergeCell ref="A56:H56"/>
    <mergeCell ref="A49:H49"/>
    <mergeCell ref="A50:H50"/>
    <mergeCell ref="A51:H51"/>
    <mergeCell ref="A52:H52"/>
    <mergeCell ref="A61:H61"/>
    <mergeCell ref="A62:H62"/>
    <mergeCell ref="A45:H45"/>
    <mergeCell ref="A46:H46"/>
    <mergeCell ref="A47:H47"/>
    <mergeCell ref="A48:H48"/>
    <mergeCell ref="A41:H41"/>
    <mergeCell ref="A42:H42"/>
    <mergeCell ref="A43:H43"/>
    <mergeCell ref="A44:H44"/>
    <mergeCell ref="A53:H53"/>
    <mergeCell ref="A32:H32"/>
    <mergeCell ref="A25:H25"/>
    <mergeCell ref="A26:H26"/>
    <mergeCell ref="A27:H27"/>
    <mergeCell ref="A28:H28"/>
    <mergeCell ref="A37:H37"/>
    <mergeCell ref="A38:H38"/>
    <mergeCell ref="A39:H39"/>
    <mergeCell ref="A40:H40"/>
    <mergeCell ref="A33:H33"/>
    <mergeCell ref="A34:H34"/>
    <mergeCell ref="A35:H35"/>
    <mergeCell ref="A36:H36"/>
    <mergeCell ref="A23:H23"/>
    <mergeCell ref="A24:H24"/>
    <mergeCell ref="A17:H17"/>
    <mergeCell ref="A18:H18"/>
    <mergeCell ref="A19:H19"/>
    <mergeCell ref="A20:H20"/>
    <mergeCell ref="A29:H29"/>
    <mergeCell ref="A30:H30"/>
    <mergeCell ref="A31:H31"/>
    <mergeCell ref="A14:H14"/>
    <mergeCell ref="A15:H15"/>
    <mergeCell ref="A16:H16"/>
    <mergeCell ref="A9:H9"/>
    <mergeCell ref="A10:H10"/>
    <mergeCell ref="A11:H11"/>
    <mergeCell ref="A12:H12"/>
    <mergeCell ref="A21:H21"/>
    <mergeCell ref="A22:H22"/>
    <mergeCell ref="A5:H5"/>
    <mergeCell ref="A6:K6"/>
    <mergeCell ref="A7:H7"/>
    <mergeCell ref="A8:H8"/>
    <mergeCell ref="A1:K1"/>
    <mergeCell ref="A2:K2"/>
    <mergeCell ref="A3:K3"/>
    <mergeCell ref="A4:H4"/>
    <mergeCell ref="A13:H13"/>
  </mergeCells>
  <phoneticPr fontId="5" type="noConversion"/>
  <dataValidations count="4">
    <dataValidation allowBlank="1" sqref="A1:I1048576 K111:K114 J68 K29:K68 J1:K6 K97:K109 J63 J57 K76 J120:K65536 J116:K117 J10:J15 J17:J25 J48 J52:J53 J59:J61 K73:K74 J101:J109 J88 J92 J94:J95 J111:J113 K8:K27 K78:K95 K71 M1:HT1048576 L1:L67 L69:L1048576"/>
    <dataValidation type="whole" operator="greaterThanOrEqual" allowBlank="1" showInputMessage="1" showErrorMessage="1" errorTitle="Pogrešan unos" error="Mogu se unijeti samo cjelobrojne pozitivne vrijednosti." sqref="J66:J67 J16 J7:K7 J26:J31 J34:J37 K96 J114 J115:K115 K75 J40:J41 J49 J56 J8:J9 J110:K110 J72:J76 J79 J84 J81:J82 J86 J90 J100 K72">
      <formula1>0</formula1>
    </dataValidation>
    <dataValidation type="whole" operator="notEqual" allowBlank="1" showInputMessage="1" showErrorMessage="1" errorTitle="Pogrešan unos" error="Mogu se unijeti samo cjelobrojne vrijednosti." sqref="J118:K119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69:K69">
      <formula1>999999999999</formula1>
    </dataValidation>
  </dataValidations>
  <pageMargins left="0.75" right="0.75" top="1" bottom="1" header="0.5" footer="0.5"/>
  <pageSetup paperSize="9" scale="75" orientation="portrait" horizontalDpi="300" verticalDpi="300" r:id="rId1"/>
  <headerFooter alignWithMargins="0"/>
  <rowBreaks count="1" manualBreakCount="1">
    <brk id="6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P71"/>
  <sheetViews>
    <sheetView view="pageBreakPreview" zoomScale="90" zoomScaleNormal="100" zoomScaleSheetLayoutView="90" workbookViewId="0">
      <selection activeCell="T16" sqref="T16"/>
    </sheetView>
  </sheetViews>
  <sheetFormatPr defaultRowHeight="12.75"/>
  <cols>
    <col min="1" max="9" width="9.140625" style="49"/>
    <col min="10" max="11" width="12" style="49" bestFit="1" customWidth="1"/>
    <col min="12" max="12" width="11.85546875" style="49" customWidth="1"/>
    <col min="13" max="13" width="12" style="49" bestFit="1" customWidth="1"/>
    <col min="14" max="14" width="0" style="49" hidden="1" customWidth="1"/>
    <col min="15" max="15" width="16.42578125" style="49" hidden="1" customWidth="1"/>
    <col min="16" max="16" width="14.28515625" style="121" hidden="1" customWidth="1"/>
    <col min="17" max="19" width="9.140625" style="49"/>
    <col min="20" max="20" width="13.28515625" style="49" bestFit="1" customWidth="1"/>
    <col min="21" max="16384" width="9.140625" style="49"/>
  </cols>
  <sheetData>
    <row r="1" spans="1:16" ht="12.75" customHeight="1">
      <c r="A1" s="200" t="s">
        <v>128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</row>
    <row r="2" spans="1:16" ht="12.75" customHeight="1">
      <c r="A2" s="244" t="s">
        <v>322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</row>
    <row r="3" spans="1:16" ht="12.75" customHeight="1">
      <c r="A3" s="235" t="s">
        <v>313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</row>
    <row r="4" spans="1:16" ht="23.25">
      <c r="A4" s="236" t="s">
        <v>50</v>
      </c>
      <c r="B4" s="236"/>
      <c r="C4" s="236"/>
      <c r="D4" s="236"/>
      <c r="E4" s="236"/>
      <c r="F4" s="236"/>
      <c r="G4" s="236"/>
      <c r="H4" s="236"/>
      <c r="I4" s="55" t="s">
        <v>243</v>
      </c>
      <c r="J4" s="237" t="s">
        <v>283</v>
      </c>
      <c r="K4" s="237"/>
      <c r="L4" s="237" t="s">
        <v>284</v>
      </c>
      <c r="M4" s="237"/>
    </row>
    <row r="5" spans="1:16">
      <c r="A5" s="236"/>
      <c r="B5" s="236"/>
      <c r="C5" s="236"/>
      <c r="D5" s="236"/>
      <c r="E5" s="236"/>
      <c r="F5" s="236"/>
      <c r="G5" s="236"/>
      <c r="H5" s="236"/>
      <c r="I5" s="55"/>
      <c r="J5" s="115" t="s">
        <v>278</v>
      </c>
      <c r="K5" s="115" t="s">
        <v>279</v>
      </c>
      <c r="L5" s="57" t="s">
        <v>278</v>
      </c>
      <c r="M5" s="57" t="s">
        <v>279</v>
      </c>
      <c r="O5" s="114" t="s">
        <v>319</v>
      </c>
      <c r="P5" s="121" t="s">
        <v>320</v>
      </c>
    </row>
    <row r="6" spans="1:16">
      <c r="A6" s="237">
        <v>1</v>
      </c>
      <c r="B6" s="237"/>
      <c r="C6" s="237"/>
      <c r="D6" s="237"/>
      <c r="E6" s="237"/>
      <c r="F6" s="237"/>
      <c r="G6" s="237"/>
      <c r="H6" s="237"/>
      <c r="I6" s="60">
        <v>2</v>
      </c>
      <c r="J6" s="57">
        <v>3</v>
      </c>
      <c r="K6" s="57">
        <v>4</v>
      </c>
      <c r="L6" s="57">
        <v>5</v>
      </c>
      <c r="M6" s="57">
        <v>6</v>
      </c>
      <c r="O6" s="112"/>
    </row>
    <row r="7" spans="1:16">
      <c r="A7" s="194" t="s">
        <v>20</v>
      </c>
      <c r="B7" s="195"/>
      <c r="C7" s="195"/>
      <c r="D7" s="195"/>
      <c r="E7" s="195"/>
      <c r="F7" s="195"/>
      <c r="G7" s="195"/>
      <c r="H7" s="196"/>
      <c r="I7" s="3">
        <v>111</v>
      </c>
      <c r="J7" s="51">
        <f t="shared" ref="J7:K7" si="0">SUM(J8:J9)</f>
        <v>5450954574</v>
      </c>
      <c r="K7" s="51">
        <f t="shared" si="0"/>
        <v>1451069287</v>
      </c>
      <c r="L7" s="51">
        <f>SUM(L8:L9)</f>
        <v>5174539175</v>
      </c>
      <c r="M7" s="51">
        <f>SUM(M8:M9)</f>
        <v>1350981201</v>
      </c>
      <c r="O7" s="112">
        <v>2486885807</v>
      </c>
      <c r="P7" s="121">
        <f>L7-M7-O7</f>
        <v>1336672167</v>
      </c>
    </row>
    <row r="8" spans="1:16">
      <c r="A8" s="197" t="s">
        <v>126</v>
      </c>
      <c r="B8" s="198"/>
      <c r="C8" s="198"/>
      <c r="D8" s="198"/>
      <c r="E8" s="198"/>
      <c r="F8" s="198"/>
      <c r="G8" s="198"/>
      <c r="H8" s="199"/>
      <c r="I8" s="1">
        <v>112</v>
      </c>
      <c r="J8" s="6">
        <v>5405312005</v>
      </c>
      <c r="K8" s="6">
        <v>1427769230</v>
      </c>
      <c r="L8" s="6">
        <v>5106266288</v>
      </c>
      <c r="M8" s="6">
        <v>1324095641</v>
      </c>
      <c r="O8" s="112">
        <v>2456581287</v>
      </c>
      <c r="P8" s="121">
        <f t="shared" ref="P8:P14" si="1">L8-M8-O8</f>
        <v>1325589360</v>
      </c>
    </row>
    <row r="9" spans="1:16">
      <c r="A9" s="197" t="s">
        <v>94</v>
      </c>
      <c r="B9" s="198"/>
      <c r="C9" s="198"/>
      <c r="D9" s="198"/>
      <c r="E9" s="198"/>
      <c r="F9" s="198"/>
      <c r="G9" s="198"/>
      <c r="H9" s="199"/>
      <c r="I9" s="1">
        <v>113</v>
      </c>
      <c r="J9" s="6">
        <v>45642569</v>
      </c>
      <c r="K9" s="6">
        <v>23300057</v>
      </c>
      <c r="L9" s="6">
        <v>68272887</v>
      </c>
      <c r="M9" s="6">
        <v>26885560</v>
      </c>
      <c r="O9" s="112">
        <v>30304520</v>
      </c>
      <c r="P9" s="121">
        <f t="shared" si="1"/>
        <v>11082807</v>
      </c>
    </row>
    <row r="10" spans="1:16">
      <c r="A10" s="197" t="s">
        <v>7</v>
      </c>
      <c r="B10" s="198"/>
      <c r="C10" s="198"/>
      <c r="D10" s="198"/>
      <c r="E10" s="198"/>
      <c r="F10" s="198"/>
      <c r="G10" s="198"/>
      <c r="H10" s="199"/>
      <c r="I10" s="1">
        <v>114</v>
      </c>
      <c r="J10" s="50">
        <f t="shared" ref="J10:K10" si="2">J11+J12+J16+J20+J21+J22+J25+J26</f>
        <v>5046975830</v>
      </c>
      <c r="K10" s="50">
        <f t="shared" si="2"/>
        <v>1388217726</v>
      </c>
      <c r="L10" s="50">
        <f>L11+L12+L16+L20+L21+L22+L25+L26</f>
        <v>4866748970</v>
      </c>
      <c r="M10" s="50">
        <f>M11+M12+M16+M20+M21+M22+M25+M26</f>
        <v>1360121157</v>
      </c>
      <c r="O10" s="112">
        <v>2294655237</v>
      </c>
      <c r="P10" s="121">
        <f t="shared" si="1"/>
        <v>1211972576</v>
      </c>
    </row>
    <row r="11" spans="1:16">
      <c r="A11" s="197" t="s">
        <v>95</v>
      </c>
      <c r="B11" s="198"/>
      <c r="C11" s="198"/>
      <c r="D11" s="198"/>
      <c r="E11" s="198"/>
      <c r="F11" s="198"/>
      <c r="G11" s="198"/>
      <c r="H11" s="199"/>
      <c r="I11" s="1">
        <v>115</v>
      </c>
      <c r="J11" s="6">
        <v>1166023.0000000002</v>
      </c>
      <c r="K11" s="6">
        <v>5643338.0000000009</v>
      </c>
      <c r="L11" s="6">
        <v>-13984268</v>
      </c>
      <c r="M11" s="6">
        <v>-2211714</v>
      </c>
      <c r="O11" s="112">
        <v>-22118383</v>
      </c>
      <c r="P11" s="121">
        <f t="shared" si="1"/>
        <v>10345829</v>
      </c>
    </row>
    <row r="12" spans="1:16">
      <c r="A12" s="197" t="s">
        <v>16</v>
      </c>
      <c r="B12" s="198"/>
      <c r="C12" s="198"/>
      <c r="D12" s="198"/>
      <c r="E12" s="198"/>
      <c r="F12" s="198"/>
      <c r="G12" s="198"/>
      <c r="H12" s="199"/>
      <c r="I12" s="1">
        <v>116</v>
      </c>
      <c r="J12" s="50">
        <v>3275224871</v>
      </c>
      <c r="K12" s="50">
        <v>861582746</v>
      </c>
      <c r="L12" s="50">
        <f>SUM(L13:L15)</f>
        <v>2945313387</v>
      </c>
      <c r="M12" s="50">
        <f>SUM(M13:M15)</f>
        <v>786245730</v>
      </c>
      <c r="O12" s="112">
        <v>1429198481</v>
      </c>
      <c r="P12" s="121">
        <f t="shared" si="1"/>
        <v>729869176</v>
      </c>
    </row>
    <row r="13" spans="1:16">
      <c r="A13" s="208" t="s">
        <v>122</v>
      </c>
      <c r="B13" s="209"/>
      <c r="C13" s="209"/>
      <c r="D13" s="209"/>
      <c r="E13" s="209"/>
      <c r="F13" s="209"/>
      <c r="G13" s="209"/>
      <c r="H13" s="210"/>
      <c r="I13" s="1">
        <v>117</v>
      </c>
      <c r="J13" s="6">
        <v>1791442320</v>
      </c>
      <c r="K13" s="6">
        <v>458067974</v>
      </c>
      <c r="L13" s="6">
        <v>1636982855</v>
      </c>
      <c r="M13" s="6">
        <v>411350173</v>
      </c>
      <c r="O13" s="112">
        <v>825274059</v>
      </c>
      <c r="P13" s="121">
        <f t="shared" si="1"/>
        <v>400358623</v>
      </c>
    </row>
    <row r="14" spans="1:16">
      <c r="A14" s="208" t="s">
        <v>123</v>
      </c>
      <c r="B14" s="209"/>
      <c r="C14" s="209"/>
      <c r="D14" s="209"/>
      <c r="E14" s="209"/>
      <c r="F14" s="209"/>
      <c r="G14" s="209"/>
      <c r="H14" s="210"/>
      <c r="I14" s="1">
        <v>118</v>
      </c>
      <c r="J14" s="6">
        <v>1483782551</v>
      </c>
      <c r="K14" s="6">
        <v>403514772</v>
      </c>
      <c r="L14" s="6">
        <v>1308330532</v>
      </c>
      <c r="M14" s="6">
        <v>374895557</v>
      </c>
      <c r="O14" s="112">
        <v>603924422</v>
      </c>
      <c r="P14" s="121">
        <f t="shared" si="1"/>
        <v>329510553</v>
      </c>
    </row>
    <row r="15" spans="1:16">
      <c r="A15" s="208" t="s">
        <v>52</v>
      </c>
      <c r="B15" s="209"/>
      <c r="C15" s="209"/>
      <c r="D15" s="209"/>
      <c r="E15" s="209"/>
      <c r="F15" s="209"/>
      <c r="G15" s="209"/>
      <c r="H15" s="210"/>
      <c r="I15" s="1">
        <v>119</v>
      </c>
      <c r="J15" s="6"/>
      <c r="K15" s="6"/>
      <c r="L15" s="6"/>
      <c r="M15" s="6"/>
      <c r="O15" s="112"/>
    </row>
    <row r="16" spans="1:16">
      <c r="A16" s="197" t="s">
        <v>17</v>
      </c>
      <c r="B16" s="198"/>
      <c r="C16" s="198"/>
      <c r="D16" s="198"/>
      <c r="E16" s="198"/>
      <c r="F16" s="198"/>
      <c r="G16" s="198"/>
      <c r="H16" s="199"/>
      <c r="I16" s="1">
        <v>120</v>
      </c>
      <c r="J16" s="50">
        <f t="shared" ref="J16:K16" si="3">SUM(J17:J19)</f>
        <v>682949720</v>
      </c>
      <c r="K16" s="50">
        <f t="shared" si="3"/>
        <v>176509768</v>
      </c>
      <c r="L16" s="50">
        <f>SUM(L17:L19)</f>
        <v>707400911</v>
      </c>
      <c r="M16" s="50">
        <f>SUM(M17:M19)</f>
        <v>177452584</v>
      </c>
      <c r="O16" s="112">
        <v>351884767</v>
      </c>
      <c r="P16" s="121">
        <f t="shared" ref="P16:P22" si="4">L16-M16-O16</f>
        <v>178063560</v>
      </c>
    </row>
    <row r="17" spans="1:16">
      <c r="A17" s="208" t="s">
        <v>53</v>
      </c>
      <c r="B17" s="209"/>
      <c r="C17" s="209"/>
      <c r="D17" s="209"/>
      <c r="E17" s="209"/>
      <c r="F17" s="209"/>
      <c r="G17" s="209"/>
      <c r="H17" s="210"/>
      <c r="I17" s="1">
        <v>121</v>
      </c>
      <c r="J17" s="6">
        <v>427526524.78472948</v>
      </c>
      <c r="K17" s="6">
        <v>110495114.78472947</v>
      </c>
      <c r="L17" s="6">
        <v>442832970</v>
      </c>
      <c r="M17" s="6">
        <v>111085318</v>
      </c>
      <c r="O17" s="112">
        <v>220279864</v>
      </c>
      <c r="P17" s="121">
        <f t="shared" si="4"/>
        <v>111467788</v>
      </c>
    </row>
    <row r="18" spans="1:16">
      <c r="A18" s="208" t="s">
        <v>54</v>
      </c>
      <c r="B18" s="209"/>
      <c r="C18" s="209"/>
      <c r="D18" s="209"/>
      <c r="E18" s="209"/>
      <c r="F18" s="209"/>
      <c r="G18" s="209"/>
      <c r="H18" s="210"/>
      <c r="I18" s="1">
        <v>122</v>
      </c>
      <c r="J18" s="6">
        <v>178932826.06822306</v>
      </c>
      <c r="K18" s="6">
        <v>46245559.068223067</v>
      </c>
      <c r="L18" s="6">
        <v>185339038</v>
      </c>
      <c r="M18" s="6">
        <v>46492577</v>
      </c>
      <c r="O18" s="112">
        <v>92193809</v>
      </c>
      <c r="P18" s="121">
        <f t="shared" si="4"/>
        <v>46652652</v>
      </c>
    </row>
    <row r="19" spans="1:16">
      <c r="A19" s="208" t="s">
        <v>55</v>
      </c>
      <c r="B19" s="209"/>
      <c r="C19" s="209"/>
      <c r="D19" s="209"/>
      <c r="E19" s="209"/>
      <c r="F19" s="209"/>
      <c r="G19" s="209"/>
      <c r="H19" s="210"/>
      <c r="I19" s="1">
        <v>123</v>
      </c>
      <c r="J19" s="6">
        <v>76490369.14704746</v>
      </c>
      <c r="K19" s="6">
        <v>19769094.147047468</v>
      </c>
      <c r="L19" s="6">
        <v>79228903</v>
      </c>
      <c r="M19" s="6">
        <v>19874689</v>
      </c>
      <c r="O19" s="112">
        <v>39411094</v>
      </c>
      <c r="P19" s="121">
        <f t="shared" si="4"/>
        <v>19943120</v>
      </c>
    </row>
    <row r="20" spans="1:16">
      <c r="A20" s="197" t="s">
        <v>96</v>
      </c>
      <c r="B20" s="198"/>
      <c r="C20" s="198"/>
      <c r="D20" s="198"/>
      <c r="E20" s="198"/>
      <c r="F20" s="198"/>
      <c r="G20" s="198"/>
      <c r="H20" s="199"/>
      <c r="I20" s="1">
        <v>124</v>
      </c>
      <c r="J20" s="6">
        <v>163297730</v>
      </c>
      <c r="K20" s="6">
        <v>53995654.999999993</v>
      </c>
      <c r="L20" s="6">
        <v>166580103</v>
      </c>
      <c r="M20" s="6">
        <v>64035894</v>
      </c>
      <c r="O20" s="112">
        <v>67521201</v>
      </c>
      <c r="P20" s="121">
        <f t="shared" si="4"/>
        <v>35023008</v>
      </c>
    </row>
    <row r="21" spans="1:16">
      <c r="A21" s="197" t="s">
        <v>97</v>
      </c>
      <c r="B21" s="198"/>
      <c r="C21" s="198"/>
      <c r="D21" s="198"/>
      <c r="E21" s="198"/>
      <c r="F21" s="198"/>
      <c r="G21" s="198"/>
      <c r="H21" s="199"/>
      <c r="I21" s="1">
        <v>125</v>
      </c>
      <c r="J21" s="6">
        <v>791721843</v>
      </c>
      <c r="K21" s="6">
        <v>236475825</v>
      </c>
      <c r="L21" s="6">
        <v>853423066</v>
      </c>
      <c r="M21" s="6">
        <v>254429147</v>
      </c>
      <c r="O21" s="112">
        <v>393781329</v>
      </c>
      <c r="P21" s="121">
        <f t="shared" si="4"/>
        <v>205212590</v>
      </c>
    </row>
    <row r="22" spans="1:16">
      <c r="A22" s="197" t="s">
        <v>18</v>
      </c>
      <c r="B22" s="198"/>
      <c r="C22" s="198"/>
      <c r="D22" s="198"/>
      <c r="E22" s="198"/>
      <c r="F22" s="198"/>
      <c r="G22" s="198"/>
      <c r="H22" s="199"/>
      <c r="I22" s="1">
        <v>126</v>
      </c>
      <c r="J22" s="50">
        <f t="shared" ref="J22:K22" si="5">SUM(J23:J24)</f>
        <v>0</v>
      </c>
      <c r="K22" s="50">
        <f t="shared" si="5"/>
        <v>0</v>
      </c>
      <c r="L22" s="50">
        <f>SUM(L23:L24)</f>
        <v>0</v>
      </c>
      <c r="M22" s="50">
        <f>SUM(M23:M24)</f>
        <v>0</v>
      </c>
      <c r="O22" s="112">
        <v>0</v>
      </c>
      <c r="P22" s="121">
        <f t="shared" si="4"/>
        <v>0</v>
      </c>
    </row>
    <row r="23" spans="1:16">
      <c r="A23" s="208" t="s">
        <v>113</v>
      </c>
      <c r="B23" s="209"/>
      <c r="C23" s="209"/>
      <c r="D23" s="209"/>
      <c r="E23" s="209"/>
      <c r="F23" s="209"/>
      <c r="G23" s="209"/>
      <c r="H23" s="210"/>
      <c r="I23" s="1">
        <v>127</v>
      </c>
      <c r="J23" s="6"/>
      <c r="K23" s="6"/>
      <c r="L23" s="6"/>
      <c r="M23" s="6"/>
      <c r="O23" s="112"/>
    </row>
    <row r="24" spans="1:16">
      <c r="A24" s="208" t="s">
        <v>114</v>
      </c>
      <c r="B24" s="209"/>
      <c r="C24" s="209"/>
      <c r="D24" s="209"/>
      <c r="E24" s="209"/>
      <c r="F24" s="209"/>
      <c r="G24" s="209"/>
      <c r="H24" s="210"/>
      <c r="I24" s="1">
        <v>128</v>
      </c>
      <c r="J24" s="6"/>
      <c r="K24" s="6"/>
      <c r="L24" s="6"/>
      <c r="M24" s="6"/>
      <c r="O24" s="112"/>
    </row>
    <row r="25" spans="1:16">
      <c r="A25" s="197" t="s">
        <v>98</v>
      </c>
      <c r="B25" s="198"/>
      <c r="C25" s="198"/>
      <c r="D25" s="198"/>
      <c r="E25" s="198"/>
      <c r="F25" s="198"/>
      <c r="G25" s="198"/>
      <c r="H25" s="199"/>
      <c r="I25" s="1">
        <v>129</v>
      </c>
      <c r="J25" s="6"/>
      <c r="K25" s="6"/>
      <c r="L25" s="6"/>
      <c r="M25" s="6"/>
      <c r="O25" s="112"/>
    </row>
    <row r="26" spans="1:16">
      <c r="A26" s="197" t="s">
        <v>41</v>
      </c>
      <c r="B26" s="198"/>
      <c r="C26" s="198"/>
      <c r="D26" s="198"/>
      <c r="E26" s="198"/>
      <c r="F26" s="198"/>
      <c r="G26" s="198"/>
      <c r="H26" s="199"/>
      <c r="I26" s="1">
        <v>130</v>
      </c>
      <c r="J26" s="6">
        <v>132615643</v>
      </c>
      <c r="K26" s="6">
        <v>54010394.000000007</v>
      </c>
      <c r="L26" s="6">
        <v>208015771</v>
      </c>
      <c r="M26" s="6">
        <v>80169516</v>
      </c>
      <c r="O26" s="112">
        <v>74387842</v>
      </c>
      <c r="P26" s="121">
        <f t="shared" ref="P26:P27" si="6">L26-M26-O26</f>
        <v>53458413</v>
      </c>
    </row>
    <row r="27" spans="1:16">
      <c r="A27" s="197" t="s">
        <v>178</v>
      </c>
      <c r="B27" s="198"/>
      <c r="C27" s="198"/>
      <c r="D27" s="198"/>
      <c r="E27" s="198"/>
      <c r="F27" s="198"/>
      <c r="G27" s="198"/>
      <c r="H27" s="199"/>
      <c r="I27" s="1">
        <v>131</v>
      </c>
      <c r="J27" s="50">
        <v>84286910</v>
      </c>
      <c r="K27" s="50">
        <v>45569751</v>
      </c>
      <c r="L27" s="50">
        <f>SUM(L28:L32)</f>
        <v>41377561</v>
      </c>
      <c r="M27" s="50">
        <f>SUM(M28:M32)</f>
        <v>6019670</v>
      </c>
      <c r="O27" s="112">
        <v>29191984</v>
      </c>
      <c r="P27" s="121">
        <f t="shared" si="6"/>
        <v>6165907</v>
      </c>
    </row>
    <row r="28" spans="1:16">
      <c r="A28" s="197" t="s">
        <v>314</v>
      </c>
      <c r="B28" s="198"/>
      <c r="C28" s="198"/>
      <c r="D28" s="198"/>
      <c r="E28" s="198"/>
      <c r="F28" s="198"/>
      <c r="G28" s="198"/>
      <c r="H28" s="199"/>
      <c r="I28" s="1">
        <v>132</v>
      </c>
      <c r="J28" s="6"/>
      <c r="K28" s="6"/>
      <c r="L28" s="6"/>
      <c r="M28" s="6"/>
      <c r="O28" s="112"/>
    </row>
    <row r="29" spans="1:16">
      <c r="A29" s="197" t="s">
        <v>315</v>
      </c>
      <c r="B29" s="198"/>
      <c r="C29" s="198"/>
      <c r="D29" s="198"/>
      <c r="E29" s="198"/>
      <c r="F29" s="198"/>
      <c r="G29" s="198"/>
      <c r="H29" s="199"/>
      <c r="I29" s="1">
        <v>133</v>
      </c>
      <c r="J29" s="6">
        <v>84286910</v>
      </c>
      <c r="K29" s="6">
        <v>45569751</v>
      </c>
      <c r="L29" s="6">
        <v>41377561</v>
      </c>
      <c r="M29" s="6">
        <v>6019670</v>
      </c>
      <c r="O29" s="112">
        <v>29191984</v>
      </c>
      <c r="P29" s="121">
        <f>L29-M29-O29</f>
        <v>6165907</v>
      </c>
    </row>
    <row r="30" spans="1:16">
      <c r="A30" s="197" t="s">
        <v>115</v>
      </c>
      <c r="B30" s="198"/>
      <c r="C30" s="198"/>
      <c r="D30" s="198"/>
      <c r="E30" s="198"/>
      <c r="F30" s="198"/>
      <c r="G30" s="198"/>
      <c r="H30" s="199"/>
      <c r="I30" s="1">
        <v>134</v>
      </c>
      <c r="J30" s="6"/>
      <c r="K30" s="6"/>
      <c r="L30" s="6"/>
      <c r="M30" s="6"/>
      <c r="O30" s="112"/>
    </row>
    <row r="31" spans="1:16">
      <c r="A31" s="197" t="s">
        <v>188</v>
      </c>
      <c r="B31" s="198"/>
      <c r="C31" s="198"/>
      <c r="D31" s="198"/>
      <c r="E31" s="198"/>
      <c r="F31" s="198"/>
      <c r="G31" s="198"/>
      <c r="H31" s="199"/>
      <c r="I31" s="1">
        <v>135</v>
      </c>
      <c r="J31" s="6"/>
      <c r="K31" s="6"/>
      <c r="L31" s="6"/>
      <c r="M31" s="6"/>
      <c r="O31" s="112"/>
    </row>
    <row r="32" spans="1:16">
      <c r="A32" s="197" t="s">
        <v>116</v>
      </c>
      <c r="B32" s="198"/>
      <c r="C32" s="198"/>
      <c r="D32" s="198"/>
      <c r="E32" s="198"/>
      <c r="F32" s="198"/>
      <c r="G32" s="198"/>
      <c r="H32" s="199"/>
      <c r="I32" s="1">
        <v>136</v>
      </c>
      <c r="J32" s="6"/>
      <c r="K32" s="6"/>
      <c r="L32" s="6"/>
      <c r="M32" s="6"/>
      <c r="O32" s="112"/>
    </row>
    <row r="33" spans="1:16">
      <c r="A33" s="197" t="s">
        <v>179</v>
      </c>
      <c r="B33" s="198"/>
      <c r="C33" s="198"/>
      <c r="D33" s="198"/>
      <c r="E33" s="198"/>
      <c r="F33" s="198"/>
      <c r="G33" s="198"/>
      <c r="H33" s="199"/>
      <c r="I33" s="1">
        <v>137</v>
      </c>
      <c r="J33" s="50">
        <f t="shared" ref="J33:K33" si="7">SUM(J34:J37)</f>
        <v>199169612</v>
      </c>
      <c r="K33" s="50">
        <f t="shared" si="7"/>
        <v>84462657</v>
      </c>
      <c r="L33" s="50">
        <f>SUM(L34:L37)</f>
        <v>145022664</v>
      </c>
      <c r="M33" s="50">
        <f>SUM(M34:M37)</f>
        <v>66535376</v>
      </c>
      <c r="O33" s="112">
        <v>56548869</v>
      </c>
      <c r="P33" s="121">
        <f t="shared" ref="P33:P34" si="8">L33-M33-O33</f>
        <v>21938419</v>
      </c>
    </row>
    <row r="34" spans="1:16">
      <c r="A34" s="197" t="s">
        <v>57</v>
      </c>
      <c r="B34" s="198"/>
      <c r="C34" s="198"/>
      <c r="D34" s="198"/>
      <c r="E34" s="198"/>
      <c r="F34" s="198"/>
      <c r="G34" s="198"/>
      <c r="H34" s="199"/>
      <c r="I34" s="1">
        <v>138</v>
      </c>
      <c r="J34" s="6">
        <v>57035124.015074492</v>
      </c>
      <c r="K34" s="6">
        <v>11544252.1485913</v>
      </c>
      <c r="L34" s="6">
        <v>44953569</v>
      </c>
      <c r="M34" s="6">
        <v>44953569</v>
      </c>
      <c r="O34" s="112">
        <v>21501921</v>
      </c>
      <c r="P34" s="121">
        <f t="shared" si="8"/>
        <v>-21501921</v>
      </c>
    </row>
    <row r="35" spans="1:16">
      <c r="A35" s="197" t="s">
        <v>56</v>
      </c>
      <c r="B35" s="198"/>
      <c r="C35" s="198"/>
      <c r="D35" s="198"/>
      <c r="E35" s="198"/>
      <c r="F35" s="198"/>
      <c r="G35" s="198"/>
      <c r="H35" s="199"/>
      <c r="I35" s="1">
        <v>139</v>
      </c>
      <c r="J35" s="6">
        <v>142134487.98492551</v>
      </c>
      <c r="K35" s="6">
        <v>72918404.851408705</v>
      </c>
      <c r="L35" s="6">
        <f>145022664-L34</f>
        <v>100069095</v>
      </c>
      <c r="M35" s="6">
        <f>66535376-M34</f>
        <v>21581807</v>
      </c>
      <c r="O35" s="112">
        <v>35046948</v>
      </c>
      <c r="P35" s="121">
        <f>L35-M35-O35</f>
        <v>43440340</v>
      </c>
    </row>
    <row r="36" spans="1:16">
      <c r="A36" s="197" t="s">
        <v>189</v>
      </c>
      <c r="B36" s="198"/>
      <c r="C36" s="198"/>
      <c r="D36" s="198"/>
      <c r="E36" s="198"/>
      <c r="F36" s="198"/>
      <c r="G36" s="198"/>
      <c r="H36" s="199"/>
      <c r="I36" s="1">
        <v>140</v>
      </c>
      <c r="J36" s="6"/>
      <c r="K36" s="6"/>
      <c r="L36" s="6"/>
      <c r="M36" s="6"/>
      <c r="O36" s="112"/>
    </row>
    <row r="37" spans="1:16">
      <c r="A37" s="197" t="s">
        <v>58</v>
      </c>
      <c r="B37" s="198"/>
      <c r="C37" s="198"/>
      <c r="D37" s="198"/>
      <c r="E37" s="198"/>
      <c r="F37" s="198"/>
      <c r="G37" s="198"/>
      <c r="H37" s="199"/>
      <c r="I37" s="1">
        <v>141</v>
      </c>
      <c r="J37" s="6"/>
      <c r="K37" s="6"/>
      <c r="L37" s="6"/>
      <c r="M37" s="6"/>
      <c r="O37" s="112"/>
    </row>
    <row r="38" spans="1:16">
      <c r="A38" s="197" t="s">
        <v>163</v>
      </c>
      <c r="B38" s="198"/>
      <c r="C38" s="198"/>
      <c r="D38" s="198"/>
      <c r="E38" s="198"/>
      <c r="F38" s="198"/>
      <c r="G38" s="198"/>
      <c r="H38" s="199"/>
      <c r="I38" s="1">
        <v>142</v>
      </c>
      <c r="J38" s="6"/>
      <c r="K38" s="6"/>
      <c r="L38" s="6"/>
      <c r="M38" s="6"/>
      <c r="O38" s="112"/>
    </row>
    <row r="39" spans="1:16">
      <c r="A39" s="197" t="s">
        <v>164</v>
      </c>
      <c r="B39" s="198"/>
      <c r="C39" s="198"/>
      <c r="D39" s="198"/>
      <c r="E39" s="198"/>
      <c r="F39" s="198"/>
      <c r="G39" s="198"/>
      <c r="H39" s="199"/>
      <c r="I39" s="1">
        <v>143</v>
      </c>
      <c r="J39" s="6"/>
      <c r="K39" s="6"/>
      <c r="L39" s="6"/>
      <c r="M39" s="6"/>
      <c r="O39" s="112"/>
    </row>
    <row r="40" spans="1:16">
      <c r="A40" s="197" t="s">
        <v>190</v>
      </c>
      <c r="B40" s="198"/>
      <c r="C40" s="198"/>
      <c r="D40" s="198"/>
      <c r="E40" s="198"/>
      <c r="F40" s="198"/>
      <c r="G40" s="198"/>
      <c r="H40" s="199"/>
      <c r="I40" s="1">
        <v>144</v>
      </c>
      <c r="J40" s="6"/>
      <c r="K40" s="6"/>
      <c r="L40" s="6"/>
      <c r="M40" s="6"/>
      <c r="O40" s="112"/>
    </row>
    <row r="41" spans="1:16">
      <c r="A41" s="197" t="s">
        <v>191</v>
      </c>
      <c r="B41" s="198"/>
      <c r="C41" s="198"/>
      <c r="D41" s="198"/>
      <c r="E41" s="198"/>
      <c r="F41" s="198"/>
      <c r="G41" s="198"/>
      <c r="H41" s="199"/>
      <c r="I41" s="1">
        <v>145</v>
      </c>
      <c r="J41" s="6"/>
      <c r="K41" s="6"/>
      <c r="L41" s="6"/>
      <c r="M41" s="6"/>
      <c r="O41" s="112"/>
    </row>
    <row r="42" spans="1:16">
      <c r="A42" s="197" t="s">
        <v>180</v>
      </c>
      <c r="B42" s="198"/>
      <c r="C42" s="198"/>
      <c r="D42" s="198"/>
      <c r="E42" s="198"/>
      <c r="F42" s="198"/>
      <c r="G42" s="198"/>
      <c r="H42" s="199"/>
      <c r="I42" s="1">
        <v>146</v>
      </c>
      <c r="J42" s="50">
        <f t="shared" ref="J42:K42" si="9">J7+J27+J38+J40</f>
        <v>5535241484</v>
      </c>
      <c r="K42" s="50">
        <f t="shared" si="9"/>
        <v>1496639038</v>
      </c>
      <c r="L42" s="50">
        <f>L7+L27+L38+L40</f>
        <v>5215916736</v>
      </c>
      <c r="M42" s="50">
        <f>M7+M27+M38+M40</f>
        <v>1357000871</v>
      </c>
      <c r="O42" s="112">
        <v>2516077791</v>
      </c>
      <c r="P42" s="121">
        <f t="shared" ref="P42:P50" si="10">L42-M42-O42</f>
        <v>1342838074</v>
      </c>
    </row>
    <row r="43" spans="1:16">
      <c r="A43" s="197" t="s">
        <v>181</v>
      </c>
      <c r="B43" s="198"/>
      <c r="C43" s="198"/>
      <c r="D43" s="198"/>
      <c r="E43" s="198"/>
      <c r="F43" s="198"/>
      <c r="G43" s="198"/>
      <c r="H43" s="199"/>
      <c r="I43" s="1">
        <v>147</v>
      </c>
      <c r="J43" s="50">
        <f>J10+J33+J39+J41</f>
        <v>5246145442</v>
      </c>
      <c r="K43" s="50">
        <f>K10+K33+K39+K41</f>
        <v>1472680383</v>
      </c>
      <c r="L43" s="50">
        <f>L10+L33+L39+L41</f>
        <v>5011771634</v>
      </c>
      <c r="M43" s="50">
        <f>M10+M33+M39+M41</f>
        <v>1426656533</v>
      </c>
      <c r="O43" s="112">
        <v>2351204106</v>
      </c>
      <c r="P43" s="121">
        <f t="shared" si="10"/>
        <v>1233910995</v>
      </c>
    </row>
    <row r="44" spans="1:16">
      <c r="A44" s="197" t="s">
        <v>200</v>
      </c>
      <c r="B44" s="198"/>
      <c r="C44" s="198"/>
      <c r="D44" s="198"/>
      <c r="E44" s="198"/>
      <c r="F44" s="198"/>
      <c r="G44" s="198"/>
      <c r="H44" s="199"/>
      <c r="I44" s="1">
        <v>148</v>
      </c>
      <c r="J44" s="50">
        <f>J42-J43</f>
        <v>289096042</v>
      </c>
      <c r="K44" s="50">
        <f>K42-K43</f>
        <v>23958655</v>
      </c>
      <c r="L44" s="50">
        <f>L42-L43</f>
        <v>204145102</v>
      </c>
      <c r="M44" s="50">
        <f>M42-M43</f>
        <v>-69655662</v>
      </c>
      <c r="O44" s="112">
        <v>164873685</v>
      </c>
      <c r="P44" s="121">
        <f t="shared" si="10"/>
        <v>108927079</v>
      </c>
    </row>
    <row r="45" spans="1:16">
      <c r="A45" s="217" t="s">
        <v>183</v>
      </c>
      <c r="B45" s="218"/>
      <c r="C45" s="218"/>
      <c r="D45" s="218"/>
      <c r="E45" s="218"/>
      <c r="F45" s="218"/>
      <c r="G45" s="218"/>
      <c r="H45" s="219"/>
      <c r="I45" s="1">
        <v>149</v>
      </c>
      <c r="J45" s="50">
        <v>289096042</v>
      </c>
      <c r="K45" s="50">
        <v>23958655</v>
      </c>
      <c r="L45" s="50">
        <f>IF(L42&gt;L43,L42-L43,0)</f>
        <v>204145102</v>
      </c>
      <c r="M45" s="50">
        <f>IF(M42&gt;M43,M42-M43,0)</f>
        <v>0</v>
      </c>
      <c r="O45" s="112">
        <v>164873685</v>
      </c>
      <c r="P45" s="121">
        <f t="shared" si="10"/>
        <v>39271417</v>
      </c>
    </row>
    <row r="46" spans="1:16">
      <c r="A46" s="217" t="s">
        <v>184</v>
      </c>
      <c r="B46" s="218"/>
      <c r="C46" s="218"/>
      <c r="D46" s="218"/>
      <c r="E46" s="218"/>
      <c r="F46" s="218"/>
      <c r="G46" s="218"/>
      <c r="H46" s="219"/>
      <c r="I46" s="1">
        <v>150</v>
      </c>
      <c r="J46" s="50">
        <v>0</v>
      </c>
      <c r="K46" s="50">
        <v>0</v>
      </c>
      <c r="L46" s="50">
        <f>IF(L43&gt;L42,L43-L42,0)</f>
        <v>0</v>
      </c>
      <c r="M46" s="50">
        <f>IF(M43&gt;M42,M43-M42,0)</f>
        <v>69655662</v>
      </c>
      <c r="O46" s="112">
        <v>0</v>
      </c>
      <c r="P46" s="121">
        <f t="shared" si="10"/>
        <v>-69655662</v>
      </c>
    </row>
    <row r="47" spans="1:16">
      <c r="A47" s="197" t="s">
        <v>182</v>
      </c>
      <c r="B47" s="198"/>
      <c r="C47" s="198"/>
      <c r="D47" s="198"/>
      <c r="E47" s="198"/>
      <c r="F47" s="198"/>
      <c r="G47" s="198"/>
      <c r="H47" s="199"/>
      <c r="I47" s="1">
        <v>151</v>
      </c>
      <c r="J47" s="6">
        <v>46573040</v>
      </c>
      <c r="K47" s="6">
        <v>9641126</v>
      </c>
      <c r="L47" s="6">
        <v>40909891</v>
      </c>
      <c r="M47" s="6">
        <v>-1417334</v>
      </c>
      <c r="O47" s="112">
        <v>31167182</v>
      </c>
      <c r="P47" s="121">
        <f t="shared" si="10"/>
        <v>11160043</v>
      </c>
    </row>
    <row r="48" spans="1:16">
      <c r="A48" s="197" t="s">
        <v>201</v>
      </c>
      <c r="B48" s="198"/>
      <c r="C48" s="198"/>
      <c r="D48" s="198"/>
      <c r="E48" s="198"/>
      <c r="F48" s="198"/>
      <c r="G48" s="198"/>
      <c r="H48" s="199"/>
      <c r="I48" s="1">
        <v>152</v>
      </c>
      <c r="J48" s="50">
        <f>J44-J47</f>
        <v>242523002</v>
      </c>
      <c r="K48" s="50">
        <f>K44-K47</f>
        <v>14317529</v>
      </c>
      <c r="L48" s="50">
        <f>L44-L47</f>
        <v>163235211</v>
      </c>
      <c r="M48" s="50">
        <f>M44-M47</f>
        <v>-68238328</v>
      </c>
      <c r="O48" s="112">
        <v>133706503</v>
      </c>
      <c r="P48" s="121">
        <f t="shared" si="10"/>
        <v>97767036</v>
      </c>
    </row>
    <row r="49" spans="1:16">
      <c r="A49" s="217" t="s">
        <v>160</v>
      </c>
      <c r="B49" s="218"/>
      <c r="C49" s="218"/>
      <c r="D49" s="218"/>
      <c r="E49" s="218"/>
      <c r="F49" s="218"/>
      <c r="G49" s="218"/>
      <c r="H49" s="219"/>
      <c r="I49" s="1">
        <v>153</v>
      </c>
      <c r="J49" s="50">
        <f>IF(J48&gt;0,J48,0)</f>
        <v>242523002</v>
      </c>
      <c r="K49" s="50">
        <f>IF(K48&gt;0,K48,0)</f>
        <v>14317529</v>
      </c>
      <c r="L49" s="50">
        <f>IF(L48&gt;0,L48,0)</f>
        <v>163235211</v>
      </c>
      <c r="M49" s="50">
        <f>IF(M48&gt;0,M48,0)</f>
        <v>0</v>
      </c>
      <c r="O49" s="112">
        <v>133706503</v>
      </c>
      <c r="P49" s="121">
        <f t="shared" si="10"/>
        <v>29528708</v>
      </c>
    </row>
    <row r="50" spans="1:16">
      <c r="A50" s="241" t="s">
        <v>185</v>
      </c>
      <c r="B50" s="242"/>
      <c r="C50" s="242"/>
      <c r="D50" s="242"/>
      <c r="E50" s="242"/>
      <c r="F50" s="242"/>
      <c r="G50" s="242"/>
      <c r="H50" s="243"/>
      <c r="I50" s="2">
        <v>154</v>
      </c>
      <c r="J50" s="58">
        <f>IF(J48&lt;0,-J48,0)</f>
        <v>0</v>
      </c>
      <c r="K50" s="58">
        <f>IF(K48&lt;0,-K48,0)</f>
        <v>0</v>
      </c>
      <c r="L50" s="58">
        <f>IF(L48&lt;0,-L48,0)</f>
        <v>0</v>
      </c>
      <c r="M50" s="58">
        <f>IF(M48&lt;0,-M48,0)</f>
        <v>68238328</v>
      </c>
      <c r="O50" s="112">
        <v>0</v>
      </c>
      <c r="P50" s="121">
        <f t="shared" si="10"/>
        <v>-68238328</v>
      </c>
    </row>
    <row r="51" spans="1:16" ht="12.75" customHeight="1">
      <c r="A51" s="214" t="s">
        <v>276</v>
      </c>
      <c r="B51" s="225"/>
      <c r="C51" s="225"/>
      <c r="D51" s="225"/>
      <c r="E51" s="225"/>
      <c r="F51" s="225"/>
      <c r="G51" s="225"/>
      <c r="H51" s="225"/>
      <c r="I51" s="225"/>
      <c r="J51" s="225"/>
      <c r="K51" s="225"/>
      <c r="L51" s="225"/>
      <c r="M51" s="225"/>
    </row>
    <row r="52" spans="1:16" ht="12.75" customHeight="1">
      <c r="A52" s="194" t="s">
        <v>155</v>
      </c>
      <c r="B52" s="195"/>
      <c r="C52" s="195"/>
      <c r="D52" s="195"/>
      <c r="E52" s="195"/>
      <c r="F52" s="195"/>
      <c r="G52" s="195"/>
      <c r="H52" s="195"/>
      <c r="I52" s="52"/>
      <c r="J52" s="52"/>
      <c r="K52" s="52"/>
      <c r="L52" s="52"/>
      <c r="M52" s="59"/>
    </row>
    <row r="53" spans="1:16">
      <c r="A53" s="238" t="s">
        <v>198</v>
      </c>
      <c r="B53" s="239"/>
      <c r="C53" s="239"/>
      <c r="D53" s="239"/>
      <c r="E53" s="239"/>
      <c r="F53" s="239"/>
      <c r="G53" s="239"/>
      <c r="H53" s="240"/>
      <c r="I53" s="1">
        <v>155</v>
      </c>
      <c r="J53" s="6">
        <v>242291273</v>
      </c>
      <c r="K53" s="6">
        <v>14229746.999999996</v>
      </c>
      <c r="L53" s="6">
        <f>+L48-L54</f>
        <v>162799998</v>
      </c>
      <c r="M53" s="6">
        <f>+M48-M54</f>
        <v>-68217825</v>
      </c>
      <c r="O53" s="112">
        <v>133492925</v>
      </c>
      <c r="P53" s="121">
        <f t="shared" ref="P53:P54" si="11">L53-M53-O53</f>
        <v>97524898</v>
      </c>
    </row>
    <row r="54" spans="1:16">
      <c r="A54" s="238" t="s">
        <v>199</v>
      </c>
      <c r="B54" s="239"/>
      <c r="C54" s="239"/>
      <c r="D54" s="239"/>
      <c r="E54" s="239"/>
      <c r="F54" s="239"/>
      <c r="G54" s="239"/>
      <c r="H54" s="240"/>
      <c r="I54" s="1">
        <v>156</v>
      </c>
      <c r="J54" s="7">
        <v>231729</v>
      </c>
      <c r="K54" s="7">
        <v>87782.000000003725</v>
      </c>
      <c r="L54" s="7">
        <v>435213</v>
      </c>
      <c r="M54" s="7">
        <v>-20503</v>
      </c>
      <c r="O54" s="112">
        <v>213578</v>
      </c>
      <c r="P54" s="121">
        <f t="shared" si="11"/>
        <v>242138</v>
      </c>
    </row>
    <row r="55" spans="1:16" ht="12.75" customHeight="1">
      <c r="A55" s="214" t="s">
        <v>157</v>
      </c>
      <c r="B55" s="225"/>
      <c r="C55" s="225"/>
      <c r="D55" s="225"/>
      <c r="E55" s="225"/>
      <c r="F55" s="225"/>
      <c r="G55" s="225"/>
      <c r="H55" s="225"/>
      <c r="I55" s="225"/>
      <c r="J55" s="225"/>
      <c r="K55" s="225"/>
      <c r="L55" s="225"/>
      <c r="M55" s="225"/>
      <c r="O55" s="112"/>
    </row>
    <row r="56" spans="1:16">
      <c r="A56" s="194" t="s">
        <v>169</v>
      </c>
      <c r="B56" s="195"/>
      <c r="C56" s="195"/>
      <c r="D56" s="195"/>
      <c r="E56" s="195"/>
      <c r="F56" s="195"/>
      <c r="G56" s="195"/>
      <c r="H56" s="196"/>
      <c r="I56" s="8">
        <v>157</v>
      </c>
      <c r="J56" s="5">
        <f>J48</f>
        <v>242523002</v>
      </c>
      <c r="K56" s="5">
        <f>K48</f>
        <v>14317529</v>
      </c>
      <c r="L56" s="5">
        <f>L48</f>
        <v>163235211</v>
      </c>
      <c r="M56" s="5">
        <f>M48</f>
        <v>-68238328</v>
      </c>
      <c r="O56" s="112">
        <v>133706503</v>
      </c>
      <c r="P56" s="121">
        <f t="shared" ref="P56:P58" si="12">L56-M56-O56</f>
        <v>97767036</v>
      </c>
    </row>
    <row r="57" spans="1:16">
      <c r="A57" s="197" t="s">
        <v>186</v>
      </c>
      <c r="B57" s="198"/>
      <c r="C57" s="198"/>
      <c r="D57" s="198"/>
      <c r="E57" s="198"/>
      <c r="F57" s="198"/>
      <c r="G57" s="198"/>
      <c r="H57" s="199"/>
      <c r="I57" s="1">
        <v>158</v>
      </c>
      <c r="J57" s="50">
        <f>SUM(J58:J64)</f>
        <v>-11088807</v>
      </c>
      <c r="K57" s="50">
        <f>SUM(K58:K64)</f>
        <v>-8202994</v>
      </c>
      <c r="L57" s="50">
        <f>SUM(L58:L64)</f>
        <v>-39702288</v>
      </c>
      <c r="M57" s="50">
        <f>SUM(M58:M64)</f>
        <v>16935325</v>
      </c>
      <c r="O57" s="112">
        <v>-54452990</v>
      </c>
      <c r="P57" s="121">
        <f t="shared" si="12"/>
        <v>-2184623</v>
      </c>
    </row>
    <row r="58" spans="1:16">
      <c r="A58" s="197" t="s">
        <v>192</v>
      </c>
      <c r="B58" s="198"/>
      <c r="C58" s="198"/>
      <c r="D58" s="198"/>
      <c r="E58" s="198"/>
      <c r="F58" s="198"/>
      <c r="G58" s="198"/>
      <c r="H58" s="199"/>
      <c r="I58" s="1">
        <v>159</v>
      </c>
      <c r="J58" s="6">
        <v>-7776812</v>
      </c>
      <c r="K58" s="6">
        <v>-9883547</v>
      </c>
      <c r="L58" s="6">
        <v>-47576073</v>
      </c>
      <c r="M58" s="6">
        <v>5301522</v>
      </c>
      <c r="O58" s="112">
        <v>-50360508</v>
      </c>
      <c r="P58" s="121">
        <f t="shared" si="12"/>
        <v>-2517087</v>
      </c>
    </row>
    <row r="59" spans="1:16">
      <c r="A59" s="197" t="s">
        <v>193</v>
      </c>
      <c r="B59" s="198"/>
      <c r="C59" s="198"/>
      <c r="D59" s="198"/>
      <c r="E59" s="198"/>
      <c r="F59" s="198"/>
      <c r="G59" s="198"/>
      <c r="H59" s="199"/>
      <c r="I59" s="1">
        <v>160</v>
      </c>
      <c r="J59" s="6"/>
      <c r="K59" s="6"/>
      <c r="L59" s="6"/>
      <c r="M59" s="6"/>
      <c r="O59" s="112"/>
    </row>
    <row r="60" spans="1:16">
      <c r="A60" s="197" t="s">
        <v>39</v>
      </c>
      <c r="B60" s="198"/>
      <c r="C60" s="198"/>
      <c r="D60" s="198"/>
      <c r="E60" s="198"/>
      <c r="F60" s="198"/>
      <c r="G60" s="198"/>
      <c r="H60" s="199"/>
      <c r="I60" s="1">
        <v>161</v>
      </c>
      <c r="J60" s="6"/>
      <c r="K60" s="6"/>
      <c r="L60" s="6"/>
      <c r="M60" s="6"/>
      <c r="O60" s="112"/>
    </row>
    <row r="61" spans="1:16">
      <c r="A61" s="197" t="s">
        <v>194</v>
      </c>
      <c r="B61" s="198"/>
      <c r="C61" s="198"/>
      <c r="D61" s="198"/>
      <c r="E61" s="198"/>
      <c r="F61" s="198"/>
      <c r="G61" s="198"/>
      <c r="H61" s="199"/>
      <c r="I61" s="1">
        <v>162</v>
      </c>
      <c r="J61" s="6">
        <v>-2051995</v>
      </c>
      <c r="K61" s="6">
        <v>2940553</v>
      </c>
      <c r="L61" s="118">
        <v>8699863</v>
      </c>
      <c r="M61" s="6">
        <v>12459881</v>
      </c>
      <c r="O61" s="112">
        <v>-4092482</v>
      </c>
      <c r="P61" s="121">
        <f>L61-M61-O61</f>
        <v>332464</v>
      </c>
    </row>
    <row r="62" spans="1:16">
      <c r="A62" s="197" t="s">
        <v>195</v>
      </c>
      <c r="B62" s="198"/>
      <c r="C62" s="198"/>
      <c r="D62" s="198"/>
      <c r="E62" s="198"/>
      <c r="F62" s="198"/>
      <c r="G62" s="198"/>
      <c r="H62" s="199"/>
      <c r="I62" s="1">
        <v>163</v>
      </c>
      <c r="J62" s="6"/>
      <c r="K62" s="6"/>
      <c r="L62" s="6"/>
      <c r="M62" s="6"/>
      <c r="O62" s="112"/>
    </row>
    <row r="63" spans="1:16">
      <c r="A63" s="197" t="s">
        <v>196</v>
      </c>
      <c r="B63" s="198"/>
      <c r="C63" s="198"/>
      <c r="D63" s="198"/>
      <c r="E63" s="198"/>
      <c r="F63" s="198"/>
      <c r="G63" s="198"/>
      <c r="H63" s="199"/>
      <c r="I63" s="1">
        <v>164</v>
      </c>
      <c r="J63" s="6"/>
      <c r="K63" s="6"/>
      <c r="L63" s="6"/>
      <c r="M63" s="6"/>
      <c r="O63" s="112"/>
    </row>
    <row r="64" spans="1:16">
      <c r="A64" s="197" t="s">
        <v>197</v>
      </c>
      <c r="B64" s="198"/>
      <c r="C64" s="198"/>
      <c r="D64" s="198"/>
      <c r="E64" s="198"/>
      <c r="F64" s="198"/>
      <c r="G64" s="198"/>
      <c r="H64" s="199"/>
      <c r="I64" s="1">
        <v>165</v>
      </c>
      <c r="J64" s="6">
        <v>-1260000</v>
      </c>
      <c r="K64" s="6">
        <v>-1260000</v>
      </c>
      <c r="L64" s="6">
        <v>-826078</v>
      </c>
      <c r="M64" s="6">
        <v>-826078</v>
      </c>
      <c r="O64" s="112"/>
    </row>
    <row r="65" spans="1:16">
      <c r="A65" s="197" t="s">
        <v>187</v>
      </c>
      <c r="B65" s="198"/>
      <c r="C65" s="198"/>
      <c r="D65" s="198"/>
      <c r="E65" s="198"/>
      <c r="F65" s="198"/>
      <c r="G65" s="198"/>
      <c r="H65" s="199"/>
      <c r="I65" s="1">
        <v>166</v>
      </c>
      <c r="J65" s="6"/>
      <c r="K65" s="6"/>
      <c r="L65" s="6"/>
      <c r="M65" s="6"/>
      <c r="O65" s="112"/>
    </row>
    <row r="66" spans="1:16">
      <c r="A66" s="197" t="s">
        <v>161</v>
      </c>
      <c r="B66" s="198"/>
      <c r="C66" s="198"/>
      <c r="D66" s="198"/>
      <c r="E66" s="198"/>
      <c r="F66" s="198"/>
      <c r="G66" s="198"/>
      <c r="H66" s="199"/>
      <c r="I66" s="1">
        <v>167</v>
      </c>
      <c r="J66" s="50">
        <f>J57-J65</f>
        <v>-11088807</v>
      </c>
      <c r="K66" s="50">
        <f>K57-K65</f>
        <v>-8202994</v>
      </c>
      <c r="L66" s="50">
        <f>L57-L65</f>
        <v>-39702288</v>
      </c>
      <c r="M66" s="50">
        <f>M57-M65</f>
        <v>16935325</v>
      </c>
      <c r="O66" s="112">
        <v>-54452990</v>
      </c>
      <c r="P66" s="121">
        <f t="shared" ref="P66:P67" si="13">L66-M66-O66</f>
        <v>-2184623</v>
      </c>
    </row>
    <row r="67" spans="1:16">
      <c r="A67" s="197" t="s">
        <v>162</v>
      </c>
      <c r="B67" s="198"/>
      <c r="C67" s="198"/>
      <c r="D67" s="198"/>
      <c r="E67" s="198"/>
      <c r="F67" s="198"/>
      <c r="G67" s="198"/>
      <c r="H67" s="199"/>
      <c r="I67" s="1">
        <v>168</v>
      </c>
      <c r="J67" s="58">
        <f>J56+J66</f>
        <v>231434195</v>
      </c>
      <c r="K67" s="58">
        <f>K56+K66</f>
        <v>6114535</v>
      </c>
      <c r="L67" s="58">
        <f>L56+L66</f>
        <v>123532923</v>
      </c>
      <c r="M67" s="58">
        <f>M56+M66</f>
        <v>-51303003</v>
      </c>
      <c r="O67" s="112">
        <v>79253513</v>
      </c>
      <c r="P67" s="121">
        <f t="shared" si="13"/>
        <v>95582413</v>
      </c>
    </row>
    <row r="68" spans="1:16" ht="12.75" customHeight="1">
      <c r="A68" s="248" t="s">
        <v>277</v>
      </c>
      <c r="B68" s="249"/>
      <c r="C68" s="249"/>
      <c r="D68" s="249"/>
      <c r="E68" s="249"/>
      <c r="F68" s="249"/>
      <c r="G68" s="249"/>
      <c r="H68" s="249"/>
      <c r="I68" s="249"/>
      <c r="J68" s="249"/>
      <c r="K68" s="249"/>
      <c r="L68" s="249"/>
      <c r="M68" s="249"/>
      <c r="O68" s="112"/>
    </row>
    <row r="69" spans="1:16" ht="12.75" customHeight="1">
      <c r="A69" s="250" t="s">
        <v>156</v>
      </c>
      <c r="B69" s="251"/>
      <c r="C69" s="251"/>
      <c r="D69" s="251"/>
      <c r="E69" s="251"/>
      <c r="F69" s="251"/>
      <c r="G69" s="251"/>
      <c r="H69" s="251"/>
      <c r="I69" s="251"/>
      <c r="J69" s="251"/>
      <c r="K69" s="251"/>
      <c r="L69" s="251"/>
      <c r="M69" s="251"/>
      <c r="O69" s="112"/>
    </row>
    <row r="70" spans="1:16">
      <c r="A70" s="238" t="s">
        <v>198</v>
      </c>
      <c r="B70" s="239"/>
      <c r="C70" s="239"/>
      <c r="D70" s="239"/>
      <c r="E70" s="239"/>
      <c r="F70" s="239"/>
      <c r="G70" s="239"/>
      <c r="H70" s="240"/>
      <c r="I70" s="1">
        <v>169</v>
      </c>
      <c r="J70" s="6">
        <f>J67-J71</f>
        <v>231208466</v>
      </c>
      <c r="K70" s="6">
        <f>K67-K71</f>
        <v>6021546</v>
      </c>
      <c r="L70" s="6">
        <f>L67-L71</f>
        <v>123109393</v>
      </c>
      <c r="M70" s="6">
        <f>M67-M71</f>
        <v>-51301286</v>
      </c>
      <c r="O70" s="112">
        <v>79078437</v>
      </c>
      <c r="P70" s="121">
        <f t="shared" ref="P70:P71" si="14">L70-M70-O70</f>
        <v>95332242</v>
      </c>
    </row>
    <row r="71" spans="1:16">
      <c r="A71" s="245" t="s">
        <v>199</v>
      </c>
      <c r="B71" s="246"/>
      <c r="C71" s="246"/>
      <c r="D71" s="246"/>
      <c r="E71" s="246"/>
      <c r="F71" s="246"/>
      <c r="G71" s="246"/>
      <c r="H71" s="247"/>
      <c r="I71" s="4">
        <v>170</v>
      </c>
      <c r="J71" s="7">
        <v>225729</v>
      </c>
      <c r="K71" s="7">
        <v>92989</v>
      </c>
      <c r="L71" s="7">
        <v>423530</v>
      </c>
      <c r="M71" s="7">
        <v>-1717</v>
      </c>
      <c r="O71" s="112">
        <v>175076</v>
      </c>
      <c r="P71" s="121">
        <f t="shared" si="14"/>
        <v>250171</v>
      </c>
    </row>
  </sheetData>
  <mergeCells count="73">
    <mergeCell ref="A2:M2"/>
    <mergeCell ref="A1:M1"/>
    <mergeCell ref="A71:H71"/>
    <mergeCell ref="A65:H65"/>
    <mergeCell ref="A66:H66"/>
    <mergeCell ref="A67:H67"/>
    <mergeCell ref="A68:M68"/>
    <mergeCell ref="A69:M69"/>
    <mergeCell ref="A62:H62"/>
    <mergeCell ref="A63:H63"/>
    <mergeCell ref="A64:H64"/>
    <mergeCell ref="A70:H70"/>
    <mergeCell ref="A58:H58"/>
    <mergeCell ref="A59:H59"/>
    <mergeCell ref="A60:H60"/>
    <mergeCell ref="A61:H61"/>
    <mergeCell ref="A54:H54"/>
    <mergeCell ref="A56:H56"/>
    <mergeCell ref="A55:M55"/>
    <mergeCell ref="A57:H57"/>
    <mergeCell ref="A50:H50"/>
    <mergeCell ref="A51:M51"/>
    <mergeCell ref="A52:H52"/>
    <mergeCell ref="A53:H53"/>
    <mergeCell ref="A46:H46"/>
    <mergeCell ref="A47:H47"/>
    <mergeCell ref="A48:H48"/>
    <mergeCell ref="A49:H49"/>
    <mergeCell ref="A42:H42"/>
    <mergeCell ref="A43:H43"/>
    <mergeCell ref="A44:H44"/>
    <mergeCell ref="A45:H45"/>
    <mergeCell ref="A38:H38"/>
    <mergeCell ref="A39:H39"/>
    <mergeCell ref="A40:H40"/>
    <mergeCell ref="A41:H41"/>
    <mergeCell ref="A34:H34"/>
    <mergeCell ref="A35:H35"/>
    <mergeCell ref="A36:H36"/>
    <mergeCell ref="A37:H37"/>
    <mergeCell ref="A30:H30"/>
    <mergeCell ref="A31:H31"/>
    <mergeCell ref="A32:H32"/>
    <mergeCell ref="A33:H33"/>
    <mergeCell ref="A26:H26"/>
    <mergeCell ref="A27:H27"/>
    <mergeCell ref="A28:H28"/>
    <mergeCell ref="A29:H29"/>
    <mergeCell ref="A22:H22"/>
    <mergeCell ref="A23:H23"/>
    <mergeCell ref="A24:H24"/>
    <mergeCell ref="A25:H25"/>
    <mergeCell ref="A18:H18"/>
    <mergeCell ref="A19:H19"/>
    <mergeCell ref="A20:H20"/>
    <mergeCell ref="A21:H21"/>
    <mergeCell ref="A15:H15"/>
    <mergeCell ref="A16:H16"/>
    <mergeCell ref="A17:H17"/>
    <mergeCell ref="A10:H10"/>
    <mergeCell ref="A11:H11"/>
    <mergeCell ref="A12:H12"/>
    <mergeCell ref="A13:H13"/>
    <mergeCell ref="A9:H9"/>
    <mergeCell ref="J4:K4"/>
    <mergeCell ref="L4:M4"/>
    <mergeCell ref="A5:H5"/>
    <mergeCell ref="A14:H14"/>
    <mergeCell ref="A3:M3"/>
    <mergeCell ref="A4:H4"/>
    <mergeCell ref="A6:H6"/>
    <mergeCell ref="A7:H7"/>
    <mergeCell ref="A8:H8"/>
  </mergeCells>
  <phoneticPr fontId="5" type="noConversion"/>
  <dataValidations count="2">
    <dataValidation allowBlank="1" sqref="A1:I1048576 J66:K67 L1:M67 J68:M1048576 J11:K61 J1:K6 J7 J10 K7:K10 N1:XFD1048576"/>
    <dataValidation type="whole" operator="notEqual" allowBlank="1" showInputMessage="1" showErrorMessage="1" errorTitle="Pogrešan unos" error="Mogu se unijeti samo cjelobrojne vrijednosti." sqref="J62:J65">
      <formula1>999999999999</formula1>
    </dataValidation>
  </dataValidations>
  <pageMargins left="0.75" right="0.75" top="1" bottom="1" header="0.5" footer="0.5"/>
  <pageSetup paperSize="9" scale="67" orientation="portrait" horizontalDpi="300" verticalDpi="300" r:id="rId1"/>
  <headerFooter alignWithMargins="0"/>
  <colBreaks count="1" manualBreakCount="1">
    <brk id="13" max="70" man="1"/>
  </colBreaks>
  <ignoredErrors>
    <ignoredError sqref="M10 M12 M16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N57"/>
  <sheetViews>
    <sheetView view="pageBreakPreview" topLeftCell="A19" zoomScaleNormal="100" zoomScaleSheetLayoutView="100" workbookViewId="0">
      <selection activeCell="N18" sqref="N18"/>
    </sheetView>
  </sheetViews>
  <sheetFormatPr defaultRowHeight="12.75"/>
  <cols>
    <col min="1" max="9" width="9.140625" style="49"/>
    <col min="10" max="10" width="11.140625" style="49" bestFit="1" customWidth="1"/>
    <col min="11" max="11" width="11.28515625" style="49" bestFit="1" customWidth="1"/>
    <col min="12" max="12" width="10.28515625" style="49" bestFit="1" customWidth="1"/>
    <col min="13" max="16384" width="9.140625" style="49"/>
  </cols>
  <sheetData>
    <row r="1" spans="1:14" ht="12.75" customHeight="1">
      <c r="A1" s="255" t="s">
        <v>135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</row>
    <row r="2" spans="1:14" ht="12.75" customHeight="1">
      <c r="A2" s="256" t="s">
        <v>322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</row>
    <row r="3" spans="1:14" ht="12.75" customHeight="1">
      <c r="A3" s="252" t="s">
        <v>313</v>
      </c>
      <c r="B3" s="253"/>
      <c r="C3" s="253"/>
      <c r="D3" s="253"/>
      <c r="E3" s="253"/>
      <c r="F3" s="253"/>
      <c r="G3" s="253"/>
      <c r="H3" s="253"/>
      <c r="I3" s="253"/>
      <c r="J3" s="253"/>
      <c r="K3" s="254"/>
    </row>
    <row r="4" spans="1:14" ht="23.25" customHeight="1">
      <c r="A4" s="257" t="s">
        <v>50</v>
      </c>
      <c r="B4" s="257"/>
      <c r="C4" s="257"/>
      <c r="D4" s="257"/>
      <c r="E4" s="257"/>
      <c r="F4" s="257"/>
      <c r="G4" s="257"/>
      <c r="H4" s="257"/>
      <c r="I4" s="119" t="s">
        <v>243</v>
      </c>
      <c r="J4" s="120" t="s">
        <v>283</v>
      </c>
      <c r="K4" s="120" t="s">
        <v>284</v>
      </c>
    </row>
    <row r="5" spans="1:14">
      <c r="A5" s="258">
        <v>1</v>
      </c>
      <c r="B5" s="258"/>
      <c r="C5" s="258"/>
      <c r="D5" s="258"/>
      <c r="E5" s="258"/>
      <c r="F5" s="258"/>
      <c r="G5" s="258"/>
      <c r="H5" s="258"/>
      <c r="I5" s="61">
        <v>2</v>
      </c>
      <c r="J5" s="62" t="s">
        <v>247</v>
      </c>
      <c r="K5" s="62" t="s">
        <v>248</v>
      </c>
    </row>
    <row r="6" spans="1:14" ht="12.75" customHeight="1">
      <c r="A6" s="214" t="s">
        <v>129</v>
      </c>
      <c r="B6" s="225"/>
      <c r="C6" s="225"/>
      <c r="D6" s="225"/>
      <c r="E6" s="225"/>
      <c r="F6" s="225"/>
      <c r="G6" s="225"/>
      <c r="H6" s="225"/>
      <c r="I6" s="259"/>
      <c r="J6" s="259"/>
      <c r="K6" s="260"/>
    </row>
    <row r="7" spans="1:14" ht="12.75" customHeight="1">
      <c r="A7" s="208" t="s">
        <v>34</v>
      </c>
      <c r="B7" s="209"/>
      <c r="C7" s="209"/>
      <c r="D7" s="209"/>
      <c r="E7" s="209"/>
      <c r="F7" s="209"/>
      <c r="G7" s="209"/>
      <c r="H7" s="209"/>
      <c r="I7" s="1">
        <v>1</v>
      </c>
      <c r="J7" s="6">
        <v>289096042</v>
      </c>
      <c r="K7" s="6">
        <v>204145102</v>
      </c>
      <c r="L7" s="112"/>
      <c r="M7" s="112"/>
      <c r="N7" s="112"/>
    </row>
    <row r="8" spans="1:14" ht="12.75" customHeight="1">
      <c r="A8" s="208" t="s">
        <v>35</v>
      </c>
      <c r="B8" s="209"/>
      <c r="C8" s="209"/>
      <c r="D8" s="209"/>
      <c r="E8" s="209"/>
      <c r="F8" s="209"/>
      <c r="G8" s="209"/>
      <c r="H8" s="209"/>
      <c r="I8" s="1">
        <v>2</v>
      </c>
      <c r="J8" s="6">
        <v>163297730</v>
      </c>
      <c r="K8" s="6">
        <v>166580103</v>
      </c>
      <c r="L8" s="112"/>
      <c r="M8" s="112"/>
      <c r="N8" s="112"/>
    </row>
    <row r="9" spans="1:14" ht="12.75" customHeight="1">
      <c r="A9" s="208" t="s">
        <v>36</v>
      </c>
      <c r="B9" s="209"/>
      <c r="C9" s="209"/>
      <c r="D9" s="209"/>
      <c r="E9" s="209"/>
      <c r="F9" s="209"/>
      <c r="G9" s="209"/>
      <c r="H9" s="209"/>
      <c r="I9" s="1">
        <v>3</v>
      </c>
      <c r="J9" s="6">
        <v>89704769</v>
      </c>
      <c r="K9" s="6">
        <v>50404427</v>
      </c>
      <c r="L9" s="112"/>
      <c r="M9" s="112"/>
      <c r="N9" s="112"/>
    </row>
    <row r="10" spans="1:14" ht="12.75" customHeight="1">
      <c r="A10" s="208" t="s">
        <v>37</v>
      </c>
      <c r="B10" s="209"/>
      <c r="C10" s="209"/>
      <c r="D10" s="209"/>
      <c r="E10" s="209"/>
      <c r="F10" s="209"/>
      <c r="G10" s="209"/>
      <c r="H10" s="209"/>
      <c r="I10" s="1">
        <v>4</v>
      </c>
      <c r="J10" s="6"/>
      <c r="K10" s="6"/>
      <c r="L10" s="112"/>
      <c r="M10" s="112"/>
      <c r="N10" s="112"/>
    </row>
    <row r="11" spans="1:14" ht="12.75" customHeight="1">
      <c r="A11" s="208" t="s">
        <v>38</v>
      </c>
      <c r="B11" s="209"/>
      <c r="C11" s="209"/>
      <c r="D11" s="209"/>
      <c r="E11" s="209"/>
      <c r="F11" s="209"/>
      <c r="G11" s="209"/>
      <c r="H11" s="209"/>
      <c r="I11" s="1">
        <v>5</v>
      </c>
      <c r="J11" s="6"/>
      <c r="K11" s="6"/>
      <c r="L11" s="112"/>
      <c r="M11" s="112"/>
      <c r="N11" s="112"/>
    </row>
    <row r="12" spans="1:14" ht="12.75" customHeight="1">
      <c r="A12" s="208" t="s">
        <v>42</v>
      </c>
      <c r="B12" s="209"/>
      <c r="C12" s="209"/>
      <c r="D12" s="209"/>
      <c r="E12" s="209"/>
      <c r="F12" s="209"/>
      <c r="G12" s="209"/>
      <c r="H12" s="209"/>
      <c r="I12" s="1">
        <v>6</v>
      </c>
      <c r="J12" s="6">
        <v>3579236</v>
      </c>
      <c r="K12" s="6">
        <v>2970887</v>
      </c>
      <c r="L12" s="112"/>
      <c r="M12" s="112"/>
      <c r="N12" s="112"/>
    </row>
    <row r="13" spans="1:14" ht="12.75" customHeight="1">
      <c r="A13" s="197" t="s">
        <v>130</v>
      </c>
      <c r="B13" s="198"/>
      <c r="C13" s="198"/>
      <c r="D13" s="198"/>
      <c r="E13" s="198"/>
      <c r="F13" s="198"/>
      <c r="G13" s="198"/>
      <c r="H13" s="198"/>
      <c r="I13" s="1">
        <v>7</v>
      </c>
      <c r="J13" s="123">
        <f>SUM(J7:J12)</f>
        <v>545677777</v>
      </c>
      <c r="K13" s="123">
        <f>SUM(K7:K12)</f>
        <v>424100519</v>
      </c>
      <c r="L13" s="112"/>
      <c r="M13" s="112"/>
      <c r="N13" s="112"/>
    </row>
    <row r="14" spans="1:14" ht="12.75" customHeight="1">
      <c r="A14" s="208" t="s">
        <v>43</v>
      </c>
      <c r="B14" s="209"/>
      <c r="C14" s="209"/>
      <c r="D14" s="209"/>
      <c r="E14" s="209"/>
      <c r="F14" s="209"/>
      <c r="G14" s="209"/>
      <c r="H14" s="209"/>
      <c r="I14" s="1">
        <v>8</v>
      </c>
      <c r="J14" s="6"/>
      <c r="K14" s="6"/>
      <c r="L14" s="112"/>
      <c r="M14" s="112"/>
      <c r="N14" s="112"/>
    </row>
    <row r="15" spans="1:14" ht="12.75" customHeight="1">
      <c r="A15" s="208" t="s">
        <v>44</v>
      </c>
      <c r="B15" s="209"/>
      <c r="C15" s="209"/>
      <c r="D15" s="209"/>
      <c r="E15" s="209"/>
      <c r="F15" s="209"/>
      <c r="G15" s="209"/>
      <c r="H15" s="209"/>
      <c r="I15" s="1">
        <v>9</v>
      </c>
      <c r="J15" s="6">
        <v>38152870</v>
      </c>
      <c r="K15" s="6">
        <v>111667802</v>
      </c>
      <c r="L15" s="112"/>
      <c r="M15" s="112"/>
      <c r="N15" s="112"/>
    </row>
    <row r="16" spans="1:14" ht="12.75" customHeight="1">
      <c r="A16" s="208" t="s">
        <v>45</v>
      </c>
      <c r="B16" s="209"/>
      <c r="C16" s="209"/>
      <c r="D16" s="209"/>
      <c r="E16" s="209"/>
      <c r="F16" s="209"/>
      <c r="G16" s="209"/>
      <c r="H16" s="209"/>
      <c r="I16" s="1">
        <v>10</v>
      </c>
      <c r="J16" s="6">
        <v>39049429</v>
      </c>
      <c r="K16" s="6">
        <v>47677825</v>
      </c>
      <c r="L16" s="112"/>
      <c r="M16" s="112"/>
      <c r="N16" s="112"/>
    </row>
    <row r="17" spans="1:14" ht="12.75" customHeight="1">
      <c r="A17" s="208" t="s">
        <v>46</v>
      </c>
      <c r="B17" s="209"/>
      <c r="C17" s="209"/>
      <c r="D17" s="209"/>
      <c r="E17" s="209"/>
      <c r="F17" s="209"/>
      <c r="G17" s="209"/>
      <c r="H17" s="209"/>
      <c r="I17" s="1">
        <v>11</v>
      </c>
      <c r="J17" s="6"/>
      <c r="K17" s="126"/>
      <c r="L17" s="112"/>
      <c r="M17" s="112"/>
      <c r="N17" s="112"/>
    </row>
    <row r="18" spans="1:14" ht="12.75" customHeight="1">
      <c r="A18" s="197" t="s">
        <v>131</v>
      </c>
      <c r="B18" s="198"/>
      <c r="C18" s="198"/>
      <c r="D18" s="198"/>
      <c r="E18" s="198"/>
      <c r="F18" s="198"/>
      <c r="G18" s="198"/>
      <c r="H18" s="198"/>
      <c r="I18" s="1">
        <v>12</v>
      </c>
      <c r="J18" s="123">
        <f>SUM(J14:J17)</f>
        <v>77202299</v>
      </c>
      <c r="K18" s="123">
        <f>SUM(K14:K17)</f>
        <v>159345627</v>
      </c>
      <c r="L18" s="112"/>
      <c r="M18" s="112"/>
      <c r="N18" s="112"/>
    </row>
    <row r="19" spans="1:14" ht="12.75" customHeight="1">
      <c r="A19" s="197" t="s">
        <v>30</v>
      </c>
      <c r="B19" s="198"/>
      <c r="C19" s="198"/>
      <c r="D19" s="198"/>
      <c r="E19" s="198"/>
      <c r="F19" s="198"/>
      <c r="G19" s="198"/>
      <c r="H19" s="198"/>
      <c r="I19" s="1">
        <v>13</v>
      </c>
      <c r="J19" s="123">
        <v>468475478</v>
      </c>
      <c r="K19" s="123">
        <f>IF(K13&gt;K18,K13-K18,0)</f>
        <v>264754892</v>
      </c>
      <c r="L19" s="112"/>
      <c r="M19" s="112"/>
      <c r="N19" s="112"/>
    </row>
    <row r="20" spans="1:14" ht="12.75" customHeight="1">
      <c r="A20" s="197" t="s">
        <v>31</v>
      </c>
      <c r="B20" s="198"/>
      <c r="C20" s="198"/>
      <c r="D20" s="198"/>
      <c r="E20" s="198"/>
      <c r="F20" s="198"/>
      <c r="G20" s="198"/>
      <c r="H20" s="198"/>
      <c r="I20" s="1">
        <v>14</v>
      </c>
      <c r="J20" s="123">
        <v>0</v>
      </c>
      <c r="K20" s="123">
        <f>IF(K18&gt;K13,K18-K13,0)</f>
        <v>0</v>
      </c>
      <c r="L20" s="112"/>
      <c r="M20" s="112"/>
      <c r="N20" s="112"/>
    </row>
    <row r="21" spans="1:14" ht="12.75" customHeight="1">
      <c r="A21" s="214" t="s">
        <v>132</v>
      </c>
      <c r="B21" s="225"/>
      <c r="C21" s="225"/>
      <c r="D21" s="225"/>
      <c r="E21" s="225"/>
      <c r="F21" s="225"/>
      <c r="G21" s="225"/>
      <c r="H21" s="225"/>
      <c r="I21" s="259"/>
      <c r="J21" s="259"/>
      <c r="K21" s="260"/>
      <c r="L21" s="112"/>
      <c r="M21" s="112"/>
      <c r="N21" s="112"/>
    </row>
    <row r="22" spans="1:14" ht="12.75" customHeight="1">
      <c r="A22" s="208" t="s">
        <v>146</v>
      </c>
      <c r="B22" s="209"/>
      <c r="C22" s="209"/>
      <c r="D22" s="209"/>
      <c r="E22" s="209"/>
      <c r="F22" s="209"/>
      <c r="G22" s="209"/>
      <c r="H22" s="209"/>
      <c r="I22" s="1">
        <v>15</v>
      </c>
      <c r="J22" s="6">
        <v>4470192</v>
      </c>
      <c r="K22" s="6">
        <v>49260235</v>
      </c>
      <c r="L22" s="112"/>
      <c r="M22" s="112"/>
      <c r="N22" s="112"/>
    </row>
    <row r="23" spans="1:14" ht="12.75" customHeight="1">
      <c r="A23" s="208" t="s">
        <v>147</v>
      </c>
      <c r="B23" s="209"/>
      <c r="C23" s="209"/>
      <c r="D23" s="209"/>
      <c r="E23" s="209"/>
      <c r="F23" s="209"/>
      <c r="G23" s="209"/>
      <c r="H23" s="209"/>
      <c r="I23" s="1">
        <v>16</v>
      </c>
      <c r="J23" s="6"/>
      <c r="K23" s="6"/>
      <c r="L23" s="112"/>
      <c r="M23" s="112"/>
      <c r="N23" s="112"/>
    </row>
    <row r="24" spans="1:14" ht="12.75" customHeight="1">
      <c r="A24" s="208" t="s">
        <v>148</v>
      </c>
      <c r="B24" s="209"/>
      <c r="C24" s="209"/>
      <c r="D24" s="209"/>
      <c r="E24" s="209"/>
      <c r="F24" s="209"/>
      <c r="G24" s="209"/>
      <c r="H24" s="209"/>
      <c r="I24" s="1">
        <v>17</v>
      </c>
      <c r="J24" s="6">
        <v>4637317</v>
      </c>
      <c r="K24" s="6">
        <v>3390365</v>
      </c>
      <c r="L24" s="112"/>
      <c r="M24" s="112"/>
      <c r="N24" s="112"/>
    </row>
    <row r="25" spans="1:14" ht="12.75" customHeight="1">
      <c r="A25" s="208" t="s">
        <v>149</v>
      </c>
      <c r="B25" s="209"/>
      <c r="C25" s="209"/>
      <c r="D25" s="209"/>
      <c r="E25" s="209"/>
      <c r="F25" s="209"/>
      <c r="G25" s="209"/>
      <c r="H25" s="209"/>
      <c r="I25" s="1">
        <v>18</v>
      </c>
      <c r="J25" s="6"/>
      <c r="K25" s="6"/>
      <c r="L25" s="112"/>
      <c r="M25" s="112"/>
      <c r="N25" s="112"/>
    </row>
    <row r="26" spans="1:14" ht="12.75" customHeight="1">
      <c r="A26" s="208" t="s">
        <v>150</v>
      </c>
      <c r="B26" s="209"/>
      <c r="C26" s="209"/>
      <c r="D26" s="209"/>
      <c r="E26" s="209"/>
      <c r="F26" s="209"/>
      <c r="G26" s="209"/>
      <c r="H26" s="209"/>
      <c r="I26" s="1">
        <v>19</v>
      </c>
      <c r="J26" s="6">
        <v>3785000</v>
      </c>
      <c r="K26" s="6">
        <v>4162000</v>
      </c>
      <c r="L26" s="112"/>
      <c r="M26" s="112"/>
      <c r="N26" s="112"/>
    </row>
    <row r="27" spans="1:14" ht="12.75" customHeight="1">
      <c r="A27" s="197" t="s">
        <v>136</v>
      </c>
      <c r="B27" s="198"/>
      <c r="C27" s="198"/>
      <c r="D27" s="198"/>
      <c r="E27" s="198"/>
      <c r="F27" s="198"/>
      <c r="G27" s="198"/>
      <c r="H27" s="198"/>
      <c r="I27" s="1">
        <v>20</v>
      </c>
      <c r="J27" s="123">
        <f>SUM(J22:J26)</f>
        <v>12892509</v>
      </c>
      <c r="K27" s="123">
        <f>SUM(K22:K26)</f>
        <v>56812600</v>
      </c>
      <c r="L27" s="112"/>
      <c r="M27" s="112"/>
      <c r="N27" s="112"/>
    </row>
    <row r="28" spans="1:14" ht="12.75" customHeight="1">
      <c r="A28" s="208" t="s">
        <v>101</v>
      </c>
      <c r="B28" s="209"/>
      <c r="C28" s="209"/>
      <c r="D28" s="209"/>
      <c r="E28" s="209"/>
      <c r="F28" s="209"/>
      <c r="G28" s="209"/>
      <c r="H28" s="209"/>
      <c r="I28" s="1">
        <v>21</v>
      </c>
      <c r="J28" s="6">
        <v>115533673</v>
      </c>
      <c r="K28" s="6">
        <v>116016982</v>
      </c>
      <c r="L28" s="112"/>
      <c r="M28" s="112"/>
      <c r="N28" s="112"/>
    </row>
    <row r="29" spans="1:14" ht="12.75" customHeight="1">
      <c r="A29" s="208" t="s">
        <v>102</v>
      </c>
      <c r="B29" s="209"/>
      <c r="C29" s="209"/>
      <c r="D29" s="209"/>
      <c r="E29" s="209"/>
      <c r="F29" s="209"/>
      <c r="G29" s="209"/>
      <c r="H29" s="209"/>
      <c r="I29" s="1">
        <v>22</v>
      </c>
      <c r="J29" s="6"/>
      <c r="K29" s="6"/>
      <c r="L29" s="112"/>
      <c r="M29" s="112"/>
      <c r="N29" s="112"/>
    </row>
    <row r="30" spans="1:14" ht="12.75" customHeight="1">
      <c r="A30" s="208" t="s">
        <v>10</v>
      </c>
      <c r="B30" s="209"/>
      <c r="C30" s="209"/>
      <c r="D30" s="209"/>
      <c r="E30" s="209"/>
      <c r="F30" s="209"/>
      <c r="G30" s="209"/>
      <c r="H30" s="209"/>
      <c r="I30" s="1">
        <v>23</v>
      </c>
      <c r="J30" s="6">
        <v>36764020</v>
      </c>
      <c r="K30" s="6">
        <v>6151000</v>
      </c>
      <c r="L30" s="112"/>
      <c r="M30" s="112"/>
      <c r="N30" s="112"/>
    </row>
    <row r="31" spans="1:14" ht="12.75" customHeight="1">
      <c r="A31" s="197" t="s">
        <v>2</v>
      </c>
      <c r="B31" s="198"/>
      <c r="C31" s="198"/>
      <c r="D31" s="198"/>
      <c r="E31" s="198"/>
      <c r="F31" s="198"/>
      <c r="G31" s="198"/>
      <c r="H31" s="198"/>
      <c r="I31" s="1">
        <v>24</v>
      </c>
      <c r="J31" s="123">
        <f>SUM(J28:J30)</f>
        <v>152297693</v>
      </c>
      <c r="K31" s="123">
        <f>SUM(K28:K30)</f>
        <v>122167982</v>
      </c>
      <c r="L31" s="112"/>
      <c r="M31" s="112"/>
      <c r="N31" s="112"/>
    </row>
    <row r="32" spans="1:14" ht="12.75" customHeight="1">
      <c r="A32" s="197" t="s">
        <v>32</v>
      </c>
      <c r="B32" s="198"/>
      <c r="C32" s="198"/>
      <c r="D32" s="198"/>
      <c r="E32" s="198"/>
      <c r="F32" s="198"/>
      <c r="G32" s="198"/>
      <c r="H32" s="198"/>
      <c r="I32" s="1">
        <v>25</v>
      </c>
      <c r="J32" s="123">
        <v>0</v>
      </c>
      <c r="K32" s="123">
        <f>IF(K27&gt;K31,K27-K31,0)</f>
        <v>0</v>
      </c>
      <c r="L32" s="112"/>
      <c r="M32" s="112"/>
      <c r="N32" s="112"/>
    </row>
    <row r="33" spans="1:14" ht="12.75" customHeight="1">
      <c r="A33" s="197" t="s">
        <v>33</v>
      </c>
      <c r="B33" s="198"/>
      <c r="C33" s="198"/>
      <c r="D33" s="198"/>
      <c r="E33" s="198"/>
      <c r="F33" s="198"/>
      <c r="G33" s="198"/>
      <c r="H33" s="198"/>
      <c r="I33" s="1">
        <v>26</v>
      </c>
      <c r="J33" s="123">
        <v>139405184</v>
      </c>
      <c r="K33" s="123">
        <f>IF(K31&gt;K27,K31-K27,0)</f>
        <v>65355382</v>
      </c>
      <c r="L33" s="112"/>
      <c r="M33" s="112"/>
      <c r="N33" s="112"/>
    </row>
    <row r="34" spans="1:14" ht="12.75" customHeight="1">
      <c r="A34" s="214" t="s">
        <v>133</v>
      </c>
      <c r="B34" s="225"/>
      <c r="C34" s="225"/>
      <c r="D34" s="225"/>
      <c r="E34" s="225"/>
      <c r="F34" s="225"/>
      <c r="G34" s="225"/>
      <c r="H34" s="225"/>
      <c r="I34" s="259"/>
      <c r="J34" s="259"/>
      <c r="K34" s="260"/>
      <c r="L34" s="112"/>
      <c r="M34" s="112"/>
      <c r="N34" s="112"/>
    </row>
    <row r="35" spans="1:14" ht="12.75" customHeight="1">
      <c r="A35" s="208" t="s">
        <v>142</v>
      </c>
      <c r="B35" s="209"/>
      <c r="C35" s="209"/>
      <c r="D35" s="209"/>
      <c r="E35" s="209"/>
      <c r="F35" s="209"/>
      <c r="G35" s="209"/>
      <c r="H35" s="209"/>
      <c r="I35" s="1">
        <v>27</v>
      </c>
      <c r="J35" s="6"/>
      <c r="K35" s="6">
        <v>200000000</v>
      </c>
      <c r="L35" s="112"/>
      <c r="M35" s="112"/>
      <c r="N35" s="112"/>
    </row>
    <row r="36" spans="1:14" ht="12.75" customHeight="1">
      <c r="A36" s="208" t="s">
        <v>23</v>
      </c>
      <c r="B36" s="209"/>
      <c r="C36" s="209"/>
      <c r="D36" s="209"/>
      <c r="E36" s="209"/>
      <c r="F36" s="209"/>
      <c r="G36" s="209"/>
      <c r="H36" s="209"/>
      <c r="I36" s="1">
        <v>28</v>
      </c>
      <c r="J36" s="6">
        <v>125532000</v>
      </c>
      <c r="K36" s="6">
        <v>234386000</v>
      </c>
      <c r="L36" s="112"/>
      <c r="M36" s="112"/>
      <c r="N36" s="112"/>
    </row>
    <row r="37" spans="1:14" ht="12.75" customHeight="1">
      <c r="A37" s="208" t="s">
        <v>24</v>
      </c>
      <c r="B37" s="209"/>
      <c r="C37" s="209"/>
      <c r="D37" s="209"/>
      <c r="E37" s="209"/>
      <c r="F37" s="209"/>
      <c r="G37" s="209"/>
      <c r="H37" s="209"/>
      <c r="I37" s="1">
        <v>29</v>
      </c>
      <c r="J37" s="6"/>
      <c r="K37" s="6"/>
      <c r="L37" s="112"/>
      <c r="M37" s="112"/>
      <c r="N37" s="112"/>
    </row>
    <row r="38" spans="1:14" ht="12.75" customHeight="1">
      <c r="A38" s="197" t="s">
        <v>59</v>
      </c>
      <c r="B38" s="198"/>
      <c r="C38" s="198"/>
      <c r="D38" s="198"/>
      <c r="E38" s="198"/>
      <c r="F38" s="198"/>
      <c r="G38" s="198"/>
      <c r="H38" s="198"/>
      <c r="I38" s="1">
        <v>30</v>
      </c>
      <c r="J38" s="123">
        <f>SUM(J35:J37)</f>
        <v>125532000</v>
      </c>
      <c r="K38" s="123">
        <f>SUM(K35:K37)</f>
        <v>434386000</v>
      </c>
      <c r="L38" s="112"/>
      <c r="M38" s="112"/>
      <c r="N38" s="112"/>
    </row>
    <row r="39" spans="1:14" ht="12.75" customHeight="1">
      <c r="A39" s="208" t="s">
        <v>25</v>
      </c>
      <c r="B39" s="209"/>
      <c r="C39" s="209"/>
      <c r="D39" s="209"/>
      <c r="E39" s="209"/>
      <c r="F39" s="209"/>
      <c r="G39" s="209"/>
      <c r="H39" s="209"/>
      <c r="I39" s="1">
        <v>31</v>
      </c>
      <c r="J39" s="6">
        <v>462186000</v>
      </c>
      <c r="K39" s="6">
        <v>451575000</v>
      </c>
      <c r="L39" s="112"/>
      <c r="M39" s="112"/>
      <c r="N39" s="112"/>
    </row>
    <row r="40" spans="1:14" ht="12.75" customHeight="1">
      <c r="A40" s="208" t="s">
        <v>26</v>
      </c>
      <c r="B40" s="209"/>
      <c r="C40" s="209"/>
      <c r="D40" s="209"/>
      <c r="E40" s="209"/>
      <c r="F40" s="209"/>
      <c r="G40" s="209"/>
      <c r="H40" s="209"/>
      <c r="I40" s="1">
        <v>32</v>
      </c>
      <c r="J40" s="6">
        <v>40009260</v>
      </c>
      <c r="K40" s="6">
        <v>45012000</v>
      </c>
      <c r="L40" s="112"/>
      <c r="M40" s="112"/>
      <c r="N40" s="112"/>
    </row>
    <row r="41" spans="1:14" ht="12.75" customHeight="1">
      <c r="A41" s="208" t="s">
        <v>27</v>
      </c>
      <c r="B41" s="209"/>
      <c r="C41" s="209"/>
      <c r="D41" s="209"/>
      <c r="E41" s="209"/>
      <c r="F41" s="209"/>
      <c r="G41" s="209"/>
      <c r="H41" s="209"/>
      <c r="I41" s="1">
        <v>33</v>
      </c>
      <c r="J41" s="6"/>
      <c r="K41" s="6"/>
      <c r="L41" s="112"/>
      <c r="M41" s="112"/>
      <c r="N41" s="112"/>
    </row>
    <row r="42" spans="1:14" ht="12.75" customHeight="1">
      <c r="A42" s="208" t="s">
        <v>28</v>
      </c>
      <c r="B42" s="209"/>
      <c r="C42" s="209"/>
      <c r="D42" s="209"/>
      <c r="E42" s="209"/>
      <c r="F42" s="209"/>
      <c r="G42" s="209"/>
      <c r="H42" s="209"/>
      <c r="I42" s="1">
        <v>34</v>
      </c>
      <c r="J42" s="6">
        <v>4303562</v>
      </c>
      <c r="K42" s="6">
        <v>1076400</v>
      </c>
      <c r="L42" s="112"/>
      <c r="M42" s="112"/>
      <c r="N42" s="112"/>
    </row>
    <row r="43" spans="1:14" ht="12.75" customHeight="1">
      <c r="A43" s="208" t="s">
        <v>29</v>
      </c>
      <c r="B43" s="209"/>
      <c r="C43" s="209"/>
      <c r="D43" s="209"/>
      <c r="E43" s="209"/>
      <c r="F43" s="209"/>
      <c r="G43" s="209"/>
      <c r="H43" s="209"/>
      <c r="I43" s="1">
        <v>35</v>
      </c>
      <c r="J43" s="6"/>
      <c r="K43" s="6">
        <v>11084000</v>
      </c>
      <c r="L43" s="112"/>
      <c r="M43" s="112"/>
      <c r="N43" s="112"/>
    </row>
    <row r="44" spans="1:14" ht="12.75" customHeight="1">
      <c r="A44" s="197" t="s">
        <v>60</v>
      </c>
      <c r="B44" s="198"/>
      <c r="C44" s="198"/>
      <c r="D44" s="198"/>
      <c r="E44" s="198"/>
      <c r="F44" s="198"/>
      <c r="G44" s="198"/>
      <c r="H44" s="198"/>
      <c r="I44" s="1">
        <v>36</v>
      </c>
      <c r="J44" s="123">
        <f>SUM(J39:J43)</f>
        <v>506498822</v>
      </c>
      <c r="K44" s="123">
        <f>SUM(K39:K43)</f>
        <v>508747400</v>
      </c>
      <c r="L44" s="112"/>
      <c r="M44" s="112"/>
      <c r="N44" s="112"/>
    </row>
    <row r="45" spans="1:14" ht="12.75" customHeight="1">
      <c r="A45" s="197" t="s">
        <v>11</v>
      </c>
      <c r="B45" s="198"/>
      <c r="C45" s="198"/>
      <c r="D45" s="198"/>
      <c r="E45" s="198"/>
      <c r="F45" s="198"/>
      <c r="G45" s="198"/>
      <c r="H45" s="198"/>
      <c r="I45" s="1">
        <v>37</v>
      </c>
      <c r="J45" s="123">
        <v>0</v>
      </c>
      <c r="K45" s="123">
        <f>IF(K38&gt;K44,K38-K44,0)</f>
        <v>0</v>
      </c>
      <c r="L45" s="112"/>
      <c r="M45" s="112"/>
      <c r="N45" s="112"/>
    </row>
    <row r="46" spans="1:14" ht="12.75" customHeight="1">
      <c r="A46" s="197" t="s">
        <v>12</v>
      </c>
      <c r="B46" s="198"/>
      <c r="C46" s="198"/>
      <c r="D46" s="198"/>
      <c r="E46" s="198"/>
      <c r="F46" s="198"/>
      <c r="G46" s="198"/>
      <c r="H46" s="198"/>
      <c r="I46" s="1">
        <v>38</v>
      </c>
      <c r="J46" s="123">
        <v>380966822</v>
      </c>
      <c r="K46" s="123">
        <f>IF(K44&gt;K38,K44-K38,0)</f>
        <v>74361400</v>
      </c>
      <c r="L46" s="112"/>
      <c r="M46" s="112"/>
      <c r="N46" s="112"/>
    </row>
    <row r="47" spans="1:14" ht="12.75" customHeight="1">
      <c r="A47" s="208" t="s">
        <v>61</v>
      </c>
      <c r="B47" s="209"/>
      <c r="C47" s="209"/>
      <c r="D47" s="209"/>
      <c r="E47" s="209"/>
      <c r="F47" s="209"/>
      <c r="G47" s="209"/>
      <c r="H47" s="209"/>
      <c r="I47" s="1">
        <v>39</v>
      </c>
      <c r="J47" s="50">
        <v>0</v>
      </c>
      <c r="K47" s="50">
        <f>IF(K19-K20+K32-K33+K45-K46&gt;0,K19-K20+K32-K33+K45-K46,0)</f>
        <v>125038110</v>
      </c>
      <c r="L47" s="112"/>
      <c r="M47" s="112"/>
      <c r="N47" s="112"/>
    </row>
    <row r="48" spans="1:14" ht="12.75" customHeight="1">
      <c r="A48" s="208" t="s">
        <v>62</v>
      </c>
      <c r="B48" s="209"/>
      <c r="C48" s="209"/>
      <c r="D48" s="209"/>
      <c r="E48" s="209"/>
      <c r="F48" s="209"/>
      <c r="G48" s="209"/>
      <c r="H48" s="209"/>
      <c r="I48" s="1">
        <v>40</v>
      </c>
      <c r="J48" s="50">
        <v>51896528</v>
      </c>
      <c r="K48" s="50">
        <f>IF(K20-K19+K33-K32+K46-K45&gt;0,K20-K19+K33-K32+K46-K45,0)</f>
        <v>0</v>
      </c>
      <c r="L48" s="112"/>
      <c r="M48" s="112"/>
      <c r="N48" s="112"/>
    </row>
    <row r="49" spans="1:14" ht="12.75" customHeight="1">
      <c r="A49" s="208" t="s">
        <v>134</v>
      </c>
      <c r="B49" s="209"/>
      <c r="C49" s="209"/>
      <c r="D49" s="209"/>
      <c r="E49" s="209"/>
      <c r="F49" s="209"/>
      <c r="G49" s="209"/>
      <c r="H49" s="209"/>
      <c r="I49" s="1">
        <v>41</v>
      </c>
      <c r="J49" s="6">
        <v>417588053</v>
      </c>
      <c r="K49" s="6">
        <v>365691525</v>
      </c>
      <c r="L49" s="112"/>
      <c r="M49" s="112"/>
      <c r="N49" s="112"/>
    </row>
    <row r="50" spans="1:14" ht="12.75" customHeight="1">
      <c r="A50" s="208" t="s">
        <v>143</v>
      </c>
      <c r="B50" s="209"/>
      <c r="C50" s="209"/>
      <c r="D50" s="209"/>
      <c r="E50" s="209"/>
      <c r="F50" s="209"/>
      <c r="G50" s="209"/>
      <c r="H50" s="209"/>
      <c r="I50" s="1">
        <v>42</v>
      </c>
      <c r="J50" s="6">
        <v>0</v>
      </c>
      <c r="K50" s="6">
        <f>K47</f>
        <v>125038110</v>
      </c>
      <c r="L50" s="112"/>
      <c r="M50" s="112"/>
      <c r="N50" s="112"/>
    </row>
    <row r="51" spans="1:14" ht="12.75" customHeight="1">
      <c r="A51" s="208" t="s">
        <v>144</v>
      </c>
      <c r="B51" s="209"/>
      <c r="C51" s="209"/>
      <c r="D51" s="209"/>
      <c r="E51" s="209"/>
      <c r="F51" s="209"/>
      <c r="G51" s="209"/>
      <c r="H51" s="209"/>
      <c r="I51" s="1">
        <v>43</v>
      </c>
      <c r="J51" s="6">
        <v>51896528</v>
      </c>
      <c r="K51" s="6">
        <f>K48</f>
        <v>0</v>
      </c>
      <c r="L51" s="112"/>
      <c r="M51" s="112"/>
      <c r="N51" s="112"/>
    </row>
    <row r="52" spans="1:14" ht="12.75" customHeight="1">
      <c r="A52" s="230" t="s">
        <v>145</v>
      </c>
      <c r="B52" s="231"/>
      <c r="C52" s="231"/>
      <c r="D52" s="231"/>
      <c r="E52" s="231"/>
      <c r="F52" s="231"/>
      <c r="G52" s="231"/>
      <c r="H52" s="231"/>
      <c r="I52" s="4">
        <v>44</v>
      </c>
      <c r="J52" s="58">
        <v>365691525</v>
      </c>
      <c r="K52" s="58">
        <v>490729635</v>
      </c>
      <c r="L52" s="112"/>
      <c r="M52" s="112"/>
      <c r="N52" s="112"/>
    </row>
    <row r="53" spans="1:14">
      <c r="K53" s="112"/>
      <c r="L53" s="112"/>
    </row>
    <row r="54" spans="1:14">
      <c r="K54" s="112"/>
    </row>
    <row r="56" spans="1:14">
      <c r="K56" s="112"/>
    </row>
    <row r="57" spans="1:14">
      <c r="K57" s="112"/>
    </row>
  </sheetData>
  <protectedRanges>
    <protectedRange sqref="K7" name="Range1_10_2_1_2_1_2"/>
    <protectedRange sqref="K8" name="Range1_10_3_1_2_1_2"/>
    <protectedRange sqref="K14" name="Range1_11_1_1_2_1_1_1"/>
    <protectedRange sqref="K16" name="Range1_11_2_1_2_1_2"/>
    <protectedRange sqref="J7" name="Range1_10_2_1_2_1_1_1"/>
    <protectedRange sqref="J8" name="Range1_10_3_1_2_1_1_1"/>
    <protectedRange sqref="J14" name="Range1_11_1_1_2_1_1_2"/>
    <protectedRange sqref="J16:J17" name="Range1_11_2_1_2_1_1_1"/>
    <protectedRange sqref="K22:K24" name="Range1_12_2_3_1_1"/>
    <protectedRange sqref="K26" name="Range1_12_1_1_3_1_1"/>
    <protectedRange sqref="K28" name="Range1_13_2_3_1_1"/>
    <protectedRange sqref="K30" name="Range1_13_1_1_3_1_1"/>
    <protectedRange sqref="J22:J24" name="Range1_12_2_3_2"/>
    <protectedRange sqref="J26" name="Range1_12_1_1_3_2"/>
    <protectedRange sqref="J28" name="Range1_13_2_3_2"/>
    <protectedRange sqref="J30" name="Range1_13_1_1_3_2"/>
    <protectedRange sqref="K49" name="Range1_15_1_3_1_1"/>
    <protectedRange sqref="J49" name="Range1_15_1_3_2"/>
  </protectedRanges>
  <mergeCells count="52">
    <mergeCell ref="A45:H45"/>
    <mergeCell ref="A46:H46"/>
    <mergeCell ref="A47:H47"/>
    <mergeCell ref="A52:H52"/>
    <mergeCell ref="A48:H48"/>
    <mergeCell ref="A49:H49"/>
    <mergeCell ref="A50:H50"/>
    <mergeCell ref="A51:H51"/>
    <mergeCell ref="A41:H41"/>
    <mergeCell ref="A42:H42"/>
    <mergeCell ref="A43:H43"/>
    <mergeCell ref="A44:H44"/>
    <mergeCell ref="A37:H37"/>
    <mergeCell ref="A38:H38"/>
    <mergeCell ref="A39:H39"/>
    <mergeCell ref="A40:H40"/>
    <mergeCell ref="A33:H33"/>
    <mergeCell ref="A34:K34"/>
    <mergeCell ref="A35:H35"/>
    <mergeCell ref="A36:H36"/>
    <mergeCell ref="A29:H29"/>
    <mergeCell ref="A30:H30"/>
    <mergeCell ref="A31:H31"/>
    <mergeCell ref="A32:H32"/>
    <mergeCell ref="A25:H25"/>
    <mergeCell ref="A26:H26"/>
    <mergeCell ref="A27:H27"/>
    <mergeCell ref="A28:H28"/>
    <mergeCell ref="A21:K21"/>
    <mergeCell ref="A22:H22"/>
    <mergeCell ref="A23:H23"/>
    <mergeCell ref="A24:H24"/>
    <mergeCell ref="A17:H17"/>
    <mergeCell ref="A18:H18"/>
    <mergeCell ref="A19:H19"/>
    <mergeCell ref="A20:H20"/>
    <mergeCell ref="A13:H13"/>
    <mergeCell ref="A14:H14"/>
    <mergeCell ref="A15:H15"/>
    <mergeCell ref="A16:H16"/>
    <mergeCell ref="A10:H10"/>
    <mergeCell ref="A11:H11"/>
    <mergeCell ref="A12:H12"/>
    <mergeCell ref="A5:H5"/>
    <mergeCell ref="A6:K6"/>
    <mergeCell ref="A7:H7"/>
    <mergeCell ref="A8:H8"/>
    <mergeCell ref="A3:K3"/>
    <mergeCell ref="A1:K1"/>
    <mergeCell ref="A2:K2"/>
    <mergeCell ref="A4:H4"/>
    <mergeCell ref="A9:H9"/>
  </mergeCells>
  <phoneticPr fontId="5" type="noConversion"/>
  <dataValidations count="2">
    <dataValidation allowBlank="1" sqref="K51:K52 A1:I1048576 J35:J52 J53:K1048576 L1:XFD1048576 K35:K49 J1:K34"/>
    <dataValidation type="whole" operator="notEqual" allowBlank="1" showInputMessage="1" showErrorMessage="1" errorTitle="Pogrešan unos" error="Mogu se unijeti samo cjelobrojne vrijednosti." sqref="K50">
      <formula1>9999999998</formula1>
    </dataValidation>
  </dataValidations>
  <pageMargins left="0.75" right="0.75" top="1" bottom="1" header="0.5" footer="0.5"/>
  <pageSetup paperSize="9" scale="83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Q25"/>
  <sheetViews>
    <sheetView view="pageBreakPreview" zoomScaleNormal="100" zoomScaleSheetLayoutView="100" workbookViewId="0">
      <selection activeCell="O14" sqref="O14"/>
    </sheetView>
  </sheetViews>
  <sheetFormatPr defaultRowHeight="12.75"/>
  <cols>
    <col min="1" max="4" width="9.140625" style="64"/>
    <col min="5" max="5" width="10.140625" style="64" bestFit="1" customWidth="1"/>
    <col min="6" max="9" width="9.140625" style="64"/>
    <col min="10" max="10" width="12.28515625" style="64" customWidth="1"/>
    <col min="11" max="11" width="15.85546875" style="64" customWidth="1"/>
    <col min="12" max="13" width="11.42578125" style="64" bestFit="1" customWidth="1"/>
    <col min="14" max="14" width="11.140625" style="64" bestFit="1" customWidth="1"/>
    <col min="15" max="16384" width="9.140625" style="64"/>
  </cols>
  <sheetData>
    <row r="1" spans="1:17">
      <c r="A1" s="267" t="s">
        <v>245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</row>
    <row r="2" spans="1:17" ht="15.75">
      <c r="A2" s="41"/>
      <c r="B2" s="63"/>
      <c r="C2" s="277" t="s">
        <v>246</v>
      </c>
      <c r="D2" s="277"/>
      <c r="E2" s="65">
        <v>42370</v>
      </c>
      <c r="F2" s="42" t="s">
        <v>214</v>
      </c>
      <c r="G2" s="278">
        <v>42735</v>
      </c>
      <c r="H2" s="279"/>
      <c r="I2" s="63"/>
      <c r="J2" s="63"/>
      <c r="K2" s="63"/>
    </row>
    <row r="3" spans="1:17" ht="23.25">
      <c r="A3" s="280" t="s">
        <v>50</v>
      </c>
      <c r="B3" s="280"/>
      <c r="C3" s="280"/>
      <c r="D3" s="280"/>
      <c r="E3" s="280"/>
      <c r="F3" s="280"/>
      <c r="G3" s="280"/>
      <c r="H3" s="280"/>
      <c r="I3" s="66" t="s">
        <v>269</v>
      </c>
      <c r="J3" s="67" t="s">
        <v>124</v>
      </c>
      <c r="K3" s="67" t="s">
        <v>125</v>
      </c>
    </row>
    <row r="4" spans="1:17">
      <c r="A4" s="281">
        <v>1</v>
      </c>
      <c r="B4" s="281"/>
      <c r="C4" s="281"/>
      <c r="D4" s="281"/>
      <c r="E4" s="281"/>
      <c r="F4" s="281"/>
      <c r="G4" s="281"/>
      <c r="H4" s="281"/>
      <c r="I4" s="69">
        <v>2</v>
      </c>
      <c r="J4" s="68" t="s">
        <v>247</v>
      </c>
      <c r="K4" s="68" t="s">
        <v>248</v>
      </c>
    </row>
    <row r="5" spans="1:17">
      <c r="A5" s="269" t="s">
        <v>249</v>
      </c>
      <c r="B5" s="270"/>
      <c r="C5" s="270"/>
      <c r="D5" s="270"/>
      <c r="E5" s="270"/>
      <c r="F5" s="270"/>
      <c r="G5" s="270"/>
      <c r="H5" s="270"/>
      <c r="I5" s="43">
        <v>1</v>
      </c>
      <c r="J5" s="5">
        <v>133372000</v>
      </c>
      <c r="K5" s="5">
        <v>133372000</v>
      </c>
      <c r="L5" s="114"/>
      <c r="M5" s="114"/>
      <c r="N5" s="114"/>
      <c r="P5" s="114"/>
      <c r="Q5" s="114"/>
    </row>
    <row r="6" spans="1:17">
      <c r="A6" s="269" t="s">
        <v>250</v>
      </c>
      <c r="B6" s="270"/>
      <c r="C6" s="270"/>
      <c r="D6" s="270"/>
      <c r="E6" s="270"/>
      <c r="F6" s="270"/>
      <c r="G6" s="270"/>
      <c r="H6" s="270"/>
      <c r="I6" s="43">
        <v>2</v>
      </c>
      <c r="J6" s="6">
        <v>881515683</v>
      </c>
      <c r="K6" s="6">
        <v>881489590</v>
      </c>
      <c r="L6" s="114"/>
      <c r="M6" s="114"/>
      <c r="N6" s="114"/>
      <c r="P6" s="114"/>
      <c r="Q6" s="114"/>
    </row>
    <row r="7" spans="1:17">
      <c r="A7" s="269" t="s">
        <v>251</v>
      </c>
      <c r="B7" s="270"/>
      <c r="C7" s="270"/>
      <c r="D7" s="270"/>
      <c r="E7" s="270"/>
      <c r="F7" s="270"/>
      <c r="G7" s="270"/>
      <c r="H7" s="270"/>
      <c r="I7" s="43">
        <v>3</v>
      </c>
      <c r="J7" s="6">
        <v>-31445699</v>
      </c>
      <c r="K7" s="6">
        <v>-94619769</v>
      </c>
      <c r="L7" s="114"/>
      <c r="M7" s="114"/>
      <c r="N7" s="114"/>
      <c r="P7" s="114"/>
      <c r="Q7" s="114"/>
    </row>
    <row r="8" spans="1:17">
      <c r="A8" s="269" t="s">
        <v>252</v>
      </c>
      <c r="B8" s="270"/>
      <c r="C8" s="270"/>
      <c r="D8" s="270"/>
      <c r="E8" s="270"/>
      <c r="F8" s="270"/>
      <c r="G8" s="270"/>
      <c r="H8" s="270"/>
      <c r="I8" s="43">
        <v>4</v>
      </c>
      <c r="J8" s="6">
        <v>712034470</v>
      </c>
      <c r="K8" s="6">
        <v>916898363</v>
      </c>
      <c r="L8" s="114"/>
      <c r="M8" s="114"/>
      <c r="N8" s="114"/>
      <c r="P8" s="114"/>
      <c r="Q8" s="114"/>
    </row>
    <row r="9" spans="1:17">
      <c r="A9" s="269" t="s">
        <v>253</v>
      </c>
      <c r="B9" s="270"/>
      <c r="C9" s="270"/>
      <c r="D9" s="270"/>
      <c r="E9" s="270"/>
      <c r="F9" s="270"/>
      <c r="G9" s="270"/>
      <c r="H9" s="270"/>
      <c r="I9" s="43">
        <v>5</v>
      </c>
      <c r="J9" s="6">
        <v>242291273</v>
      </c>
      <c r="K9" s="6">
        <v>162799998</v>
      </c>
      <c r="L9" s="114"/>
      <c r="M9" s="114"/>
      <c r="N9" s="114"/>
      <c r="P9" s="114"/>
      <c r="Q9" s="114"/>
    </row>
    <row r="10" spans="1:17">
      <c r="A10" s="269" t="s">
        <v>254</v>
      </c>
      <c r="B10" s="270"/>
      <c r="C10" s="270"/>
      <c r="D10" s="270"/>
      <c r="E10" s="270"/>
      <c r="F10" s="270"/>
      <c r="G10" s="270"/>
      <c r="H10" s="270"/>
      <c r="I10" s="43">
        <v>6</v>
      </c>
      <c r="J10" s="6"/>
      <c r="K10" s="6"/>
      <c r="L10" s="114"/>
      <c r="M10" s="114"/>
      <c r="N10" s="114"/>
      <c r="P10" s="114"/>
      <c r="Q10" s="114"/>
    </row>
    <row r="11" spans="1:17">
      <c r="A11" s="269" t="s">
        <v>255</v>
      </c>
      <c r="B11" s="270"/>
      <c r="C11" s="270"/>
      <c r="D11" s="270"/>
      <c r="E11" s="270"/>
      <c r="F11" s="270"/>
      <c r="G11" s="270"/>
      <c r="H11" s="270"/>
      <c r="I11" s="43">
        <v>7</v>
      </c>
      <c r="J11" s="6"/>
      <c r="K11" s="6"/>
      <c r="L11" s="114"/>
      <c r="M11" s="114"/>
      <c r="N11" s="114"/>
      <c r="P11" s="114"/>
      <c r="Q11" s="114"/>
    </row>
    <row r="12" spans="1:17">
      <c r="A12" s="269" t="s">
        <v>256</v>
      </c>
      <c r="B12" s="270"/>
      <c r="C12" s="270"/>
      <c r="D12" s="270"/>
      <c r="E12" s="270"/>
      <c r="F12" s="270"/>
      <c r="G12" s="270"/>
      <c r="H12" s="270"/>
      <c r="I12" s="43">
        <v>8</v>
      </c>
      <c r="J12" s="6"/>
      <c r="K12" s="6"/>
      <c r="L12" s="114"/>
      <c r="M12" s="114"/>
      <c r="N12" s="114"/>
      <c r="P12" s="114"/>
      <c r="Q12" s="114"/>
    </row>
    <row r="13" spans="1:17">
      <c r="A13" s="269" t="s">
        <v>257</v>
      </c>
      <c r="B13" s="270"/>
      <c r="C13" s="270"/>
      <c r="D13" s="270"/>
      <c r="E13" s="270"/>
      <c r="F13" s="270"/>
      <c r="G13" s="270"/>
      <c r="H13" s="270"/>
      <c r="I13" s="43">
        <v>9</v>
      </c>
      <c r="J13" s="6">
        <v>4981868</v>
      </c>
      <c r="K13" s="6">
        <v>13566630</v>
      </c>
      <c r="L13" s="114"/>
      <c r="M13" s="114"/>
      <c r="N13" s="114"/>
      <c r="P13" s="114"/>
      <c r="Q13" s="114"/>
    </row>
    <row r="14" spans="1:17">
      <c r="A14" s="271" t="s">
        <v>258</v>
      </c>
      <c r="B14" s="272"/>
      <c r="C14" s="272"/>
      <c r="D14" s="272"/>
      <c r="E14" s="272"/>
      <c r="F14" s="272"/>
      <c r="G14" s="272"/>
      <c r="H14" s="272"/>
      <c r="I14" s="43">
        <v>10</v>
      </c>
      <c r="J14" s="123">
        <f>SUM(J5:J13)</f>
        <v>1942749595</v>
      </c>
      <c r="K14" s="123">
        <f>SUM(K5:K13)</f>
        <v>2013506812</v>
      </c>
      <c r="L14" s="114"/>
      <c r="M14" s="114"/>
      <c r="N14" s="114"/>
      <c r="P14" s="114"/>
      <c r="Q14" s="114"/>
    </row>
    <row r="15" spans="1:17">
      <c r="A15" s="269" t="s">
        <v>259</v>
      </c>
      <c r="B15" s="270"/>
      <c r="C15" s="270"/>
      <c r="D15" s="270"/>
      <c r="E15" s="270"/>
      <c r="F15" s="270"/>
      <c r="G15" s="270"/>
      <c r="H15" s="270"/>
      <c r="I15" s="43">
        <v>11</v>
      </c>
      <c r="J15" s="6">
        <v>-7776812</v>
      </c>
      <c r="K15" s="6">
        <v>-47576073</v>
      </c>
      <c r="L15" s="114"/>
      <c r="M15" s="114"/>
      <c r="N15" s="114"/>
      <c r="P15" s="114"/>
      <c r="Q15" s="114"/>
    </row>
    <row r="16" spans="1:17">
      <c r="A16" s="269" t="s">
        <v>260</v>
      </c>
      <c r="B16" s="270"/>
      <c r="C16" s="270"/>
      <c r="D16" s="270"/>
      <c r="E16" s="270"/>
      <c r="F16" s="270"/>
      <c r="G16" s="270"/>
      <c r="H16" s="270"/>
      <c r="I16" s="43">
        <v>12</v>
      </c>
      <c r="J16" s="6"/>
      <c r="K16" s="6"/>
      <c r="L16" s="114"/>
      <c r="M16" s="114"/>
      <c r="N16" s="114"/>
      <c r="P16" s="114"/>
      <c r="Q16" s="114"/>
    </row>
    <row r="17" spans="1:17">
      <c r="A17" s="269" t="s">
        <v>261</v>
      </c>
      <c r="B17" s="270"/>
      <c r="C17" s="270"/>
      <c r="D17" s="270"/>
      <c r="E17" s="270"/>
      <c r="F17" s="270"/>
      <c r="G17" s="270"/>
      <c r="H17" s="270"/>
      <c r="I17" s="43">
        <v>13</v>
      </c>
      <c r="J17" s="6">
        <v>-2051995</v>
      </c>
      <c r="K17" s="6">
        <v>8699863</v>
      </c>
      <c r="L17" s="114"/>
      <c r="M17" s="114"/>
      <c r="N17" s="114"/>
      <c r="P17" s="114"/>
      <c r="Q17" s="114"/>
    </row>
    <row r="18" spans="1:17">
      <c r="A18" s="269" t="s">
        <v>262</v>
      </c>
      <c r="B18" s="270"/>
      <c r="C18" s="270"/>
      <c r="D18" s="270"/>
      <c r="E18" s="270"/>
      <c r="F18" s="270"/>
      <c r="G18" s="270"/>
      <c r="H18" s="270"/>
      <c r="I18" s="43">
        <v>14</v>
      </c>
      <c r="J18" s="6"/>
      <c r="K18" s="6"/>
      <c r="L18" s="114"/>
      <c r="M18" s="114"/>
      <c r="N18" s="114"/>
      <c r="P18" s="114"/>
      <c r="Q18" s="114"/>
    </row>
    <row r="19" spans="1:17">
      <c r="A19" s="269" t="s">
        <v>263</v>
      </c>
      <c r="B19" s="270"/>
      <c r="C19" s="270"/>
      <c r="D19" s="270"/>
      <c r="E19" s="270"/>
      <c r="F19" s="270"/>
      <c r="G19" s="270"/>
      <c r="H19" s="270"/>
      <c r="I19" s="43">
        <v>15</v>
      </c>
      <c r="J19" s="6"/>
      <c r="K19" s="6"/>
      <c r="L19" s="114"/>
      <c r="M19" s="114"/>
      <c r="N19" s="114"/>
      <c r="P19" s="114"/>
      <c r="Q19" s="114"/>
    </row>
    <row r="20" spans="1:17">
      <c r="A20" s="269" t="s">
        <v>264</v>
      </c>
      <c r="B20" s="270"/>
      <c r="C20" s="270"/>
      <c r="D20" s="270"/>
      <c r="E20" s="270"/>
      <c r="F20" s="270"/>
      <c r="G20" s="270"/>
      <c r="H20" s="270"/>
      <c r="I20" s="43">
        <v>16</v>
      </c>
      <c r="J20" s="6">
        <v>200072290</v>
      </c>
      <c r="K20" s="6">
        <v>110056957</v>
      </c>
      <c r="L20" s="114"/>
      <c r="M20" s="114"/>
      <c r="N20" s="114"/>
      <c r="P20" s="114"/>
      <c r="Q20" s="114"/>
    </row>
    <row r="21" spans="1:17">
      <c r="A21" s="271" t="s">
        <v>265</v>
      </c>
      <c r="B21" s="272"/>
      <c r="C21" s="272"/>
      <c r="D21" s="272"/>
      <c r="E21" s="272"/>
      <c r="F21" s="272"/>
      <c r="G21" s="272"/>
      <c r="H21" s="272"/>
      <c r="I21" s="43">
        <v>17</v>
      </c>
      <c r="J21" s="122">
        <f>SUM(J15:J20)</f>
        <v>190243483</v>
      </c>
      <c r="K21" s="122">
        <f>SUM(K15:K20)</f>
        <v>71180747</v>
      </c>
      <c r="L21" s="114"/>
      <c r="M21" s="114"/>
      <c r="N21" s="114"/>
      <c r="P21" s="114"/>
      <c r="Q21" s="114"/>
    </row>
    <row r="22" spans="1:17">
      <c r="A22" s="273"/>
      <c r="B22" s="274"/>
      <c r="C22" s="274"/>
      <c r="D22" s="274"/>
      <c r="E22" s="274"/>
      <c r="F22" s="274"/>
      <c r="G22" s="274"/>
      <c r="H22" s="274"/>
      <c r="I22" s="275"/>
      <c r="J22" s="275"/>
      <c r="K22" s="276"/>
      <c r="L22" s="114"/>
      <c r="M22" s="114"/>
      <c r="N22" s="114"/>
      <c r="P22" s="114"/>
      <c r="Q22" s="114"/>
    </row>
    <row r="23" spans="1:17">
      <c r="A23" s="261" t="s">
        <v>266</v>
      </c>
      <c r="B23" s="262"/>
      <c r="C23" s="262"/>
      <c r="D23" s="262"/>
      <c r="E23" s="262"/>
      <c r="F23" s="262"/>
      <c r="G23" s="262"/>
      <c r="H23" s="262"/>
      <c r="I23" s="44">
        <v>18</v>
      </c>
      <c r="J23" s="5">
        <v>190017497</v>
      </c>
      <c r="K23" s="5">
        <f>K21-K24</f>
        <v>70757217</v>
      </c>
      <c r="L23" s="114"/>
      <c r="M23" s="114"/>
      <c r="N23" s="114"/>
      <c r="P23" s="114"/>
      <c r="Q23" s="114"/>
    </row>
    <row r="24" spans="1:17" ht="17.25" customHeight="1">
      <c r="A24" s="263" t="s">
        <v>267</v>
      </c>
      <c r="B24" s="264"/>
      <c r="C24" s="264"/>
      <c r="D24" s="264"/>
      <c r="E24" s="264"/>
      <c r="F24" s="264"/>
      <c r="G24" s="264"/>
      <c r="H24" s="264"/>
      <c r="I24" s="45">
        <v>19</v>
      </c>
      <c r="J24" s="58">
        <v>225986</v>
      </c>
      <c r="K24" s="58">
        <f>+RDG!L71</f>
        <v>423530</v>
      </c>
      <c r="L24" s="114"/>
      <c r="M24" s="114"/>
      <c r="N24" s="114"/>
      <c r="P24" s="114"/>
      <c r="Q24" s="114"/>
    </row>
    <row r="25" spans="1:17" ht="30" customHeight="1">
      <c r="A25" s="265" t="s">
        <v>268</v>
      </c>
      <c r="B25" s="266"/>
      <c r="C25" s="266"/>
      <c r="D25" s="266"/>
      <c r="E25" s="266"/>
      <c r="F25" s="266"/>
      <c r="G25" s="266"/>
      <c r="H25" s="266"/>
      <c r="I25" s="266"/>
      <c r="J25" s="266"/>
      <c r="K25" s="266"/>
    </row>
  </sheetData>
  <protectedRanges>
    <protectedRange sqref="E2" name="Range1_1"/>
    <protectedRange sqref="G2:H2" name="Range1"/>
  </protectedRanges>
  <mergeCells count="26">
    <mergeCell ref="A11:H11"/>
    <mergeCell ref="A12:H12"/>
    <mergeCell ref="A13:H13"/>
    <mergeCell ref="A14:H14"/>
    <mergeCell ref="C2:D2"/>
    <mergeCell ref="G2:H2"/>
    <mergeCell ref="A3:H3"/>
    <mergeCell ref="A4:H4"/>
    <mergeCell ref="A5:H5"/>
    <mergeCell ref="A6:H6"/>
    <mergeCell ref="A23:H23"/>
    <mergeCell ref="A24:H24"/>
    <mergeCell ref="A25:K25"/>
    <mergeCell ref="A1:K1"/>
    <mergeCell ref="A19:H19"/>
    <mergeCell ref="A20:H20"/>
    <mergeCell ref="A21:H21"/>
    <mergeCell ref="A22:K22"/>
    <mergeCell ref="A15:H15"/>
    <mergeCell ref="A16:H16"/>
    <mergeCell ref="A7:H7"/>
    <mergeCell ref="A8:H8"/>
    <mergeCell ref="A9:H9"/>
    <mergeCell ref="A10:H10"/>
    <mergeCell ref="A17:H17"/>
    <mergeCell ref="A18:H18"/>
  </mergeCells>
  <phoneticPr fontId="5" type="noConversion"/>
  <conditionalFormatting sqref="G2">
    <cfRule type="cellIs" dxfId="0" priority="1" stopIfTrue="1" operator="lessThan">
      <formula>#REF!</formula>
    </cfRule>
  </conditionalFormatting>
  <dataValidations count="2">
    <dataValidation allowBlank="1" sqref="A1:I1048576 J1:K4 L1:XFD1048576 J9:K1048576"/>
    <dataValidation type="whole" operator="notEqual" allowBlank="1" showInputMessage="1" showErrorMessage="1" errorTitle="Pogrešan unos" error="Mogu se unijeti samo cjelobrojne vrijednosti." sqref="J5:K8">
      <formula1>999999999999</formula1>
    </dataValidation>
  </dataValidations>
  <pageMargins left="0.75" right="0.75" top="1" bottom="1" header="0.5" footer="0.5"/>
  <pageSetup paperSize="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J28"/>
  <sheetViews>
    <sheetView view="pageBreakPreview" zoomScale="110" zoomScaleNormal="100" workbookViewId="0"/>
  </sheetViews>
  <sheetFormatPr defaultRowHeight="12.75"/>
  <sheetData>
    <row r="1" spans="1:10">
      <c r="A1" s="38"/>
      <c r="B1" s="38"/>
      <c r="C1" s="38"/>
      <c r="D1" s="38"/>
      <c r="E1" s="38"/>
      <c r="F1" s="38"/>
      <c r="G1" s="38"/>
      <c r="H1" s="38"/>
      <c r="I1" s="38"/>
      <c r="J1" s="38"/>
    </row>
    <row r="2" spans="1:10" ht="15.75">
      <c r="A2" s="282" t="s">
        <v>244</v>
      </c>
      <c r="B2" s="282"/>
      <c r="C2" s="282"/>
      <c r="D2" s="282"/>
      <c r="E2" s="282"/>
      <c r="F2" s="282"/>
      <c r="G2" s="282"/>
      <c r="H2" s="282"/>
      <c r="I2" s="282"/>
      <c r="J2" s="282"/>
    </row>
    <row r="3" spans="1:10">
      <c r="A3" s="38"/>
      <c r="B3" s="38"/>
      <c r="C3" s="38"/>
      <c r="D3" s="38"/>
      <c r="E3" s="38"/>
      <c r="F3" s="38"/>
      <c r="G3" s="38"/>
      <c r="H3" s="38"/>
      <c r="I3" s="38"/>
      <c r="J3" s="38"/>
    </row>
    <row r="4" spans="1:10" ht="12.75" customHeight="1">
      <c r="A4" s="283" t="s">
        <v>280</v>
      </c>
      <c r="B4" s="283"/>
      <c r="C4" s="283"/>
      <c r="D4" s="283"/>
      <c r="E4" s="283"/>
      <c r="F4" s="283"/>
      <c r="G4" s="283"/>
      <c r="H4" s="283"/>
      <c r="I4" s="283"/>
      <c r="J4" s="283"/>
    </row>
    <row r="5" spans="1:10" ht="12.75" customHeight="1">
      <c r="A5" s="283"/>
      <c r="B5" s="283"/>
      <c r="C5" s="283"/>
      <c r="D5" s="283"/>
      <c r="E5" s="283"/>
      <c r="F5" s="283"/>
      <c r="G5" s="283"/>
      <c r="H5" s="283"/>
      <c r="I5" s="283"/>
      <c r="J5" s="283"/>
    </row>
    <row r="6" spans="1:10" ht="12.75" customHeight="1">
      <c r="A6" s="283"/>
      <c r="B6" s="283"/>
      <c r="C6" s="283"/>
      <c r="D6" s="283"/>
      <c r="E6" s="283"/>
      <c r="F6" s="283"/>
      <c r="G6" s="283"/>
      <c r="H6" s="283"/>
      <c r="I6" s="283"/>
      <c r="J6" s="283"/>
    </row>
    <row r="7" spans="1:10" ht="12.75" customHeight="1">
      <c r="A7" s="283"/>
      <c r="B7" s="283"/>
      <c r="C7" s="283"/>
      <c r="D7" s="283"/>
      <c r="E7" s="283"/>
      <c r="F7" s="283"/>
      <c r="G7" s="283"/>
      <c r="H7" s="283"/>
      <c r="I7" s="283"/>
      <c r="J7" s="283"/>
    </row>
    <row r="8" spans="1:10" ht="12.75" customHeight="1">
      <c r="A8" s="283"/>
      <c r="B8" s="283"/>
      <c r="C8" s="283"/>
      <c r="D8" s="283"/>
      <c r="E8" s="283"/>
      <c r="F8" s="283"/>
      <c r="G8" s="283"/>
      <c r="H8" s="283"/>
      <c r="I8" s="283"/>
      <c r="J8" s="283"/>
    </row>
    <row r="9" spans="1:10" ht="12.75" customHeight="1">
      <c r="A9" s="283"/>
      <c r="B9" s="283"/>
      <c r="C9" s="283"/>
      <c r="D9" s="283"/>
      <c r="E9" s="283"/>
      <c r="F9" s="283"/>
      <c r="G9" s="283"/>
      <c r="H9" s="283"/>
      <c r="I9" s="283"/>
      <c r="J9" s="283"/>
    </row>
    <row r="10" spans="1:10" ht="12.75" customHeight="1">
      <c r="A10" s="283"/>
      <c r="B10" s="283"/>
      <c r="C10" s="283"/>
      <c r="D10" s="283"/>
      <c r="E10" s="283"/>
      <c r="F10" s="283"/>
      <c r="G10" s="283"/>
      <c r="H10" s="283"/>
      <c r="I10" s="283"/>
      <c r="J10" s="283"/>
    </row>
    <row r="11" spans="1:10">
      <c r="A11" s="284"/>
      <c r="B11" s="284"/>
      <c r="C11" s="284"/>
      <c r="D11" s="284"/>
      <c r="E11" s="284"/>
      <c r="F11" s="284"/>
      <c r="G11" s="284"/>
      <c r="H11" s="284"/>
      <c r="I11" s="284"/>
      <c r="J11" s="284"/>
    </row>
    <row r="12" spans="1:10">
      <c r="A12" s="39"/>
      <c r="B12" s="39"/>
      <c r="C12" s="39"/>
      <c r="D12" s="39"/>
      <c r="E12" s="39"/>
      <c r="F12" s="39"/>
      <c r="G12" s="39"/>
      <c r="H12" s="39"/>
      <c r="I12" s="39"/>
      <c r="J12" s="39"/>
    </row>
    <row r="13" spans="1:10">
      <c r="A13" s="39"/>
      <c r="B13" s="39"/>
      <c r="C13" s="39"/>
      <c r="D13" s="39"/>
      <c r="E13" s="39"/>
      <c r="F13" s="39"/>
      <c r="G13" s="39"/>
      <c r="H13" s="39"/>
      <c r="I13" s="39"/>
      <c r="J13" s="39"/>
    </row>
    <row r="14" spans="1:10">
      <c r="A14" s="39"/>
      <c r="B14" s="39"/>
      <c r="C14" s="39"/>
      <c r="D14" s="39"/>
      <c r="E14" s="39"/>
      <c r="F14" s="39"/>
      <c r="G14" s="39"/>
      <c r="H14" s="39"/>
      <c r="I14" s="39"/>
      <c r="J14" s="39"/>
    </row>
    <row r="15" spans="1:10">
      <c r="A15" s="39"/>
      <c r="B15" s="39"/>
      <c r="C15" s="39"/>
      <c r="D15" s="39"/>
      <c r="E15" s="39"/>
      <c r="F15" s="39"/>
      <c r="G15" s="39"/>
      <c r="H15" s="39"/>
      <c r="I15" s="39"/>
      <c r="J15" s="39"/>
    </row>
    <row r="16" spans="1:10">
      <c r="A16" s="39"/>
      <c r="B16" s="39"/>
      <c r="C16" s="39"/>
      <c r="D16" s="39"/>
      <c r="E16" s="39"/>
      <c r="F16" s="39"/>
      <c r="G16" s="39"/>
      <c r="H16" s="39"/>
      <c r="I16" s="39"/>
      <c r="J16" s="39"/>
    </row>
    <row r="17" spans="1:10">
      <c r="A17" s="39"/>
      <c r="B17" s="39"/>
      <c r="C17" s="39"/>
      <c r="D17" s="39"/>
      <c r="E17" s="39"/>
      <c r="F17" s="39"/>
      <c r="G17" s="39"/>
      <c r="H17" s="39"/>
      <c r="I17" s="39"/>
      <c r="J17" s="39"/>
    </row>
    <row r="18" spans="1:10">
      <c r="A18" s="39"/>
      <c r="B18" s="39"/>
      <c r="C18" s="39"/>
      <c r="D18" s="39"/>
      <c r="E18" s="39"/>
      <c r="F18" s="39"/>
      <c r="G18" s="39"/>
      <c r="H18" s="39"/>
      <c r="I18" s="39"/>
      <c r="J18" s="39"/>
    </row>
    <row r="19" spans="1:10">
      <c r="A19" s="39"/>
      <c r="B19" s="39"/>
      <c r="C19" s="39"/>
      <c r="D19" s="39"/>
      <c r="E19" s="39"/>
      <c r="F19" s="39"/>
      <c r="G19" s="39"/>
      <c r="H19" s="39"/>
      <c r="I19" s="39"/>
      <c r="J19" s="39"/>
    </row>
    <row r="20" spans="1:10">
      <c r="A20" s="39"/>
      <c r="B20" s="39"/>
      <c r="C20" s="39"/>
      <c r="D20" s="39"/>
      <c r="E20" s="39"/>
      <c r="F20" s="39"/>
      <c r="G20" s="39"/>
      <c r="H20" s="39"/>
      <c r="I20" s="39"/>
      <c r="J20" s="39"/>
    </row>
    <row r="21" spans="1:10">
      <c r="A21" s="39"/>
      <c r="B21" s="39"/>
      <c r="C21" s="39"/>
      <c r="D21" s="39"/>
      <c r="E21" s="39"/>
      <c r="F21" s="39"/>
      <c r="G21" s="39"/>
      <c r="H21" s="39"/>
      <c r="I21" s="39"/>
      <c r="J21" s="39"/>
    </row>
    <row r="22" spans="1:10">
      <c r="A22" s="39"/>
      <c r="B22" s="39"/>
      <c r="C22" s="39"/>
      <c r="D22" s="39"/>
      <c r="E22" s="39"/>
      <c r="F22" s="39"/>
      <c r="G22" s="39"/>
      <c r="H22" s="39"/>
      <c r="I22" s="39"/>
      <c r="J22" s="39"/>
    </row>
    <row r="23" spans="1:10">
      <c r="A23" s="39"/>
      <c r="B23" s="39"/>
      <c r="C23" s="39"/>
      <c r="D23" s="39"/>
      <c r="E23" s="39"/>
      <c r="F23" s="39"/>
      <c r="G23" s="39"/>
      <c r="H23" s="39"/>
      <c r="I23" s="39"/>
      <c r="J23" s="39"/>
    </row>
    <row r="24" spans="1:10">
      <c r="A24" s="39"/>
      <c r="B24" s="39"/>
      <c r="C24" s="39"/>
      <c r="D24" s="39"/>
      <c r="E24" s="39"/>
      <c r="F24" s="39"/>
      <c r="G24" s="39"/>
      <c r="H24" s="39"/>
      <c r="I24" s="39"/>
      <c r="J24" s="39"/>
    </row>
    <row r="25" spans="1:10">
      <c r="A25" s="39"/>
      <c r="B25" s="39"/>
      <c r="C25" s="39"/>
      <c r="D25" s="39"/>
      <c r="E25" s="39"/>
      <c r="F25" s="39"/>
      <c r="G25" s="39"/>
      <c r="H25" s="39"/>
      <c r="I25" s="39"/>
      <c r="J25" s="39"/>
    </row>
    <row r="26" spans="1:10" ht="15">
      <c r="A26" s="39"/>
      <c r="B26" s="39"/>
      <c r="C26" s="39"/>
      <c r="D26" s="39"/>
      <c r="E26" s="39"/>
      <c r="F26" s="39"/>
      <c r="G26" s="39"/>
      <c r="H26" s="39"/>
      <c r="I26" s="40"/>
      <c r="J26" s="39"/>
    </row>
    <row r="27" spans="1:10">
      <c r="A27" s="39"/>
      <c r="B27" s="39"/>
      <c r="C27" s="39"/>
      <c r="D27" s="39"/>
      <c r="E27" s="39"/>
      <c r="F27" s="39"/>
      <c r="G27" s="39"/>
      <c r="H27" s="39"/>
      <c r="I27" s="39"/>
      <c r="J27" s="39"/>
    </row>
    <row r="28" spans="1:10">
      <c r="A28" s="39"/>
      <c r="B28" s="39"/>
      <c r="C28" s="39"/>
      <c r="D28" s="39"/>
      <c r="E28" s="39"/>
      <c r="F28" s="39"/>
      <c r="G28" s="39"/>
      <c r="H28" s="39"/>
      <c r="I28" s="39"/>
      <c r="J28" s="39"/>
    </row>
  </sheetData>
  <mergeCells count="3">
    <mergeCell ref="A2:J2"/>
    <mergeCell ref="A4:J10"/>
    <mergeCell ref="A11:J11"/>
  </mergeCells>
  <phoneticPr fontId="5" type="noConversion"/>
  <pageMargins left="0.75" right="0.75" top="1" bottom="1" header="0.5" footer="0.5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OPĆI PODACI</vt:lpstr>
      <vt:lpstr>Bilanca</vt:lpstr>
      <vt:lpstr>RDG</vt:lpstr>
      <vt:lpstr>NT_I</vt:lpstr>
      <vt:lpstr>PK</vt:lpstr>
      <vt:lpstr>Bilješke</vt:lpstr>
      <vt:lpstr>Bilanca!Print_Area</vt:lpstr>
      <vt:lpstr>Bilješke!Print_Area</vt:lpstr>
      <vt:lpstr>NT_I!Print_Area</vt:lpstr>
      <vt:lpstr>'OPĆI PODACI'!Print_Area</vt:lpstr>
      <vt:lpstr>PK!Print_Area</vt:lpstr>
      <vt:lpstr>RDG!Print_Area</vt:lpstr>
    </vt:vector>
  </TitlesOfParts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TFI-POD</dc:title>
  <dc:creator>Mijo Jozić</dc:creator>
  <cp:lastModifiedBy>Ivana Hajnić</cp:lastModifiedBy>
  <cp:lastPrinted>2015-04-24T11:46:34Z</cp:lastPrinted>
  <dcterms:created xsi:type="dcterms:W3CDTF">2008-10-17T11:51:54Z</dcterms:created>
  <dcterms:modified xsi:type="dcterms:W3CDTF">2017-02-27T15:04:50Z</dcterms:modified>
</cp:coreProperties>
</file>