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rfs03\AG Financije\External Reporting\2017\Objave rezultata\Q2 2017\TFI-POD\"/>
    </mc:Choice>
  </mc:AlternateContent>
  <bookViews>
    <workbookView xWindow="0" yWindow="15" windowWidth="12165" windowHeight="817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_FilterDatabase" localSheetId="1" hidden="1">Bilanca!$A$7:$K$121</definedName>
    <definedName name="_xlnm.Print_Area" localSheetId="1">Bilanca!$A$1:$K$121</definedName>
    <definedName name="_xlnm.Print_Area" localSheetId="5">Bilješke!$A$1:$J$53</definedName>
    <definedName name="_xlnm.Print_Area" localSheetId="3">NT_I!$A$1:$K$52</definedName>
    <definedName name="_xlnm.Print_Area" localSheetId="0">'OPĆI PODACI'!$A$1:$I$63</definedName>
    <definedName name="_xlnm.Print_Area" localSheetId="4">PK!$A$1:$K$25</definedName>
    <definedName name="_xlnm.Print_Area" localSheetId="2">RDG!$A$1:$O$71</definedName>
  </definedNames>
  <calcPr calcId="152511"/>
</workbook>
</file>

<file path=xl/calcChain.xml><?xml version="1.0" encoding="utf-8"?>
<calcChain xmlns="http://schemas.openxmlformats.org/spreadsheetml/2006/main">
  <c r="K90" i="19" l="1"/>
  <c r="J21" i="17"/>
  <c r="J23" i="17" s="1"/>
  <c r="J14" i="17"/>
  <c r="J46" i="20"/>
  <c r="J44" i="20"/>
  <c r="J38" i="20"/>
  <c r="J45" i="20" s="1"/>
  <c r="J31" i="20"/>
  <c r="J33" i="20" s="1"/>
  <c r="J27" i="20"/>
  <c r="J32" i="20" s="1"/>
  <c r="J18" i="20"/>
  <c r="J13" i="20"/>
  <c r="K57" i="18"/>
  <c r="K66" i="18" s="1"/>
  <c r="J57" i="18"/>
  <c r="J66" i="18" s="1"/>
  <c r="K33" i="18"/>
  <c r="J33" i="18"/>
  <c r="K27" i="18"/>
  <c r="K42" i="18" s="1"/>
  <c r="J27" i="18"/>
  <c r="J42" i="18" s="1"/>
  <c r="K22" i="18"/>
  <c r="J22" i="18"/>
  <c r="K16" i="18"/>
  <c r="J16" i="18"/>
  <c r="K12" i="18"/>
  <c r="J12" i="18"/>
  <c r="K10" i="18"/>
  <c r="K43" i="18" s="1"/>
  <c r="K46" i="18" s="1"/>
  <c r="J10" i="18"/>
  <c r="K7" i="18"/>
  <c r="J7" i="18"/>
  <c r="J43" i="18" l="1"/>
  <c r="J46" i="18" s="1"/>
  <c r="J20" i="20"/>
  <c r="J19" i="20"/>
  <c r="J47" i="20" s="1"/>
  <c r="J50" i="20" s="1"/>
  <c r="J45" i="18"/>
  <c r="J44" i="18"/>
  <c r="J48" i="18" s="1"/>
  <c r="J56" i="18" s="1"/>
  <c r="J67" i="18" s="1"/>
  <c r="K45" i="18"/>
  <c r="K44" i="18"/>
  <c r="K48" i="18" s="1"/>
  <c r="K56" i="18" s="1"/>
  <c r="K67" i="18" s="1"/>
  <c r="J48" i="20" l="1"/>
  <c r="J51" i="20" s="1"/>
  <c r="J52" i="20"/>
  <c r="K50" i="18"/>
  <c r="K49" i="18"/>
  <c r="K53" i="18" s="1"/>
  <c r="J50" i="18"/>
  <c r="J49" i="18"/>
  <c r="J53" i="18" s="1"/>
  <c r="M33" i="18" l="1"/>
  <c r="M27" i="18"/>
  <c r="M22" i="18"/>
  <c r="M16" i="18"/>
  <c r="M12" i="18"/>
  <c r="M7" i="18"/>
  <c r="M42" i="18" l="1"/>
  <c r="M10" i="18"/>
  <c r="M43" i="18" s="1"/>
  <c r="M46" i="18" s="1"/>
  <c r="M44" i="18" l="1"/>
  <c r="M48" i="18" s="1"/>
  <c r="M50" i="18" s="1"/>
  <c r="M45" i="18"/>
  <c r="M49" i="18" l="1"/>
  <c r="J119" i="19" l="1"/>
  <c r="J100" i="19"/>
  <c r="J90" i="19"/>
  <c r="J86" i="19"/>
  <c r="J82" i="19"/>
  <c r="J79" i="19"/>
  <c r="J69" i="19" s="1"/>
  <c r="J72" i="19"/>
  <c r="J56" i="19"/>
  <c r="J49" i="19"/>
  <c r="J41" i="19"/>
  <c r="J35" i="19"/>
  <c r="J26" i="19"/>
  <c r="J16" i="19"/>
  <c r="J9" i="19"/>
  <c r="J114" i="19" l="1"/>
  <c r="J118" i="19"/>
  <c r="J40" i="19"/>
  <c r="J8" i="19"/>
  <c r="K44" i="20"/>
  <c r="K31" i="20"/>
  <c r="K18" i="20"/>
  <c r="K38" i="20"/>
  <c r="K27" i="20"/>
  <c r="K13" i="20"/>
  <c r="K21" i="17"/>
  <c r="K14" i="17"/>
  <c r="K72" i="19"/>
  <c r="L27" i="18"/>
  <c r="P71" i="18"/>
  <c r="P61" i="18"/>
  <c r="P58" i="18"/>
  <c r="P54" i="18"/>
  <c r="P47" i="18"/>
  <c r="P35" i="18"/>
  <c r="P34" i="18"/>
  <c r="P29" i="18"/>
  <c r="P26" i="18"/>
  <c r="P21" i="18"/>
  <c r="P20" i="18"/>
  <c r="P19" i="18"/>
  <c r="P18" i="18"/>
  <c r="P17" i="18"/>
  <c r="P14" i="18"/>
  <c r="P13" i="18"/>
  <c r="P11" i="18"/>
  <c r="P9" i="18"/>
  <c r="P8" i="18"/>
  <c r="M57" i="18"/>
  <c r="M66" i="18" s="1"/>
  <c r="L57" i="18"/>
  <c r="L33" i="18"/>
  <c r="P22" i="18"/>
  <c r="L22" i="18"/>
  <c r="L16" i="18"/>
  <c r="L12" i="18"/>
  <c r="L7" i="18"/>
  <c r="K100" i="19"/>
  <c r="K86" i="19"/>
  <c r="K82" i="19"/>
  <c r="K79" i="19"/>
  <c r="K56" i="19"/>
  <c r="K41" i="19"/>
  <c r="K35" i="19"/>
  <c r="K26" i="19"/>
  <c r="K16" i="19"/>
  <c r="K9" i="19"/>
  <c r="K49" i="19"/>
  <c r="K119" i="19"/>
  <c r="L66" i="18" l="1"/>
  <c r="L42" i="18"/>
  <c r="P42" i="18" s="1"/>
  <c r="K45" i="20"/>
  <c r="K23" i="17"/>
  <c r="K69" i="19"/>
  <c r="J66" i="19"/>
  <c r="K46" i="20"/>
  <c r="K32" i="20"/>
  <c r="K33" i="20"/>
  <c r="K20" i="20"/>
  <c r="K19" i="20"/>
  <c r="K40" i="19"/>
  <c r="P57" i="18"/>
  <c r="P27" i="18"/>
  <c r="L10" i="18"/>
  <c r="L43" i="18" s="1"/>
  <c r="P12" i="18"/>
  <c r="P7" i="18"/>
  <c r="K8" i="19"/>
  <c r="P33" i="18"/>
  <c r="P16" i="18"/>
  <c r="P66" i="18" l="1"/>
  <c r="K114" i="19"/>
  <c r="L45" i="18"/>
  <c r="K47" i="20"/>
  <c r="K50" i="20" s="1"/>
  <c r="K118" i="19"/>
  <c r="K70" i="18"/>
  <c r="K48" i="20"/>
  <c r="K51" i="20" s="1"/>
  <c r="K66" i="19"/>
  <c r="P10" i="18"/>
  <c r="J70" i="18"/>
  <c r="L46" i="18"/>
  <c r="L44" i="18"/>
  <c r="P45" i="18" l="1"/>
  <c r="K52" i="20"/>
  <c r="P43" i="18"/>
  <c r="P46" i="18"/>
  <c r="L48" i="18"/>
  <c r="M53" i="18" l="1"/>
  <c r="P44" i="18"/>
  <c r="M56" i="18"/>
  <c r="M67" i="18" s="1"/>
  <c r="M70" i="18" s="1"/>
  <c r="L49" i="18"/>
  <c r="L50" i="18"/>
  <c r="L53" i="18"/>
  <c r="P48" i="18"/>
  <c r="L56" i="18"/>
  <c r="P50" i="18" l="1"/>
  <c r="P49" i="18"/>
  <c r="P53" i="18"/>
  <c r="P56" i="18"/>
  <c r="L67" i="18"/>
  <c r="L70" i="18" l="1"/>
  <c r="P67" i="18"/>
  <c r="P70" i="18" l="1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<sst xmlns="http://schemas.openxmlformats.org/spreadsheetml/2006/main" count="358" uniqueCount="323">
  <si>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</si>
  <si>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</si>
  <si>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</si>
  <si>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</si>
  <si>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</si>
  <si>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</si>
  <si>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</si>
  <si>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</si>
  <si>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</si>
  <si>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</si>
  <si>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</si>
  <si>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</si>
  <si>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</si>
  <si>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</si>
  <si>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</si>
  <si>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</si>
  <si>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</si>
  <si>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</si>
  <si>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</si>
  <si>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</si>
  <si>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</si>
  <si>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</si>
  <si>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</si>
  <si>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</si>
  <si>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</si>
  <si>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</si>
  <si>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</si>
  <si>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</si>
  <si>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</si>
  <si>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</si>
  <si>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</si>
  <si>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</si>
  <si>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</si>
  <si>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</si>
  <si>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</si>
  <si>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</si>
  <si>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</si>
  <si>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</si>
  <si>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</si>
  <si>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</si>
  <si>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</si>
  <si>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</si>
  <si>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</si>
  <si>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</si>
  <si>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</si>
  <si>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</si>
  <si>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</si>
  <si>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</si>
  <si>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</si>
  <si>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</si>
  <si>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</si>
  <si>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</si>
  <si>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</si>
  <si>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</si>
  <si>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</si>
  <si>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</si>
  <si>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</si>
  <si>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</si>
  <si>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</si>
  <si>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</si>
  <si>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</si>
  <si>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</si>
  <si>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</si>
  <si>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</si>
  <si>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</si>
  <si>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</si>
  <si>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</si>
  <si>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</si>
  <si>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</si>
  <si>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</si>
  <si>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</si>
  <si>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</si>
  <si>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</si>
  <si>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</si>
  <si>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</si>
  <si>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</si>
  <si>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</si>
  <si>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</si>
  <si>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</si>
  <si>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</si>
  <si>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</si>
  <si>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</si>
  <si>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</si>
  <si>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</si>
  <si>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</si>
  <si>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</si>
  <si>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</si>
  <si>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</si>
  <si>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</si>
  <si>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</si>
  <si>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</si>
  <si>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</si>
  <si>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</si>
  <si>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</si>
  <si>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</si>
  <si>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</si>
  <si>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</si>
  <si>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</si>
  <si>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</si>
  <si>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</si>
  <si>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</si>
  <si>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</si>
  <si>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</si>
  <si>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</si>
  <si>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</si>
  <si>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</si>
  <si>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</si>
  <si>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</si>
  <si>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</si>
  <si>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</si>
  <si>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</si>
  <si>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</si>
  <si>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</si>
  <si>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</si>
  <si>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</si>
  <si>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</si>
  <si>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</si>
  <si>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</si>
  <si>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</si>
  <si>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</si>
  <si>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</si>
  <si>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</si>
  <si>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</si>
  <si>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</si>
  <si>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</si>
  <si>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</si>
  <si>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</si>
  <si>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</si>
  <si>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</si>
  <si>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</si>
  <si>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</si>
  <si>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</si>
  <si>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</si>
  <si>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</si>
  <si>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</si>
  <si>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</si>
  <si>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</si>
  <si>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</si>
  <si>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</si>
  <si>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</si>
  <si>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</si>
  <si>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</si>
  <si>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</si>
  <si>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</si>
  <si>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</si>
  <si>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</si>
  <si>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</si>
  <si>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</si>
  <si>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</si>
  <si>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</si>
  <si>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</si>
  <si>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</si>
  <si>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</si>
  <si>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</si>
  <si>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</si>
  <si>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</si>
  <si>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</si>
  <si>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</si>
  <si>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</si>
  <si>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</si>
  <si>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</si>
  <si>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</si>
  <si>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</si>
  <si>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</si>
  <si>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</si>
  <si>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</si>
  <si>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</si>
  <si>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</si>
  <si>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</si>
  <si>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</si>
  <si>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</si>
  <si>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</si>
  <si>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</si>
  <si>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</si>
  <si>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</si>
  <si>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</si>
  <si>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</si>
  <si>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</si>
  <si>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</si>
  <si>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</si>
  <si>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</si>
  <si>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</si>
  <si>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</si>
  <si>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</si>
  <si>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</si>
  <si>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</si>
  <si>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</si>
  <si>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</si>
  <si>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</si>
  <si>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</si>
  <si>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</si>
  <si>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</si>
  <si>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</si>
  <si>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</si>
  <si>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</si>
  <si>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</si>
  <si>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</si>
  <si>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</si>
  <si>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</si>
  <si>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</si>
  <si>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</si>
  <si>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</si>
  <si>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</si>
  <si>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</si>
  <si>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</si>
  <si>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</si>
  <si>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</si>
  <si>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</si>
  <si>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</si>
  <si>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</si>
  <si>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</si>
  <si>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</si>
  <si>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</si>
  <si>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</si>
  <si>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</si>
  <si>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</si>
  <si>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</si>
  <si>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</si>
  <si>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</si>
  <si>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</si>
  <si>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</si>
  <si>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</si>
  <si>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</si>
  <si>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</si>
  <si>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</si>
  <si>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</si>
  <si>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</si>
  <si>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</si>
  <si>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</si>
  <si>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</si>
  <si>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</si>
  <si>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</si>
  <si>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</si>
  <si>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</si>
  <si>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</si>
  <si>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</si>
  <si>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</si>
  <si>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</si>
  <si>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</si>
  <si>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</si>
  <si>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</si>
  <si>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</si>
  <si>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</si>
  <si>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</si>
  <si>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</si>
  <si>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</si>
  <si>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</si>
  <si>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</si>
  <si>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</si>
  <si>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</si>
  <si>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</si>
  <si>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</si>
  <si>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</si>
  <si>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</si>
  <si>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</si>
  <si>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</si>
  <si>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</si>
  <si>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</si>
  <si>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</si>
  <si>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</si>
  <si>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</si>
  <si>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</si>
  <si>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</si>
  <si>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</si>
  <si>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</si>
  <si>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</si>
  <si>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</si>
  <si>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</si>
  <si>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</si>
  <si>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</si>
  <si>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</si>
  <si>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</si>
  <si>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</si>
  <si>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</si>
  <si>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</si>
  <si>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</si>
  <si>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</si>
  <si>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</si>
  <si>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</si>
  <si>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</si>
  <si>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</si>
  <si>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</si>
  <si>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</si>
  <si>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</si>
  <si>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</si>
  <si>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>01671910</t>
  </si>
  <si>
    <t>080245039</t>
  </si>
  <si>
    <t>71149912416</t>
  </si>
  <si>
    <t>ATLANTIC GRUPA d.d.</t>
  </si>
  <si>
    <t>ZAGREB</t>
  </si>
  <si>
    <t>MIRAMARSKA 23</t>
  </si>
  <si>
    <t>atlantic@atlantic.hr</t>
  </si>
  <si>
    <t>www.atlantic.hr</t>
  </si>
  <si>
    <t>DA</t>
  </si>
  <si>
    <t>ATLANTIC TRADE DOO ZAGREB</t>
  </si>
  <si>
    <t>03785793</t>
  </si>
  <si>
    <t>DROGA KOLINSKA DD</t>
  </si>
  <si>
    <t>LJUBLJANA</t>
  </si>
  <si>
    <t>2114011000</t>
  </si>
  <si>
    <t>BEOGRAD</t>
  </si>
  <si>
    <t>17173006</t>
  </si>
  <si>
    <t>07026447</t>
  </si>
  <si>
    <t>ATLANTIC TRADE DOO LJUBLJANA</t>
  </si>
  <si>
    <t>1786164000</t>
  </si>
  <si>
    <t>ATLANTIC MULTIPOWER GERMANY</t>
  </si>
  <si>
    <t>HAMBURG</t>
  </si>
  <si>
    <t>00927677</t>
  </si>
  <si>
    <t>Ilinčić Tatjana</t>
  </si>
  <si>
    <t>012413927</t>
  </si>
  <si>
    <t>012413002</t>
  </si>
  <si>
    <t>tatjana.ilincic@atlanticgrupa.com</t>
  </si>
  <si>
    <t>Stanković Zoran</t>
  </si>
  <si>
    <t>Obveznik: Atlantic Grupa d.d.</t>
  </si>
  <si>
    <t xml:space="preserve">     1. Kamate, tečajne razlike, dividende i slični prihodi iz odnosa s povezanim
         povezanim poduzetnicima</t>
  </si>
  <si>
    <t xml:space="preserve">     2. Kamate, tečajne razlike, dividende, slični prihodi iz odnosa s nepovezanim
          nepovezanim poduzetnicima i drugim osobama</t>
  </si>
  <si>
    <t>Grad Zagreb</t>
  </si>
  <si>
    <t>SOKO ŠTARK D.O.O.</t>
  </si>
  <si>
    <t>GRAND PROM D.O.O.</t>
  </si>
  <si>
    <t>Q2 2016</t>
  </si>
  <si>
    <t>Diff</t>
  </si>
  <si>
    <t>7010</t>
  </si>
  <si>
    <t>stanje na dan 30.06.2017.</t>
  </si>
  <si>
    <t>u razdoblju 01.01.2017. do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</si>
</sst>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[$€-2]\ * #,##0.00000_-;\-[$€-2]\ * #,##0.00000_-;_-[$€-2]\ * &quot;-&quot;??_-"/>
    <numFmt numFmtId="166" formatCode="_-* #,##0\ _k_n_-;\-* #,##0\ _k_n_-;_-* &quot;-&quot;??\ _k_n_-;_-@_-"/>
  </numFmts>
  <fonts count="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7.5"/>
      <color indexed="12"/>
      <name val="Geneva"/>
      <family val="2"/>
    </font>
    <font>
      <sz val="10"/>
      <name val="Arial CE"/>
      <charset val="238"/>
    </font>
    <font>
      <i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2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43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89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6" xfId="0" applyNumberFormat="1" applyFont="1" applyFill="1" applyBorder="1" applyAlignment="1">
      <alignment horizontal="center" vertical="center"/>
    </xf>
    <xf numFmtId="0" fontId="10" fillId="0" borderId="0" xfId="2" applyFont="1" applyAlignment="1"/>
    <xf numFmtId="0" fontId="4" fillId="0" borderId="0" xfId="2" applyFont="1" applyAlignment="1"/>
    <xf numFmtId="0" fontId="10" fillId="0" borderId="7" xfId="2" applyFont="1" applyFill="1" applyBorder="1" applyAlignment="1" applyProtection="1">
      <alignment horizontal="center" vertical="center"/>
      <protection locked="0" hidden="1"/>
    </xf>
    <xf numFmtId="0" fontId="7" fillId="0" borderId="0" xfId="2" applyFont="1" applyFill="1" applyBorder="1" applyAlignment="1" applyProtection="1">
      <alignment horizontal="left" vertical="center"/>
      <protection hidden="1"/>
    </xf>
    <xf numFmtId="0" fontId="8" fillId="0" borderId="0" xfId="2" applyFont="1" applyFill="1" applyBorder="1" applyAlignment="1" applyProtection="1">
      <alignment vertical="center"/>
      <protection hidden="1"/>
    </xf>
    <xf numFmtId="0" fontId="8" fillId="0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2" applyFont="1" applyBorder="1" applyAlignment="1" applyProtection="1">
      <protection hidden="1"/>
    </xf>
    <xf numFmtId="0" fontId="17" fillId="0" borderId="0" xfId="2" applyFont="1" applyBorder="1" applyAlignment="1" applyProtection="1">
      <alignment horizontal="right" vertical="center" wrapText="1"/>
      <protection hidden="1"/>
    </xf>
    <xf numFmtId="0" fontId="17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2" applyFont="1" applyFill="1" applyBorder="1" applyAlignment="1" applyProtection="1">
      <alignment horizontal="left" vertical="center"/>
      <protection hidden="1"/>
    </xf>
    <xf numFmtId="0" fontId="10" fillId="0" borderId="0" xfId="2" applyFont="1" applyBorder="1" applyAlignment="1" applyProtection="1">
      <alignment horizontal="left"/>
      <protection hidden="1"/>
    </xf>
    <xf numFmtId="0" fontId="10" fillId="0" borderId="0" xfId="2" applyFont="1" applyBorder="1" applyAlignment="1" applyProtection="1">
      <alignment vertical="top"/>
      <protection hidden="1"/>
    </xf>
    <xf numFmtId="0" fontId="10" fillId="0" borderId="0" xfId="2" applyFont="1" applyBorder="1" applyAlignment="1" applyProtection="1">
      <alignment horizontal="right"/>
      <protection hidden="1"/>
    </xf>
    <xf numFmtId="0" fontId="7" fillId="0" borderId="0" xfId="2" applyFont="1" applyFill="1" applyBorder="1" applyAlignment="1" applyProtection="1">
      <alignment horizontal="right" vertical="center"/>
      <protection locked="0" hidden="1"/>
    </xf>
    <xf numFmtId="0" fontId="8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10" fillId="0" borderId="0" xfId="2" applyFont="1" applyFill="1" applyBorder="1" applyAlignment="1" applyProtection="1">
      <protection hidden="1"/>
    </xf>
    <xf numFmtId="0" fontId="10" fillId="0" borderId="0" xfId="2" applyFont="1" applyBorder="1" applyAlignment="1" applyProtection="1">
      <alignment horizontal="center" vertical="center"/>
      <protection locked="0" hidden="1"/>
    </xf>
    <xf numFmtId="0" fontId="10" fillId="0" borderId="0" xfId="2" applyFont="1" applyBorder="1" applyAlignment="1" applyProtection="1">
      <alignment vertical="top" wrapText="1"/>
      <protection hidden="1"/>
    </xf>
    <xf numFmtId="0" fontId="10" fillId="0" borderId="0" xfId="2" applyFont="1" applyBorder="1" applyAlignment="1" applyProtection="1">
      <alignment wrapText="1"/>
      <protection hidden="1"/>
    </xf>
    <xf numFmtId="0" fontId="10" fillId="0" borderId="0" xfId="2" applyFont="1" applyBorder="1" applyAlignment="1" applyProtection="1">
      <alignment horizontal="right" vertical="top"/>
      <protection hidden="1"/>
    </xf>
    <xf numFmtId="0" fontId="10" fillId="0" borderId="0" xfId="2" applyFont="1" applyBorder="1" applyAlignment="1" applyProtection="1">
      <alignment horizontal="center" vertical="top"/>
      <protection hidden="1"/>
    </xf>
    <xf numFmtId="0" fontId="10" fillId="0" borderId="0" xfId="2" applyFont="1" applyBorder="1" applyAlignment="1" applyProtection="1">
      <alignment horizontal="center"/>
      <protection hidden="1"/>
    </xf>
    <xf numFmtId="0" fontId="10" fillId="0" borderId="0" xfId="2" applyFont="1" applyBorder="1" applyAlignment="1"/>
    <xf numFmtId="0" fontId="10" fillId="0" borderId="0" xfId="2" applyFont="1" applyBorder="1" applyAlignment="1" applyProtection="1">
      <alignment horizontal="left" vertical="top"/>
      <protection hidden="1"/>
    </xf>
    <xf numFmtId="0" fontId="10" fillId="0" borderId="8" xfId="2" applyFont="1" applyBorder="1" applyAlignment="1" applyProtection="1">
      <protection hidden="1"/>
    </xf>
    <xf numFmtId="0" fontId="10" fillId="0" borderId="0" xfId="2" applyFont="1" applyBorder="1" applyAlignment="1" applyProtection="1">
      <alignment vertical="center"/>
      <protection hidden="1"/>
    </xf>
    <xf numFmtId="0" fontId="10" fillId="0" borderId="9" xfId="2" applyFont="1" applyBorder="1" applyAlignment="1" applyProtection="1">
      <protection hidden="1"/>
    </xf>
    <xf numFmtId="0" fontId="10" fillId="0" borderId="9" xfId="2" applyFont="1" applyBorder="1" applyAlignment="1"/>
    <xf numFmtId="0" fontId="14" fillId="0" borderId="0" xfId="4">
      <alignment vertical="top"/>
    </xf>
    <xf numFmtId="0" fontId="14" fillId="0" borderId="0" xfId="4" applyAlignment="1"/>
    <xf numFmtId="0" fontId="23" fillId="0" borderId="0" xfId="4" applyFont="1" applyAlignment="1"/>
    <xf numFmtId="0" fontId="24" fillId="0" borderId="0" xfId="4" applyFont="1" applyFill="1" applyBorder="1" applyAlignment="1">
      <alignment horizontal="center" vertical="center" wrapText="1"/>
    </xf>
    <xf numFmtId="0" fontId="25" fillId="0" borderId="0" xfId="4" applyFont="1" applyFill="1" applyBorder="1" applyAlignment="1" applyProtection="1">
      <alignment horizontal="center" vertical="center"/>
      <protection hidden="1"/>
    </xf>
    <xf numFmtId="164" fontId="26" fillId="0" borderId="1" xfId="0" applyNumberFormat="1" applyFont="1" applyFill="1" applyBorder="1" applyAlignment="1">
      <alignment horizontal="center" vertical="center"/>
    </xf>
    <xf numFmtId="164" fontId="26" fillId="0" borderId="6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0" fontId="19" fillId="0" borderId="0" xfId="4" applyFont="1" applyBorder="1" applyAlignment="1" applyProtection="1">
      <alignment vertical="center"/>
      <protection hidden="1"/>
    </xf>
    <xf numFmtId="0" fontId="10" fillId="0" borderId="0" xfId="2" applyFont="1" applyBorder="1" applyAlignment="1" applyProtection="1">
      <alignment horizontal="right" wrapText="1"/>
      <protection hidden="1"/>
    </xf>
    <xf numFmtId="0" fontId="10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6" xfId="0" applyNumberFormat="1" applyFont="1" applyFill="1" applyBorder="1" applyAlignment="1" applyProtection="1">
      <alignment vertical="center"/>
      <protection hidden="1"/>
    </xf>
    <xf numFmtId="0" fontId="20" fillId="0" borderId="10" xfId="0" applyFont="1" applyFill="1" applyBorder="1" applyAlignment="1">
      <alignment vertical="center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1" fillId="0" borderId="12" xfId="0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4" fontId="25" fillId="0" borderId="0" xfId="4" applyNumberFormat="1" applyFont="1" applyFill="1" applyBorder="1" applyAlignment="1" applyProtection="1">
      <alignment horizontal="center" vertical="center"/>
      <protection locked="0" hidden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/>
    </xf>
    <xf numFmtId="0" fontId="10" fillId="0" borderId="8" xfId="2" applyFont="1" applyBorder="1" applyAlignment="1"/>
    <xf numFmtId="0" fontId="10" fillId="0" borderId="15" xfId="2" applyFont="1" applyBorder="1" applyAlignment="1"/>
    <xf numFmtId="0" fontId="8" fillId="0" borderId="16" xfId="2" applyFont="1" applyFill="1" applyBorder="1" applyAlignment="1" applyProtection="1">
      <alignment horizontal="left" vertical="center" wrapText="1"/>
      <protection hidden="1"/>
    </xf>
    <xf numFmtId="0" fontId="8" fillId="0" borderId="7" xfId="2" applyFont="1" applyFill="1" applyBorder="1" applyAlignment="1" applyProtection="1">
      <alignment vertical="center"/>
      <protection hidden="1"/>
    </xf>
    <xf numFmtId="0" fontId="10" fillId="0" borderId="16" xfId="2" applyFont="1" applyBorder="1" applyAlignment="1" applyProtection="1">
      <alignment horizontal="left" vertical="center" wrapText="1"/>
      <protection hidden="1"/>
    </xf>
    <xf numFmtId="0" fontId="10" fillId="0" borderId="7" xfId="2" applyFont="1" applyBorder="1" applyAlignment="1" applyProtection="1">
      <protection hidden="1"/>
    </xf>
    <xf numFmtId="0" fontId="17" fillId="0" borderId="0" xfId="2" applyFont="1" applyBorder="1" applyAlignment="1" applyProtection="1">
      <alignment horizontal="right"/>
      <protection hidden="1"/>
    </xf>
    <xf numFmtId="0" fontId="10" fillId="0" borderId="16" xfId="2" applyFont="1" applyFill="1" applyBorder="1" applyAlignment="1" applyProtection="1">
      <protection hidden="1"/>
    </xf>
    <xf numFmtId="0" fontId="10" fillId="0" borderId="16" xfId="2" applyFont="1" applyBorder="1" applyAlignment="1" applyProtection="1">
      <alignment wrapText="1"/>
      <protection hidden="1"/>
    </xf>
    <xf numFmtId="0" fontId="10" fillId="0" borderId="7" xfId="2" applyFont="1" applyBorder="1" applyAlignment="1" applyProtection="1">
      <alignment horizontal="right"/>
      <protection hidden="1"/>
    </xf>
    <xf numFmtId="0" fontId="10" fillId="0" borderId="16" xfId="2" applyFont="1" applyBorder="1" applyAlignment="1" applyProtection="1">
      <protection hidden="1"/>
    </xf>
    <xf numFmtId="0" fontId="10" fillId="0" borderId="7" xfId="2" applyFont="1" applyBorder="1" applyAlignment="1" applyProtection="1">
      <alignment horizontal="right" wrapText="1"/>
      <protection hidden="1"/>
    </xf>
    <xf numFmtId="0" fontId="7" fillId="0" borderId="16" xfId="2" applyFont="1" applyFill="1" applyBorder="1" applyAlignment="1" applyProtection="1">
      <alignment horizontal="right" vertical="center"/>
      <protection locked="0" hidden="1"/>
    </xf>
    <xf numFmtId="0" fontId="10" fillId="0" borderId="16" xfId="2" applyFont="1" applyBorder="1" applyAlignment="1" applyProtection="1">
      <alignment vertical="top"/>
      <protection hidden="1"/>
    </xf>
    <xf numFmtId="0" fontId="10" fillId="0" borderId="16" xfId="2" applyFont="1" applyBorder="1" applyAlignment="1" applyProtection="1">
      <alignment horizontal="left" vertical="top" wrapText="1"/>
      <protection hidden="1"/>
    </xf>
    <xf numFmtId="0" fontId="10" fillId="0" borderId="7" xfId="2" applyFont="1" applyBorder="1" applyAlignment="1"/>
    <xf numFmtId="0" fontId="10" fillId="0" borderId="16" xfId="2" applyFont="1" applyBorder="1" applyAlignment="1" applyProtection="1">
      <alignment horizontal="left" vertical="top" indent="2"/>
      <protection hidden="1"/>
    </xf>
    <xf numFmtId="0" fontId="10" fillId="0" borderId="16" xfId="2" applyFont="1" applyBorder="1" applyAlignment="1" applyProtection="1">
      <alignment horizontal="left" vertical="top" wrapText="1" indent="2"/>
      <protection hidden="1"/>
    </xf>
    <xf numFmtId="0" fontId="10" fillId="0" borderId="7" xfId="2" applyFont="1" applyBorder="1" applyAlignment="1" applyProtection="1">
      <alignment horizontal="right" vertical="top"/>
      <protection hidden="1"/>
    </xf>
    <xf numFmtId="49" fontId="7" fillId="0" borderId="16" xfId="2" applyNumberFormat="1" applyFont="1" applyBorder="1" applyAlignment="1" applyProtection="1">
      <alignment horizontal="center" vertical="center"/>
      <protection locked="0" hidden="1"/>
    </xf>
    <xf numFmtId="0" fontId="10" fillId="0" borderId="7" xfId="2" applyFont="1" applyBorder="1" applyAlignment="1" applyProtection="1">
      <alignment horizontal="left" vertical="top"/>
      <protection hidden="1"/>
    </xf>
    <xf numFmtId="0" fontId="10" fillId="0" borderId="16" xfId="2" applyFont="1" applyBorder="1" applyAlignment="1" applyProtection="1">
      <alignment horizontal="left"/>
      <protection hidden="1"/>
    </xf>
    <xf numFmtId="0" fontId="10" fillId="0" borderId="15" xfId="2" applyFont="1" applyBorder="1" applyAlignment="1" applyProtection="1">
      <protection hidden="1"/>
    </xf>
    <xf numFmtId="0" fontId="10" fillId="0" borderId="7" xfId="2" applyFont="1" applyBorder="1" applyAlignment="1" applyProtection="1">
      <alignment horizontal="left"/>
      <protection hidden="1"/>
    </xf>
    <xf numFmtId="0" fontId="10" fillId="0" borderId="16" xfId="2" applyFont="1" applyFill="1" applyBorder="1" applyAlignment="1" applyProtection="1">
      <alignment vertical="center"/>
      <protection hidden="1"/>
    </xf>
    <xf numFmtId="0" fontId="19" fillId="0" borderId="16" xfId="4" applyFont="1" applyFill="1" applyBorder="1" applyAlignment="1" applyProtection="1">
      <alignment vertical="center"/>
      <protection hidden="1"/>
    </xf>
    <xf numFmtId="0" fontId="19" fillId="0" borderId="0" xfId="4" applyFont="1" applyBorder="1" applyAlignment="1" applyProtection="1">
      <alignment horizontal="left"/>
      <protection hidden="1"/>
    </xf>
    <xf numFmtId="0" fontId="14" fillId="0" borderId="0" xfId="4" applyBorder="1" applyAlignment="1"/>
    <xf numFmtId="0" fontId="14" fillId="0" borderId="16" xfId="4" applyBorder="1" applyAlignment="1"/>
    <xf numFmtId="0" fontId="7" fillId="0" borderId="7" xfId="2" applyFont="1" applyBorder="1" applyAlignment="1" applyProtection="1">
      <alignment vertical="center"/>
      <protection hidden="1"/>
    </xf>
    <xf numFmtId="0" fontId="10" fillId="0" borderId="17" xfId="2" applyFont="1" applyBorder="1" applyAlignment="1" applyProtection="1">
      <protection hidden="1"/>
    </xf>
    <xf numFmtId="0" fontId="10" fillId="0" borderId="18" xfId="2" applyFont="1" applyFill="1" applyBorder="1" applyAlignment="1" applyProtection="1">
      <alignment horizontal="right" vertical="top" wrapText="1"/>
      <protection hidden="1"/>
    </xf>
    <xf numFmtId="0" fontId="10" fillId="0" borderId="19" xfId="2" applyFont="1" applyFill="1" applyBorder="1" applyAlignment="1" applyProtection="1">
      <alignment horizontal="right" vertical="top" wrapText="1"/>
      <protection hidden="1"/>
    </xf>
    <xf numFmtId="0" fontId="10" fillId="0" borderId="19" xfId="2" applyFont="1" applyFill="1" applyBorder="1" applyAlignment="1" applyProtection="1">
      <protection hidden="1"/>
    </xf>
    <xf numFmtId="0" fontId="10" fillId="0" borderId="20" xfId="2" applyFont="1" applyFill="1" applyBorder="1" applyAlignment="1" applyProtection="1">
      <protection hidden="1"/>
    </xf>
    <xf numFmtId="14" fontId="7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7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7" fillId="0" borderId="11" xfId="2" applyFont="1" applyFill="1" applyBorder="1" applyAlignment="1" applyProtection="1">
      <alignment horizontal="center" vertical="center"/>
      <protection locked="0" hidden="1"/>
    </xf>
    <xf numFmtId="49" fontId="7" fillId="0" borderId="11" xfId="2" applyNumberFormat="1" applyFont="1" applyFill="1" applyBorder="1" applyAlignment="1" applyProtection="1">
      <alignment horizontal="right" vertical="center"/>
      <protection locked="0" hidden="1"/>
    </xf>
    <xf numFmtId="0" fontId="7" fillId="0" borderId="7" xfId="2" applyFont="1" applyFill="1" applyBorder="1" applyAlignment="1" applyProtection="1">
      <alignment horizontal="right" vertical="center"/>
      <protection locked="0" hidden="1"/>
    </xf>
    <xf numFmtId="0" fontId="10" fillId="0" borderId="0" xfId="2" applyFont="1" applyFill="1" applyBorder="1" applyAlignment="1"/>
    <xf numFmtId="49" fontId="7" fillId="0" borderId="0" xfId="2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/>
    <xf numFmtId="0" fontId="11" fillId="0" borderId="12" xfId="0" applyFont="1" applyFill="1" applyBorder="1" applyAlignment="1" applyProtection="1">
      <alignment horizontal="center" vertical="center" wrapText="1"/>
      <protection hidden="1"/>
    </xf>
    <xf numFmtId="3" fontId="5" fillId="2" borderId="1" xfId="0" applyNumberFormat="1" applyFont="1" applyFill="1" applyBorder="1" applyAlignment="1" applyProtection="1">
      <alignment vertical="center"/>
      <protection hidden="1"/>
    </xf>
    <xf numFmtId="3" fontId="5" fillId="2" borderId="6" xfId="0" applyNumberFormat="1" applyFont="1" applyFill="1" applyBorder="1" applyAlignment="1" applyProtection="1">
      <alignment vertical="center"/>
      <protection hidden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4" fontId="33" fillId="0" borderId="0" xfId="0" applyNumberFormat="1" applyFont="1" applyFill="1"/>
    <xf numFmtId="3" fontId="11" fillId="0" borderId="4" xfId="0" applyNumberFormat="1" applyFont="1" applyFill="1" applyBorder="1" applyAlignment="1" applyProtection="1">
      <alignment vertical="center"/>
      <protection hidden="1"/>
    </xf>
    <xf numFmtId="3" fontId="11" fillId="0" borderId="1" xfId="0" applyNumberFormat="1" applyFont="1" applyFill="1" applyBorder="1" applyAlignment="1" applyProtection="1">
      <alignment vertical="center"/>
      <protection hidden="1"/>
    </xf>
    <xf numFmtId="166" fontId="0" fillId="0" borderId="0" xfId="16" applyNumberFormat="1" applyFont="1" applyFill="1"/>
    <xf numFmtId="166" fontId="0" fillId="0" borderId="0" xfId="0" applyNumberFormat="1" applyFill="1"/>
    <xf numFmtId="43" fontId="0" fillId="0" borderId="0" xfId="16" applyFont="1" applyFill="1"/>
    <xf numFmtId="43" fontId="0" fillId="0" borderId="0" xfId="0" applyNumberFormat="1" applyFill="1"/>
    <xf numFmtId="43" fontId="4" fillId="0" borderId="0" xfId="16" applyFont="1" applyFill="1"/>
    <xf numFmtId="166" fontId="4" fillId="0" borderId="0" xfId="16" applyNumberFormat="1" applyFont="1" applyFill="1"/>
    <xf numFmtId="3" fontId="35" fillId="0" borderId="0" xfId="7" applyNumberFormat="1" applyFont="1" applyFill="1"/>
    <xf numFmtId="43" fontId="4" fillId="0" borderId="0" xfId="0" applyNumberFormat="1" applyFont="1" applyFill="1"/>
    <xf numFmtId="3" fontId="7" fillId="0" borderId="11" xfId="2" applyNumberFormat="1" applyFont="1" applyFill="1" applyBorder="1" applyAlignment="1" applyProtection="1">
      <alignment horizontal="right" vertical="center"/>
      <protection locked="0" hidden="1"/>
    </xf>
    <xf numFmtId="0" fontId="10" fillId="0" borderId="19" xfId="2" applyFont="1" applyFill="1" applyBorder="1" applyAlignment="1" applyProtection="1">
      <alignment horizontal="center" vertical="top"/>
      <protection hidden="1"/>
    </xf>
    <xf numFmtId="0" fontId="10" fillId="0" borderId="19" xfId="2" applyFont="1" applyFill="1" applyBorder="1" applyAlignment="1" applyProtection="1">
      <alignment horizontal="center"/>
      <protection hidden="1"/>
    </xf>
    <xf numFmtId="0" fontId="10" fillId="0" borderId="7" xfId="2" applyFont="1" applyBorder="1" applyAlignment="1" applyProtection="1">
      <alignment horizontal="right" vertical="center" wrapText="1"/>
      <protection hidden="1"/>
    </xf>
    <xf numFmtId="0" fontId="10" fillId="0" borderId="16" xfId="2" applyFont="1" applyBorder="1" applyAlignment="1" applyProtection="1">
      <alignment horizontal="right" wrapText="1"/>
      <protection hidden="1"/>
    </xf>
    <xf numFmtId="49" fontId="18" fillId="0" borderId="18" xfId="1" applyNumberFormat="1" applyFont="1" applyFill="1" applyBorder="1" applyAlignment="1" applyProtection="1">
      <alignment horizontal="left" vertical="center"/>
      <protection locked="0" hidden="1"/>
    </xf>
    <xf numFmtId="49" fontId="7" fillId="0" borderId="19" xfId="2" applyNumberFormat="1" applyFont="1" applyFill="1" applyBorder="1" applyAlignment="1" applyProtection="1">
      <alignment horizontal="left" vertical="center"/>
      <protection locked="0" hidden="1"/>
    </xf>
    <xf numFmtId="49" fontId="7" fillId="0" borderId="20" xfId="2" applyNumberFormat="1" applyFont="1" applyFill="1" applyBorder="1" applyAlignment="1" applyProtection="1">
      <alignment horizontal="left" vertical="center"/>
      <protection locked="0" hidden="1"/>
    </xf>
    <xf numFmtId="0" fontId="10" fillId="0" borderId="7" xfId="2" applyFont="1" applyBorder="1" applyAlignment="1" applyProtection="1">
      <alignment horizontal="right" vertical="center"/>
      <protection hidden="1"/>
    </xf>
    <xf numFmtId="0" fontId="10" fillId="0" borderId="16" xfId="2" applyFont="1" applyBorder="1" applyAlignment="1" applyProtection="1">
      <alignment horizontal="right"/>
      <protection hidden="1"/>
    </xf>
    <xf numFmtId="49" fontId="7" fillId="0" borderId="18" xfId="2" applyNumberFormat="1" applyFont="1" applyFill="1" applyBorder="1" applyAlignment="1" applyProtection="1">
      <alignment horizontal="left" vertical="center"/>
      <protection locked="0" hidden="1"/>
    </xf>
    <xf numFmtId="0" fontId="10" fillId="0" borderId="20" xfId="2" applyFont="1" applyFill="1" applyBorder="1" applyAlignment="1">
      <alignment horizontal="left" vertical="center"/>
    </xf>
    <xf numFmtId="0" fontId="28" fillId="0" borderId="0" xfId="4" applyFont="1" applyBorder="1" applyAlignment="1" applyProtection="1">
      <alignment horizontal="left"/>
      <protection hidden="1"/>
    </xf>
    <xf numFmtId="0" fontId="29" fillId="0" borderId="0" xfId="4" applyFont="1" applyBorder="1" applyAlignment="1"/>
    <xf numFmtId="0" fontId="19" fillId="0" borderId="0" xfId="4" applyFont="1" applyBorder="1" applyAlignment="1" applyProtection="1">
      <alignment horizontal="left"/>
      <protection hidden="1"/>
    </xf>
    <xf numFmtId="0" fontId="14" fillId="0" borderId="0" xfId="4" applyBorder="1" applyAlignment="1"/>
    <xf numFmtId="0" fontId="14" fillId="0" borderId="16" xfId="4" applyBorder="1" applyAlignment="1"/>
    <xf numFmtId="0" fontId="10" fillId="0" borderId="22" xfId="2" applyFont="1" applyBorder="1" applyAlignment="1" applyProtection="1">
      <alignment horizontal="center" vertical="top"/>
      <protection hidden="1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/>
    <xf numFmtId="0" fontId="15" fillId="0" borderId="21" xfId="2" applyFont="1" applyBorder="1" applyAlignment="1"/>
    <xf numFmtId="0" fontId="15" fillId="0" borderId="8" xfId="2" applyFont="1" applyBorder="1" applyAlignment="1"/>
    <xf numFmtId="0" fontId="10" fillId="0" borderId="0" xfId="2" applyFont="1" applyBorder="1" applyAlignment="1" applyProtection="1">
      <alignment vertical="center"/>
      <protection hidden="1"/>
    </xf>
    <xf numFmtId="49" fontId="7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7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7" fillId="0" borderId="18" xfId="2" applyFont="1" applyFill="1" applyBorder="1" applyAlignment="1" applyProtection="1">
      <alignment horizontal="left" vertical="center"/>
      <protection locked="0" hidden="1"/>
    </xf>
    <xf numFmtId="0" fontId="10" fillId="0" borderId="19" xfId="2" applyFont="1" applyFill="1" applyBorder="1" applyAlignment="1"/>
    <xf numFmtId="0" fontId="10" fillId="0" borderId="20" xfId="2" applyFont="1" applyFill="1" applyBorder="1" applyAlignment="1"/>
    <xf numFmtId="0" fontId="10" fillId="0" borderId="0" xfId="2" applyFont="1" applyBorder="1" applyAlignment="1" applyProtection="1">
      <alignment horizontal="center" vertical="top"/>
      <protection hidden="1"/>
    </xf>
    <xf numFmtId="0" fontId="10" fillId="0" borderId="0" xfId="2" applyFont="1" applyBorder="1" applyAlignment="1" applyProtection="1">
      <alignment horizontal="center"/>
      <protection hidden="1"/>
    </xf>
    <xf numFmtId="0" fontId="10" fillId="0" borderId="8" xfId="2" applyFont="1" applyBorder="1" applyAlignment="1" applyProtection="1">
      <alignment horizontal="center"/>
      <protection hidden="1"/>
    </xf>
    <xf numFmtId="0" fontId="7" fillId="0" borderId="19" xfId="2" applyFont="1" applyFill="1" applyBorder="1" applyAlignment="1" applyProtection="1">
      <alignment horizontal="left" vertical="center"/>
      <protection locked="0" hidden="1"/>
    </xf>
    <xf numFmtId="0" fontId="7" fillId="0" borderId="20" xfId="2" applyFont="1" applyFill="1" applyBorder="1" applyAlignment="1" applyProtection="1">
      <alignment horizontal="left" vertical="center"/>
      <protection locked="0" hidden="1"/>
    </xf>
    <xf numFmtId="0" fontId="7" fillId="0" borderId="18" xfId="2" applyFont="1" applyFill="1" applyBorder="1" applyAlignment="1" applyProtection="1">
      <alignment horizontal="right" vertical="center"/>
      <protection locked="0" hidden="1"/>
    </xf>
    <xf numFmtId="0" fontId="10" fillId="0" borderId="0" xfId="2" applyFont="1" applyBorder="1" applyAlignment="1" applyProtection="1">
      <alignment vertical="top" wrapText="1"/>
      <protection hidden="1"/>
    </xf>
    <xf numFmtId="0" fontId="10" fillId="0" borderId="0" xfId="2" applyFont="1" applyBorder="1" applyAlignment="1" applyProtection="1">
      <alignment wrapText="1"/>
      <protection hidden="1"/>
    </xf>
    <xf numFmtId="0" fontId="10" fillId="0" borderId="19" xfId="2" applyFont="1" applyFill="1" applyBorder="1" applyAlignment="1">
      <alignment horizontal="left"/>
    </xf>
    <xf numFmtId="0" fontId="10" fillId="0" borderId="20" xfId="2" applyFont="1" applyFill="1" applyBorder="1" applyAlignment="1">
      <alignment horizontal="left"/>
    </xf>
    <xf numFmtId="0" fontId="10" fillId="0" borderId="0" xfId="2" applyFont="1" applyBorder="1" applyAlignment="1" applyProtection="1">
      <alignment horizontal="right" vertical="center"/>
      <protection hidden="1"/>
    </xf>
    <xf numFmtId="0" fontId="8" fillId="0" borderId="7" xfId="2" applyFont="1" applyBorder="1" applyAlignment="1" applyProtection="1">
      <alignment horizontal="center" vertical="center"/>
      <protection hidden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8" fillId="0" borderId="18" xfId="1" applyFont="1" applyFill="1" applyBorder="1" applyAlignment="1" applyProtection="1">
      <protection locked="0" hidden="1"/>
    </xf>
    <xf numFmtId="0" fontId="7" fillId="0" borderId="19" xfId="2" applyFont="1" applyFill="1" applyBorder="1" applyAlignment="1" applyProtection="1">
      <protection locked="0" hidden="1"/>
    </xf>
    <xf numFmtId="0" fontId="7" fillId="0" borderId="20" xfId="2" applyFont="1" applyFill="1" applyBorder="1" applyAlignment="1" applyProtection="1">
      <protection locked="0" hidden="1"/>
    </xf>
    <xf numFmtId="0" fontId="10" fillId="0" borderId="0" xfId="2" applyFont="1" applyBorder="1" applyAlignment="1" applyProtection="1">
      <alignment horizontal="right"/>
      <protection hidden="1"/>
    </xf>
    <xf numFmtId="0" fontId="10" fillId="0" borderId="19" xfId="2" applyFont="1" applyFill="1" applyBorder="1" applyAlignment="1">
      <alignment horizontal="left" vertical="center"/>
    </xf>
    <xf numFmtId="0" fontId="10" fillId="0" borderId="0" xfId="2" applyFont="1" applyBorder="1" applyAlignment="1" applyProtection="1">
      <alignment horizontal="right" wrapText="1"/>
      <protection hidden="1"/>
    </xf>
    <xf numFmtId="0" fontId="10" fillId="0" borderId="7" xfId="2" applyFont="1" applyBorder="1" applyAlignment="1" applyProtection="1">
      <alignment horizontal="right" wrapText="1"/>
      <protection hidden="1"/>
    </xf>
    <xf numFmtId="0" fontId="7" fillId="0" borderId="7" xfId="2" applyFont="1" applyFill="1" applyBorder="1" applyAlignment="1" applyProtection="1">
      <alignment horizontal="left" vertical="center" wrapText="1"/>
      <protection hidden="1"/>
    </xf>
    <xf numFmtId="0" fontId="7" fillId="0" borderId="0" xfId="2" applyFont="1" applyFill="1" applyBorder="1" applyAlignment="1" applyProtection="1">
      <alignment horizontal="left" vertical="center" wrapText="1"/>
      <protection hidden="1"/>
    </xf>
    <xf numFmtId="0" fontId="7" fillId="0" borderId="16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Border="1" applyAlignment="1" applyProtection="1">
      <alignment horizontal="center" vertical="center" wrapText="1"/>
      <protection hidden="1"/>
    </xf>
    <xf numFmtId="0" fontId="16" fillId="0" borderId="0" xfId="2" applyFont="1" applyBorder="1" applyAlignment="1" applyProtection="1">
      <alignment horizontal="center" vertical="center" wrapText="1"/>
      <protection hidden="1"/>
    </xf>
    <xf numFmtId="0" fontId="16" fillId="0" borderId="16" xfId="2" applyFont="1" applyBorder="1" applyAlignment="1" applyProtection="1">
      <alignment horizontal="center" vertical="center" wrapText="1"/>
      <protection hidden="1"/>
    </xf>
    <xf numFmtId="0" fontId="6" fillId="0" borderId="7" xfId="2" applyFont="1" applyBorder="1" applyAlignment="1" applyProtection="1">
      <alignment horizontal="right" vertical="center" wrapText="1"/>
      <protection hidden="1"/>
    </xf>
    <xf numFmtId="0" fontId="6" fillId="0" borderId="16" xfId="2" applyFont="1" applyBorder="1" applyAlignment="1" applyProtection="1">
      <alignment horizontal="right" wrapText="1"/>
      <protection hidden="1"/>
    </xf>
    <xf numFmtId="1" fontId="7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7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Fill="1" applyBorder="1" applyAlignment="1" applyProtection="1">
      <alignment horizontal="center" vertical="top" wrapText="1"/>
      <protection hidden="1"/>
    </xf>
    <xf numFmtId="0" fontId="12" fillId="0" borderId="13" xfId="0" applyFont="1" applyFill="1" applyBorder="1" applyAlignment="1" applyProtection="1">
      <alignment vertical="center" wrapText="1"/>
      <protection hidden="1"/>
    </xf>
    <xf numFmtId="0" fontId="12" fillId="0" borderId="28" xfId="0" applyFont="1" applyFill="1" applyBorder="1" applyAlignment="1" applyProtection="1">
      <alignment vertical="center" wrapText="1"/>
      <protection hidden="1"/>
    </xf>
    <xf numFmtId="0" fontId="12" fillId="0" borderId="29" xfId="0" applyFont="1" applyFill="1" applyBorder="1" applyAlignment="1" applyProtection="1">
      <alignment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28" xfId="0" applyFont="1" applyFill="1" applyBorder="1" applyAlignment="1" applyProtection="1">
      <alignment horizontal="center" vertical="center" wrapText="1"/>
      <protection hidden="1"/>
    </xf>
    <xf numFmtId="0" fontId="7" fillId="0" borderId="29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26" xfId="0" applyFont="1" applyFill="1" applyBorder="1" applyAlignment="1">
      <alignment horizontal="left" vertical="center" wrapText="1" indent="1"/>
    </xf>
    <xf numFmtId="0" fontId="8" fillId="0" borderId="27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32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12" fillId="0" borderId="19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26" xfId="0" applyFont="1" applyFill="1" applyBorder="1" applyAlignment="1">
      <alignment horizontal="left" vertical="center" wrapText="1" indent="1"/>
    </xf>
    <xf numFmtId="0" fontId="7" fillId="0" borderId="27" xfId="0" applyFont="1" applyFill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8" fillId="0" borderId="33" xfId="0" applyFont="1" applyFill="1" applyBorder="1" applyAlignment="1">
      <alignment horizontal="left" vertical="center" wrapText="1" indent="1"/>
    </xf>
    <xf numFmtId="0" fontId="8" fillId="0" borderId="34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7" fillId="0" borderId="14" xfId="0" applyFont="1" applyFill="1" applyBorder="1" applyAlignment="1">
      <alignment horizontal="left" vertical="center" wrapText="1" indent="1"/>
    </xf>
    <xf numFmtId="0" fontId="7" fillId="0" borderId="30" xfId="0" applyFont="1" applyFill="1" applyBorder="1" applyAlignment="1">
      <alignment horizontal="left" vertical="center" wrapText="1" indent="1"/>
    </xf>
    <xf numFmtId="0" fontId="7" fillId="0" borderId="31" xfId="0" applyFont="1" applyFill="1" applyBorder="1" applyAlignment="1">
      <alignment horizontal="left" vertical="center" wrapText="1" indent="1"/>
    </xf>
    <xf numFmtId="0" fontId="7" fillId="0" borderId="2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 applyProtection="1">
      <alignment vertical="center" wrapText="1"/>
      <protection hidden="1"/>
    </xf>
    <xf numFmtId="0" fontId="11" fillId="0" borderId="28" xfId="0" applyFont="1" applyFill="1" applyBorder="1" applyAlignment="1" applyProtection="1">
      <alignment vertical="center" wrapText="1"/>
      <protection hidden="1"/>
    </xf>
    <xf numFmtId="0" fontId="11" fillId="0" borderId="29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vertical="center" wrapText="1"/>
    </xf>
    <xf numFmtId="0" fontId="20" fillId="0" borderId="29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24" fillId="0" borderId="0" xfId="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25" fillId="0" borderId="0" xfId="4" applyFont="1" applyFill="1" applyBorder="1" applyAlignment="1" applyProtection="1">
      <alignment horizontal="center" vertical="center"/>
      <protection hidden="1"/>
    </xf>
    <xf numFmtId="14" fontId="25" fillId="0" borderId="0" xfId="4" applyNumberFormat="1" applyFont="1" applyFill="1" applyBorder="1" applyAlignment="1" applyProtection="1">
      <alignment horizontal="center" vertical="center"/>
      <protection locked="0" hidden="1"/>
    </xf>
    <xf numFmtId="0" fontId="4" fillId="0" borderId="0" xfId="4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15" fillId="0" borderId="0" xfId="4" applyFont="1" applyAlignment="1"/>
    <xf numFmtId="0" fontId="22" fillId="0" borderId="0" xfId="4" applyFont="1" applyBorder="1" applyAlignment="1">
      <alignment horizontal="justify" vertical="top" wrapText="1"/>
    </xf>
    <xf numFmtId="0" fontId="14" fillId="0" borderId="0" xfId="4" applyAlignment="1"/>
  </cellXfs>
  <cellStyles count="23">
    <cellStyle name="Comma" xfId="16" builtinId="3"/>
    <cellStyle name="Comma 2" xfId="5"/>
    <cellStyle name="Comma 5 2" xfId="8"/>
    <cellStyle name="Comma 5 2 2" xfId="18"/>
    <cellStyle name="Comma 5 2 3" xfId="21"/>
    <cellStyle name="Hyperlink" xfId="1" builtinId="8"/>
    <cellStyle name="Hyperlink 2" xfId="9"/>
    <cellStyle name="Normal" xfId="0" builtinId="0"/>
    <cellStyle name="Normal 15 2" xfId="10"/>
    <cellStyle name="Normal 15 2 2" xfId="19"/>
    <cellStyle name="Normal 15 2 3" xfId="22"/>
    <cellStyle name="Normal 2" xfId="6"/>
    <cellStyle name="Normal 3" xfId="7"/>
    <cellStyle name="Normal 4" xfId="17"/>
    <cellStyle name="Normal 5" xfId="20"/>
    <cellStyle name="Normal_TFI-POD" xfId="2"/>
    <cellStyle name="Normalny_Farm IAS A 00" xfId="11"/>
    <cellStyle name="Obično_Knjiga2" xfId="3"/>
    <cellStyle name="Style 1" xfId="4"/>
    <cellStyle name="Style 1 2" xfId="13"/>
    <cellStyle name="Style 1 3" xfId="14"/>
    <cellStyle name="Style 1 4" xfId="12"/>
    <cellStyle name="Style 1_Borrowings" xfId="1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="110" zoomScaleNormal="100" zoomScaleSheetLayoutView="100" workbookViewId="0">
      <selection activeCell="I24" sqref="I24"/>
    </sheetView>
  </sheetViews>
  <sheetFormatPr defaultRowHeight="12.75"/>
  <cols>
    <col min="1" max="1" width="9.140625" style="10"/>
    <col min="2" max="2" width="13" style="10" customWidth="1"/>
    <col min="3" max="4" width="9.140625" style="10"/>
    <col min="5" max="5" width="9.85546875" style="10" bestFit="1" customWidth="1"/>
    <col min="6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12" ht="15.75">
      <c r="A1" s="151" t="s">
        <v>212</v>
      </c>
      <c r="B1" s="152"/>
      <c r="C1" s="152"/>
      <c r="D1" s="70"/>
      <c r="E1" s="70"/>
      <c r="F1" s="70"/>
      <c r="G1" s="70"/>
      <c r="H1" s="70"/>
      <c r="I1" s="71"/>
      <c r="J1" s="9"/>
      <c r="K1" s="9"/>
      <c r="L1" s="9"/>
    </row>
    <row r="2" spans="1:12">
      <c r="A2" s="184" t="s">
        <v>213</v>
      </c>
      <c r="B2" s="185"/>
      <c r="C2" s="185"/>
      <c r="D2" s="186"/>
      <c r="E2" s="105">
        <v>42736</v>
      </c>
      <c r="F2" s="11"/>
      <c r="G2" s="12" t="s">
        <v>214</v>
      </c>
      <c r="H2" s="105">
        <v>42916</v>
      </c>
      <c r="I2" s="72"/>
      <c r="J2" s="9"/>
      <c r="K2" s="9"/>
      <c r="L2" s="9"/>
    </row>
    <row r="3" spans="1:12">
      <c r="A3" s="73"/>
      <c r="B3" s="13"/>
      <c r="C3" s="13"/>
      <c r="D3" s="13"/>
      <c r="E3" s="14"/>
      <c r="F3" s="14"/>
      <c r="G3" s="13"/>
      <c r="H3" s="13"/>
      <c r="I3" s="74"/>
      <c r="J3" s="9"/>
      <c r="K3" s="9"/>
      <c r="L3" s="9"/>
    </row>
    <row r="4" spans="1:12" ht="15">
      <c r="A4" s="187" t="s">
        <v>281</v>
      </c>
      <c r="B4" s="188"/>
      <c r="C4" s="188"/>
      <c r="D4" s="188"/>
      <c r="E4" s="188"/>
      <c r="F4" s="188"/>
      <c r="G4" s="188"/>
      <c r="H4" s="188"/>
      <c r="I4" s="189"/>
      <c r="J4" s="9"/>
      <c r="K4" s="9"/>
      <c r="L4" s="9"/>
    </row>
    <row r="5" spans="1:12">
      <c r="A5" s="75"/>
      <c r="B5" s="15"/>
      <c r="C5" s="15"/>
      <c r="D5" s="15"/>
      <c r="E5" s="16"/>
      <c r="F5" s="76"/>
      <c r="G5" s="17"/>
      <c r="H5" s="18"/>
      <c r="I5" s="77"/>
      <c r="J5" s="9"/>
      <c r="K5" s="9"/>
      <c r="L5" s="9"/>
    </row>
    <row r="6" spans="1:12">
      <c r="A6" s="139" t="s">
        <v>215</v>
      </c>
      <c r="B6" s="140"/>
      <c r="C6" s="154" t="s">
        <v>285</v>
      </c>
      <c r="D6" s="155"/>
      <c r="E6" s="28"/>
      <c r="F6" s="28"/>
      <c r="G6" s="28"/>
      <c r="H6" s="28"/>
      <c r="I6" s="78"/>
      <c r="J6" s="9"/>
      <c r="K6" s="9"/>
      <c r="L6" s="9"/>
    </row>
    <row r="7" spans="1:12">
      <c r="A7" s="79"/>
      <c r="B7" s="21"/>
      <c r="C7" s="15"/>
      <c r="D7" s="15"/>
      <c r="E7" s="28"/>
      <c r="F7" s="28"/>
      <c r="G7" s="28"/>
      <c r="H7" s="28"/>
      <c r="I7" s="78"/>
      <c r="J7" s="9"/>
      <c r="K7" s="9"/>
      <c r="L7" s="9"/>
    </row>
    <row r="8" spans="1:12">
      <c r="A8" s="190" t="s">
        <v>216</v>
      </c>
      <c r="B8" s="191"/>
      <c r="C8" s="154" t="s">
        <v>286</v>
      </c>
      <c r="D8" s="155"/>
      <c r="E8" s="28"/>
      <c r="F8" s="28"/>
      <c r="G8" s="28"/>
      <c r="H8" s="28"/>
      <c r="I8" s="80"/>
      <c r="J8" s="9"/>
      <c r="K8" s="9"/>
      <c r="L8" s="9"/>
    </row>
    <row r="9" spans="1:12">
      <c r="A9" s="81"/>
      <c r="B9" s="47"/>
      <c r="C9" s="19"/>
      <c r="D9" s="25"/>
      <c r="E9" s="15"/>
      <c r="F9" s="15"/>
      <c r="G9" s="15"/>
      <c r="H9" s="15"/>
      <c r="I9" s="80"/>
      <c r="J9" s="9"/>
      <c r="K9" s="9"/>
      <c r="L9" s="9"/>
    </row>
    <row r="10" spans="1:12">
      <c r="A10" s="134" t="s">
        <v>217</v>
      </c>
      <c r="B10" s="182"/>
      <c r="C10" s="154" t="s">
        <v>287</v>
      </c>
      <c r="D10" s="155"/>
      <c r="E10" s="15"/>
      <c r="F10" s="15"/>
      <c r="G10" s="15"/>
      <c r="H10" s="15"/>
      <c r="I10" s="80"/>
      <c r="J10" s="9"/>
      <c r="K10" s="9"/>
      <c r="L10" s="9"/>
    </row>
    <row r="11" spans="1:12">
      <c r="A11" s="183"/>
      <c r="B11" s="182"/>
      <c r="C11" s="15"/>
      <c r="D11" s="15"/>
      <c r="E11" s="15"/>
      <c r="F11" s="15"/>
      <c r="G11" s="15"/>
      <c r="H11" s="15"/>
      <c r="I11" s="80"/>
      <c r="J11" s="9"/>
      <c r="K11" s="9"/>
      <c r="L11" s="9"/>
    </row>
    <row r="12" spans="1:12">
      <c r="A12" s="139" t="s">
        <v>218</v>
      </c>
      <c r="B12" s="140"/>
      <c r="C12" s="156" t="s">
        <v>288</v>
      </c>
      <c r="D12" s="181"/>
      <c r="E12" s="181"/>
      <c r="F12" s="181"/>
      <c r="G12" s="181"/>
      <c r="H12" s="181"/>
      <c r="I12" s="142"/>
      <c r="J12" s="9"/>
      <c r="K12" s="9"/>
      <c r="L12" s="9"/>
    </row>
    <row r="13" spans="1:12">
      <c r="A13" s="79"/>
      <c r="B13" s="21"/>
      <c r="C13" s="20"/>
      <c r="D13" s="15"/>
      <c r="E13" s="15"/>
      <c r="F13" s="15"/>
      <c r="G13" s="15"/>
      <c r="H13" s="15"/>
      <c r="I13" s="80"/>
      <c r="J13" s="9"/>
      <c r="K13" s="9"/>
      <c r="L13" s="9"/>
    </row>
    <row r="14" spans="1:12">
      <c r="A14" s="139" t="s">
        <v>219</v>
      </c>
      <c r="B14" s="140"/>
      <c r="C14" s="192">
        <v>10000</v>
      </c>
      <c r="D14" s="193"/>
      <c r="E14" s="15"/>
      <c r="F14" s="156" t="s">
        <v>289</v>
      </c>
      <c r="G14" s="181"/>
      <c r="H14" s="181"/>
      <c r="I14" s="142"/>
      <c r="J14" s="9"/>
      <c r="K14" s="9"/>
      <c r="L14" s="9"/>
    </row>
    <row r="15" spans="1:12">
      <c r="A15" s="79"/>
      <c r="B15" s="21"/>
      <c r="C15" s="15"/>
      <c r="D15" s="15"/>
      <c r="E15" s="15"/>
      <c r="F15" s="15"/>
      <c r="G15" s="15"/>
      <c r="H15" s="15"/>
      <c r="I15" s="80"/>
      <c r="J15" s="9"/>
      <c r="K15" s="9"/>
      <c r="L15" s="9"/>
    </row>
    <row r="16" spans="1:12">
      <c r="A16" s="139" t="s">
        <v>220</v>
      </c>
      <c r="B16" s="140"/>
      <c r="C16" s="156" t="s">
        <v>290</v>
      </c>
      <c r="D16" s="181"/>
      <c r="E16" s="181"/>
      <c r="F16" s="181"/>
      <c r="G16" s="181"/>
      <c r="H16" s="181"/>
      <c r="I16" s="142"/>
      <c r="J16" s="9"/>
      <c r="K16" s="9"/>
      <c r="L16" s="9"/>
    </row>
    <row r="17" spans="1:12">
      <c r="A17" s="79"/>
      <c r="B17" s="21"/>
      <c r="C17" s="15"/>
      <c r="D17" s="15"/>
      <c r="E17" s="15"/>
      <c r="F17" s="15"/>
      <c r="G17" s="15"/>
      <c r="H17" s="15"/>
      <c r="I17" s="80"/>
      <c r="J17" s="9"/>
      <c r="K17" s="9"/>
      <c r="L17" s="9"/>
    </row>
    <row r="18" spans="1:12">
      <c r="A18" s="139" t="s">
        <v>221</v>
      </c>
      <c r="B18" s="140"/>
      <c r="C18" s="177" t="s">
        <v>291</v>
      </c>
      <c r="D18" s="178"/>
      <c r="E18" s="178"/>
      <c r="F18" s="178"/>
      <c r="G18" s="178"/>
      <c r="H18" s="178"/>
      <c r="I18" s="179"/>
      <c r="J18" s="9"/>
      <c r="K18" s="9"/>
      <c r="L18" s="9"/>
    </row>
    <row r="19" spans="1:12">
      <c r="A19" s="79"/>
      <c r="B19" s="21"/>
      <c r="C19" s="20"/>
      <c r="D19" s="15"/>
      <c r="E19" s="15"/>
      <c r="F19" s="15"/>
      <c r="G19" s="15"/>
      <c r="H19" s="15"/>
      <c r="I19" s="80"/>
      <c r="J19" s="9"/>
      <c r="K19" s="9"/>
      <c r="L19" s="9"/>
    </row>
    <row r="20" spans="1:12">
      <c r="A20" s="139" t="s">
        <v>222</v>
      </c>
      <c r="B20" s="140"/>
      <c r="C20" s="177" t="s">
        <v>292</v>
      </c>
      <c r="D20" s="178"/>
      <c r="E20" s="178"/>
      <c r="F20" s="178"/>
      <c r="G20" s="178"/>
      <c r="H20" s="178"/>
      <c r="I20" s="179"/>
      <c r="J20" s="9"/>
      <c r="K20" s="9"/>
      <c r="L20" s="9"/>
    </row>
    <row r="21" spans="1:12">
      <c r="A21" s="79"/>
      <c r="B21" s="21"/>
      <c r="C21" s="20"/>
      <c r="D21" s="15"/>
      <c r="E21" s="15"/>
      <c r="F21" s="15"/>
      <c r="G21" s="15"/>
      <c r="H21" s="15"/>
      <c r="I21" s="80"/>
      <c r="J21" s="9"/>
      <c r="K21" s="9"/>
      <c r="L21" s="9"/>
    </row>
    <row r="22" spans="1:12">
      <c r="A22" s="139" t="s">
        <v>223</v>
      </c>
      <c r="B22" s="140"/>
      <c r="C22" s="106">
        <v>133</v>
      </c>
      <c r="D22" s="156" t="s">
        <v>289</v>
      </c>
      <c r="E22" s="167"/>
      <c r="F22" s="168"/>
      <c r="G22" s="139"/>
      <c r="H22" s="180"/>
      <c r="I22" s="82"/>
      <c r="J22" s="9"/>
      <c r="K22" s="9"/>
      <c r="L22" s="9"/>
    </row>
    <row r="23" spans="1:12">
      <c r="A23" s="79"/>
      <c r="B23" s="21"/>
      <c r="C23" s="15"/>
      <c r="D23" s="23"/>
      <c r="E23" s="23"/>
      <c r="F23" s="23"/>
      <c r="G23" s="23"/>
      <c r="H23" s="15"/>
      <c r="I23" s="80"/>
      <c r="J23" s="9"/>
      <c r="K23" s="9"/>
      <c r="L23" s="9"/>
    </row>
    <row r="24" spans="1:12">
      <c r="A24" s="139" t="s">
        <v>224</v>
      </c>
      <c r="B24" s="140"/>
      <c r="C24" s="106">
        <v>21</v>
      </c>
      <c r="D24" s="156" t="s">
        <v>315</v>
      </c>
      <c r="E24" s="167"/>
      <c r="F24" s="167"/>
      <c r="G24" s="168"/>
      <c r="H24" s="48" t="s">
        <v>225</v>
      </c>
      <c r="I24" s="131">
        <v>5641</v>
      </c>
      <c r="J24" s="9"/>
      <c r="K24" s="9"/>
      <c r="L24" s="9"/>
    </row>
    <row r="25" spans="1:12">
      <c r="A25" s="79"/>
      <c r="B25" s="21"/>
      <c r="C25" s="15"/>
      <c r="D25" s="23"/>
      <c r="E25" s="23"/>
      <c r="F25" s="23"/>
      <c r="G25" s="21"/>
      <c r="H25" s="21" t="s">
        <v>282</v>
      </c>
      <c r="I25" s="83"/>
      <c r="J25" s="9"/>
      <c r="K25" s="9"/>
      <c r="L25" s="9"/>
    </row>
    <row r="26" spans="1:12">
      <c r="A26" s="139" t="s">
        <v>226</v>
      </c>
      <c r="B26" s="140"/>
      <c r="C26" s="107" t="s">
        <v>293</v>
      </c>
      <c r="D26" s="24"/>
      <c r="E26" s="32"/>
      <c r="F26" s="23"/>
      <c r="G26" s="169" t="s">
        <v>227</v>
      </c>
      <c r="H26" s="140"/>
      <c r="I26" s="108" t="s">
        <v>320</v>
      </c>
      <c r="J26" s="9"/>
      <c r="K26" s="9"/>
      <c r="L26" s="9"/>
    </row>
    <row r="27" spans="1:12">
      <c r="A27" s="79"/>
      <c r="B27" s="21"/>
      <c r="C27" s="15"/>
      <c r="D27" s="23"/>
      <c r="E27" s="23"/>
      <c r="F27" s="23"/>
      <c r="G27" s="23"/>
      <c r="H27" s="15"/>
      <c r="I27" s="84"/>
      <c r="J27" s="9"/>
      <c r="K27" s="9"/>
      <c r="L27" s="9"/>
    </row>
    <row r="28" spans="1:12">
      <c r="A28" s="170" t="s">
        <v>228</v>
      </c>
      <c r="B28" s="171"/>
      <c r="C28" s="172"/>
      <c r="D28" s="172"/>
      <c r="E28" s="173" t="s">
        <v>229</v>
      </c>
      <c r="F28" s="174"/>
      <c r="G28" s="174"/>
      <c r="H28" s="175" t="s">
        <v>230</v>
      </c>
      <c r="I28" s="176"/>
      <c r="J28" s="9"/>
      <c r="K28" s="9"/>
      <c r="L28" s="9"/>
    </row>
    <row r="29" spans="1:12">
      <c r="A29" s="85"/>
      <c r="B29" s="32"/>
      <c r="C29" s="32"/>
      <c r="D29" s="25"/>
      <c r="E29" s="15"/>
      <c r="F29" s="15"/>
      <c r="G29" s="15"/>
      <c r="H29" s="26"/>
      <c r="I29" s="84"/>
      <c r="J29" s="9"/>
      <c r="K29" s="9"/>
      <c r="L29" s="9"/>
    </row>
    <row r="30" spans="1:12">
      <c r="A30" s="164" t="s">
        <v>294</v>
      </c>
      <c r="B30" s="157"/>
      <c r="C30" s="157"/>
      <c r="D30" s="158"/>
      <c r="E30" s="164" t="s">
        <v>289</v>
      </c>
      <c r="F30" s="157"/>
      <c r="G30" s="157"/>
      <c r="H30" s="154" t="s">
        <v>295</v>
      </c>
      <c r="I30" s="155"/>
      <c r="J30" s="9"/>
      <c r="K30" s="9"/>
      <c r="L30" s="9"/>
    </row>
    <row r="31" spans="1:12">
      <c r="A31" s="79"/>
      <c r="B31" s="21"/>
      <c r="C31" s="20"/>
      <c r="D31" s="165"/>
      <c r="E31" s="165"/>
      <c r="F31" s="165"/>
      <c r="G31" s="166"/>
      <c r="H31" s="15"/>
      <c r="I31" s="86"/>
      <c r="J31" s="9"/>
      <c r="K31" s="9"/>
      <c r="L31" s="9"/>
    </row>
    <row r="32" spans="1:12">
      <c r="A32" s="164" t="s">
        <v>296</v>
      </c>
      <c r="B32" s="157"/>
      <c r="C32" s="157"/>
      <c r="D32" s="158"/>
      <c r="E32" s="164" t="s">
        <v>297</v>
      </c>
      <c r="F32" s="157"/>
      <c r="G32" s="157"/>
      <c r="H32" s="154" t="s">
        <v>298</v>
      </c>
      <c r="I32" s="155"/>
      <c r="J32" s="9"/>
      <c r="K32" s="9"/>
      <c r="L32" s="9"/>
    </row>
    <row r="33" spans="1:12">
      <c r="A33" s="79"/>
      <c r="B33" s="21"/>
      <c r="C33" s="20"/>
      <c r="D33" s="27"/>
      <c r="E33" s="27"/>
      <c r="F33" s="27"/>
      <c r="G33" s="28"/>
      <c r="H33" s="15"/>
      <c r="I33" s="87"/>
      <c r="J33" s="9"/>
      <c r="K33" s="9"/>
      <c r="L33" s="9"/>
    </row>
    <row r="34" spans="1:12">
      <c r="A34" s="164" t="s">
        <v>317</v>
      </c>
      <c r="B34" s="157"/>
      <c r="C34" s="157"/>
      <c r="D34" s="158"/>
      <c r="E34" s="164" t="s">
        <v>299</v>
      </c>
      <c r="F34" s="157"/>
      <c r="G34" s="157"/>
      <c r="H34" s="154" t="s">
        <v>300</v>
      </c>
      <c r="I34" s="155"/>
      <c r="J34" s="9"/>
      <c r="K34" s="9"/>
      <c r="L34" s="9"/>
    </row>
    <row r="35" spans="1:12">
      <c r="A35" s="79"/>
      <c r="B35" s="21"/>
      <c r="C35" s="20"/>
      <c r="D35" s="27"/>
      <c r="E35" s="27"/>
      <c r="F35" s="27"/>
      <c r="G35" s="28"/>
      <c r="H35" s="15"/>
      <c r="I35" s="87"/>
      <c r="J35" s="9"/>
      <c r="K35" s="9"/>
      <c r="L35" s="9"/>
    </row>
    <row r="36" spans="1:12">
      <c r="A36" s="164" t="s">
        <v>316</v>
      </c>
      <c r="B36" s="157"/>
      <c r="C36" s="157"/>
      <c r="D36" s="158"/>
      <c r="E36" s="164" t="s">
        <v>299</v>
      </c>
      <c r="F36" s="157"/>
      <c r="G36" s="157"/>
      <c r="H36" s="154" t="s">
        <v>301</v>
      </c>
      <c r="I36" s="155"/>
      <c r="J36" s="9"/>
      <c r="K36" s="9"/>
      <c r="L36" s="9"/>
    </row>
    <row r="37" spans="1:12">
      <c r="A37" s="88"/>
      <c r="B37" s="29"/>
      <c r="C37" s="159"/>
      <c r="D37" s="160"/>
      <c r="E37" s="15"/>
      <c r="F37" s="159"/>
      <c r="G37" s="160"/>
      <c r="H37" s="15"/>
      <c r="I37" s="80"/>
      <c r="J37" s="9"/>
      <c r="K37" s="9"/>
      <c r="L37" s="9"/>
    </row>
    <row r="38" spans="1:12">
      <c r="A38" s="164" t="s">
        <v>302</v>
      </c>
      <c r="B38" s="157"/>
      <c r="C38" s="157"/>
      <c r="D38" s="158"/>
      <c r="E38" s="164" t="s">
        <v>297</v>
      </c>
      <c r="F38" s="157"/>
      <c r="G38" s="157"/>
      <c r="H38" s="154" t="s">
        <v>303</v>
      </c>
      <c r="I38" s="155"/>
      <c r="J38" s="9"/>
      <c r="K38" s="9"/>
      <c r="L38" s="9"/>
    </row>
    <row r="39" spans="1:12">
      <c r="A39" s="88"/>
      <c r="B39" s="29"/>
      <c r="C39" s="30"/>
      <c r="D39" s="31"/>
      <c r="E39" s="15"/>
      <c r="F39" s="30"/>
      <c r="G39" s="31"/>
      <c r="H39" s="15"/>
      <c r="I39" s="80"/>
      <c r="J39" s="9"/>
      <c r="K39" s="9"/>
      <c r="L39" s="9"/>
    </row>
    <row r="40" spans="1:12">
      <c r="A40" s="164" t="s">
        <v>304</v>
      </c>
      <c r="B40" s="157"/>
      <c r="C40" s="157"/>
      <c r="D40" s="158"/>
      <c r="E40" s="164" t="s">
        <v>305</v>
      </c>
      <c r="F40" s="157"/>
      <c r="G40" s="157"/>
      <c r="H40" s="154" t="s">
        <v>306</v>
      </c>
      <c r="I40" s="155"/>
      <c r="J40" s="9"/>
      <c r="K40" s="9"/>
      <c r="L40" s="9"/>
    </row>
    <row r="41" spans="1:12">
      <c r="A41" s="109"/>
      <c r="B41" s="32"/>
      <c r="C41" s="32"/>
      <c r="D41" s="32"/>
      <c r="E41" s="22"/>
      <c r="F41" s="110"/>
      <c r="G41" s="110"/>
      <c r="H41" s="111"/>
      <c r="I41" s="89"/>
      <c r="J41" s="9"/>
      <c r="K41" s="9"/>
      <c r="L41" s="9"/>
    </row>
    <row r="42" spans="1:12">
      <c r="A42" s="88"/>
      <c r="B42" s="29"/>
      <c r="C42" s="30"/>
      <c r="D42" s="31"/>
      <c r="E42" s="15"/>
      <c r="F42" s="30"/>
      <c r="G42" s="31"/>
      <c r="H42" s="15"/>
      <c r="I42" s="80"/>
      <c r="J42" s="9"/>
      <c r="K42" s="9"/>
      <c r="L42" s="9"/>
    </row>
    <row r="43" spans="1:12">
      <c r="A43" s="90"/>
      <c r="B43" s="33"/>
      <c r="C43" s="33"/>
      <c r="D43" s="19"/>
      <c r="E43" s="19"/>
      <c r="F43" s="33"/>
      <c r="G43" s="19"/>
      <c r="H43" s="19"/>
      <c r="I43" s="91"/>
      <c r="J43" s="9"/>
      <c r="K43" s="9"/>
      <c r="L43" s="9"/>
    </row>
    <row r="44" spans="1:12">
      <c r="A44" s="134" t="s">
        <v>231</v>
      </c>
      <c r="B44" s="135"/>
      <c r="C44" s="154"/>
      <c r="D44" s="155"/>
      <c r="E44" s="25"/>
      <c r="F44" s="156"/>
      <c r="G44" s="157"/>
      <c r="H44" s="157"/>
      <c r="I44" s="158"/>
      <c r="J44" s="9"/>
      <c r="K44" s="9"/>
      <c r="L44" s="9"/>
    </row>
    <row r="45" spans="1:12">
      <c r="A45" s="88"/>
      <c r="B45" s="29"/>
      <c r="C45" s="159"/>
      <c r="D45" s="160"/>
      <c r="E45" s="15"/>
      <c r="F45" s="159"/>
      <c r="G45" s="161"/>
      <c r="H45" s="34"/>
      <c r="I45" s="92"/>
      <c r="J45" s="9"/>
      <c r="K45" s="9"/>
      <c r="L45" s="9"/>
    </row>
    <row r="46" spans="1:12">
      <c r="A46" s="134" t="s">
        <v>232</v>
      </c>
      <c r="B46" s="135"/>
      <c r="C46" s="156" t="s">
        <v>307</v>
      </c>
      <c r="D46" s="162"/>
      <c r="E46" s="162"/>
      <c r="F46" s="162"/>
      <c r="G46" s="162"/>
      <c r="H46" s="162"/>
      <c r="I46" s="163"/>
      <c r="J46" s="9"/>
      <c r="K46" s="9"/>
      <c r="L46" s="9"/>
    </row>
    <row r="47" spans="1:12">
      <c r="A47" s="79"/>
      <c r="B47" s="21"/>
      <c r="C47" s="20" t="s">
        <v>233</v>
      </c>
      <c r="D47" s="15"/>
      <c r="E47" s="15"/>
      <c r="F47" s="15"/>
      <c r="G47" s="15"/>
      <c r="H47" s="15"/>
      <c r="I47" s="80"/>
      <c r="J47" s="9"/>
      <c r="K47" s="9"/>
      <c r="L47" s="9"/>
    </row>
    <row r="48" spans="1:12">
      <c r="A48" s="134" t="s">
        <v>234</v>
      </c>
      <c r="B48" s="135"/>
      <c r="C48" s="141" t="s">
        <v>308</v>
      </c>
      <c r="D48" s="137"/>
      <c r="E48" s="138"/>
      <c r="F48" s="15"/>
      <c r="G48" s="48" t="s">
        <v>235</v>
      </c>
      <c r="H48" s="141" t="s">
        <v>309</v>
      </c>
      <c r="I48" s="138"/>
      <c r="J48" s="9"/>
      <c r="K48" s="9"/>
      <c r="L48" s="9"/>
    </row>
    <row r="49" spans="1:12">
      <c r="A49" s="79"/>
      <c r="B49" s="21"/>
      <c r="C49" s="20"/>
      <c r="D49" s="15"/>
      <c r="E49" s="15"/>
      <c r="F49" s="15"/>
      <c r="G49" s="15"/>
      <c r="H49" s="15"/>
      <c r="I49" s="80"/>
      <c r="J49" s="9"/>
      <c r="K49" s="9"/>
      <c r="L49" s="9"/>
    </row>
    <row r="50" spans="1:12">
      <c r="A50" s="134" t="s">
        <v>221</v>
      </c>
      <c r="B50" s="135"/>
      <c r="C50" s="136" t="s">
        <v>310</v>
      </c>
      <c r="D50" s="137"/>
      <c r="E50" s="137"/>
      <c r="F50" s="137"/>
      <c r="G50" s="137"/>
      <c r="H50" s="137"/>
      <c r="I50" s="138"/>
      <c r="J50" s="9"/>
      <c r="K50" s="9"/>
      <c r="L50" s="9"/>
    </row>
    <row r="51" spans="1:12">
      <c r="A51" s="79"/>
      <c r="B51" s="21"/>
      <c r="C51" s="15"/>
      <c r="D51" s="15"/>
      <c r="E51" s="15"/>
      <c r="F51" s="15"/>
      <c r="G51" s="15"/>
      <c r="H51" s="15"/>
      <c r="I51" s="80"/>
      <c r="J51" s="9"/>
      <c r="K51" s="9"/>
      <c r="L51" s="9"/>
    </row>
    <row r="52" spans="1:12">
      <c r="A52" s="139" t="s">
        <v>236</v>
      </c>
      <c r="B52" s="140"/>
      <c r="C52" s="141" t="s">
        <v>311</v>
      </c>
      <c r="D52" s="137"/>
      <c r="E52" s="137"/>
      <c r="F52" s="137"/>
      <c r="G52" s="137"/>
      <c r="H52" s="137"/>
      <c r="I52" s="142"/>
      <c r="J52" s="9"/>
      <c r="K52" s="9"/>
      <c r="L52" s="9"/>
    </row>
    <row r="53" spans="1:12">
      <c r="A53" s="93"/>
      <c r="B53" s="19"/>
      <c r="C53" s="153" t="s">
        <v>237</v>
      </c>
      <c r="D53" s="153"/>
      <c r="E53" s="153"/>
      <c r="F53" s="153"/>
      <c r="G53" s="153"/>
      <c r="H53" s="153"/>
      <c r="I53" s="94"/>
      <c r="J53" s="9"/>
      <c r="K53" s="9"/>
      <c r="L53" s="9"/>
    </row>
    <row r="54" spans="1:12">
      <c r="A54" s="93"/>
      <c r="B54" s="19"/>
      <c r="C54" s="35"/>
      <c r="D54" s="35"/>
      <c r="E54" s="35"/>
      <c r="F54" s="35"/>
      <c r="G54" s="35"/>
      <c r="H54" s="35"/>
      <c r="I54" s="94"/>
      <c r="J54" s="9"/>
      <c r="K54" s="9"/>
      <c r="L54" s="9"/>
    </row>
    <row r="55" spans="1:12">
      <c r="A55" s="93"/>
      <c r="B55" s="143" t="s">
        <v>238</v>
      </c>
      <c r="C55" s="144"/>
      <c r="D55" s="144"/>
      <c r="E55" s="144"/>
      <c r="F55" s="46"/>
      <c r="G55" s="46"/>
      <c r="H55" s="46"/>
      <c r="I55" s="95"/>
      <c r="J55" s="9"/>
      <c r="K55" s="9"/>
      <c r="L55" s="9"/>
    </row>
    <row r="56" spans="1:12">
      <c r="A56" s="93"/>
      <c r="B56" s="145" t="s">
        <v>270</v>
      </c>
      <c r="C56" s="146"/>
      <c r="D56" s="146"/>
      <c r="E56" s="146"/>
      <c r="F56" s="146"/>
      <c r="G56" s="146"/>
      <c r="H56" s="146"/>
      <c r="I56" s="147"/>
      <c r="J56" s="9"/>
      <c r="K56" s="9"/>
      <c r="L56" s="9"/>
    </row>
    <row r="57" spans="1:12">
      <c r="A57" s="93"/>
      <c r="B57" s="145" t="s">
        <v>271</v>
      </c>
      <c r="C57" s="146"/>
      <c r="D57" s="146"/>
      <c r="E57" s="146"/>
      <c r="F57" s="146"/>
      <c r="G57" s="146"/>
      <c r="H57" s="146"/>
      <c r="I57" s="95"/>
      <c r="J57" s="9"/>
      <c r="K57" s="9"/>
      <c r="L57" s="9"/>
    </row>
    <row r="58" spans="1:12">
      <c r="A58" s="93"/>
      <c r="B58" s="145" t="s">
        <v>272</v>
      </c>
      <c r="C58" s="146"/>
      <c r="D58" s="146"/>
      <c r="E58" s="146"/>
      <c r="F58" s="146"/>
      <c r="G58" s="146"/>
      <c r="H58" s="146"/>
      <c r="I58" s="147"/>
      <c r="J58" s="9"/>
      <c r="K58" s="9"/>
      <c r="L58" s="9"/>
    </row>
    <row r="59" spans="1:12">
      <c r="A59" s="93"/>
      <c r="B59" s="145" t="s">
        <v>273</v>
      </c>
      <c r="C59" s="146"/>
      <c r="D59" s="146"/>
      <c r="E59" s="146"/>
      <c r="F59" s="146"/>
      <c r="G59" s="146"/>
      <c r="H59" s="146"/>
      <c r="I59" s="147"/>
      <c r="J59" s="9"/>
      <c r="K59" s="9"/>
      <c r="L59" s="9"/>
    </row>
    <row r="60" spans="1:12">
      <c r="A60" s="93"/>
      <c r="B60" s="96"/>
      <c r="C60" s="97"/>
      <c r="D60" s="97"/>
      <c r="E60" s="97"/>
      <c r="F60" s="97"/>
      <c r="G60" s="97"/>
      <c r="H60" s="97"/>
      <c r="I60" s="98"/>
      <c r="J60" s="9"/>
      <c r="K60" s="9"/>
      <c r="L60" s="9"/>
    </row>
    <row r="61" spans="1:12" ht="13.5" thickBot="1">
      <c r="A61" s="99" t="s">
        <v>239</v>
      </c>
      <c r="B61" s="15"/>
      <c r="C61" s="15"/>
      <c r="D61" s="15"/>
      <c r="E61" s="15"/>
      <c r="F61" s="15"/>
      <c r="G61" s="36"/>
      <c r="H61" s="37"/>
      <c r="I61" s="100"/>
      <c r="J61" s="9"/>
      <c r="K61" s="9"/>
      <c r="L61" s="9"/>
    </row>
    <row r="62" spans="1:12">
      <c r="A62" s="75"/>
      <c r="B62" s="15"/>
      <c r="C62" s="15"/>
      <c r="D62" s="15"/>
      <c r="E62" s="19" t="s">
        <v>240</v>
      </c>
      <c r="F62" s="32"/>
      <c r="G62" s="148" t="s">
        <v>241</v>
      </c>
      <c r="H62" s="149"/>
      <c r="I62" s="150"/>
      <c r="J62" s="9"/>
      <c r="K62" s="9"/>
      <c r="L62" s="9"/>
    </row>
    <row r="63" spans="1:12">
      <c r="A63" s="101"/>
      <c r="B63" s="102"/>
      <c r="C63" s="103"/>
      <c r="D63" s="103"/>
      <c r="E63" s="103"/>
      <c r="F63" s="103"/>
      <c r="G63" s="132"/>
      <c r="H63" s="133"/>
      <c r="I63" s="104"/>
      <c r="J63" s="9"/>
      <c r="K63" s="9"/>
      <c r="L63" s="9"/>
    </row>
  </sheetData>
  <protectedRanges>
    <protectedRange sqref="E2 H2 C6:D6 C8:D8 C10:D10 C12:I12 C14:D14 F14:I14 C16:I16 C18:I18 C20:I20 C24:G24 C22:F22 C26 I24 A30:I30 A32:I32 A34:D34" name="Range1"/>
    <protectedRange sqref="I26" name="Range1_10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6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pageMargins left="0.75" right="0.75" top="1" bottom="1" header="0.5" footer="0.5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24"/>
  <sheetViews>
    <sheetView view="pageBreakPreview" topLeftCell="A99" zoomScale="115" zoomScaleNormal="85" zoomScaleSheetLayoutView="115" workbookViewId="0">
      <selection activeCell="J118" sqref="J118:K119"/>
    </sheetView>
  </sheetViews>
  <sheetFormatPr defaultRowHeight="12.75"/>
  <cols>
    <col min="1" max="9" width="9.140625" style="49"/>
    <col min="10" max="10" width="17" style="49" bestFit="1" customWidth="1"/>
    <col min="11" max="11" width="17.28515625" style="49" customWidth="1"/>
    <col min="12" max="12" width="11.7109375" style="49" bestFit="1" customWidth="1"/>
    <col min="13" max="13" width="13.42578125" style="49" bestFit="1" customWidth="1"/>
    <col min="14" max="14" width="15" style="49" bestFit="1" customWidth="1"/>
    <col min="15" max="15" width="19.28515625" style="49" bestFit="1" customWidth="1"/>
    <col min="16" max="16" width="15.5703125" style="49" bestFit="1" customWidth="1"/>
    <col min="17" max="16384" width="9.140625" style="49"/>
  </cols>
  <sheetData>
    <row r="1" spans="1:11" ht="12.75" customHeight="1">
      <c r="A1" s="204" t="s">
        <v>127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2.75" customHeight="1">
      <c r="A2" s="205" t="s">
        <v>321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>
      <c r="A3" s="206" t="s">
        <v>312</v>
      </c>
      <c r="B3" s="207"/>
      <c r="C3" s="207"/>
      <c r="D3" s="207"/>
      <c r="E3" s="207"/>
      <c r="F3" s="207"/>
      <c r="G3" s="207"/>
      <c r="H3" s="207"/>
      <c r="I3" s="207"/>
      <c r="J3" s="207"/>
      <c r="K3" s="208"/>
    </row>
    <row r="4" spans="1:11" ht="22.5">
      <c r="A4" s="209" t="s">
        <v>50</v>
      </c>
      <c r="B4" s="210"/>
      <c r="C4" s="210"/>
      <c r="D4" s="210"/>
      <c r="E4" s="210"/>
      <c r="F4" s="210"/>
      <c r="G4" s="210"/>
      <c r="H4" s="211"/>
      <c r="I4" s="55" t="s">
        <v>242</v>
      </c>
      <c r="J4" s="56" t="s">
        <v>283</v>
      </c>
      <c r="K4" s="57" t="s">
        <v>284</v>
      </c>
    </row>
    <row r="5" spans="1:11">
      <c r="A5" s="194">
        <v>1</v>
      </c>
      <c r="B5" s="194"/>
      <c r="C5" s="194"/>
      <c r="D5" s="194"/>
      <c r="E5" s="194"/>
      <c r="F5" s="194"/>
      <c r="G5" s="194"/>
      <c r="H5" s="194"/>
      <c r="I5" s="54">
        <v>2</v>
      </c>
      <c r="J5" s="53">
        <v>3</v>
      </c>
      <c r="K5" s="53">
        <v>4</v>
      </c>
    </row>
    <row r="6" spans="1:11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7"/>
    </row>
    <row r="7" spans="1:11">
      <c r="A7" s="198" t="s">
        <v>51</v>
      </c>
      <c r="B7" s="199"/>
      <c r="C7" s="199"/>
      <c r="D7" s="199"/>
      <c r="E7" s="199"/>
      <c r="F7" s="199"/>
      <c r="G7" s="199"/>
      <c r="H7" s="200"/>
      <c r="I7" s="3">
        <v>1</v>
      </c>
      <c r="J7" s="5"/>
      <c r="K7" s="5"/>
    </row>
    <row r="8" spans="1:11">
      <c r="A8" s="201" t="s">
        <v>8</v>
      </c>
      <c r="B8" s="202"/>
      <c r="C8" s="202"/>
      <c r="D8" s="202"/>
      <c r="E8" s="202"/>
      <c r="F8" s="202"/>
      <c r="G8" s="202"/>
      <c r="H8" s="203"/>
      <c r="I8" s="1">
        <v>2</v>
      </c>
      <c r="J8" s="116">
        <f>J9+J16+J26+J35+J39</f>
        <v>2946845877</v>
      </c>
      <c r="K8" s="116">
        <f>K9+K16+K26+K35+K39</f>
        <v>2915274386</v>
      </c>
    </row>
    <row r="9" spans="1:11">
      <c r="A9" s="212" t="s">
        <v>170</v>
      </c>
      <c r="B9" s="213"/>
      <c r="C9" s="213"/>
      <c r="D9" s="213"/>
      <c r="E9" s="213"/>
      <c r="F9" s="213"/>
      <c r="G9" s="213"/>
      <c r="H9" s="214"/>
      <c r="I9" s="1">
        <v>3</v>
      </c>
      <c r="J9" s="116">
        <f>SUM(J10:J15)</f>
        <v>1756216961</v>
      </c>
      <c r="K9" s="116">
        <f>SUM(K10:K15)</f>
        <v>1736204164</v>
      </c>
    </row>
    <row r="10" spans="1:11">
      <c r="A10" s="212" t="s">
        <v>99</v>
      </c>
      <c r="B10" s="213"/>
      <c r="C10" s="213"/>
      <c r="D10" s="213"/>
      <c r="E10" s="213"/>
      <c r="F10" s="213"/>
      <c r="G10" s="213"/>
      <c r="H10" s="214"/>
      <c r="I10" s="1">
        <v>4</v>
      </c>
      <c r="J10" s="6"/>
      <c r="K10" s="6"/>
    </row>
    <row r="11" spans="1:11">
      <c r="A11" s="212" t="s">
        <v>9</v>
      </c>
      <c r="B11" s="213"/>
      <c r="C11" s="213"/>
      <c r="D11" s="213"/>
      <c r="E11" s="213"/>
      <c r="F11" s="213"/>
      <c r="G11" s="213"/>
      <c r="H11" s="214"/>
      <c r="I11" s="1">
        <v>5</v>
      </c>
      <c r="J11" s="6">
        <v>926956434</v>
      </c>
      <c r="K11" s="6">
        <v>908864014</v>
      </c>
    </row>
    <row r="12" spans="1:11">
      <c r="A12" s="212" t="s">
        <v>100</v>
      </c>
      <c r="B12" s="213"/>
      <c r="C12" s="213"/>
      <c r="D12" s="213"/>
      <c r="E12" s="213"/>
      <c r="F12" s="213"/>
      <c r="G12" s="213"/>
      <c r="H12" s="214"/>
      <c r="I12" s="1">
        <v>6</v>
      </c>
      <c r="J12" s="6">
        <v>825992790</v>
      </c>
      <c r="K12" s="6">
        <v>824023136</v>
      </c>
    </row>
    <row r="13" spans="1:11">
      <c r="A13" s="212" t="s">
        <v>173</v>
      </c>
      <c r="B13" s="213"/>
      <c r="C13" s="213"/>
      <c r="D13" s="213"/>
      <c r="E13" s="213"/>
      <c r="F13" s="213"/>
      <c r="G13" s="213"/>
      <c r="H13" s="214"/>
      <c r="I13" s="1">
        <v>7</v>
      </c>
      <c r="J13" s="6">
        <v>127518</v>
      </c>
      <c r="K13" s="6">
        <v>147020</v>
      </c>
    </row>
    <row r="14" spans="1:11">
      <c r="A14" s="212" t="s">
        <v>174</v>
      </c>
      <c r="B14" s="213"/>
      <c r="C14" s="213"/>
      <c r="D14" s="213"/>
      <c r="E14" s="213"/>
      <c r="F14" s="213"/>
      <c r="G14" s="213"/>
      <c r="H14" s="214"/>
      <c r="I14" s="1">
        <v>8</v>
      </c>
      <c r="J14" s="6">
        <v>2372989</v>
      </c>
      <c r="K14" s="6">
        <v>2245325</v>
      </c>
    </row>
    <row r="15" spans="1:11">
      <c r="A15" s="212" t="s">
        <v>175</v>
      </c>
      <c r="B15" s="213"/>
      <c r="C15" s="213"/>
      <c r="D15" s="213"/>
      <c r="E15" s="213"/>
      <c r="F15" s="213"/>
      <c r="G15" s="213"/>
      <c r="H15" s="214"/>
      <c r="I15" s="1">
        <v>9</v>
      </c>
      <c r="J15" s="6">
        <v>767230</v>
      </c>
      <c r="K15" s="6">
        <v>924669</v>
      </c>
    </row>
    <row r="16" spans="1:11">
      <c r="A16" s="212" t="s">
        <v>171</v>
      </c>
      <c r="B16" s="213"/>
      <c r="C16" s="213"/>
      <c r="D16" s="213"/>
      <c r="E16" s="213"/>
      <c r="F16" s="213"/>
      <c r="G16" s="213"/>
      <c r="H16" s="214"/>
      <c r="I16" s="1">
        <v>10</v>
      </c>
      <c r="J16" s="116">
        <f>SUM(J17:J25)</f>
        <v>1083318003</v>
      </c>
      <c r="K16" s="116">
        <f>SUM(K17:K25)</f>
        <v>1060977979</v>
      </c>
    </row>
    <row r="17" spans="1:11">
      <c r="A17" s="212" t="s">
        <v>176</v>
      </c>
      <c r="B17" s="213"/>
      <c r="C17" s="213"/>
      <c r="D17" s="213"/>
      <c r="E17" s="213"/>
      <c r="F17" s="213"/>
      <c r="G17" s="213"/>
      <c r="H17" s="214"/>
      <c r="I17" s="1">
        <v>11</v>
      </c>
      <c r="J17" s="6">
        <v>109412955</v>
      </c>
      <c r="K17" s="6">
        <v>107630810</v>
      </c>
    </row>
    <row r="18" spans="1:11">
      <c r="A18" s="212" t="s">
        <v>211</v>
      </c>
      <c r="B18" s="213"/>
      <c r="C18" s="213"/>
      <c r="D18" s="213"/>
      <c r="E18" s="213"/>
      <c r="F18" s="213"/>
      <c r="G18" s="213"/>
      <c r="H18" s="214"/>
      <c r="I18" s="1">
        <v>12</v>
      </c>
      <c r="J18" s="6">
        <v>480351922</v>
      </c>
      <c r="K18" s="6">
        <v>463603486</v>
      </c>
    </row>
    <row r="19" spans="1:11">
      <c r="A19" s="212" t="s">
        <v>177</v>
      </c>
      <c r="B19" s="213"/>
      <c r="C19" s="213"/>
      <c r="D19" s="213"/>
      <c r="E19" s="213"/>
      <c r="F19" s="213"/>
      <c r="G19" s="213"/>
      <c r="H19" s="214"/>
      <c r="I19" s="1">
        <v>13</v>
      </c>
      <c r="J19" s="6">
        <v>448852643</v>
      </c>
      <c r="K19" s="6">
        <v>418897206</v>
      </c>
    </row>
    <row r="20" spans="1:11">
      <c r="A20" s="212" t="s">
        <v>21</v>
      </c>
      <c r="B20" s="213"/>
      <c r="C20" s="213"/>
      <c r="D20" s="213"/>
      <c r="E20" s="213"/>
      <c r="F20" s="213"/>
      <c r="G20" s="213"/>
      <c r="H20" s="214"/>
      <c r="I20" s="1">
        <v>14</v>
      </c>
      <c r="J20" s="6"/>
      <c r="K20" s="6"/>
    </row>
    <row r="21" spans="1:11">
      <c r="A21" s="212" t="s">
        <v>22</v>
      </c>
      <c r="B21" s="213"/>
      <c r="C21" s="213"/>
      <c r="D21" s="213"/>
      <c r="E21" s="213"/>
      <c r="F21" s="213"/>
      <c r="G21" s="213"/>
      <c r="H21" s="214"/>
      <c r="I21" s="1">
        <v>15</v>
      </c>
      <c r="J21" s="6"/>
      <c r="K21" s="6"/>
    </row>
    <row r="22" spans="1:11">
      <c r="A22" s="212" t="s">
        <v>63</v>
      </c>
      <c r="B22" s="213"/>
      <c r="C22" s="213"/>
      <c r="D22" s="213"/>
      <c r="E22" s="213"/>
      <c r="F22" s="213"/>
      <c r="G22" s="213"/>
      <c r="H22" s="214"/>
      <c r="I22" s="1">
        <v>16</v>
      </c>
      <c r="J22" s="6">
        <v>1969239</v>
      </c>
      <c r="K22" s="6">
        <v>5325671</v>
      </c>
    </row>
    <row r="23" spans="1:11">
      <c r="A23" s="212" t="s">
        <v>64</v>
      </c>
      <c r="B23" s="213"/>
      <c r="C23" s="213"/>
      <c r="D23" s="213"/>
      <c r="E23" s="213"/>
      <c r="F23" s="213"/>
      <c r="G23" s="213"/>
      <c r="H23" s="214"/>
      <c r="I23" s="1">
        <v>17</v>
      </c>
      <c r="J23" s="6">
        <v>41472261</v>
      </c>
      <c r="K23" s="6">
        <v>64307776</v>
      </c>
    </row>
    <row r="24" spans="1:11">
      <c r="A24" s="212" t="s">
        <v>65</v>
      </c>
      <c r="B24" s="213"/>
      <c r="C24" s="213"/>
      <c r="D24" s="213"/>
      <c r="E24" s="213"/>
      <c r="F24" s="213"/>
      <c r="G24" s="213"/>
      <c r="H24" s="214"/>
      <c r="I24" s="1">
        <v>18</v>
      </c>
      <c r="J24" s="6"/>
      <c r="K24" s="6"/>
    </row>
    <row r="25" spans="1:11">
      <c r="A25" s="212" t="s">
        <v>66</v>
      </c>
      <c r="B25" s="213"/>
      <c r="C25" s="213"/>
      <c r="D25" s="213"/>
      <c r="E25" s="213"/>
      <c r="F25" s="213"/>
      <c r="G25" s="213"/>
      <c r="H25" s="214"/>
      <c r="I25" s="1">
        <v>19</v>
      </c>
      <c r="J25" s="6">
        <v>1258983</v>
      </c>
      <c r="K25" s="6">
        <v>1213030</v>
      </c>
    </row>
    <row r="26" spans="1:11">
      <c r="A26" s="212" t="s">
        <v>158</v>
      </c>
      <c r="B26" s="213"/>
      <c r="C26" s="213"/>
      <c r="D26" s="213"/>
      <c r="E26" s="213"/>
      <c r="F26" s="213"/>
      <c r="G26" s="213"/>
      <c r="H26" s="214"/>
      <c r="I26" s="1">
        <v>20</v>
      </c>
      <c r="J26" s="116">
        <f>SUM(J27:J34)</f>
        <v>51753941</v>
      </c>
      <c r="K26" s="116">
        <f>SUM(K27:K34)</f>
        <v>68667592</v>
      </c>
    </row>
    <row r="27" spans="1:11">
      <c r="A27" s="212" t="s">
        <v>67</v>
      </c>
      <c r="B27" s="213"/>
      <c r="C27" s="213"/>
      <c r="D27" s="213"/>
      <c r="E27" s="213"/>
      <c r="F27" s="213"/>
      <c r="G27" s="213"/>
      <c r="H27" s="214"/>
      <c r="I27" s="1">
        <v>21</v>
      </c>
      <c r="J27" s="6"/>
      <c r="K27" s="6"/>
    </row>
    <row r="28" spans="1:11">
      <c r="A28" s="212" t="s">
        <v>68</v>
      </c>
      <c r="B28" s="213"/>
      <c r="C28" s="213"/>
      <c r="D28" s="213"/>
      <c r="E28" s="213"/>
      <c r="F28" s="213"/>
      <c r="G28" s="213"/>
      <c r="H28" s="214"/>
      <c r="I28" s="1">
        <v>22</v>
      </c>
      <c r="J28" s="6"/>
      <c r="K28" s="6">
        <v>17213991</v>
      </c>
    </row>
    <row r="29" spans="1:11">
      <c r="A29" s="212" t="s">
        <v>69</v>
      </c>
      <c r="B29" s="213"/>
      <c r="C29" s="213"/>
      <c r="D29" s="213"/>
      <c r="E29" s="213"/>
      <c r="F29" s="213"/>
      <c r="G29" s="213"/>
      <c r="H29" s="214"/>
      <c r="I29" s="1">
        <v>23</v>
      </c>
      <c r="J29" s="6"/>
      <c r="K29" s="6"/>
    </row>
    <row r="30" spans="1:11">
      <c r="A30" s="212" t="s">
        <v>74</v>
      </c>
      <c r="B30" s="213"/>
      <c r="C30" s="213"/>
      <c r="D30" s="213"/>
      <c r="E30" s="213"/>
      <c r="F30" s="213"/>
      <c r="G30" s="213"/>
      <c r="H30" s="214"/>
      <c r="I30" s="1">
        <v>24</v>
      </c>
      <c r="J30" s="6"/>
      <c r="K30" s="6"/>
    </row>
    <row r="31" spans="1:11">
      <c r="A31" s="212" t="s">
        <v>75</v>
      </c>
      <c r="B31" s="213"/>
      <c r="C31" s="213"/>
      <c r="D31" s="213"/>
      <c r="E31" s="213"/>
      <c r="F31" s="213"/>
      <c r="G31" s="213"/>
      <c r="H31" s="214"/>
      <c r="I31" s="1">
        <v>25</v>
      </c>
      <c r="J31" s="6"/>
      <c r="K31" s="6"/>
    </row>
    <row r="32" spans="1:11">
      <c r="A32" s="212" t="s">
        <v>76</v>
      </c>
      <c r="B32" s="213"/>
      <c r="C32" s="213"/>
      <c r="D32" s="213"/>
      <c r="E32" s="213"/>
      <c r="F32" s="213"/>
      <c r="G32" s="213"/>
      <c r="H32" s="214"/>
      <c r="I32" s="1">
        <v>26</v>
      </c>
      <c r="J32" s="6">
        <v>50838318</v>
      </c>
      <c r="K32" s="6">
        <v>50444929</v>
      </c>
    </row>
    <row r="33" spans="1:11">
      <c r="A33" s="212" t="s">
        <v>70</v>
      </c>
      <c r="B33" s="213"/>
      <c r="C33" s="213"/>
      <c r="D33" s="213"/>
      <c r="E33" s="213"/>
      <c r="F33" s="213"/>
      <c r="G33" s="213"/>
      <c r="H33" s="214"/>
      <c r="I33" s="1">
        <v>27</v>
      </c>
      <c r="J33" s="6">
        <v>915623</v>
      </c>
      <c r="K33" s="6">
        <v>1008672</v>
      </c>
    </row>
    <row r="34" spans="1:11">
      <c r="A34" s="212" t="s">
        <v>151</v>
      </c>
      <c r="B34" s="213"/>
      <c r="C34" s="213"/>
      <c r="D34" s="213"/>
      <c r="E34" s="213"/>
      <c r="F34" s="213"/>
      <c r="G34" s="213"/>
      <c r="H34" s="214"/>
      <c r="I34" s="1">
        <v>28</v>
      </c>
      <c r="J34" s="6"/>
      <c r="K34" s="6"/>
    </row>
    <row r="35" spans="1:11">
      <c r="A35" s="212" t="s">
        <v>152</v>
      </c>
      <c r="B35" s="213"/>
      <c r="C35" s="213"/>
      <c r="D35" s="213"/>
      <c r="E35" s="213"/>
      <c r="F35" s="213"/>
      <c r="G35" s="213"/>
      <c r="H35" s="214"/>
      <c r="I35" s="1">
        <v>29</v>
      </c>
      <c r="J35" s="116">
        <f>SUM(J36:J38)</f>
        <v>8263602</v>
      </c>
      <c r="K35" s="116">
        <f>SUM(K36:K38)</f>
        <v>8100284</v>
      </c>
    </row>
    <row r="36" spans="1:11">
      <c r="A36" s="212" t="s">
        <v>71</v>
      </c>
      <c r="B36" s="213"/>
      <c r="C36" s="213"/>
      <c r="D36" s="213"/>
      <c r="E36" s="213"/>
      <c r="F36" s="213"/>
      <c r="G36" s="213"/>
      <c r="H36" s="214"/>
      <c r="I36" s="1">
        <v>30</v>
      </c>
      <c r="J36" s="6"/>
      <c r="K36" s="6"/>
    </row>
    <row r="37" spans="1:11">
      <c r="A37" s="212" t="s">
        <v>72</v>
      </c>
      <c r="B37" s="213"/>
      <c r="C37" s="213"/>
      <c r="D37" s="213"/>
      <c r="E37" s="213"/>
      <c r="F37" s="213"/>
      <c r="G37" s="213"/>
      <c r="H37" s="214"/>
      <c r="I37" s="1">
        <v>31</v>
      </c>
      <c r="J37" s="6"/>
      <c r="K37" s="6"/>
    </row>
    <row r="38" spans="1:11">
      <c r="A38" s="212" t="s">
        <v>73</v>
      </c>
      <c r="B38" s="213"/>
      <c r="C38" s="213"/>
      <c r="D38" s="213"/>
      <c r="E38" s="213"/>
      <c r="F38" s="213"/>
      <c r="G38" s="213"/>
      <c r="H38" s="214"/>
      <c r="I38" s="1">
        <v>32</v>
      </c>
      <c r="J38" s="6">
        <v>8263602</v>
      </c>
      <c r="K38" s="6">
        <v>8100284</v>
      </c>
    </row>
    <row r="39" spans="1:11">
      <c r="A39" s="212" t="s">
        <v>153</v>
      </c>
      <c r="B39" s="213"/>
      <c r="C39" s="213"/>
      <c r="D39" s="213"/>
      <c r="E39" s="213"/>
      <c r="F39" s="213"/>
      <c r="G39" s="213"/>
      <c r="H39" s="214"/>
      <c r="I39" s="1">
        <v>33</v>
      </c>
      <c r="J39" s="6">
        <v>47293370</v>
      </c>
      <c r="K39" s="6">
        <v>41324367</v>
      </c>
    </row>
    <row r="40" spans="1:11">
      <c r="A40" s="201" t="s">
        <v>204</v>
      </c>
      <c r="B40" s="202"/>
      <c r="C40" s="202"/>
      <c r="D40" s="202"/>
      <c r="E40" s="202"/>
      <c r="F40" s="202"/>
      <c r="G40" s="202"/>
      <c r="H40" s="203"/>
      <c r="I40" s="1">
        <v>34</v>
      </c>
      <c r="J40" s="116">
        <f>J41+J49+J56+J64</f>
        <v>2400496176</v>
      </c>
      <c r="K40" s="116">
        <f>K41+K49+K56+K64</f>
        <v>2401009984</v>
      </c>
    </row>
    <row r="41" spans="1:11">
      <c r="A41" s="212" t="s">
        <v>91</v>
      </c>
      <c r="B41" s="213"/>
      <c r="C41" s="213"/>
      <c r="D41" s="213"/>
      <c r="E41" s="213"/>
      <c r="F41" s="213"/>
      <c r="G41" s="213"/>
      <c r="H41" s="214"/>
      <c r="I41" s="1">
        <v>35</v>
      </c>
      <c r="J41" s="116">
        <f>SUM(J42:J48)</f>
        <v>629005285</v>
      </c>
      <c r="K41" s="116">
        <f>SUM(K42:K48)</f>
        <v>695146969</v>
      </c>
    </row>
    <row r="42" spans="1:11">
      <c r="A42" s="212" t="s">
        <v>103</v>
      </c>
      <c r="B42" s="213"/>
      <c r="C42" s="213"/>
      <c r="D42" s="213"/>
      <c r="E42" s="213"/>
      <c r="F42" s="213"/>
      <c r="G42" s="213"/>
      <c r="H42" s="214"/>
      <c r="I42" s="1">
        <v>36</v>
      </c>
      <c r="J42" s="6">
        <v>169250050</v>
      </c>
      <c r="K42" s="6">
        <v>190257499</v>
      </c>
    </row>
    <row r="43" spans="1:11">
      <c r="A43" s="212" t="s">
        <v>104</v>
      </c>
      <c r="B43" s="213"/>
      <c r="C43" s="213"/>
      <c r="D43" s="213"/>
      <c r="E43" s="213"/>
      <c r="F43" s="213"/>
      <c r="G43" s="213"/>
      <c r="H43" s="214"/>
      <c r="I43" s="1">
        <v>37</v>
      </c>
      <c r="J43" s="6">
        <v>22007923</v>
      </c>
      <c r="K43" s="6">
        <v>18579474</v>
      </c>
    </row>
    <row r="44" spans="1:11">
      <c r="A44" s="212" t="s">
        <v>77</v>
      </c>
      <c r="B44" s="213"/>
      <c r="C44" s="213"/>
      <c r="D44" s="213"/>
      <c r="E44" s="213"/>
      <c r="F44" s="213"/>
      <c r="G44" s="213"/>
      <c r="H44" s="214"/>
      <c r="I44" s="1">
        <v>38</v>
      </c>
      <c r="J44" s="6">
        <v>234376179</v>
      </c>
      <c r="K44" s="6">
        <v>265307012.99999997</v>
      </c>
    </row>
    <row r="45" spans="1:11">
      <c r="A45" s="212" t="s">
        <v>78</v>
      </c>
      <c r="B45" s="213"/>
      <c r="C45" s="213"/>
      <c r="D45" s="213"/>
      <c r="E45" s="213"/>
      <c r="F45" s="213"/>
      <c r="G45" s="213"/>
      <c r="H45" s="214"/>
      <c r="I45" s="1">
        <v>39</v>
      </c>
      <c r="J45" s="6">
        <v>197374938</v>
      </c>
      <c r="K45" s="6">
        <v>213099197</v>
      </c>
    </row>
    <row r="46" spans="1:11">
      <c r="A46" s="212" t="s">
        <v>79</v>
      </c>
      <c r="B46" s="213"/>
      <c r="C46" s="213"/>
      <c r="D46" s="213"/>
      <c r="E46" s="213"/>
      <c r="F46" s="213"/>
      <c r="G46" s="213"/>
      <c r="H46" s="214"/>
      <c r="I46" s="1">
        <v>40</v>
      </c>
      <c r="J46" s="6">
        <v>308810</v>
      </c>
      <c r="K46" s="6">
        <v>2522188</v>
      </c>
    </row>
    <row r="47" spans="1:11">
      <c r="A47" s="212" t="s">
        <v>80</v>
      </c>
      <c r="B47" s="213"/>
      <c r="C47" s="213"/>
      <c r="D47" s="213"/>
      <c r="E47" s="213"/>
      <c r="F47" s="213"/>
      <c r="G47" s="213"/>
      <c r="H47" s="214"/>
      <c r="I47" s="1">
        <v>41</v>
      </c>
      <c r="J47" s="6">
        <v>5687385</v>
      </c>
      <c r="K47" s="6">
        <v>5381598</v>
      </c>
    </row>
    <row r="48" spans="1:11">
      <c r="A48" s="212" t="s">
        <v>81</v>
      </c>
      <c r="B48" s="213"/>
      <c r="C48" s="213"/>
      <c r="D48" s="213"/>
      <c r="E48" s="213"/>
      <c r="F48" s="213"/>
      <c r="G48" s="213"/>
      <c r="H48" s="214"/>
      <c r="I48" s="1">
        <v>42</v>
      </c>
      <c r="J48" s="6"/>
      <c r="K48" s="6"/>
    </row>
    <row r="49" spans="1:11">
      <c r="A49" s="212" t="s">
        <v>92</v>
      </c>
      <c r="B49" s="213"/>
      <c r="C49" s="213"/>
      <c r="D49" s="213"/>
      <c r="E49" s="213"/>
      <c r="F49" s="213"/>
      <c r="G49" s="213"/>
      <c r="H49" s="214"/>
      <c r="I49" s="1">
        <v>43</v>
      </c>
      <c r="J49" s="116">
        <f>SUM(J50:J55)</f>
        <v>1245038042</v>
      </c>
      <c r="K49" s="116">
        <f>SUM(K50:K55)</f>
        <v>1221800173</v>
      </c>
    </row>
    <row r="50" spans="1:11">
      <c r="A50" s="212" t="s">
        <v>165</v>
      </c>
      <c r="B50" s="213"/>
      <c r="C50" s="213"/>
      <c r="D50" s="213"/>
      <c r="E50" s="213"/>
      <c r="F50" s="213"/>
      <c r="G50" s="213"/>
      <c r="H50" s="214"/>
      <c r="I50" s="1">
        <v>44</v>
      </c>
      <c r="J50" s="6">
        <v>96972777</v>
      </c>
      <c r="K50" s="6">
        <v>106806898</v>
      </c>
    </row>
    <row r="51" spans="1:11">
      <c r="A51" s="212" t="s">
        <v>166</v>
      </c>
      <c r="B51" s="213"/>
      <c r="C51" s="213"/>
      <c r="D51" s="213"/>
      <c r="E51" s="213"/>
      <c r="F51" s="213"/>
      <c r="G51" s="213"/>
      <c r="H51" s="214"/>
      <c r="I51" s="1">
        <v>45</v>
      </c>
      <c r="J51" s="6">
        <v>1057994754</v>
      </c>
      <c r="K51" s="6">
        <v>1029744205</v>
      </c>
    </row>
    <row r="52" spans="1:11">
      <c r="A52" s="212" t="s">
        <v>167</v>
      </c>
      <c r="B52" s="213"/>
      <c r="C52" s="213"/>
      <c r="D52" s="213"/>
      <c r="E52" s="213"/>
      <c r="F52" s="213"/>
      <c r="G52" s="213"/>
      <c r="H52" s="214"/>
      <c r="I52" s="1">
        <v>46</v>
      </c>
      <c r="J52" s="6"/>
      <c r="K52" s="6"/>
    </row>
    <row r="53" spans="1:11">
      <c r="A53" s="212" t="s">
        <v>168</v>
      </c>
      <c r="B53" s="213"/>
      <c r="C53" s="213"/>
      <c r="D53" s="213"/>
      <c r="E53" s="213"/>
      <c r="F53" s="213"/>
      <c r="G53" s="213"/>
      <c r="H53" s="214"/>
      <c r="I53" s="1">
        <v>47</v>
      </c>
      <c r="J53" s="6"/>
      <c r="K53" s="6"/>
    </row>
    <row r="54" spans="1:11">
      <c r="A54" s="212" t="s">
        <v>5</v>
      </c>
      <c r="B54" s="213"/>
      <c r="C54" s="213"/>
      <c r="D54" s="213"/>
      <c r="E54" s="213"/>
      <c r="F54" s="213"/>
      <c r="G54" s="213"/>
      <c r="H54" s="214"/>
      <c r="I54" s="1">
        <v>48</v>
      </c>
      <c r="J54" s="6">
        <v>55009516</v>
      </c>
      <c r="K54" s="6">
        <v>66780336</v>
      </c>
    </row>
    <row r="55" spans="1:11">
      <c r="A55" s="212" t="s">
        <v>6</v>
      </c>
      <c r="B55" s="213"/>
      <c r="C55" s="213"/>
      <c r="D55" s="213"/>
      <c r="E55" s="213"/>
      <c r="F55" s="213"/>
      <c r="G55" s="213"/>
      <c r="H55" s="214"/>
      <c r="I55" s="1">
        <v>49</v>
      </c>
      <c r="J55" s="6">
        <v>35060995</v>
      </c>
      <c r="K55" s="6">
        <v>18468734</v>
      </c>
    </row>
    <row r="56" spans="1:11">
      <c r="A56" s="212" t="s">
        <v>93</v>
      </c>
      <c r="B56" s="213"/>
      <c r="C56" s="213"/>
      <c r="D56" s="213"/>
      <c r="E56" s="213"/>
      <c r="F56" s="213"/>
      <c r="G56" s="213"/>
      <c r="H56" s="214"/>
      <c r="I56" s="1">
        <v>50</v>
      </c>
      <c r="J56" s="116">
        <f>SUM(J57:J63)</f>
        <v>35723214</v>
      </c>
      <c r="K56" s="116">
        <f>SUM(K57:K63)</f>
        <v>17700552</v>
      </c>
    </row>
    <row r="57" spans="1:11">
      <c r="A57" s="212" t="s">
        <v>67</v>
      </c>
      <c r="B57" s="213"/>
      <c r="C57" s="213"/>
      <c r="D57" s="213"/>
      <c r="E57" s="213"/>
      <c r="F57" s="213"/>
      <c r="G57" s="213"/>
      <c r="H57" s="214"/>
      <c r="I57" s="1">
        <v>51</v>
      </c>
      <c r="J57" s="6"/>
      <c r="K57" s="6"/>
    </row>
    <row r="58" spans="1:11">
      <c r="A58" s="212" t="s">
        <v>68</v>
      </c>
      <c r="B58" s="213"/>
      <c r="C58" s="213"/>
      <c r="D58" s="213"/>
      <c r="E58" s="213"/>
      <c r="F58" s="213"/>
      <c r="G58" s="213"/>
      <c r="H58" s="214"/>
      <c r="I58" s="1">
        <v>52</v>
      </c>
      <c r="J58" s="6">
        <v>1349550</v>
      </c>
      <c r="K58" s="6">
        <v>1471050</v>
      </c>
    </row>
    <row r="59" spans="1:11">
      <c r="A59" s="212" t="s">
        <v>206</v>
      </c>
      <c r="B59" s="213"/>
      <c r="C59" s="213"/>
      <c r="D59" s="213"/>
      <c r="E59" s="213"/>
      <c r="F59" s="213"/>
      <c r="G59" s="213"/>
      <c r="H59" s="214"/>
      <c r="I59" s="1">
        <v>53</v>
      </c>
      <c r="J59" s="6"/>
      <c r="K59" s="6"/>
    </row>
    <row r="60" spans="1:11">
      <c r="A60" s="212" t="s">
        <v>74</v>
      </c>
      <c r="B60" s="213"/>
      <c r="C60" s="213"/>
      <c r="D60" s="213"/>
      <c r="E60" s="213"/>
      <c r="F60" s="213"/>
      <c r="G60" s="213"/>
      <c r="H60" s="214"/>
      <c r="I60" s="1">
        <v>54</v>
      </c>
      <c r="J60" s="6"/>
      <c r="K60" s="6"/>
    </row>
    <row r="61" spans="1:11">
      <c r="A61" s="212" t="s">
        <v>75</v>
      </c>
      <c r="B61" s="213"/>
      <c r="C61" s="213"/>
      <c r="D61" s="213"/>
      <c r="E61" s="213"/>
      <c r="F61" s="213"/>
      <c r="G61" s="213"/>
      <c r="H61" s="214"/>
      <c r="I61" s="1">
        <v>55</v>
      </c>
      <c r="J61" s="6"/>
      <c r="K61" s="6"/>
    </row>
    <row r="62" spans="1:11">
      <c r="A62" s="212" t="s">
        <v>76</v>
      </c>
      <c r="B62" s="213"/>
      <c r="C62" s="213"/>
      <c r="D62" s="213"/>
      <c r="E62" s="213"/>
      <c r="F62" s="213"/>
      <c r="G62" s="213"/>
      <c r="H62" s="214"/>
      <c r="I62" s="1">
        <v>56</v>
      </c>
      <c r="J62" s="6">
        <v>16234272</v>
      </c>
      <c r="K62" s="6">
        <v>16229502</v>
      </c>
    </row>
    <row r="63" spans="1:11">
      <c r="A63" s="212" t="s">
        <v>40</v>
      </c>
      <c r="B63" s="213"/>
      <c r="C63" s="213"/>
      <c r="D63" s="213"/>
      <c r="E63" s="213"/>
      <c r="F63" s="213"/>
      <c r="G63" s="213"/>
      <c r="H63" s="214"/>
      <c r="I63" s="1">
        <v>57</v>
      </c>
      <c r="J63" s="6">
        <v>18139392</v>
      </c>
      <c r="K63" s="6">
        <v>0</v>
      </c>
    </row>
    <row r="64" spans="1:11">
      <c r="A64" s="212" t="s">
        <v>172</v>
      </c>
      <c r="B64" s="213"/>
      <c r="C64" s="213"/>
      <c r="D64" s="213"/>
      <c r="E64" s="213"/>
      <c r="F64" s="213"/>
      <c r="G64" s="213"/>
      <c r="H64" s="214"/>
      <c r="I64" s="1">
        <v>58</v>
      </c>
      <c r="J64" s="6">
        <v>490729635</v>
      </c>
      <c r="K64" s="6">
        <v>466362290</v>
      </c>
    </row>
    <row r="65" spans="1:16">
      <c r="A65" s="201" t="s">
        <v>47</v>
      </c>
      <c r="B65" s="202"/>
      <c r="C65" s="202"/>
      <c r="D65" s="202"/>
      <c r="E65" s="202"/>
      <c r="F65" s="202"/>
      <c r="G65" s="202"/>
      <c r="H65" s="203"/>
      <c r="I65" s="1">
        <v>59</v>
      </c>
      <c r="J65" s="6">
        <v>48498675</v>
      </c>
      <c r="K65" s="6">
        <v>55012735</v>
      </c>
    </row>
    <row r="66" spans="1:16">
      <c r="A66" s="201" t="s">
        <v>205</v>
      </c>
      <c r="B66" s="202"/>
      <c r="C66" s="202"/>
      <c r="D66" s="202"/>
      <c r="E66" s="202"/>
      <c r="F66" s="202"/>
      <c r="G66" s="202"/>
      <c r="H66" s="203"/>
      <c r="I66" s="1">
        <v>60</v>
      </c>
      <c r="J66" s="116">
        <f>J7+J8+J40+J65</f>
        <v>5395840728</v>
      </c>
      <c r="K66" s="116">
        <f>K7+K8+K40+K65</f>
        <v>5371297105</v>
      </c>
      <c r="M66" s="112"/>
      <c r="N66" s="112"/>
    </row>
    <row r="67" spans="1:16">
      <c r="A67" s="215" t="s">
        <v>82</v>
      </c>
      <c r="B67" s="216"/>
      <c r="C67" s="216"/>
      <c r="D67" s="216"/>
      <c r="E67" s="216"/>
      <c r="F67" s="216"/>
      <c r="G67" s="216"/>
      <c r="H67" s="217"/>
      <c r="I67" s="4">
        <v>61</v>
      </c>
      <c r="J67" s="7"/>
      <c r="K67" s="7"/>
    </row>
    <row r="68" spans="1:16">
      <c r="A68" s="218" t="s">
        <v>49</v>
      </c>
      <c r="B68" s="219"/>
      <c r="C68" s="219"/>
      <c r="D68" s="219"/>
      <c r="E68" s="219"/>
      <c r="F68" s="219"/>
      <c r="G68" s="219"/>
      <c r="H68" s="219"/>
      <c r="I68" s="219"/>
      <c r="J68" s="219"/>
      <c r="K68" s="220"/>
    </row>
    <row r="69" spans="1:16">
      <c r="A69" s="198" t="s">
        <v>159</v>
      </c>
      <c r="B69" s="199"/>
      <c r="C69" s="199"/>
      <c r="D69" s="199"/>
      <c r="E69" s="199"/>
      <c r="F69" s="199"/>
      <c r="G69" s="199"/>
      <c r="H69" s="200"/>
      <c r="I69" s="3">
        <v>62</v>
      </c>
      <c r="J69" s="117">
        <f>J70+J71+J72+J78+J79+J82+J85</f>
        <v>2016487925</v>
      </c>
      <c r="K69" s="117">
        <f>K70+K71+K72+K78+K79+K82+K85</f>
        <v>2073391681</v>
      </c>
      <c r="L69" s="112"/>
      <c r="M69" s="112"/>
    </row>
    <row r="70" spans="1:16">
      <c r="A70" s="212" t="s">
        <v>117</v>
      </c>
      <c r="B70" s="213"/>
      <c r="C70" s="213"/>
      <c r="D70" s="213"/>
      <c r="E70" s="213"/>
      <c r="F70" s="213"/>
      <c r="G70" s="213"/>
      <c r="H70" s="214"/>
      <c r="I70" s="1">
        <v>63</v>
      </c>
      <c r="J70" s="6">
        <v>133372000</v>
      </c>
      <c r="K70" s="6">
        <v>133372000</v>
      </c>
      <c r="L70" s="112"/>
      <c r="M70" s="112"/>
    </row>
    <row r="71" spans="1:16">
      <c r="A71" s="212" t="s">
        <v>118</v>
      </c>
      <c r="B71" s="213"/>
      <c r="C71" s="213"/>
      <c r="D71" s="213"/>
      <c r="E71" s="213"/>
      <c r="F71" s="213"/>
      <c r="G71" s="213"/>
      <c r="H71" s="214"/>
      <c r="I71" s="1">
        <v>64</v>
      </c>
      <c r="J71" s="6">
        <v>881489590</v>
      </c>
      <c r="K71" s="6">
        <v>881052137</v>
      </c>
      <c r="M71" s="112"/>
    </row>
    <row r="72" spans="1:16">
      <c r="A72" s="212" t="s">
        <v>119</v>
      </c>
      <c r="B72" s="213"/>
      <c r="C72" s="213"/>
      <c r="D72" s="213"/>
      <c r="E72" s="213"/>
      <c r="F72" s="213"/>
      <c r="G72" s="213"/>
      <c r="H72" s="214"/>
      <c r="I72" s="1">
        <v>65</v>
      </c>
      <c r="J72" s="116">
        <f>J73+J74-J75+J76+J77</f>
        <v>-94619769</v>
      </c>
      <c r="K72" s="116">
        <f>K73+K74-K75+K76+K77</f>
        <v>-184139304</v>
      </c>
      <c r="O72" s="112"/>
    </row>
    <row r="73" spans="1:16">
      <c r="A73" s="212" t="s">
        <v>120</v>
      </c>
      <c r="B73" s="213"/>
      <c r="C73" s="213"/>
      <c r="D73" s="213"/>
      <c r="E73" s="213"/>
      <c r="F73" s="213"/>
      <c r="G73" s="213"/>
      <c r="H73" s="214"/>
      <c r="I73" s="1">
        <v>66</v>
      </c>
      <c r="J73" s="6"/>
      <c r="K73" s="6"/>
    </row>
    <row r="74" spans="1:16">
      <c r="A74" s="212" t="s">
        <v>121</v>
      </c>
      <c r="B74" s="213"/>
      <c r="C74" s="213"/>
      <c r="D74" s="213"/>
      <c r="E74" s="213"/>
      <c r="F74" s="213"/>
      <c r="G74" s="213"/>
      <c r="H74" s="214"/>
      <c r="I74" s="1">
        <v>67</v>
      </c>
      <c r="J74" s="6"/>
      <c r="K74" s="6"/>
      <c r="O74" s="64"/>
    </row>
    <row r="75" spans="1:16">
      <c r="A75" s="212" t="s">
        <v>109</v>
      </c>
      <c r="B75" s="213"/>
      <c r="C75" s="213"/>
      <c r="D75" s="213"/>
      <c r="E75" s="213"/>
      <c r="F75" s="213"/>
      <c r="G75" s="213"/>
      <c r="H75" s="214"/>
      <c r="I75" s="1">
        <v>68</v>
      </c>
      <c r="J75" s="6">
        <v>87600</v>
      </c>
      <c r="K75" s="6">
        <v>1863210</v>
      </c>
      <c r="L75" s="112"/>
      <c r="N75" s="114"/>
      <c r="O75" s="125"/>
      <c r="P75" s="123"/>
    </row>
    <row r="76" spans="1:16">
      <c r="A76" s="212" t="s">
        <v>110</v>
      </c>
      <c r="B76" s="213"/>
      <c r="C76" s="213"/>
      <c r="D76" s="213"/>
      <c r="E76" s="213"/>
      <c r="F76" s="213"/>
      <c r="G76" s="213"/>
      <c r="H76" s="214"/>
      <c r="I76" s="1">
        <v>69</v>
      </c>
      <c r="J76" s="6"/>
      <c r="K76" s="6"/>
      <c r="M76" s="112"/>
      <c r="N76" s="64"/>
      <c r="O76" s="125"/>
      <c r="P76" s="123"/>
    </row>
    <row r="77" spans="1:16">
      <c r="A77" s="212" t="s">
        <v>111</v>
      </c>
      <c r="B77" s="213"/>
      <c r="C77" s="213"/>
      <c r="D77" s="213"/>
      <c r="E77" s="213"/>
      <c r="F77" s="213"/>
      <c r="G77" s="213"/>
      <c r="H77" s="214"/>
      <c r="I77" s="1">
        <v>70</v>
      </c>
      <c r="J77" s="6">
        <v>-94532169</v>
      </c>
      <c r="K77" s="6">
        <v>-182276094</v>
      </c>
      <c r="L77" s="112"/>
      <c r="O77" s="126"/>
      <c r="P77" s="123"/>
    </row>
    <row r="78" spans="1:16">
      <c r="A78" s="212" t="s">
        <v>112</v>
      </c>
      <c r="B78" s="213"/>
      <c r="C78" s="213"/>
      <c r="D78" s="213"/>
      <c r="E78" s="213"/>
      <c r="F78" s="213"/>
      <c r="G78" s="213"/>
      <c r="H78" s="214"/>
      <c r="I78" s="1">
        <v>71</v>
      </c>
      <c r="J78" s="6">
        <v>13566630</v>
      </c>
      <c r="K78" s="6">
        <v>6818108</v>
      </c>
      <c r="N78" s="64"/>
      <c r="O78" s="126"/>
      <c r="P78" s="123"/>
    </row>
    <row r="79" spans="1:16">
      <c r="A79" s="212" t="s">
        <v>202</v>
      </c>
      <c r="B79" s="213"/>
      <c r="C79" s="213"/>
      <c r="D79" s="213"/>
      <c r="E79" s="213"/>
      <c r="F79" s="213"/>
      <c r="G79" s="213"/>
      <c r="H79" s="214"/>
      <c r="I79" s="1">
        <v>72</v>
      </c>
      <c r="J79" s="116">
        <f>J80-J81</f>
        <v>916898363</v>
      </c>
      <c r="K79" s="116">
        <f>K80-K81</f>
        <v>1078987011</v>
      </c>
      <c r="L79" s="112"/>
      <c r="N79" s="64"/>
      <c r="O79" s="126"/>
      <c r="P79" s="123"/>
    </row>
    <row r="80" spans="1:16">
      <c r="A80" s="221" t="s">
        <v>137</v>
      </c>
      <c r="B80" s="222"/>
      <c r="C80" s="222"/>
      <c r="D80" s="222"/>
      <c r="E80" s="222"/>
      <c r="F80" s="222"/>
      <c r="G80" s="222"/>
      <c r="H80" s="223"/>
      <c r="I80" s="1">
        <v>73</v>
      </c>
      <c r="J80" s="6">
        <v>916898363</v>
      </c>
      <c r="K80" s="6">
        <v>1078987011</v>
      </c>
      <c r="N80" s="64"/>
      <c r="O80" s="126"/>
      <c r="P80" s="124"/>
    </row>
    <row r="81" spans="1:15">
      <c r="A81" s="221" t="s">
        <v>138</v>
      </c>
      <c r="B81" s="222"/>
      <c r="C81" s="222"/>
      <c r="D81" s="222"/>
      <c r="E81" s="222"/>
      <c r="F81" s="222"/>
      <c r="G81" s="222"/>
      <c r="H81" s="223"/>
      <c r="I81" s="1">
        <v>74</v>
      </c>
      <c r="J81" s="6"/>
      <c r="K81" s="6"/>
      <c r="N81" s="112"/>
      <c r="O81" s="126"/>
    </row>
    <row r="82" spans="1:15">
      <c r="A82" s="212" t="s">
        <v>203</v>
      </c>
      <c r="B82" s="213"/>
      <c r="C82" s="213"/>
      <c r="D82" s="213"/>
      <c r="E82" s="213"/>
      <c r="F82" s="213"/>
      <c r="G82" s="213"/>
      <c r="H82" s="214"/>
      <c r="I82" s="1">
        <v>75</v>
      </c>
      <c r="J82" s="116">
        <f>J83-J84</f>
        <v>162799998</v>
      </c>
      <c r="K82" s="116">
        <f>K83-K84</f>
        <v>154076017</v>
      </c>
    </row>
    <row r="83" spans="1:15">
      <c r="A83" s="221" t="s">
        <v>139</v>
      </c>
      <c r="B83" s="222"/>
      <c r="C83" s="222"/>
      <c r="D83" s="222"/>
      <c r="E83" s="222"/>
      <c r="F83" s="222"/>
      <c r="G83" s="222"/>
      <c r="H83" s="223"/>
      <c r="I83" s="1">
        <v>76</v>
      </c>
      <c r="J83" s="6">
        <v>162799998</v>
      </c>
      <c r="K83" s="6">
        <v>154076017</v>
      </c>
      <c r="L83" s="112"/>
      <c r="N83" s="124"/>
    </row>
    <row r="84" spans="1:15">
      <c r="A84" s="221" t="s">
        <v>140</v>
      </c>
      <c r="B84" s="222"/>
      <c r="C84" s="222"/>
      <c r="D84" s="222"/>
      <c r="E84" s="222"/>
      <c r="F84" s="222"/>
      <c r="G84" s="222"/>
      <c r="H84" s="223"/>
      <c r="I84" s="1">
        <v>77</v>
      </c>
      <c r="J84" s="6"/>
      <c r="K84" s="6"/>
    </row>
    <row r="85" spans="1:15">
      <c r="A85" s="212" t="s">
        <v>141</v>
      </c>
      <c r="B85" s="213"/>
      <c r="C85" s="213"/>
      <c r="D85" s="213"/>
      <c r="E85" s="213"/>
      <c r="F85" s="213"/>
      <c r="G85" s="213"/>
      <c r="H85" s="214"/>
      <c r="I85" s="1">
        <v>78</v>
      </c>
      <c r="J85" s="6">
        <v>2981113</v>
      </c>
      <c r="K85" s="6">
        <v>3225712</v>
      </c>
      <c r="L85" s="112"/>
      <c r="M85" s="112"/>
    </row>
    <row r="86" spans="1:15">
      <c r="A86" s="201" t="s">
        <v>13</v>
      </c>
      <c r="B86" s="202"/>
      <c r="C86" s="202"/>
      <c r="D86" s="202"/>
      <c r="E86" s="202"/>
      <c r="F86" s="202"/>
      <c r="G86" s="202"/>
      <c r="H86" s="203"/>
      <c r="I86" s="1">
        <v>79</v>
      </c>
      <c r="J86" s="116">
        <f>SUM(J87:J89)</f>
        <v>106496914</v>
      </c>
      <c r="K86" s="116">
        <f>SUM(K87:K89)</f>
        <v>70563912</v>
      </c>
    </row>
    <row r="87" spans="1:15">
      <c r="A87" s="212" t="s">
        <v>105</v>
      </c>
      <c r="B87" s="213"/>
      <c r="C87" s="213"/>
      <c r="D87" s="213"/>
      <c r="E87" s="213"/>
      <c r="F87" s="213"/>
      <c r="G87" s="213"/>
      <c r="H87" s="214"/>
      <c r="I87" s="1">
        <v>80</v>
      </c>
      <c r="J87" s="6">
        <v>37289160</v>
      </c>
      <c r="K87" s="6">
        <v>36516602</v>
      </c>
    </row>
    <row r="88" spans="1:15">
      <c r="A88" s="212" t="s">
        <v>106</v>
      </c>
      <c r="B88" s="213"/>
      <c r="C88" s="213"/>
      <c r="D88" s="213"/>
      <c r="E88" s="213"/>
      <c r="F88" s="213"/>
      <c r="G88" s="213"/>
      <c r="H88" s="214"/>
      <c r="I88" s="1">
        <v>81</v>
      </c>
      <c r="J88" s="6"/>
      <c r="K88" s="6"/>
    </row>
    <row r="89" spans="1:15">
      <c r="A89" s="212" t="s">
        <v>107</v>
      </c>
      <c r="B89" s="213"/>
      <c r="C89" s="213"/>
      <c r="D89" s="213"/>
      <c r="E89" s="213"/>
      <c r="F89" s="213"/>
      <c r="G89" s="213"/>
      <c r="H89" s="214"/>
      <c r="I89" s="1">
        <v>82</v>
      </c>
      <c r="J89" s="6">
        <v>69207754</v>
      </c>
      <c r="K89" s="6">
        <v>34047310</v>
      </c>
    </row>
    <row r="90" spans="1:15">
      <c r="A90" s="201" t="s">
        <v>14</v>
      </c>
      <c r="B90" s="202"/>
      <c r="C90" s="202"/>
      <c r="D90" s="202"/>
      <c r="E90" s="202"/>
      <c r="F90" s="202"/>
      <c r="G90" s="202"/>
      <c r="H90" s="203"/>
      <c r="I90" s="1">
        <v>83</v>
      </c>
      <c r="J90" s="116">
        <f>SUM(J91:J99)</f>
        <v>1601089906</v>
      </c>
      <c r="K90" s="116">
        <f>SUM(K91:K99)</f>
        <v>1461966836</v>
      </c>
    </row>
    <row r="91" spans="1:15">
      <c r="A91" s="212" t="s">
        <v>108</v>
      </c>
      <c r="B91" s="213"/>
      <c r="C91" s="213"/>
      <c r="D91" s="213"/>
      <c r="E91" s="213"/>
      <c r="F91" s="213"/>
      <c r="G91" s="213"/>
      <c r="H91" s="214"/>
      <c r="I91" s="1">
        <v>84</v>
      </c>
      <c r="J91" s="50"/>
      <c r="K91" s="50"/>
    </row>
    <row r="92" spans="1:15">
      <c r="A92" s="212" t="s">
        <v>207</v>
      </c>
      <c r="B92" s="213"/>
      <c r="C92" s="213"/>
      <c r="D92" s="213"/>
      <c r="E92" s="213"/>
      <c r="F92" s="213"/>
      <c r="G92" s="213"/>
      <c r="H92" s="214"/>
      <c r="I92" s="1">
        <v>85</v>
      </c>
      <c r="J92" s="6"/>
      <c r="K92" s="6"/>
    </row>
    <row r="93" spans="1:15">
      <c r="A93" s="212" t="s">
        <v>0</v>
      </c>
      <c r="B93" s="213"/>
      <c r="C93" s="213"/>
      <c r="D93" s="213"/>
      <c r="E93" s="213"/>
      <c r="F93" s="213"/>
      <c r="G93" s="213"/>
      <c r="H93" s="214"/>
      <c r="I93" s="1">
        <v>86</v>
      </c>
      <c r="J93" s="6">
        <v>1223031670</v>
      </c>
      <c r="K93" s="6">
        <v>1092058511</v>
      </c>
    </row>
    <row r="94" spans="1:15">
      <c r="A94" s="212" t="s">
        <v>208</v>
      </c>
      <c r="B94" s="213"/>
      <c r="C94" s="213"/>
      <c r="D94" s="213"/>
      <c r="E94" s="213"/>
      <c r="F94" s="213"/>
      <c r="G94" s="213"/>
      <c r="H94" s="214"/>
      <c r="I94" s="1">
        <v>87</v>
      </c>
      <c r="J94" s="6"/>
      <c r="K94" s="6"/>
    </row>
    <row r="95" spans="1:15">
      <c r="A95" s="212" t="s">
        <v>209</v>
      </c>
      <c r="B95" s="213"/>
      <c r="C95" s="213"/>
      <c r="D95" s="213"/>
      <c r="E95" s="213"/>
      <c r="F95" s="213"/>
      <c r="G95" s="213"/>
      <c r="H95" s="214"/>
      <c r="I95" s="1">
        <v>88</v>
      </c>
      <c r="J95" s="6"/>
      <c r="K95" s="6"/>
    </row>
    <row r="96" spans="1:15">
      <c r="A96" s="212" t="s">
        <v>210</v>
      </c>
      <c r="B96" s="213"/>
      <c r="C96" s="213"/>
      <c r="D96" s="213"/>
      <c r="E96" s="213"/>
      <c r="F96" s="213"/>
      <c r="G96" s="213"/>
      <c r="H96" s="214"/>
      <c r="I96" s="1">
        <v>89</v>
      </c>
      <c r="J96" s="6">
        <v>199574036</v>
      </c>
      <c r="K96" s="6">
        <v>199642142</v>
      </c>
    </row>
    <row r="97" spans="1:11">
      <c r="A97" s="212" t="s">
        <v>85</v>
      </c>
      <c r="B97" s="213"/>
      <c r="C97" s="213"/>
      <c r="D97" s="213"/>
      <c r="E97" s="213"/>
      <c r="F97" s="213"/>
      <c r="G97" s="213"/>
      <c r="H97" s="214"/>
      <c r="I97" s="1">
        <v>90</v>
      </c>
      <c r="J97" s="6"/>
      <c r="K97" s="6"/>
    </row>
    <row r="98" spans="1:11">
      <c r="A98" s="212" t="s">
        <v>83</v>
      </c>
      <c r="B98" s="213"/>
      <c r="C98" s="213"/>
      <c r="D98" s="213"/>
      <c r="E98" s="213"/>
      <c r="F98" s="213"/>
      <c r="G98" s="213"/>
      <c r="H98" s="214"/>
      <c r="I98" s="1">
        <v>91</v>
      </c>
      <c r="J98" s="50">
        <v>6673134</v>
      </c>
      <c r="K98" s="50">
        <v>6531086</v>
      </c>
    </row>
    <row r="99" spans="1:11">
      <c r="A99" s="212" t="s">
        <v>84</v>
      </c>
      <c r="B99" s="213"/>
      <c r="C99" s="213"/>
      <c r="D99" s="213"/>
      <c r="E99" s="213"/>
      <c r="F99" s="213"/>
      <c r="G99" s="213"/>
      <c r="H99" s="214"/>
      <c r="I99" s="1">
        <v>92</v>
      </c>
      <c r="J99" s="6">
        <v>171811066</v>
      </c>
      <c r="K99" s="6">
        <v>163735097</v>
      </c>
    </row>
    <row r="100" spans="1:11">
      <c r="A100" s="201" t="s">
        <v>15</v>
      </c>
      <c r="B100" s="202"/>
      <c r="C100" s="202"/>
      <c r="D100" s="202"/>
      <c r="E100" s="202"/>
      <c r="F100" s="202"/>
      <c r="G100" s="202"/>
      <c r="H100" s="203"/>
      <c r="I100" s="1">
        <v>93</v>
      </c>
      <c r="J100" s="116">
        <f>SUM(J101:J112)</f>
        <v>1545779942</v>
      </c>
      <c r="K100" s="116">
        <f>SUM(K101:K112)</f>
        <v>1599756719</v>
      </c>
    </row>
    <row r="101" spans="1:11">
      <c r="A101" s="212" t="s">
        <v>108</v>
      </c>
      <c r="B101" s="213"/>
      <c r="C101" s="213"/>
      <c r="D101" s="213"/>
      <c r="E101" s="213"/>
      <c r="F101" s="213"/>
      <c r="G101" s="213"/>
      <c r="H101" s="214"/>
      <c r="I101" s="1">
        <v>94</v>
      </c>
      <c r="J101" s="6">
        <v>48859450</v>
      </c>
      <c r="K101" s="6">
        <v>8046210</v>
      </c>
    </row>
    <row r="102" spans="1:11">
      <c r="A102" s="212" t="s">
        <v>207</v>
      </c>
      <c r="B102" s="213"/>
      <c r="C102" s="213"/>
      <c r="D102" s="213"/>
      <c r="E102" s="213"/>
      <c r="F102" s="213"/>
      <c r="G102" s="213"/>
      <c r="H102" s="214"/>
      <c r="I102" s="1">
        <v>95</v>
      </c>
      <c r="J102" s="6"/>
      <c r="K102" s="6"/>
    </row>
    <row r="103" spans="1:11">
      <c r="A103" s="212" t="s">
        <v>0</v>
      </c>
      <c r="B103" s="213"/>
      <c r="C103" s="213"/>
      <c r="D103" s="213"/>
      <c r="E103" s="213"/>
      <c r="F103" s="213"/>
      <c r="G103" s="213"/>
      <c r="H103" s="214"/>
      <c r="I103" s="1">
        <v>96</v>
      </c>
      <c r="J103" s="6">
        <v>588415215</v>
      </c>
      <c r="K103" s="6">
        <v>650540499</v>
      </c>
    </row>
    <row r="104" spans="1:11">
      <c r="A104" s="212" t="s">
        <v>208</v>
      </c>
      <c r="B104" s="213"/>
      <c r="C104" s="213"/>
      <c r="D104" s="213"/>
      <c r="E104" s="213"/>
      <c r="F104" s="213"/>
      <c r="G104" s="213"/>
      <c r="H104" s="214"/>
      <c r="I104" s="1">
        <v>97</v>
      </c>
      <c r="J104" s="6"/>
      <c r="K104" s="6"/>
    </row>
    <row r="105" spans="1:11">
      <c r="A105" s="212" t="s">
        <v>209</v>
      </c>
      <c r="B105" s="213"/>
      <c r="C105" s="213"/>
      <c r="D105" s="213"/>
      <c r="E105" s="213"/>
      <c r="F105" s="213"/>
      <c r="G105" s="213"/>
      <c r="H105" s="214"/>
      <c r="I105" s="1">
        <v>98</v>
      </c>
      <c r="J105" s="6">
        <v>794249225</v>
      </c>
      <c r="K105" s="6">
        <v>742729943</v>
      </c>
    </row>
    <row r="106" spans="1:11">
      <c r="A106" s="212" t="s">
        <v>210</v>
      </c>
      <c r="B106" s="213"/>
      <c r="C106" s="213"/>
      <c r="D106" s="213"/>
      <c r="E106" s="213"/>
      <c r="F106" s="213"/>
      <c r="G106" s="213"/>
      <c r="H106" s="214"/>
      <c r="I106" s="1">
        <v>99</v>
      </c>
      <c r="J106" s="6">
        <v>123647</v>
      </c>
      <c r="K106" s="6">
        <v>97963</v>
      </c>
    </row>
    <row r="107" spans="1:11">
      <c r="A107" s="212" t="s">
        <v>85</v>
      </c>
      <c r="B107" s="213"/>
      <c r="C107" s="213"/>
      <c r="D107" s="213"/>
      <c r="E107" s="213"/>
      <c r="F107" s="213"/>
      <c r="G107" s="213"/>
      <c r="H107" s="214"/>
      <c r="I107" s="1">
        <v>100</v>
      </c>
      <c r="J107" s="6"/>
      <c r="K107" s="6"/>
    </row>
    <row r="108" spans="1:11">
      <c r="A108" s="212" t="s">
        <v>86</v>
      </c>
      <c r="B108" s="213"/>
      <c r="C108" s="213"/>
      <c r="D108" s="213"/>
      <c r="E108" s="213"/>
      <c r="F108" s="213"/>
      <c r="G108" s="213"/>
      <c r="H108" s="214"/>
      <c r="I108" s="1">
        <v>101</v>
      </c>
      <c r="J108" s="6">
        <v>28263956</v>
      </c>
      <c r="K108" s="6">
        <v>32928857</v>
      </c>
    </row>
    <row r="109" spans="1:11">
      <c r="A109" s="212" t="s">
        <v>87</v>
      </c>
      <c r="B109" s="213"/>
      <c r="C109" s="213"/>
      <c r="D109" s="213"/>
      <c r="E109" s="213"/>
      <c r="F109" s="213"/>
      <c r="G109" s="213"/>
      <c r="H109" s="214"/>
      <c r="I109" s="1">
        <v>102</v>
      </c>
      <c r="J109" s="6">
        <v>52070483</v>
      </c>
      <c r="K109" s="6">
        <v>80614877</v>
      </c>
    </row>
    <row r="110" spans="1:11">
      <c r="A110" s="212" t="s">
        <v>90</v>
      </c>
      <c r="B110" s="213"/>
      <c r="C110" s="213"/>
      <c r="D110" s="213"/>
      <c r="E110" s="213"/>
      <c r="F110" s="213"/>
      <c r="G110" s="213"/>
      <c r="H110" s="214"/>
      <c r="I110" s="1">
        <v>103</v>
      </c>
      <c r="J110" s="6">
        <v>185460</v>
      </c>
      <c r="K110" s="6">
        <v>45153561</v>
      </c>
    </row>
    <row r="111" spans="1:11">
      <c r="A111" s="212" t="s">
        <v>88</v>
      </c>
      <c r="B111" s="213"/>
      <c r="C111" s="213"/>
      <c r="D111" s="213"/>
      <c r="E111" s="213"/>
      <c r="F111" s="213"/>
      <c r="G111" s="213"/>
      <c r="H111" s="214"/>
      <c r="I111" s="1">
        <v>104</v>
      </c>
      <c r="J111" s="6"/>
      <c r="K111" s="6"/>
    </row>
    <row r="112" spans="1:11">
      <c r="A112" s="212" t="s">
        <v>89</v>
      </c>
      <c r="B112" s="213"/>
      <c r="C112" s="213"/>
      <c r="D112" s="213"/>
      <c r="E112" s="213"/>
      <c r="F112" s="213"/>
      <c r="G112" s="213"/>
      <c r="H112" s="214"/>
      <c r="I112" s="1">
        <v>105</v>
      </c>
      <c r="J112" s="6">
        <v>33612506</v>
      </c>
      <c r="K112" s="6">
        <v>39644809</v>
      </c>
    </row>
    <row r="113" spans="1:13">
      <c r="A113" s="201" t="s">
        <v>1</v>
      </c>
      <c r="B113" s="202"/>
      <c r="C113" s="202"/>
      <c r="D113" s="202"/>
      <c r="E113" s="202"/>
      <c r="F113" s="202"/>
      <c r="G113" s="202"/>
      <c r="H113" s="203"/>
      <c r="I113" s="1">
        <v>106</v>
      </c>
      <c r="J113" s="6">
        <v>125986041</v>
      </c>
      <c r="K113" s="6">
        <v>165617957</v>
      </c>
    </row>
    <row r="114" spans="1:13">
      <c r="A114" s="201" t="s">
        <v>19</v>
      </c>
      <c r="B114" s="202"/>
      <c r="C114" s="202"/>
      <c r="D114" s="202"/>
      <c r="E114" s="202"/>
      <c r="F114" s="202"/>
      <c r="G114" s="202"/>
      <c r="H114" s="203"/>
      <c r="I114" s="1">
        <v>107</v>
      </c>
      <c r="J114" s="116">
        <f>J69+J86+J90+J100+J113</f>
        <v>5395840728</v>
      </c>
      <c r="K114" s="116">
        <f>K69+K86+K90+K100+K113</f>
        <v>5371297105</v>
      </c>
      <c r="L114" s="112"/>
      <c r="M114" s="112"/>
    </row>
    <row r="115" spans="1:13">
      <c r="A115" s="226" t="s">
        <v>48</v>
      </c>
      <c r="B115" s="227"/>
      <c r="C115" s="227"/>
      <c r="D115" s="227"/>
      <c r="E115" s="227"/>
      <c r="F115" s="227"/>
      <c r="G115" s="227"/>
      <c r="H115" s="228"/>
      <c r="I115" s="2">
        <v>108</v>
      </c>
      <c r="J115" s="113"/>
      <c r="K115" s="113"/>
    </row>
    <row r="116" spans="1:13">
      <c r="A116" s="218" t="s">
        <v>274</v>
      </c>
      <c r="B116" s="229"/>
      <c r="C116" s="229"/>
      <c r="D116" s="229"/>
      <c r="E116" s="229"/>
      <c r="F116" s="229"/>
      <c r="G116" s="229"/>
      <c r="H116" s="229"/>
      <c r="I116" s="230"/>
      <c r="J116" s="230"/>
      <c r="K116" s="231"/>
    </row>
    <row r="117" spans="1:13">
      <c r="A117" s="198" t="s">
        <v>154</v>
      </c>
      <c r="B117" s="199"/>
      <c r="C117" s="199"/>
      <c r="D117" s="199"/>
      <c r="E117" s="199"/>
      <c r="F117" s="199"/>
      <c r="G117" s="199"/>
      <c r="H117" s="199"/>
      <c r="I117" s="232"/>
      <c r="J117" s="232"/>
      <c r="K117" s="233"/>
    </row>
    <row r="118" spans="1:13">
      <c r="A118" s="212" t="s">
        <v>3</v>
      </c>
      <c r="B118" s="213"/>
      <c r="C118" s="213"/>
      <c r="D118" s="213"/>
      <c r="E118" s="213"/>
      <c r="F118" s="213"/>
      <c r="G118" s="213"/>
      <c r="H118" s="214"/>
      <c r="I118" s="1">
        <v>109</v>
      </c>
      <c r="J118" s="6">
        <f>J69-J119</f>
        <v>2013506812</v>
      </c>
      <c r="K118" s="6">
        <f>K69-K119</f>
        <v>2070165969</v>
      </c>
      <c r="M118" s="112"/>
    </row>
    <row r="119" spans="1:13">
      <c r="A119" s="234" t="s">
        <v>4</v>
      </c>
      <c r="B119" s="235"/>
      <c r="C119" s="235"/>
      <c r="D119" s="235"/>
      <c r="E119" s="235"/>
      <c r="F119" s="235"/>
      <c r="G119" s="235"/>
      <c r="H119" s="236"/>
      <c r="I119" s="4">
        <v>110</v>
      </c>
      <c r="J119" s="7">
        <f>J85</f>
        <v>2981113</v>
      </c>
      <c r="K119" s="7">
        <f>K85</f>
        <v>3225712</v>
      </c>
    </row>
    <row r="120" spans="1:13">
      <c r="A120" s="237" t="s">
        <v>275</v>
      </c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</row>
    <row r="121" spans="1:13">
      <c r="A121" s="224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</row>
    <row r="123" spans="1:13">
      <c r="J123" s="112"/>
      <c r="K123" s="112"/>
    </row>
    <row r="124" spans="1:13">
      <c r="J124" s="112"/>
      <c r="K124" s="112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6" type="noConversion"/>
  <dataValidations count="4">
    <dataValidation allowBlank="1" sqref="A1:I1048576 J111:K114 J68 K29:K68 J1:K6 J97:K109 J29:J66 J8:K27 J76:K76 J73:K74 J116:K117 J78:K95 J71:K71 M1:HT1048576 L1:L67 J120:K65536 L69:L1048576"/>
    <dataValidation type="whole" operator="greaterThanOrEqual" allowBlank="1" showInputMessage="1" showErrorMessage="1" errorTitle="Pogrešan unos" error="Mogu se unijeti samo cjelobrojne pozitivne vrijednosti." sqref="J110:K110 J75:K75 J7:K7 J72:K72 J67 J96:K96 J115:K115">
      <formula1>0</formula1>
    </dataValidation>
    <dataValidation type="whole" operator="notEqual" allowBlank="1" showInputMessage="1" showErrorMessage="1" errorTitle="Pogrešan unos" error="Mogu se unijeti samo cjelobrojne vrijednosti." sqref="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</dataValidations>
  <pageMargins left="0.75" right="0.75" top="1" bottom="1" header="0.5" footer="0.5"/>
  <pageSetup paperSize="9" scale="75" orientation="portrait" horizontalDpi="300" verticalDpi="300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75"/>
  <sheetViews>
    <sheetView view="pageBreakPreview" topLeftCell="A32" zoomScaleNormal="100" zoomScaleSheetLayoutView="100" workbookViewId="0">
      <selection activeCell="R53" sqref="R53"/>
    </sheetView>
  </sheetViews>
  <sheetFormatPr defaultRowHeight="12.75"/>
  <cols>
    <col min="1" max="9" width="9.140625" style="49"/>
    <col min="10" max="11" width="12" style="49" bestFit="1" customWidth="1"/>
    <col min="12" max="12" width="11.85546875" style="49" customWidth="1"/>
    <col min="13" max="13" width="12" style="49" bestFit="1" customWidth="1"/>
    <col min="14" max="14" width="0" style="49" hidden="1" customWidth="1"/>
    <col min="15" max="15" width="16.42578125" style="49" hidden="1" customWidth="1"/>
    <col min="16" max="16" width="14.28515625" style="120" hidden="1" customWidth="1"/>
    <col min="17" max="17" width="9.140625" style="49"/>
    <col min="18" max="19" width="19.28515625" style="123" bestFit="1" customWidth="1"/>
    <col min="20" max="20" width="14" style="49" bestFit="1" customWidth="1"/>
    <col min="21" max="21" width="13.28515625" style="49" bestFit="1" customWidth="1"/>
    <col min="22" max="22" width="9.140625" style="49"/>
    <col min="23" max="23" width="16.5703125" style="49" bestFit="1" customWidth="1"/>
    <col min="24" max="16384" width="9.140625" style="49"/>
  </cols>
  <sheetData>
    <row r="1" spans="1:23" ht="12.75" customHeight="1">
      <c r="A1" s="204" t="s">
        <v>128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23" ht="12.75" customHeight="1">
      <c r="A2" s="248" t="s">
        <v>322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23" ht="12.75" customHeight="1">
      <c r="A3" s="239" t="s">
        <v>312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</row>
    <row r="4" spans="1:23" ht="23.25">
      <c r="A4" s="240" t="s">
        <v>50</v>
      </c>
      <c r="B4" s="240"/>
      <c r="C4" s="240"/>
      <c r="D4" s="240"/>
      <c r="E4" s="240"/>
      <c r="F4" s="240"/>
      <c r="G4" s="240"/>
      <c r="H4" s="240"/>
      <c r="I4" s="55" t="s">
        <v>243</v>
      </c>
      <c r="J4" s="241" t="s">
        <v>283</v>
      </c>
      <c r="K4" s="241"/>
      <c r="L4" s="241" t="s">
        <v>284</v>
      </c>
      <c r="M4" s="241"/>
    </row>
    <row r="5" spans="1:23">
      <c r="A5" s="240"/>
      <c r="B5" s="240"/>
      <c r="C5" s="240"/>
      <c r="D5" s="240"/>
      <c r="E5" s="240"/>
      <c r="F5" s="240"/>
      <c r="G5" s="240"/>
      <c r="H5" s="240"/>
      <c r="I5" s="55"/>
      <c r="J5" s="115" t="s">
        <v>278</v>
      </c>
      <c r="K5" s="115" t="s">
        <v>279</v>
      </c>
      <c r="L5" s="57" t="s">
        <v>278</v>
      </c>
      <c r="M5" s="57" t="s">
        <v>279</v>
      </c>
      <c r="O5" s="114" t="s">
        <v>318</v>
      </c>
      <c r="P5" s="120" t="s">
        <v>319</v>
      </c>
    </row>
    <row r="6" spans="1:23">
      <c r="A6" s="241">
        <v>1</v>
      </c>
      <c r="B6" s="241"/>
      <c r="C6" s="241"/>
      <c r="D6" s="241"/>
      <c r="E6" s="241"/>
      <c r="F6" s="241"/>
      <c r="G6" s="241"/>
      <c r="H6" s="241"/>
      <c r="I6" s="60">
        <v>2</v>
      </c>
      <c r="J6" s="57">
        <v>3</v>
      </c>
      <c r="K6" s="57">
        <v>4</v>
      </c>
      <c r="L6" s="57">
        <v>5</v>
      </c>
      <c r="M6" s="57">
        <v>6</v>
      </c>
      <c r="O6" s="112"/>
      <c r="R6" s="128"/>
      <c r="S6" s="128"/>
    </row>
    <row r="7" spans="1:23">
      <c r="A7" s="198" t="s">
        <v>20</v>
      </c>
      <c r="B7" s="199"/>
      <c r="C7" s="199"/>
      <c r="D7" s="199"/>
      <c r="E7" s="199"/>
      <c r="F7" s="199"/>
      <c r="G7" s="199"/>
      <c r="H7" s="200"/>
      <c r="I7" s="3">
        <v>111</v>
      </c>
      <c r="J7" s="51">
        <f>SUM(J8:J9)</f>
        <v>2486885807</v>
      </c>
      <c r="K7" s="51">
        <f>SUM(K8:K9)</f>
        <v>1324459298</v>
      </c>
      <c r="L7" s="51">
        <f>SUM(L8:L9)</f>
        <v>2525109246</v>
      </c>
      <c r="M7" s="51">
        <f>SUM(M8:M9)</f>
        <v>1396707722</v>
      </c>
      <c r="O7" s="112">
        <v>2486885807</v>
      </c>
      <c r="P7" s="120">
        <f>L7-M7-O7</f>
        <v>-1358484283</v>
      </c>
      <c r="W7" s="124"/>
    </row>
    <row r="8" spans="1:23">
      <c r="A8" s="201" t="s">
        <v>126</v>
      </c>
      <c r="B8" s="202"/>
      <c r="C8" s="202"/>
      <c r="D8" s="202"/>
      <c r="E8" s="202"/>
      <c r="F8" s="202"/>
      <c r="G8" s="202"/>
      <c r="H8" s="203"/>
      <c r="I8" s="1">
        <v>112</v>
      </c>
      <c r="J8" s="6">
        <v>2456581287</v>
      </c>
      <c r="K8" s="6">
        <v>1301339033</v>
      </c>
      <c r="L8" s="6">
        <v>2505274802</v>
      </c>
      <c r="M8" s="6">
        <v>1384088169</v>
      </c>
      <c r="O8" s="112">
        <v>2456581287</v>
      </c>
      <c r="P8" s="120">
        <f t="shared" ref="P8:P14" si="0">L8-M8-O8</f>
        <v>-1335394654</v>
      </c>
      <c r="W8" s="124"/>
    </row>
    <row r="9" spans="1:23">
      <c r="A9" s="201" t="s">
        <v>94</v>
      </c>
      <c r="B9" s="202"/>
      <c r="C9" s="202"/>
      <c r="D9" s="202"/>
      <c r="E9" s="202"/>
      <c r="F9" s="202"/>
      <c r="G9" s="202"/>
      <c r="H9" s="203"/>
      <c r="I9" s="1">
        <v>113</v>
      </c>
      <c r="J9" s="6">
        <v>30304520</v>
      </c>
      <c r="K9" s="6">
        <v>23120265</v>
      </c>
      <c r="L9" s="6">
        <v>19834444</v>
      </c>
      <c r="M9" s="6">
        <v>12619553</v>
      </c>
      <c r="O9" s="112">
        <v>30304520</v>
      </c>
      <c r="P9" s="120">
        <f t="shared" si="0"/>
        <v>-23089629</v>
      </c>
      <c r="W9" s="124"/>
    </row>
    <row r="10" spans="1:23">
      <c r="A10" s="201" t="s">
        <v>7</v>
      </c>
      <c r="B10" s="202"/>
      <c r="C10" s="202"/>
      <c r="D10" s="202"/>
      <c r="E10" s="202"/>
      <c r="F10" s="202"/>
      <c r="G10" s="202"/>
      <c r="H10" s="203"/>
      <c r="I10" s="1">
        <v>114</v>
      </c>
      <c r="J10" s="50">
        <f>J11+J12+J16+J20+J21+J22+J25+J26</f>
        <v>2294655237</v>
      </c>
      <c r="K10" s="50">
        <f>K11+K12+K16+K20+K21+K22+K25+K26</f>
        <v>1202063848</v>
      </c>
      <c r="L10" s="50">
        <f>L11+L12+L16+L20+L21+L22+L25+L26</f>
        <v>2320997665</v>
      </c>
      <c r="M10" s="50">
        <f>M11+M12+M16+M20+M21+M22+M25+M26</f>
        <v>1262852325</v>
      </c>
      <c r="O10" s="112">
        <v>2294655237</v>
      </c>
      <c r="P10" s="120">
        <f t="shared" si="0"/>
        <v>-1236509897</v>
      </c>
      <c r="W10" s="124"/>
    </row>
    <row r="11" spans="1:23">
      <c r="A11" s="201" t="s">
        <v>95</v>
      </c>
      <c r="B11" s="202"/>
      <c r="C11" s="202"/>
      <c r="D11" s="202"/>
      <c r="E11" s="202"/>
      <c r="F11" s="202"/>
      <c r="G11" s="202"/>
      <c r="H11" s="203"/>
      <c r="I11" s="1">
        <v>115</v>
      </c>
      <c r="J11" s="6">
        <v>-22118383</v>
      </c>
      <c r="K11" s="6">
        <v>-19332216</v>
      </c>
      <c r="L11" s="6">
        <v>-20284777</v>
      </c>
      <c r="M11" s="6">
        <v>-7916530</v>
      </c>
      <c r="O11" s="112">
        <v>-22118383</v>
      </c>
      <c r="P11" s="120">
        <f t="shared" si="0"/>
        <v>9750136</v>
      </c>
      <c r="W11" s="124"/>
    </row>
    <row r="12" spans="1:23">
      <c r="A12" s="201" t="s">
        <v>16</v>
      </c>
      <c r="B12" s="202"/>
      <c r="C12" s="202"/>
      <c r="D12" s="202"/>
      <c r="E12" s="202"/>
      <c r="F12" s="202"/>
      <c r="G12" s="202"/>
      <c r="H12" s="203"/>
      <c r="I12" s="1">
        <v>116</v>
      </c>
      <c r="J12" s="50">
        <f>SUM(J13:J15)</f>
        <v>1429198481</v>
      </c>
      <c r="K12" s="50">
        <f>SUM(K13:K15)</f>
        <v>747620760</v>
      </c>
      <c r="L12" s="50">
        <f>SUM(L13:L15)</f>
        <v>1444583091</v>
      </c>
      <c r="M12" s="50">
        <f>SUM(M13:M15)</f>
        <v>791375863</v>
      </c>
      <c r="O12" s="112">
        <v>1429198481</v>
      </c>
      <c r="P12" s="120">
        <f t="shared" si="0"/>
        <v>-775991253</v>
      </c>
      <c r="W12" s="124"/>
    </row>
    <row r="13" spans="1:23">
      <c r="A13" s="212" t="s">
        <v>122</v>
      </c>
      <c r="B13" s="213"/>
      <c r="C13" s="213"/>
      <c r="D13" s="213"/>
      <c r="E13" s="213"/>
      <c r="F13" s="213"/>
      <c r="G13" s="213"/>
      <c r="H13" s="214"/>
      <c r="I13" s="1">
        <v>117</v>
      </c>
      <c r="J13" s="6">
        <v>825274059</v>
      </c>
      <c r="K13" s="6">
        <v>446694583</v>
      </c>
      <c r="L13" s="6">
        <v>853385494</v>
      </c>
      <c r="M13" s="6">
        <v>462009483</v>
      </c>
      <c r="O13" s="112">
        <v>825274059</v>
      </c>
      <c r="P13" s="120">
        <f t="shared" si="0"/>
        <v>-433898048</v>
      </c>
      <c r="W13" s="124"/>
    </row>
    <row r="14" spans="1:23">
      <c r="A14" s="212" t="s">
        <v>123</v>
      </c>
      <c r="B14" s="213"/>
      <c r="C14" s="213"/>
      <c r="D14" s="213"/>
      <c r="E14" s="213"/>
      <c r="F14" s="213"/>
      <c r="G14" s="213"/>
      <c r="H14" s="214"/>
      <c r="I14" s="1">
        <v>118</v>
      </c>
      <c r="J14" s="6">
        <v>603924422</v>
      </c>
      <c r="K14" s="6">
        <v>300926177</v>
      </c>
      <c r="L14" s="6">
        <v>591197597</v>
      </c>
      <c r="M14" s="6">
        <v>329366380</v>
      </c>
      <c r="O14" s="112">
        <v>603924422</v>
      </c>
      <c r="P14" s="120">
        <f t="shared" si="0"/>
        <v>-342093205</v>
      </c>
      <c r="W14" s="124"/>
    </row>
    <row r="15" spans="1:23">
      <c r="A15" s="212" t="s">
        <v>52</v>
      </c>
      <c r="B15" s="213"/>
      <c r="C15" s="213"/>
      <c r="D15" s="213"/>
      <c r="E15" s="213"/>
      <c r="F15" s="213"/>
      <c r="G15" s="213"/>
      <c r="H15" s="214"/>
      <c r="I15" s="1">
        <v>119</v>
      </c>
      <c r="J15" s="6"/>
      <c r="K15" s="6"/>
      <c r="L15" s="6"/>
      <c r="M15" s="6"/>
      <c r="O15" s="112"/>
      <c r="W15" s="124"/>
    </row>
    <row r="16" spans="1:23">
      <c r="A16" s="201" t="s">
        <v>17</v>
      </c>
      <c r="B16" s="202"/>
      <c r="C16" s="202"/>
      <c r="D16" s="202"/>
      <c r="E16" s="202"/>
      <c r="F16" s="202"/>
      <c r="G16" s="202"/>
      <c r="H16" s="203"/>
      <c r="I16" s="1">
        <v>120</v>
      </c>
      <c r="J16" s="50">
        <f>SUM(J17:J19)</f>
        <v>351884767</v>
      </c>
      <c r="K16" s="50">
        <f>SUM(K17:K19)</f>
        <v>180143395</v>
      </c>
      <c r="L16" s="50">
        <f>SUM(L17:L19)</f>
        <v>356155471</v>
      </c>
      <c r="M16" s="50">
        <f>SUM(M17:M19)</f>
        <v>183055360</v>
      </c>
      <c r="O16" s="112">
        <v>351884767</v>
      </c>
      <c r="P16" s="120">
        <f t="shared" ref="P16:P22" si="1">L16-M16-O16</f>
        <v>-178784656</v>
      </c>
      <c r="W16" s="124"/>
    </row>
    <row r="17" spans="1:23">
      <c r="A17" s="212" t="s">
        <v>53</v>
      </c>
      <c r="B17" s="213"/>
      <c r="C17" s="213"/>
      <c r="D17" s="213"/>
      <c r="E17" s="213"/>
      <c r="F17" s="213"/>
      <c r="G17" s="213"/>
      <c r="H17" s="214"/>
      <c r="I17" s="1">
        <v>121</v>
      </c>
      <c r="J17" s="6">
        <v>220279864</v>
      </c>
      <c r="K17" s="6">
        <v>113800211</v>
      </c>
      <c r="L17" s="6">
        <v>224990585</v>
      </c>
      <c r="M17" s="6">
        <v>117668514</v>
      </c>
      <c r="O17" s="112">
        <v>220279864</v>
      </c>
      <c r="P17" s="120">
        <f t="shared" si="1"/>
        <v>-112957793</v>
      </c>
      <c r="W17" s="124"/>
    </row>
    <row r="18" spans="1:23">
      <c r="A18" s="212" t="s">
        <v>54</v>
      </c>
      <c r="B18" s="213"/>
      <c r="C18" s="213"/>
      <c r="D18" s="213"/>
      <c r="E18" s="213"/>
      <c r="F18" s="213"/>
      <c r="G18" s="213"/>
      <c r="H18" s="214"/>
      <c r="I18" s="1">
        <v>122</v>
      </c>
      <c r="J18" s="6">
        <v>92193809</v>
      </c>
      <c r="K18" s="6">
        <v>47541052</v>
      </c>
      <c r="L18" s="6">
        <v>93991821</v>
      </c>
      <c r="M18" s="6">
        <v>48985792</v>
      </c>
      <c r="O18" s="112">
        <v>92193809</v>
      </c>
      <c r="P18" s="120">
        <f t="shared" si="1"/>
        <v>-47187780</v>
      </c>
      <c r="W18" s="124"/>
    </row>
    <row r="19" spans="1:23">
      <c r="A19" s="212" t="s">
        <v>55</v>
      </c>
      <c r="B19" s="213"/>
      <c r="C19" s="213"/>
      <c r="D19" s="213"/>
      <c r="E19" s="213"/>
      <c r="F19" s="213"/>
      <c r="G19" s="213"/>
      <c r="H19" s="214"/>
      <c r="I19" s="1">
        <v>123</v>
      </c>
      <c r="J19" s="6">
        <v>39411094</v>
      </c>
      <c r="K19" s="6">
        <v>18802132</v>
      </c>
      <c r="L19" s="6">
        <v>37173065</v>
      </c>
      <c r="M19" s="6">
        <v>16401054</v>
      </c>
      <c r="O19" s="112">
        <v>39411094</v>
      </c>
      <c r="P19" s="120">
        <f t="shared" si="1"/>
        <v>-18639083</v>
      </c>
      <c r="W19" s="124"/>
    </row>
    <row r="20" spans="1:23">
      <c r="A20" s="201" t="s">
        <v>96</v>
      </c>
      <c r="B20" s="202"/>
      <c r="C20" s="202"/>
      <c r="D20" s="202"/>
      <c r="E20" s="202"/>
      <c r="F20" s="202"/>
      <c r="G20" s="202"/>
      <c r="H20" s="203"/>
      <c r="I20" s="1">
        <v>124</v>
      </c>
      <c r="J20" s="6">
        <v>67521201</v>
      </c>
      <c r="K20" s="6">
        <v>33455371</v>
      </c>
      <c r="L20" s="6">
        <v>77419041</v>
      </c>
      <c r="M20" s="6">
        <v>38747500</v>
      </c>
      <c r="O20" s="112">
        <v>67521201</v>
      </c>
      <c r="P20" s="120">
        <f t="shared" si="1"/>
        <v>-28849660</v>
      </c>
      <c r="W20" s="124"/>
    </row>
    <row r="21" spans="1:23">
      <c r="A21" s="201" t="s">
        <v>97</v>
      </c>
      <c r="B21" s="202"/>
      <c r="C21" s="202"/>
      <c r="D21" s="202"/>
      <c r="E21" s="202"/>
      <c r="F21" s="202"/>
      <c r="G21" s="202"/>
      <c r="H21" s="203"/>
      <c r="I21" s="1">
        <v>125</v>
      </c>
      <c r="J21" s="6">
        <v>393781329</v>
      </c>
      <c r="K21" s="6">
        <v>218857833</v>
      </c>
      <c r="L21" s="6">
        <v>389184057</v>
      </c>
      <c r="M21" s="6">
        <v>215719310</v>
      </c>
      <c r="O21" s="112">
        <v>393781329</v>
      </c>
      <c r="P21" s="120">
        <f t="shared" si="1"/>
        <v>-220316582</v>
      </c>
      <c r="W21" s="124"/>
    </row>
    <row r="22" spans="1:23">
      <c r="A22" s="201" t="s">
        <v>18</v>
      </c>
      <c r="B22" s="202"/>
      <c r="C22" s="202"/>
      <c r="D22" s="202"/>
      <c r="E22" s="202"/>
      <c r="F22" s="202"/>
      <c r="G22" s="202"/>
      <c r="H22" s="203"/>
      <c r="I22" s="1">
        <v>126</v>
      </c>
      <c r="J22" s="50">
        <f>SUM(J23:J24)</f>
        <v>0</v>
      </c>
      <c r="K22" s="50">
        <f>SUM(K23:K24)</f>
        <v>0</v>
      </c>
      <c r="L22" s="50">
        <f>SUM(L23:L24)</f>
        <v>0</v>
      </c>
      <c r="M22" s="50">
        <f>SUM(M23:M24)</f>
        <v>0</v>
      </c>
      <c r="O22" s="112">
        <v>0</v>
      </c>
      <c r="P22" s="120">
        <f t="shared" si="1"/>
        <v>0</v>
      </c>
      <c r="W22" s="124"/>
    </row>
    <row r="23" spans="1:23">
      <c r="A23" s="212" t="s">
        <v>113</v>
      </c>
      <c r="B23" s="213"/>
      <c r="C23" s="213"/>
      <c r="D23" s="213"/>
      <c r="E23" s="213"/>
      <c r="F23" s="213"/>
      <c r="G23" s="213"/>
      <c r="H23" s="214"/>
      <c r="I23" s="1">
        <v>127</v>
      </c>
      <c r="J23" s="6"/>
      <c r="K23" s="6"/>
      <c r="L23" s="6"/>
      <c r="M23" s="6"/>
      <c r="O23" s="112"/>
      <c r="W23" s="124"/>
    </row>
    <row r="24" spans="1:23">
      <c r="A24" s="212" t="s">
        <v>114</v>
      </c>
      <c r="B24" s="213"/>
      <c r="C24" s="213"/>
      <c r="D24" s="213"/>
      <c r="E24" s="213"/>
      <c r="F24" s="213"/>
      <c r="G24" s="213"/>
      <c r="H24" s="214"/>
      <c r="I24" s="1">
        <v>128</v>
      </c>
      <c r="J24" s="6"/>
      <c r="K24" s="6"/>
      <c r="L24" s="6"/>
      <c r="M24" s="6"/>
      <c r="O24" s="112"/>
      <c r="W24" s="124"/>
    </row>
    <row r="25" spans="1:23">
      <c r="A25" s="201" t="s">
        <v>98</v>
      </c>
      <c r="B25" s="202"/>
      <c r="C25" s="202"/>
      <c r="D25" s="202"/>
      <c r="E25" s="202"/>
      <c r="F25" s="202"/>
      <c r="G25" s="202"/>
      <c r="H25" s="203"/>
      <c r="I25" s="1">
        <v>129</v>
      </c>
      <c r="J25" s="6"/>
      <c r="K25" s="6"/>
      <c r="L25" s="6"/>
      <c r="M25" s="6"/>
      <c r="O25" s="112"/>
      <c r="W25" s="124"/>
    </row>
    <row r="26" spans="1:23">
      <c r="A26" s="201" t="s">
        <v>41</v>
      </c>
      <c r="B26" s="202"/>
      <c r="C26" s="202"/>
      <c r="D26" s="202"/>
      <c r="E26" s="202"/>
      <c r="F26" s="202"/>
      <c r="G26" s="202"/>
      <c r="H26" s="203"/>
      <c r="I26" s="1">
        <v>130</v>
      </c>
      <c r="J26" s="6">
        <v>74387842</v>
      </c>
      <c r="K26" s="6">
        <v>41318705</v>
      </c>
      <c r="L26" s="6">
        <v>73940782</v>
      </c>
      <c r="M26" s="6">
        <v>41870822</v>
      </c>
      <c r="O26" s="112">
        <v>74387842</v>
      </c>
      <c r="P26" s="120">
        <f t="shared" ref="P26:P27" si="2">L26-M26-O26</f>
        <v>-42317882</v>
      </c>
      <c r="W26" s="124"/>
    </row>
    <row r="27" spans="1:23">
      <c r="A27" s="201" t="s">
        <v>178</v>
      </c>
      <c r="B27" s="202"/>
      <c r="C27" s="202"/>
      <c r="D27" s="202"/>
      <c r="E27" s="202"/>
      <c r="F27" s="202"/>
      <c r="G27" s="202"/>
      <c r="H27" s="203"/>
      <c r="I27" s="1">
        <v>131</v>
      </c>
      <c r="J27" s="50">
        <f>SUM(J28:J32)</f>
        <v>29191984</v>
      </c>
      <c r="K27" s="50">
        <f>SUM(K28:K32)</f>
        <v>7844169</v>
      </c>
      <c r="L27" s="50">
        <f>SUM(L28:L32)</f>
        <v>30971199</v>
      </c>
      <c r="M27" s="50">
        <f>SUM(M28:M32)</f>
        <v>12949032</v>
      </c>
      <c r="O27" s="112">
        <v>29191984</v>
      </c>
      <c r="P27" s="120">
        <f t="shared" si="2"/>
        <v>-11169817</v>
      </c>
      <c r="W27" s="124"/>
    </row>
    <row r="28" spans="1:23">
      <c r="A28" s="201" t="s">
        <v>313</v>
      </c>
      <c r="B28" s="202"/>
      <c r="C28" s="202"/>
      <c r="D28" s="202"/>
      <c r="E28" s="202"/>
      <c r="F28" s="202"/>
      <c r="G28" s="202"/>
      <c r="H28" s="203"/>
      <c r="I28" s="1">
        <v>132</v>
      </c>
      <c r="J28" s="6"/>
      <c r="K28" s="6"/>
      <c r="L28" s="6"/>
      <c r="M28" s="6"/>
      <c r="O28" s="112"/>
      <c r="W28" s="124"/>
    </row>
    <row r="29" spans="1:23">
      <c r="A29" s="201" t="s">
        <v>314</v>
      </c>
      <c r="B29" s="202"/>
      <c r="C29" s="202"/>
      <c r="D29" s="202"/>
      <c r="E29" s="202"/>
      <c r="F29" s="202"/>
      <c r="G29" s="202"/>
      <c r="H29" s="203"/>
      <c r="I29" s="1">
        <v>133</v>
      </c>
      <c r="J29" s="6">
        <v>29191984</v>
      </c>
      <c r="K29" s="6">
        <v>7844169</v>
      </c>
      <c r="L29" s="6">
        <v>30971199</v>
      </c>
      <c r="M29" s="6">
        <v>12949032</v>
      </c>
      <c r="O29" s="112">
        <v>29191984</v>
      </c>
      <c r="P29" s="120">
        <f>L29-M29-O29</f>
        <v>-11169817</v>
      </c>
      <c r="W29" s="124"/>
    </row>
    <row r="30" spans="1:23">
      <c r="A30" s="201" t="s">
        <v>115</v>
      </c>
      <c r="B30" s="202"/>
      <c r="C30" s="202"/>
      <c r="D30" s="202"/>
      <c r="E30" s="202"/>
      <c r="F30" s="202"/>
      <c r="G30" s="202"/>
      <c r="H30" s="203"/>
      <c r="I30" s="1">
        <v>134</v>
      </c>
      <c r="J30" s="6"/>
      <c r="K30" s="6"/>
      <c r="L30" s="6"/>
      <c r="M30" s="6"/>
      <c r="O30" s="112"/>
      <c r="W30" s="124"/>
    </row>
    <row r="31" spans="1:23">
      <c r="A31" s="201" t="s">
        <v>188</v>
      </c>
      <c r="B31" s="202"/>
      <c r="C31" s="202"/>
      <c r="D31" s="202"/>
      <c r="E31" s="202"/>
      <c r="F31" s="202"/>
      <c r="G31" s="202"/>
      <c r="H31" s="203"/>
      <c r="I31" s="1">
        <v>135</v>
      </c>
      <c r="J31" s="6"/>
      <c r="K31" s="6"/>
      <c r="L31" s="6"/>
      <c r="M31" s="6"/>
      <c r="O31" s="112"/>
      <c r="W31" s="124"/>
    </row>
    <row r="32" spans="1:23">
      <c r="A32" s="201" t="s">
        <v>116</v>
      </c>
      <c r="B32" s="202"/>
      <c r="C32" s="202"/>
      <c r="D32" s="202"/>
      <c r="E32" s="202"/>
      <c r="F32" s="202"/>
      <c r="G32" s="202"/>
      <c r="H32" s="203"/>
      <c r="I32" s="1">
        <v>136</v>
      </c>
      <c r="J32" s="6"/>
      <c r="K32" s="6"/>
      <c r="L32" s="6"/>
      <c r="M32" s="6"/>
      <c r="O32" s="112"/>
      <c r="W32" s="124"/>
    </row>
    <row r="33" spans="1:23">
      <c r="A33" s="201" t="s">
        <v>179</v>
      </c>
      <c r="B33" s="202"/>
      <c r="C33" s="202"/>
      <c r="D33" s="202"/>
      <c r="E33" s="202"/>
      <c r="F33" s="202"/>
      <c r="G33" s="202"/>
      <c r="H33" s="203"/>
      <c r="I33" s="1">
        <v>137</v>
      </c>
      <c r="J33" s="50">
        <f>SUM(J34:J37)</f>
        <v>56548869</v>
      </c>
      <c r="K33" s="50">
        <f>SUM(K34:K37)</f>
        <v>22317211</v>
      </c>
      <c r="L33" s="50">
        <f>SUM(L34:L37)</f>
        <v>40347683</v>
      </c>
      <c r="M33" s="50">
        <f>SUM(M34:M37)</f>
        <v>18434036</v>
      </c>
      <c r="O33" s="112">
        <v>56548869</v>
      </c>
      <c r="P33" s="120">
        <f t="shared" ref="P33:P34" si="3">L33-M33-O33</f>
        <v>-34635222</v>
      </c>
      <c r="W33" s="124"/>
    </row>
    <row r="34" spans="1:23">
      <c r="A34" s="201" t="s">
        <v>57</v>
      </c>
      <c r="B34" s="202"/>
      <c r="C34" s="202"/>
      <c r="D34" s="202"/>
      <c r="E34" s="202"/>
      <c r="F34" s="202"/>
      <c r="G34" s="202"/>
      <c r="H34" s="203"/>
      <c r="I34" s="1">
        <v>138</v>
      </c>
      <c r="J34" s="6"/>
      <c r="K34" s="6">
        <v>-12417738.979352124</v>
      </c>
      <c r="L34" s="6">
        <v>6783529</v>
      </c>
      <c r="M34" s="6">
        <v>3059529</v>
      </c>
      <c r="O34" s="112">
        <v>21501921</v>
      </c>
      <c r="P34" s="120">
        <f t="shared" si="3"/>
        <v>-17777921</v>
      </c>
      <c r="T34" s="124"/>
      <c r="W34" s="124"/>
    </row>
    <row r="35" spans="1:23">
      <c r="A35" s="201" t="s">
        <v>56</v>
      </c>
      <c r="B35" s="202"/>
      <c r="C35" s="202"/>
      <c r="D35" s="202"/>
      <c r="E35" s="202"/>
      <c r="F35" s="202"/>
      <c r="G35" s="202"/>
      <c r="H35" s="203"/>
      <c r="I35" s="1">
        <v>139</v>
      </c>
      <c r="J35" s="6">
        <v>56548869</v>
      </c>
      <c r="K35" s="6">
        <v>34734949.979352124</v>
      </c>
      <c r="L35" s="6">
        <v>33564154</v>
      </c>
      <c r="M35" s="6">
        <v>15374507</v>
      </c>
      <c r="O35" s="112">
        <v>35046948</v>
      </c>
      <c r="P35" s="120">
        <f>L35-M35-O35</f>
        <v>-16857301</v>
      </c>
      <c r="T35" s="124"/>
      <c r="W35" s="124"/>
    </row>
    <row r="36" spans="1:23">
      <c r="A36" s="201" t="s">
        <v>189</v>
      </c>
      <c r="B36" s="202"/>
      <c r="C36" s="202"/>
      <c r="D36" s="202"/>
      <c r="E36" s="202"/>
      <c r="F36" s="202"/>
      <c r="G36" s="202"/>
      <c r="H36" s="203"/>
      <c r="I36" s="1">
        <v>140</v>
      </c>
      <c r="J36" s="6"/>
      <c r="K36" s="6"/>
      <c r="L36" s="6"/>
      <c r="M36" s="6"/>
      <c r="O36" s="112"/>
      <c r="W36" s="124"/>
    </row>
    <row r="37" spans="1:23">
      <c r="A37" s="201" t="s">
        <v>58</v>
      </c>
      <c r="B37" s="202"/>
      <c r="C37" s="202"/>
      <c r="D37" s="202"/>
      <c r="E37" s="202"/>
      <c r="F37" s="202"/>
      <c r="G37" s="202"/>
      <c r="H37" s="203"/>
      <c r="I37" s="1">
        <v>141</v>
      </c>
      <c r="J37" s="6"/>
      <c r="K37" s="6"/>
      <c r="L37" s="6"/>
      <c r="M37" s="6"/>
      <c r="O37" s="112"/>
      <c r="W37" s="124"/>
    </row>
    <row r="38" spans="1:23">
      <c r="A38" s="201" t="s">
        <v>163</v>
      </c>
      <c r="B38" s="202"/>
      <c r="C38" s="202"/>
      <c r="D38" s="202"/>
      <c r="E38" s="202"/>
      <c r="F38" s="202"/>
      <c r="G38" s="202"/>
      <c r="H38" s="203"/>
      <c r="I38" s="1">
        <v>142</v>
      </c>
      <c r="J38" s="6"/>
      <c r="K38" s="6"/>
      <c r="L38" s="6"/>
      <c r="M38" s="6"/>
      <c r="O38" s="112"/>
      <c r="W38" s="124"/>
    </row>
    <row r="39" spans="1:23">
      <c r="A39" s="201" t="s">
        <v>164</v>
      </c>
      <c r="B39" s="202"/>
      <c r="C39" s="202"/>
      <c r="D39" s="202"/>
      <c r="E39" s="202"/>
      <c r="F39" s="202"/>
      <c r="G39" s="202"/>
      <c r="H39" s="203"/>
      <c r="I39" s="1">
        <v>143</v>
      </c>
      <c r="J39" s="6"/>
      <c r="K39" s="6"/>
      <c r="L39" s="6"/>
      <c r="M39" s="6"/>
      <c r="O39" s="112"/>
      <c r="W39" s="124"/>
    </row>
    <row r="40" spans="1:23">
      <c r="A40" s="201" t="s">
        <v>190</v>
      </c>
      <c r="B40" s="202"/>
      <c r="C40" s="202"/>
      <c r="D40" s="202"/>
      <c r="E40" s="202"/>
      <c r="F40" s="202"/>
      <c r="G40" s="202"/>
      <c r="H40" s="203"/>
      <c r="I40" s="1">
        <v>144</v>
      </c>
      <c r="J40" s="6"/>
      <c r="K40" s="6"/>
      <c r="L40" s="6"/>
      <c r="M40" s="6"/>
      <c r="O40" s="112"/>
      <c r="W40" s="124"/>
    </row>
    <row r="41" spans="1:23">
      <c r="A41" s="201" t="s">
        <v>191</v>
      </c>
      <c r="B41" s="202"/>
      <c r="C41" s="202"/>
      <c r="D41" s="202"/>
      <c r="E41" s="202"/>
      <c r="F41" s="202"/>
      <c r="G41" s="202"/>
      <c r="H41" s="203"/>
      <c r="I41" s="1">
        <v>145</v>
      </c>
      <c r="J41" s="6"/>
      <c r="K41" s="6"/>
      <c r="L41" s="6"/>
      <c r="M41" s="6"/>
      <c r="O41" s="112"/>
      <c r="W41" s="124"/>
    </row>
    <row r="42" spans="1:23">
      <c r="A42" s="201" t="s">
        <v>180</v>
      </c>
      <c r="B42" s="202"/>
      <c r="C42" s="202"/>
      <c r="D42" s="202"/>
      <c r="E42" s="202"/>
      <c r="F42" s="202"/>
      <c r="G42" s="202"/>
      <c r="H42" s="203"/>
      <c r="I42" s="1">
        <v>146</v>
      </c>
      <c r="J42" s="50">
        <f>J7+J27+J38+J40</f>
        <v>2516077791</v>
      </c>
      <c r="K42" s="50">
        <f>K7+K27+K38+K40</f>
        <v>1332303467</v>
      </c>
      <c r="L42" s="50">
        <f>L7+L27+L38+L40</f>
        <v>2556080445</v>
      </c>
      <c r="M42" s="50">
        <f>M7+M27+M38+M40</f>
        <v>1409656754</v>
      </c>
      <c r="O42" s="112">
        <v>2516077791</v>
      </c>
      <c r="P42" s="120">
        <f t="shared" ref="P42:P50" si="4">L42-M42-O42</f>
        <v>-1369654100</v>
      </c>
      <c r="W42" s="124"/>
    </row>
    <row r="43" spans="1:23">
      <c r="A43" s="201" t="s">
        <v>181</v>
      </c>
      <c r="B43" s="202"/>
      <c r="C43" s="202"/>
      <c r="D43" s="202"/>
      <c r="E43" s="202"/>
      <c r="F43" s="202"/>
      <c r="G43" s="202"/>
      <c r="H43" s="203"/>
      <c r="I43" s="1">
        <v>147</v>
      </c>
      <c r="J43" s="50">
        <f>J10+J33+J39+J41</f>
        <v>2351204106</v>
      </c>
      <c r="K43" s="50">
        <f>K10+K33+K39+K41</f>
        <v>1224381059</v>
      </c>
      <c r="L43" s="50">
        <f>L10+L33+L39+L41</f>
        <v>2361345348</v>
      </c>
      <c r="M43" s="50">
        <f>M10+M33+M39+M41</f>
        <v>1281286361</v>
      </c>
      <c r="O43" s="112">
        <v>2351204106</v>
      </c>
      <c r="P43" s="120">
        <f t="shared" si="4"/>
        <v>-1271145119</v>
      </c>
      <c r="W43" s="124"/>
    </row>
    <row r="44" spans="1:23">
      <c r="A44" s="201" t="s">
        <v>200</v>
      </c>
      <c r="B44" s="202"/>
      <c r="C44" s="202"/>
      <c r="D44" s="202"/>
      <c r="E44" s="202"/>
      <c r="F44" s="202"/>
      <c r="G44" s="202"/>
      <c r="H44" s="203"/>
      <c r="I44" s="1">
        <v>148</v>
      </c>
      <c r="J44" s="50">
        <f>J42-J43</f>
        <v>164873685</v>
      </c>
      <c r="K44" s="50">
        <f>K42-K43</f>
        <v>107922408</v>
      </c>
      <c r="L44" s="50">
        <f>L42-L43</f>
        <v>194735097</v>
      </c>
      <c r="M44" s="50">
        <f>M42-M43</f>
        <v>128370393</v>
      </c>
      <c r="O44" s="112">
        <v>164873685</v>
      </c>
      <c r="P44" s="120">
        <f t="shared" si="4"/>
        <v>-98508981</v>
      </c>
      <c r="W44" s="124"/>
    </row>
    <row r="45" spans="1:23">
      <c r="A45" s="221" t="s">
        <v>183</v>
      </c>
      <c r="B45" s="222"/>
      <c r="C45" s="222"/>
      <c r="D45" s="222"/>
      <c r="E45" s="222"/>
      <c r="F45" s="222"/>
      <c r="G45" s="222"/>
      <c r="H45" s="223"/>
      <c r="I45" s="1">
        <v>149</v>
      </c>
      <c r="J45" s="50">
        <f>IF(J42&gt;J43,J42-J43,0)</f>
        <v>164873685</v>
      </c>
      <c r="K45" s="50">
        <f>IF(K42&gt;K43,K42-K43,0)</f>
        <v>107922408</v>
      </c>
      <c r="L45" s="50">
        <f>IF(L42&gt;L43,L42-L43,0)</f>
        <v>194735097</v>
      </c>
      <c r="M45" s="50">
        <f>IF(M42&gt;M43,M42-M43,0)</f>
        <v>128370393</v>
      </c>
      <c r="O45" s="112">
        <v>164873685</v>
      </c>
      <c r="P45" s="120">
        <f t="shared" si="4"/>
        <v>-98508981</v>
      </c>
      <c r="W45" s="124"/>
    </row>
    <row r="46" spans="1:23">
      <c r="A46" s="221" t="s">
        <v>184</v>
      </c>
      <c r="B46" s="222"/>
      <c r="C46" s="222"/>
      <c r="D46" s="222"/>
      <c r="E46" s="222"/>
      <c r="F46" s="222"/>
      <c r="G46" s="222"/>
      <c r="H46" s="223"/>
      <c r="I46" s="1">
        <v>150</v>
      </c>
      <c r="J46" s="50">
        <f>IF(J43&gt;J42,J43-J42,0)</f>
        <v>0</v>
      </c>
      <c r="K46" s="50">
        <f>IF(K43&gt;K42,K43-K42,0)</f>
        <v>0</v>
      </c>
      <c r="L46" s="50">
        <f>IF(L43&gt;L42,L43-L42,0)</f>
        <v>0</v>
      </c>
      <c r="M46" s="50">
        <f>IF(M43&gt;M42,M43-M42,0)</f>
        <v>0</v>
      </c>
      <c r="O46" s="112">
        <v>0</v>
      </c>
      <c r="P46" s="120">
        <f t="shared" si="4"/>
        <v>0</v>
      </c>
      <c r="W46" s="124"/>
    </row>
    <row r="47" spans="1:23">
      <c r="A47" s="201" t="s">
        <v>182</v>
      </c>
      <c r="B47" s="202"/>
      <c r="C47" s="202"/>
      <c r="D47" s="202"/>
      <c r="E47" s="202"/>
      <c r="F47" s="202"/>
      <c r="G47" s="202"/>
      <c r="H47" s="203"/>
      <c r="I47" s="1">
        <v>151</v>
      </c>
      <c r="J47" s="6">
        <v>31167182</v>
      </c>
      <c r="K47" s="6">
        <v>19415823</v>
      </c>
      <c r="L47" s="6">
        <v>40342919</v>
      </c>
      <c r="M47" s="6">
        <v>26346546</v>
      </c>
      <c r="O47" s="112">
        <v>31167182</v>
      </c>
      <c r="P47" s="120">
        <f t="shared" si="4"/>
        <v>-17170809</v>
      </c>
      <c r="W47" s="124"/>
    </row>
    <row r="48" spans="1:23">
      <c r="A48" s="201" t="s">
        <v>201</v>
      </c>
      <c r="B48" s="202"/>
      <c r="C48" s="202"/>
      <c r="D48" s="202"/>
      <c r="E48" s="202"/>
      <c r="F48" s="202"/>
      <c r="G48" s="202"/>
      <c r="H48" s="203"/>
      <c r="I48" s="1">
        <v>152</v>
      </c>
      <c r="J48" s="50">
        <f>J44-J47</f>
        <v>133706503</v>
      </c>
      <c r="K48" s="50">
        <f>K44-K47</f>
        <v>88506585</v>
      </c>
      <c r="L48" s="50">
        <f>L44-L47</f>
        <v>154392178</v>
      </c>
      <c r="M48" s="50">
        <f>M44-M47</f>
        <v>102023847</v>
      </c>
      <c r="O48" s="112">
        <v>133706503</v>
      </c>
      <c r="P48" s="120">
        <f t="shared" si="4"/>
        <v>-81338172</v>
      </c>
      <c r="W48" s="124"/>
    </row>
    <row r="49" spans="1:23">
      <c r="A49" s="221" t="s">
        <v>160</v>
      </c>
      <c r="B49" s="222"/>
      <c r="C49" s="222"/>
      <c r="D49" s="222"/>
      <c r="E49" s="222"/>
      <c r="F49" s="222"/>
      <c r="G49" s="222"/>
      <c r="H49" s="223"/>
      <c r="I49" s="1">
        <v>153</v>
      </c>
      <c r="J49" s="50">
        <f>IF(J48&gt;0,J48,0)</f>
        <v>133706503</v>
      </c>
      <c r="K49" s="50">
        <f>IF(K48&gt;0,K48,0)</f>
        <v>88506585</v>
      </c>
      <c r="L49" s="50">
        <f>IF(L48&gt;0,L48,0)</f>
        <v>154392178</v>
      </c>
      <c r="M49" s="50">
        <f>IF(M48&gt;0,M48,0)</f>
        <v>102023847</v>
      </c>
      <c r="O49" s="112">
        <v>133706503</v>
      </c>
      <c r="P49" s="120">
        <f t="shared" si="4"/>
        <v>-81338172</v>
      </c>
      <c r="W49" s="124"/>
    </row>
    <row r="50" spans="1:23">
      <c r="A50" s="245" t="s">
        <v>185</v>
      </c>
      <c r="B50" s="246"/>
      <c r="C50" s="246"/>
      <c r="D50" s="246"/>
      <c r="E50" s="246"/>
      <c r="F50" s="246"/>
      <c r="G50" s="246"/>
      <c r="H50" s="247"/>
      <c r="I50" s="2">
        <v>154</v>
      </c>
      <c r="J50" s="58">
        <f>IF(J48&lt;0,-J48,0)</f>
        <v>0</v>
      </c>
      <c r="K50" s="58">
        <f>IF(K48&lt;0,-K48,0)</f>
        <v>0</v>
      </c>
      <c r="L50" s="58">
        <f>IF(L48&lt;0,-L48,0)</f>
        <v>0</v>
      </c>
      <c r="M50" s="58">
        <f>IF(M48&lt;0,-M48,0)</f>
        <v>0</v>
      </c>
      <c r="O50" s="112">
        <v>0</v>
      </c>
      <c r="P50" s="120">
        <f t="shared" si="4"/>
        <v>0</v>
      </c>
      <c r="W50" s="124"/>
    </row>
    <row r="51" spans="1:23" ht="12.75" customHeight="1">
      <c r="A51" s="218" t="s">
        <v>276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W51" s="124"/>
    </row>
    <row r="52" spans="1:23" ht="12.75" customHeight="1">
      <c r="A52" s="198" t="s">
        <v>155</v>
      </c>
      <c r="B52" s="199"/>
      <c r="C52" s="199"/>
      <c r="D52" s="199"/>
      <c r="E52" s="199"/>
      <c r="F52" s="199"/>
      <c r="G52" s="199"/>
      <c r="H52" s="199"/>
      <c r="I52" s="52"/>
      <c r="J52" s="52"/>
      <c r="K52" s="52"/>
      <c r="L52" s="52"/>
      <c r="M52" s="59"/>
      <c r="W52" s="124"/>
    </row>
    <row r="53" spans="1:23">
      <c r="A53" s="242" t="s">
        <v>198</v>
      </c>
      <c r="B53" s="243"/>
      <c r="C53" s="243"/>
      <c r="D53" s="243"/>
      <c r="E53" s="243"/>
      <c r="F53" s="243"/>
      <c r="G53" s="243"/>
      <c r="H53" s="244"/>
      <c r="I53" s="1">
        <v>155</v>
      </c>
      <c r="J53" s="6">
        <f>+J49-J54</f>
        <v>133492925</v>
      </c>
      <c r="K53" s="6">
        <f>+K49-K54</f>
        <v>88192770</v>
      </c>
      <c r="L53" s="6">
        <f>+L48-L54</f>
        <v>154076017</v>
      </c>
      <c r="M53" s="6">
        <f>+M48-M54</f>
        <v>101811389</v>
      </c>
      <c r="O53" s="112">
        <v>133492925</v>
      </c>
      <c r="P53" s="120">
        <f t="shared" ref="P53:P54" si="5">L53-M53-O53</f>
        <v>-81228297</v>
      </c>
      <c r="W53" s="124"/>
    </row>
    <row r="54" spans="1:23">
      <c r="A54" s="242" t="s">
        <v>199</v>
      </c>
      <c r="B54" s="243"/>
      <c r="C54" s="243"/>
      <c r="D54" s="243"/>
      <c r="E54" s="243"/>
      <c r="F54" s="243"/>
      <c r="G54" s="243"/>
      <c r="H54" s="244"/>
      <c r="I54" s="1">
        <v>156</v>
      </c>
      <c r="J54" s="7">
        <v>213578</v>
      </c>
      <c r="K54" s="7">
        <v>313815</v>
      </c>
      <c r="L54" s="7">
        <v>316161</v>
      </c>
      <c r="M54" s="7">
        <v>212458</v>
      </c>
      <c r="O54" s="112">
        <v>213578</v>
      </c>
      <c r="P54" s="120">
        <f t="shared" si="5"/>
        <v>-109875</v>
      </c>
      <c r="W54" s="124"/>
    </row>
    <row r="55" spans="1:23" ht="12.75" customHeight="1">
      <c r="A55" s="218" t="s">
        <v>157</v>
      </c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O55" s="112"/>
      <c r="W55" s="124"/>
    </row>
    <row r="56" spans="1:23">
      <c r="A56" s="198" t="s">
        <v>169</v>
      </c>
      <c r="B56" s="199"/>
      <c r="C56" s="199"/>
      <c r="D56" s="199"/>
      <c r="E56" s="199"/>
      <c r="F56" s="199"/>
      <c r="G56" s="199"/>
      <c r="H56" s="200"/>
      <c r="I56" s="8">
        <v>157</v>
      </c>
      <c r="J56" s="5">
        <f>J48</f>
        <v>133706503</v>
      </c>
      <c r="K56" s="5">
        <f>K48</f>
        <v>88506585</v>
      </c>
      <c r="L56" s="5">
        <f>L48</f>
        <v>154392178</v>
      </c>
      <c r="M56" s="5">
        <f>M48</f>
        <v>102023847</v>
      </c>
      <c r="O56" s="112">
        <v>133706503</v>
      </c>
      <c r="P56" s="120">
        <f t="shared" ref="P56:P58" si="6">L56-M56-O56</f>
        <v>-81338172</v>
      </c>
      <c r="W56" s="124"/>
    </row>
    <row r="57" spans="1:23">
      <c r="A57" s="201" t="s">
        <v>186</v>
      </c>
      <c r="B57" s="202"/>
      <c r="C57" s="202"/>
      <c r="D57" s="202"/>
      <c r="E57" s="202"/>
      <c r="F57" s="202"/>
      <c r="G57" s="202"/>
      <c r="H57" s="203"/>
      <c r="I57" s="1">
        <v>158</v>
      </c>
      <c r="J57" s="50">
        <f>SUM(J58:J64)</f>
        <v>-54452990</v>
      </c>
      <c r="K57" s="50">
        <f>SUM(K58:K64)</f>
        <v>-3123053</v>
      </c>
      <c r="L57" s="50">
        <f>SUM(L58:L64)</f>
        <v>-47386358</v>
      </c>
      <c r="M57" s="50">
        <f>SUM(M58:M64)</f>
        <v>-1314688</v>
      </c>
      <c r="O57" s="112">
        <v>-54452990</v>
      </c>
      <c r="P57" s="120">
        <f t="shared" si="6"/>
        <v>8381320</v>
      </c>
      <c r="W57" s="124"/>
    </row>
    <row r="58" spans="1:23">
      <c r="A58" s="201" t="s">
        <v>192</v>
      </c>
      <c r="B58" s="202"/>
      <c r="C58" s="202"/>
      <c r="D58" s="202"/>
      <c r="E58" s="202"/>
      <c r="F58" s="202"/>
      <c r="G58" s="202"/>
      <c r="H58" s="203"/>
      <c r="I58" s="1">
        <v>159</v>
      </c>
      <c r="J58" s="6">
        <v>-50360508</v>
      </c>
      <c r="K58" s="6">
        <v>-9251940</v>
      </c>
      <c r="L58" s="6">
        <v>-26920038</v>
      </c>
      <c r="M58" s="6">
        <v>12411388</v>
      </c>
      <c r="O58" s="112">
        <v>-50360508</v>
      </c>
      <c r="P58" s="120">
        <f t="shared" si="6"/>
        <v>11029082</v>
      </c>
      <c r="W58" s="124"/>
    </row>
    <row r="59" spans="1:23">
      <c r="A59" s="201" t="s">
        <v>193</v>
      </c>
      <c r="B59" s="202"/>
      <c r="C59" s="202"/>
      <c r="D59" s="202"/>
      <c r="E59" s="202"/>
      <c r="F59" s="202"/>
      <c r="G59" s="202"/>
      <c r="H59" s="203"/>
      <c r="I59" s="1">
        <v>160</v>
      </c>
      <c r="J59" s="6"/>
      <c r="K59" s="6"/>
      <c r="L59" s="6"/>
      <c r="M59" s="6"/>
      <c r="O59" s="112"/>
      <c r="W59" s="124"/>
    </row>
    <row r="60" spans="1:23">
      <c r="A60" s="201" t="s">
        <v>39</v>
      </c>
      <c r="B60" s="202"/>
      <c r="C60" s="202"/>
      <c r="D60" s="202"/>
      <c r="E60" s="202"/>
      <c r="F60" s="202"/>
      <c r="G60" s="202"/>
      <c r="H60" s="203"/>
      <c r="I60" s="1">
        <v>161</v>
      </c>
      <c r="J60" s="6"/>
      <c r="K60" s="6"/>
      <c r="L60" s="6"/>
      <c r="M60" s="6"/>
      <c r="O60" s="112"/>
      <c r="W60" s="124"/>
    </row>
    <row r="61" spans="1:23">
      <c r="A61" s="201" t="s">
        <v>194</v>
      </c>
      <c r="B61" s="202"/>
      <c r="C61" s="202"/>
      <c r="D61" s="202"/>
      <c r="E61" s="202"/>
      <c r="F61" s="202"/>
      <c r="G61" s="202"/>
      <c r="H61" s="203"/>
      <c r="I61" s="1">
        <v>162</v>
      </c>
      <c r="J61" s="129">
        <v>-4092482</v>
      </c>
      <c r="K61" s="6">
        <v>6128887</v>
      </c>
      <c r="L61" s="6">
        <v>-20466320</v>
      </c>
      <c r="M61" s="6">
        <v>-13726076</v>
      </c>
      <c r="O61" s="112">
        <v>-4092482</v>
      </c>
      <c r="P61" s="120">
        <f>L61-M61-O61</f>
        <v>-2647762</v>
      </c>
      <c r="W61" s="124"/>
    </row>
    <row r="62" spans="1:23">
      <c r="A62" s="201" t="s">
        <v>195</v>
      </c>
      <c r="B62" s="202"/>
      <c r="C62" s="202"/>
      <c r="D62" s="202"/>
      <c r="E62" s="202"/>
      <c r="F62" s="202"/>
      <c r="G62" s="202"/>
      <c r="H62" s="203"/>
      <c r="I62" s="1">
        <v>163</v>
      </c>
      <c r="J62" s="6"/>
      <c r="K62" s="6"/>
      <c r="L62" s="6"/>
      <c r="M62" s="6"/>
      <c r="O62" s="112"/>
      <c r="W62" s="124"/>
    </row>
    <row r="63" spans="1:23">
      <c r="A63" s="201" t="s">
        <v>196</v>
      </c>
      <c r="B63" s="202"/>
      <c r="C63" s="202"/>
      <c r="D63" s="202"/>
      <c r="E63" s="202"/>
      <c r="F63" s="202"/>
      <c r="G63" s="202"/>
      <c r="H63" s="203"/>
      <c r="I63" s="1">
        <v>164</v>
      </c>
      <c r="J63" s="6"/>
      <c r="K63" s="6"/>
      <c r="L63" s="6"/>
      <c r="M63" s="6"/>
      <c r="O63" s="112"/>
      <c r="W63" s="124"/>
    </row>
    <row r="64" spans="1:23">
      <c r="A64" s="201" t="s">
        <v>197</v>
      </c>
      <c r="B64" s="202"/>
      <c r="C64" s="202"/>
      <c r="D64" s="202"/>
      <c r="E64" s="202"/>
      <c r="F64" s="202"/>
      <c r="G64" s="202"/>
      <c r="H64" s="203"/>
      <c r="I64" s="1">
        <v>165</v>
      </c>
      <c r="J64" s="6"/>
      <c r="K64" s="6"/>
      <c r="L64" s="6"/>
      <c r="M64" s="6"/>
      <c r="O64" s="112"/>
      <c r="W64" s="124"/>
    </row>
    <row r="65" spans="1:23">
      <c r="A65" s="201" t="s">
        <v>187</v>
      </c>
      <c r="B65" s="202"/>
      <c r="C65" s="202"/>
      <c r="D65" s="202"/>
      <c r="E65" s="202"/>
      <c r="F65" s="202"/>
      <c r="G65" s="202"/>
      <c r="H65" s="203"/>
      <c r="I65" s="1">
        <v>166</v>
      </c>
      <c r="J65" s="6"/>
      <c r="K65" s="6"/>
      <c r="L65" s="6"/>
      <c r="M65" s="6"/>
      <c r="O65" s="112"/>
      <c r="W65" s="124"/>
    </row>
    <row r="66" spans="1:23">
      <c r="A66" s="201" t="s">
        <v>161</v>
      </c>
      <c r="B66" s="202"/>
      <c r="C66" s="202"/>
      <c r="D66" s="202"/>
      <c r="E66" s="202"/>
      <c r="F66" s="202"/>
      <c r="G66" s="202"/>
      <c r="H66" s="203"/>
      <c r="I66" s="1">
        <v>167</v>
      </c>
      <c r="J66" s="50">
        <f>J57-J65</f>
        <v>-54452990</v>
      </c>
      <c r="K66" s="50">
        <f>K57-K65</f>
        <v>-3123053</v>
      </c>
      <c r="L66" s="50">
        <f>L57-L65</f>
        <v>-47386358</v>
      </c>
      <c r="M66" s="50">
        <f>M57-M65</f>
        <v>-1314688</v>
      </c>
      <c r="O66" s="112">
        <v>-54452990</v>
      </c>
      <c r="P66" s="120">
        <f t="shared" ref="P66:P67" si="7">L66-M66-O66</f>
        <v>8381320</v>
      </c>
      <c r="W66" s="124"/>
    </row>
    <row r="67" spans="1:23">
      <c r="A67" s="201" t="s">
        <v>162</v>
      </c>
      <c r="B67" s="202"/>
      <c r="C67" s="202"/>
      <c r="D67" s="202"/>
      <c r="E67" s="202"/>
      <c r="F67" s="202"/>
      <c r="G67" s="202"/>
      <c r="H67" s="203"/>
      <c r="I67" s="1">
        <v>168</v>
      </c>
      <c r="J67" s="58">
        <f>J56+J66</f>
        <v>79253513</v>
      </c>
      <c r="K67" s="58">
        <f>K56+K66</f>
        <v>85383532</v>
      </c>
      <c r="L67" s="58">
        <f>L56+L66</f>
        <v>107005820</v>
      </c>
      <c r="M67" s="58">
        <f>M56+M66</f>
        <v>100709159</v>
      </c>
      <c r="O67" s="112">
        <v>79253513</v>
      </c>
      <c r="P67" s="120">
        <f t="shared" si="7"/>
        <v>-72956852</v>
      </c>
      <c r="W67" s="124"/>
    </row>
    <row r="68" spans="1:23" ht="12.75" customHeight="1">
      <c r="A68" s="252" t="s">
        <v>277</v>
      </c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O68" s="112"/>
      <c r="W68" s="124"/>
    </row>
    <row r="69" spans="1:23" ht="12.75" customHeight="1">
      <c r="A69" s="254" t="s">
        <v>156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O69" s="112"/>
      <c r="U69"/>
      <c r="W69" s="124"/>
    </row>
    <row r="70" spans="1:23">
      <c r="A70" s="242" t="s">
        <v>198</v>
      </c>
      <c r="B70" s="243"/>
      <c r="C70" s="243"/>
      <c r="D70" s="243"/>
      <c r="E70" s="243"/>
      <c r="F70" s="243"/>
      <c r="G70" s="243"/>
      <c r="H70" s="244"/>
      <c r="I70" s="1">
        <v>169</v>
      </c>
      <c r="J70" s="6">
        <f>J67-J71</f>
        <v>79078437</v>
      </c>
      <c r="K70" s="6">
        <f>K67-K71</f>
        <v>85072922</v>
      </c>
      <c r="L70" s="6">
        <f>L67-L71</f>
        <v>106761221</v>
      </c>
      <c r="M70" s="6">
        <f>M67-M71</f>
        <v>100510570</v>
      </c>
      <c r="O70" s="112">
        <v>79078437</v>
      </c>
      <c r="P70" s="120">
        <f t="shared" ref="P70:P71" si="8">L70-M70-O70</f>
        <v>-72827786</v>
      </c>
      <c r="U70"/>
      <c r="W70" s="124"/>
    </row>
    <row r="71" spans="1:23">
      <c r="A71" s="249" t="s">
        <v>199</v>
      </c>
      <c r="B71" s="250"/>
      <c r="C71" s="250"/>
      <c r="D71" s="250"/>
      <c r="E71" s="250"/>
      <c r="F71" s="250"/>
      <c r="G71" s="250"/>
      <c r="H71" s="251"/>
      <c r="I71" s="4">
        <v>170</v>
      </c>
      <c r="J71" s="7">
        <v>175076</v>
      </c>
      <c r="K71" s="7">
        <v>310610</v>
      </c>
      <c r="L71" s="7">
        <v>244599</v>
      </c>
      <c r="M71" s="7">
        <v>198589</v>
      </c>
      <c r="O71" s="112">
        <v>175076</v>
      </c>
      <c r="P71" s="120">
        <f t="shared" si="8"/>
        <v>-129066</v>
      </c>
      <c r="U71"/>
      <c r="W71" s="124"/>
    </row>
    <row r="72" spans="1:23">
      <c r="U72"/>
    </row>
    <row r="73" spans="1:23">
      <c r="U73"/>
    </row>
    <row r="74" spans="1:23">
      <c r="L74" s="112"/>
      <c r="U74"/>
    </row>
    <row r="75" spans="1:23">
      <c r="U75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6" type="noConversion"/>
  <dataValidations count="1">
    <dataValidation allowBlank="1" sqref="V1:XFD1048576 U1:U68 U76:U1048576 A1:T1048576"/>
  </dataValidations>
  <pageMargins left="0.75" right="0.75" top="1" bottom="1" header="0.5" footer="0.5"/>
  <pageSetup paperSize="9" scale="67" orientation="portrait" horizontalDpi="300" verticalDpi="300" r:id="rId1"/>
  <headerFooter alignWithMargins="0"/>
  <colBreaks count="1" manualBreakCount="1">
    <brk id="13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7"/>
  <sheetViews>
    <sheetView view="pageBreakPreview" topLeftCell="A13" zoomScaleNormal="100" zoomScaleSheetLayoutView="100" workbookViewId="0">
      <selection activeCell="J35" sqref="J35:K52"/>
    </sheetView>
  </sheetViews>
  <sheetFormatPr defaultRowHeight="12.75"/>
  <cols>
    <col min="1" max="9" width="9.140625" style="49"/>
    <col min="10" max="10" width="11.140625" style="49" bestFit="1" customWidth="1"/>
    <col min="11" max="11" width="12.5703125" style="49" bestFit="1" customWidth="1"/>
    <col min="12" max="12" width="10.28515625" style="49" bestFit="1" customWidth="1"/>
    <col min="13" max="16384" width="9.140625" style="49"/>
  </cols>
  <sheetData>
    <row r="1" spans="1:14" ht="12.75" customHeight="1">
      <c r="A1" s="259" t="s">
        <v>135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4" ht="12.75" customHeight="1">
      <c r="A2" s="260" t="s">
        <v>322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4" ht="12.75" customHeight="1">
      <c r="A3" s="256" t="s">
        <v>312</v>
      </c>
      <c r="B3" s="257"/>
      <c r="C3" s="257"/>
      <c r="D3" s="257"/>
      <c r="E3" s="257"/>
      <c r="F3" s="257"/>
      <c r="G3" s="257"/>
      <c r="H3" s="257"/>
      <c r="I3" s="257"/>
      <c r="J3" s="257"/>
      <c r="K3" s="258"/>
    </row>
    <row r="4" spans="1:14" ht="23.25" customHeight="1">
      <c r="A4" s="261" t="s">
        <v>50</v>
      </c>
      <c r="B4" s="261"/>
      <c r="C4" s="261"/>
      <c r="D4" s="261"/>
      <c r="E4" s="261"/>
      <c r="F4" s="261"/>
      <c r="G4" s="261"/>
      <c r="H4" s="261"/>
      <c r="I4" s="118" t="s">
        <v>243</v>
      </c>
      <c r="J4" s="119" t="s">
        <v>283</v>
      </c>
      <c r="K4" s="119" t="s">
        <v>284</v>
      </c>
    </row>
    <row r="5" spans="1:14">
      <c r="A5" s="262">
        <v>1</v>
      </c>
      <c r="B5" s="262"/>
      <c r="C5" s="262"/>
      <c r="D5" s="262"/>
      <c r="E5" s="262"/>
      <c r="F5" s="262"/>
      <c r="G5" s="262"/>
      <c r="H5" s="262"/>
      <c r="I5" s="61">
        <v>2</v>
      </c>
      <c r="J5" s="62" t="s">
        <v>247</v>
      </c>
      <c r="K5" s="62" t="s">
        <v>248</v>
      </c>
    </row>
    <row r="6" spans="1:14" ht="12.75" customHeight="1">
      <c r="A6" s="218" t="s">
        <v>129</v>
      </c>
      <c r="B6" s="229"/>
      <c r="C6" s="229"/>
      <c r="D6" s="229"/>
      <c r="E6" s="229"/>
      <c r="F6" s="229"/>
      <c r="G6" s="229"/>
      <c r="H6" s="229"/>
      <c r="I6" s="263"/>
      <c r="J6" s="263"/>
      <c r="K6" s="264"/>
    </row>
    <row r="7" spans="1:14" ht="12.75" customHeight="1">
      <c r="A7" s="212" t="s">
        <v>34</v>
      </c>
      <c r="B7" s="213"/>
      <c r="C7" s="213"/>
      <c r="D7" s="213"/>
      <c r="E7" s="213"/>
      <c r="F7" s="213"/>
      <c r="G7" s="213"/>
      <c r="H7" s="213"/>
      <c r="I7" s="1">
        <v>1</v>
      </c>
      <c r="J7" s="6">
        <v>164873685</v>
      </c>
      <c r="K7" s="6">
        <v>194735097</v>
      </c>
      <c r="L7" s="112"/>
      <c r="M7" s="112"/>
      <c r="N7" s="112"/>
    </row>
    <row r="8" spans="1:14" ht="12.75" customHeight="1">
      <c r="A8" s="212" t="s">
        <v>35</v>
      </c>
      <c r="B8" s="213"/>
      <c r="C8" s="213"/>
      <c r="D8" s="213"/>
      <c r="E8" s="213"/>
      <c r="F8" s="213"/>
      <c r="G8" s="213"/>
      <c r="H8" s="213"/>
      <c r="I8" s="1">
        <v>2</v>
      </c>
      <c r="J8" s="6">
        <v>67521201</v>
      </c>
      <c r="K8" s="6">
        <v>77419041</v>
      </c>
      <c r="L8" s="112"/>
      <c r="M8" s="112"/>
      <c r="N8" s="112"/>
    </row>
    <row r="9" spans="1:14" ht="12.75" customHeight="1">
      <c r="A9" s="212" t="s">
        <v>36</v>
      </c>
      <c r="B9" s="213"/>
      <c r="C9" s="213"/>
      <c r="D9" s="213"/>
      <c r="E9" s="213"/>
      <c r="F9" s="213"/>
      <c r="G9" s="213"/>
      <c r="H9" s="213"/>
      <c r="I9" s="1">
        <v>3</v>
      </c>
      <c r="J9" s="6"/>
      <c r="K9" s="6">
        <v>3871846</v>
      </c>
      <c r="L9" s="112"/>
      <c r="M9" s="112"/>
      <c r="N9" s="112"/>
    </row>
    <row r="10" spans="1:14" ht="12.75" customHeight="1">
      <c r="A10" s="212" t="s">
        <v>37</v>
      </c>
      <c r="B10" s="213"/>
      <c r="C10" s="213"/>
      <c r="D10" s="213"/>
      <c r="E10" s="213"/>
      <c r="F10" s="213"/>
      <c r="G10" s="213"/>
      <c r="H10" s="213"/>
      <c r="I10" s="1">
        <v>4</v>
      </c>
      <c r="J10" s="6"/>
      <c r="K10" s="6">
        <v>2545075</v>
      </c>
      <c r="L10" s="112"/>
      <c r="M10" s="112"/>
      <c r="N10" s="112"/>
    </row>
    <row r="11" spans="1:14" ht="12.75" customHeight="1">
      <c r="A11" s="212" t="s">
        <v>38</v>
      </c>
      <c r="B11" s="213"/>
      <c r="C11" s="213"/>
      <c r="D11" s="213"/>
      <c r="E11" s="213"/>
      <c r="F11" s="213"/>
      <c r="G11" s="213"/>
      <c r="H11" s="213"/>
      <c r="I11" s="1">
        <v>5</v>
      </c>
      <c r="J11" s="6"/>
      <c r="K11" s="6"/>
      <c r="L11" s="112"/>
      <c r="M11" s="112"/>
      <c r="N11" s="112"/>
    </row>
    <row r="12" spans="1:14" ht="12.75" customHeight="1">
      <c r="A12" s="212" t="s">
        <v>42</v>
      </c>
      <c r="B12" s="213"/>
      <c r="C12" s="213"/>
      <c r="D12" s="213"/>
      <c r="E12" s="213"/>
      <c r="F12" s="213"/>
      <c r="G12" s="213"/>
      <c r="H12" s="213"/>
      <c r="I12" s="1">
        <v>6</v>
      </c>
      <c r="J12" s="6"/>
      <c r="K12" s="6"/>
      <c r="L12" s="112"/>
      <c r="M12" s="112"/>
      <c r="N12" s="112"/>
    </row>
    <row r="13" spans="1:14" ht="12.75" customHeight="1">
      <c r="A13" s="201" t="s">
        <v>130</v>
      </c>
      <c r="B13" s="202"/>
      <c r="C13" s="202"/>
      <c r="D13" s="202"/>
      <c r="E13" s="202"/>
      <c r="F13" s="202"/>
      <c r="G13" s="202"/>
      <c r="H13" s="202"/>
      <c r="I13" s="1">
        <v>7</v>
      </c>
      <c r="J13" s="122">
        <f>SUM(J7:J12)</f>
        <v>232394886</v>
      </c>
      <c r="K13" s="122">
        <f>SUM(K7:K12)</f>
        <v>278571059</v>
      </c>
      <c r="L13" s="112"/>
      <c r="M13" s="112"/>
      <c r="N13" s="112"/>
    </row>
    <row r="14" spans="1:14" ht="12.75" customHeight="1">
      <c r="A14" s="212" t="s">
        <v>43</v>
      </c>
      <c r="B14" s="213"/>
      <c r="C14" s="213"/>
      <c r="D14" s="213"/>
      <c r="E14" s="213"/>
      <c r="F14" s="213"/>
      <c r="G14" s="213"/>
      <c r="H14" s="213"/>
      <c r="I14" s="1">
        <v>8</v>
      </c>
      <c r="J14" s="6">
        <v>31710691</v>
      </c>
      <c r="K14" s="6"/>
      <c r="L14" s="112"/>
      <c r="M14" s="112"/>
      <c r="N14" s="112"/>
    </row>
    <row r="15" spans="1:14" ht="12.75" customHeight="1">
      <c r="A15" s="212" t="s">
        <v>44</v>
      </c>
      <c r="B15" s="213"/>
      <c r="C15" s="213"/>
      <c r="D15" s="213"/>
      <c r="E15" s="213"/>
      <c r="F15" s="213"/>
      <c r="G15" s="213"/>
      <c r="H15" s="213"/>
      <c r="I15" s="1">
        <v>9</v>
      </c>
      <c r="J15" s="6">
        <v>115123772</v>
      </c>
      <c r="K15" s="6"/>
      <c r="L15" s="112"/>
      <c r="M15" s="112"/>
      <c r="N15" s="112"/>
    </row>
    <row r="16" spans="1:14" ht="12.75" customHeight="1">
      <c r="A16" s="212" t="s">
        <v>45</v>
      </c>
      <c r="B16" s="213"/>
      <c r="C16" s="213"/>
      <c r="D16" s="213"/>
      <c r="E16" s="213"/>
      <c r="F16" s="213"/>
      <c r="G16" s="213"/>
      <c r="H16" s="213"/>
      <c r="I16" s="1">
        <v>10</v>
      </c>
      <c r="J16" s="6">
        <v>109964338</v>
      </c>
      <c r="K16" s="6">
        <v>74682741</v>
      </c>
      <c r="L16" s="112"/>
      <c r="M16" s="112"/>
      <c r="N16" s="112"/>
    </row>
    <row r="17" spans="1:14" ht="12.75" customHeight="1">
      <c r="A17" s="212" t="s">
        <v>46</v>
      </c>
      <c r="B17" s="213"/>
      <c r="C17" s="213"/>
      <c r="D17" s="213"/>
      <c r="E17" s="213"/>
      <c r="F17" s="213"/>
      <c r="G17" s="213"/>
      <c r="H17" s="213"/>
      <c r="I17" s="1">
        <v>11</v>
      </c>
      <c r="J17" s="6">
        <v>90817738</v>
      </c>
      <c r="K17" s="6">
        <v>122928089</v>
      </c>
      <c r="L17" s="112"/>
      <c r="M17" s="112"/>
      <c r="N17" s="112"/>
    </row>
    <row r="18" spans="1:14" ht="12.75" customHeight="1">
      <c r="A18" s="201" t="s">
        <v>131</v>
      </c>
      <c r="B18" s="202"/>
      <c r="C18" s="202"/>
      <c r="D18" s="202"/>
      <c r="E18" s="202"/>
      <c r="F18" s="202"/>
      <c r="G18" s="202"/>
      <c r="H18" s="202"/>
      <c r="I18" s="1">
        <v>12</v>
      </c>
      <c r="J18" s="122">
        <f>SUM(J14:J17)</f>
        <v>347616539</v>
      </c>
      <c r="K18" s="122">
        <f>SUM(K14:K17)</f>
        <v>197610830</v>
      </c>
      <c r="L18" s="112"/>
      <c r="M18" s="112"/>
      <c r="N18" s="112"/>
    </row>
    <row r="19" spans="1:14" ht="12.75" customHeight="1">
      <c r="A19" s="201" t="s">
        <v>30</v>
      </c>
      <c r="B19" s="202"/>
      <c r="C19" s="202"/>
      <c r="D19" s="202"/>
      <c r="E19" s="202"/>
      <c r="F19" s="202"/>
      <c r="G19" s="202"/>
      <c r="H19" s="202"/>
      <c r="I19" s="1">
        <v>13</v>
      </c>
      <c r="J19" s="122">
        <f>IF(J13&gt;J18,J13-J18,0)</f>
        <v>0</v>
      </c>
      <c r="K19" s="122">
        <f>IF(K13&gt;K18,K13-K18,0)</f>
        <v>80960229</v>
      </c>
      <c r="L19" s="112"/>
      <c r="M19" s="112"/>
      <c r="N19" s="112"/>
    </row>
    <row r="20" spans="1:14" ht="12.75" customHeight="1">
      <c r="A20" s="201" t="s">
        <v>31</v>
      </c>
      <c r="B20" s="202"/>
      <c r="C20" s="202"/>
      <c r="D20" s="202"/>
      <c r="E20" s="202"/>
      <c r="F20" s="202"/>
      <c r="G20" s="202"/>
      <c r="H20" s="202"/>
      <c r="I20" s="1">
        <v>14</v>
      </c>
      <c r="J20" s="50">
        <f>IF(J18&gt;J13,J18-J13,0)</f>
        <v>115221653</v>
      </c>
      <c r="K20" s="122">
        <f>IF(K18&gt;K13,K18-K13,0)</f>
        <v>0</v>
      </c>
      <c r="L20" s="112"/>
      <c r="M20" s="112"/>
      <c r="N20" s="112"/>
    </row>
    <row r="21" spans="1:14" ht="12.75" customHeight="1">
      <c r="A21" s="218" t="s">
        <v>132</v>
      </c>
      <c r="B21" s="229"/>
      <c r="C21" s="229"/>
      <c r="D21" s="229"/>
      <c r="E21" s="229"/>
      <c r="F21" s="229"/>
      <c r="G21" s="229"/>
      <c r="H21" s="229"/>
      <c r="I21" s="263"/>
      <c r="J21" s="263"/>
      <c r="K21" s="264"/>
      <c r="L21" s="112"/>
      <c r="M21" s="112"/>
      <c r="N21" s="112"/>
    </row>
    <row r="22" spans="1:14" ht="12.75" customHeight="1">
      <c r="A22" s="212" t="s">
        <v>146</v>
      </c>
      <c r="B22" s="213"/>
      <c r="C22" s="213"/>
      <c r="D22" s="213"/>
      <c r="E22" s="213"/>
      <c r="F22" s="213"/>
      <c r="G22" s="213"/>
      <c r="H22" s="213"/>
      <c r="I22" s="1">
        <v>15</v>
      </c>
      <c r="J22" s="6">
        <v>43677179</v>
      </c>
      <c r="K22" s="6">
        <v>2794901</v>
      </c>
      <c r="L22" s="112"/>
      <c r="M22" s="112"/>
      <c r="N22" s="112"/>
    </row>
    <row r="23" spans="1:14" ht="12.75" customHeight="1">
      <c r="A23" s="212" t="s">
        <v>147</v>
      </c>
      <c r="B23" s="213"/>
      <c r="C23" s="213"/>
      <c r="D23" s="213"/>
      <c r="E23" s="213"/>
      <c r="F23" s="213"/>
      <c r="G23" s="213"/>
      <c r="H23" s="213"/>
      <c r="I23" s="1">
        <v>16</v>
      </c>
      <c r="J23" s="6"/>
      <c r="K23" s="6"/>
      <c r="L23" s="112"/>
      <c r="M23" s="112"/>
      <c r="N23" s="112"/>
    </row>
    <row r="24" spans="1:14" ht="12.75" customHeight="1">
      <c r="A24" s="212" t="s">
        <v>148</v>
      </c>
      <c r="B24" s="213"/>
      <c r="C24" s="213"/>
      <c r="D24" s="213"/>
      <c r="E24" s="213"/>
      <c r="F24" s="213"/>
      <c r="G24" s="213"/>
      <c r="H24" s="213"/>
      <c r="I24" s="1">
        <v>17</v>
      </c>
      <c r="J24" s="6">
        <v>1308131</v>
      </c>
      <c r="K24" s="6">
        <v>2003282</v>
      </c>
      <c r="L24" s="112"/>
      <c r="M24" s="112"/>
      <c r="N24" s="112"/>
    </row>
    <row r="25" spans="1:14" ht="12.75" customHeight="1">
      <c r="A25" s="212" t="s">
        <v>149</v>
      </c>
      <c r="B25" s="213"/>
      <c r="C25" s="213"/>
      <c r="D25" s="213"/>
      <c r="E25" s="213"/>
      <c r="F25" s="213"/>
      <c r="G25" s="213"/>
      <c r="H25" s="213"/>
      <c r="I25" s="1">
        <v>18</v>
      </c>
      <c r="J25" s="6"/>
      <c r="K25" s="6"/>
      <c r="L25" s="112"/>
      <c r="M25" s="112"/>
      <c r="N25" s="112"/>
    </row>
    <row r="26" spans="1:14" ht="12.75" customHeight="1">
      <c r="A26" s="212" t="s">
        <v>150</v>
      </c>
      <c r="B26" s="213"/>
      <c r="C26" s="213"/>
      <c r="D26" s="213"/>
      <c r="E26" s="213"/>
      <c r="F26" s="213"/>
      <c r="G26" s="213"/>
      <c r="H26" s="213"/>
      <c r="I26" s="1">
        <v>19</v>
      </c>
      <c r="J26" s="6">
        <v>1544000</v>
      </c>
      <c r="K26" s="6">
        <v>19837000</v>
      </c>
      <c r="L26" s="112"/>
      <c r="M26" s="112"/>
      <c r="N26" s="112"/>
    </row>
    <row r="27" spans="1:14" ht="12.75" customHeight="1">
      <c r="A27" s="201" t="s">
        <v>136</v>
      </c>
      <c r="B27" s="202"/>
      <c r="C27" s="202"/>
      <c r="D27" s="202"/>
      <c r="E27" s="202"/>
      <c r="F27" s="202"/>
      <c r="G27" s="202"/>
      <c r="H27" s="202"/>
      <c r="I27" s="1">
        <v>20</v>
      </c>
      <c r="J27" s="122">
        <f>SUM(J22:J26)</f>
        <v>46529310</v>
      </c>
      <c r="K27" s="122">
        <f>SUM(K22:K26)</f>
        <v>24635183</v>
      </c>
      <c r="L27" s="112"/>
      <c r="M27" s="112"/>
      <c r="N27" s="112"/>
    </row>
    <row r="28" spans="1:14" ht="12.75" customHeight="1">
      <c r="A28" s="212" t="s">
        <v>101</v>
      </c>
      <c r="B28" s="213"/>
      <c r="C28" s="213"/>
      <c r="D28" s="213"/>
      <c r="E28" s="213"/>
      <c r="F28" s="213"/>
      <c r="G28" s="213"/>
      <c r="H28" s="213"/>
      <c r="I28" s="1">
        <v>21</v>
      </c>
      <c r="J28" s="6">
        <v>47956158</v>
      </c>
      <c r="K28" s="6">
        <v>58275823</v>
      </c>
      <c r="L28" s="112"/>
      <c r="M28" s="112"/>
      <c r="N28" s="112"/>
    </row>
    <row r="29" spans="1:14" ht="12.75" customHeight="1">
      <c r="A29" s="212" t="s">
        <v>102</v>
      </c>
      <c r="B29" s="213"/>
      <c r="C29" s="213"/>
      <c r="D29" s="213"/>
      <c r="E29" s="213"/>
      <c r="F29" s="213"/>
      <c r="G29" s="213"/>
      <c r="H29" s="213"/>
      <c r="I29" s="1">
        <v>22</v>
      </c>
      <c r="J29" s="6"/>
      <c r="K29" s="6"/>
      <c r="L29" s="112"/>
      <c r="M29" s="112"/>
      <c r="N29" s="112"/>
    </row>
    <row r="30" spans="1:14" ht="12.75" customHeight="1">
      <c r="A30" s="212" t="s">
        <v>10</v>
      </c>
      <c r="B30" s="213"/>
      <c r="C30" s="213"/>
      <c r="D30" s="213"/>
      <c r="E30" s="213"/>
      <c r="F30" s="213"/>
      <c r="G30" s="213"/>
      <c r="H30" s="213"/>
      <c r="I30" s="1">
        <v>23</v>
      </c>
      <c r="J30" s="6">
        <v>2810000</v>
      </c>
      <c r="K30" s="6">
        <v>18401000</v>
      </c>
      <c r="L30" s="112"/>
      <c r="M30" s="112"/>
      <c r="N30" s="112"/>
    </row>
    <row r="31" spans="1:14" ht="12.75" customHeight="1">
      <c r="A31" s="201" t="s">
        <v>2</v>
      </c>
      <c r="B31" s="202"/>
      <c r="C31" s="202"/>
      <c r="D31" s="202"/>
      <c r="E31" s="202"/>
      <c r="F31" s="202"/>
      <c r="G31" s="202"/>
      <c r="H31" s="202"/>
      <c r="I31" s="1">
        <v>24</v>
      </c>
      <c r="J31" s="122">
        <f>SUM(J28:J30)</f>
        <v>50766158</v>
      </c>
      <c r="K31" s="122">
        <f>SUM(K28:K30)</f>
        <v>76676823</v>
      </c>
      <c r="L31" s="112"/>
      <c r="M31" s="112"/>
      <c r="N31" s="112"/>
    </row>
    <row r="32" spans="1:14" ht="12.75" customHeight="1">
      <c r="A32" s="201" t="s">
        <v>32</v>
      </c>
      <c r="B32" s="202"/>
      <c r="C32" s="202"/>
      <c r="D32" s="202"/>
      <c r="E32" s="202"/>
      <c r="F32" s="202"/>
      <c r="G32" s="202"/>
      <c r="H32" s="202"/>
      <c r="I32" s="1">
        <v>25</v>
      </c>
      <c r="J32" s="122">
        <f>IF(J27&gt;J31,J27-J31,0)</f>
        <v>0</v>
      </c>
      <c r="K32" s="122">
        <f>IF(K27&gt;K31,K27-K31,0)</f>
        <v>0</v>
      </c>
      <c r="L32" s="112"/>
      <c r="M32" s="112"/>
      <c r="N32" s="112"/>
    </row>
    <row r="33" spans="1:14" ht="12.75" customHeight="1">
      <c r="A33" s="201" t="s">
        <v>33</v>
      </c>
      <c r="B33" s="202"/>
      <c r="C33" s="202"/>
      <c r="D33" s="202"/>
      <c r="E33" s="202"/>
      <c r="F33" s="202"/>
      <c r="G33" s="202"/>
      <c r="H33" s="202"/>
      <c r="I33" s="1">
        <v>26</v>
      </c>
      <c r="J33" s="122">
        <f>IF(J31&gt;J27,J31-J27,0)</f>
        <v>4236848</v>
      </c>
      <c r="K33" s="122">
        <f>IF(K31&gt;K27,K31-K27,0)</f>
        <v>52041640</v>
      </c>
      <c r="L33" s="112"/>
      <c r="M33" s="112"/>
      <c r="N33" s="112"/>
    </row>
    <row r="34" spans="1:14" ht="12.75" customHeight="1">
      <c r="A34" s="218" t="s">
        <v>133</v>
      </c>
      <c r="B34" s="229"/>
      <c r="C34" s="229"/>
      <c r="D34" s="229"/>
      <c r="E34" s="229"/>
      <c r="F34" s="229"/>
      <c r="G34" s="229"/>
      <c r="H34" s="229"/>
      <c r="I34" s="263"/>
      <c r="J34" s="263"/>
      <c r="K34" s="264"/>
      <c r="L34" s="112"/>
      <c r="M34" s="112"/>
      <c r="N34" s="112"/>
    </row>
    <row r="35" spans="1:14" ht="12.75" customHeight="1">
      <c r="A35" s="212" t="s">
        <v>142</v>
      </c>
      <c r="B35" s="213"/>
      <c r="C35" s="213"/>
      <c r="D35" s="213"/>
      <c r="E35" s="213"/>
      <c r="F35" s="213"/>
      <c r="G35" s="213"/>
      <c r="H35" s="213"/>
      <c r="I35" s="1">
        <v>27</v>
      </c>
      <c r="J35" s="6">
        <v>200000000</v>
      </c>
      <c r="K35" s="6"/>
      <c r="L35" s="112"/>
      <c r="M35" s="112"/>
      <c r="N35" s="112"/>
    </row>
    <row r="36" spans="1:14" ht="12.75" customHeight="1">
      <c r="A36" s="212" t="s">
        <v>23</v>
      </c>
      <c r="B36" s="213"/>
      <c r="C36" s="213"/>
      <c r="D36" s="213"/>
      <c r="E36" s="213"/>
      <c r="F36" s="213"/>
      <c r="G36" s="213"/>
      <c r="H36" s="213"/>
      <c r="I36" s="1">
        <v>28</v>
      </c>
      <c r="J36" s="6">
        <v>151739855</v>
      </c>
      <c r="K36" s="6">
        <v>90377000</v>
      </c>
      <c r="L36" s="112"/>
      <c r="M36" s="112"/>
      <c r="N36" s="112"/>
    </row>
    <row r="37" spans="1:14" ht="12.75" customHeight="1">
      <c r="A37" s="212" t="s">
        <v>24</v>
      </c>
      <c r="B37" s="213"/>
      <c r="C37" s="213"/>
      <c r="D37" s="213"/>
      <c r="E37" s="213"/>
      <c r="F37" s="213"/>
      <c r="G37" s="213"/>
      <c r="H37" s="213"/>
      <c r="I37" s="1">
        <v>29</v>
      </c>
      <c r="J37" s="6"/>
      <c r="K37" s="6"/>
      <c r="L37" s="112"/>
      <c r="M37" s="112"/>
      <c r="N37" s="112"/>
    </row>
    <row r="38" spans="1:14" ht="12.75" customHeight="1">
      <c r="A38" s="201" t="s">
        <v>59</v>
      </c>
      <c r="B38" s="202"/>
      <c r="C38" s="202"/>
      <c r="D38" s="202"/>
      <c r="E38" s="202"/>
      <c r="F38" s="202"/>
      <c r="G38" s="202"/>
      <c r="H38" s="202"/>
      <c r="I38" s="1">
        <v>30</v>
      </c>
      <c r="J38" s="122">
        <f>SUM(J35:J37)</f>
        <v>351739855</v>
      </c>
      <c r="K38" s="122">
        <f>SUM(K35:K37)</f>
        <v>90377000</v>
      </c>
      <c r="L38" s="112"/>
      <c r="M38" s="112"/>
      <c r="N38" s="112"/>
    </row>
    <row r="39" spans="1:14" ht="12.75" customHeight="1">
      <c r="A39" s="212" t="s">
        <v>25</v>
      </c>
      <c r="B39" s="213"/>
      <c r="C39" s="213"/>
      <c r="D39" s="213"/>
      <c r="E39" s="213"/>
      <c r="F39" s="213"/>
      <c r="G39" s="213"/>
      <c r="H39" s="213"/>
      <c r="I39" s="1">
        <v>31</v>
      </c>
      <c r="J39" s="6">
        <v>255494518</v>
      </c>
      <c r="K39" s="6">
        <v>132638000</v>
      </c>
      <c r="L39" s="112"/>
      <c r="M39" s="112"/>
      <c r="N39" s="112"/>
    </row>
    <row r="40" spans="1:14" ht="12.75" customHeight="1">
      <c r="A40" s="212" t="s">
        <v>26</v>
      </c>
      <c r="B40" s="213"/>
      <c r="C40" s="213"/>
      <c r="D40" s="213"/>
      <c r="E40" s="213"/>
      <c r="F40" s="213"/>
      <c r="G40" s="213"/>
      <c r="H40" s="213"/>
      <c r="I40" s="1">
        <v>32</v>
      </c>
      <c r="J40" s="6">
        <v>2649429</v>
      </c>
      <c r="K40" s="6">
        <v>1904000</v>
      </c>
      <c r="L40" s="112"/>
      <c r="M40" s="112"/>
      <c r="N40" s="112"/>
    </row>
    <row r="41" spans="1:14" ht="12.75" customHeight="1">
      <c r="A41" s="212" t="s">
        <v>27</v>
      </c>
      <c r="B41" s="213"/>
      <c r="C41" s="213"/>
      <c r="D41" s="213"/>
      <c r="E41" s="213"/>
      <c r="F41" s="213"/>
      <c r="G41" s="213"/>
      <c r="H41" s="213"/>
      <c r="I41" s="1">
        <v>33</v>
      </c>
      <c r="J41" s="6"/>
      <c r="K41" s="6"/>
      <c r="L41" s="112"/>
      <c r="M41" s="112"/>
      <c r="N41" s="112"/>
    </row>
    <row r="42" spans="1:14" ht="12.75" customHeight="1">
      <c r="A42" s="212" t="s">
        <v>28</v>
      </c>
      <c r="B42" s="213"/>
      <c r="C42" s="213"/>
      <c r="D42" s="213"/>
      <c r="E42" s="213"/>
      <c r="F42" s="213"/>
      <c r="G42" s="213"/>
      <c r="H42" s="213"/>
      <c r="I42" s="1">
        <v>34</v>
      </c>
      <c r="J42" s="6">
        <v>1076400</v>
      </c>
      <c r="K42" s="6">
        <v>7430934</v>
      </c>
      <c r="L42" s="112"/>
      <c r="M42" s="112"/>
      <c r="N42" s="112"/>
    </row>
    <row r="43" spans="1:14" ht="12.75" customHeight="1">
      <c r="A43" s="212" t="s">
        <v>29</v>
      </c>
      <c r="B43" s="213"/>
      <c r="C43" s="213"/>
      <c r="D43" s="213"/>
      <c r="E43" s="213"/>
      <c r="F43" s="213"/>
      <c r="G43" s="213"/>
      <c r="H43" s="213"/>
      <c r="I43" s="1">
        <v>35</v>
      </c>
      <c r="J43" s="6"/>
      <c r="K43" s="6">
        <v>1690000</v>
      </c>
      <c r="L43" s="112"/>
      <c r="M43" s="112"/>
      <c r="N43" s="112"/>
    </row>
    <row r="44" spans="1:14" ht="12.75" customHeight="1">
      <c r="A44" s="201" t="s">
        <v>60</v>
      </c>
      <c r="B44" s="202"/>
      <c r="C44" s="202"/>
      <c r="D44" s="202"/>
      <c r="E44" s="202"/>
      <c r="F44" s="202"/>
      <c r="G44" s="202"/>
      <c r="H44" s="202"/>
      <c r="I44" s="1">
        <v>36</v>
      </c>
      <c r="J44" s="122">
        <f>SUM(J39:J43)</f>
        <v>259220347</v>
      </c>
      <c r="K44" s="122">
        <f>SUM(K39:K43)</f>
        <v>143662934</v>
      </c>
      <c r="L44" s="112"/>
      <c r="M44" s="112"/>
      <c r="N44" s="112"/>
    </row>
    <row r="45" spans="1:14" ht="12.75" customHeight="1">
      <c r="A45" s="201" t="s">
        <v>11</v>
      </c>
      <c r="B45" s="202"/>
      <c r="C45" s="202"/>
      <c r="D45" s="202"/>
      <c r="E45" s="202"/>
      <c r="F45" s="202"/>
      <c r="G45" s="202"/>
      <c r="H45" s="202"/>
      <c r="I45" s="1">
        <v>37</v>
      </c>
      <c r="J45" s="50">
        <f>IF(J38&gt;J44,J38-J44,0)</f>
        <v>92519508</v>
      </c>
      <c r="K45" s="122">
        <f>IF(K38&gt;K44,K38-K44,0)</f>
        <v>0</v>
      </c>
      <c r="L45" s="112"/>
      <c r="M45" s="112"/>
      <c r="N45" s="112"/>
    </row>
    <row r="46" spans="1:14" ht="12.75" customHeight="1">
      <c r="A46" s="201" t="s">
        <v>12</v>
      </c>
      <c r="B46" s="202"/>
      <c r="C46" s="202"/>
      <c r="D46" s="202"/>
      <c r="E46" s="202"/>
      <c r="F46" s="202"/>
      <c r="G46" s="202"/>
      <c r="H46" s="202"/>
      <c r="I46" s="1">
        <v>38</v>
      </c>
      <c r="J46" s="122">
        <f>IF(J44&gt;J38,J44-J38,0)</f>
        <v>0</v>
      </c>
      <c r="K46" s="122">
        <f>IF(K44&gt;K38,K44-K38,0)</f>
        <v>53285934</v>
      </c>
      <c r="L46" s="112"/>
      <c r="M46" s="112"/>
      <c r="N46" s="112"/>
    </row>
    <row r="47" spans="1:14" ht="12.75" customHeight="1">
      <c r="A47" s="212" t="s">
        <v>61</v>
      </c>
      <c r="B47" s="213"/>
      <c r="C47" s="213"/>
      <c r="D47" s="213"/>
      <c r="E47" s="213"/>
      <c r="F47" s="213"/>
      <c r="G47" s="213"/>
      <c r="H47" s="213"/>
      <c r="I47" s="1">
        <v>39</v>
      </c>
      <c r="J47" s="50">
        <f>IF(J19-J20+J32-J33+J45-J46&gt;0,J19-J20+J32-J33+J45-J46,0)</f>
        <v>0</v>
      </c>
      <c r="K47" s="50">
        <f>IF(K19-K20+K32-K33+K45-K46&gt;0,K19-K20+K32-K33+K45-K46,0)</f>
        <v>0</v>
      </c>
      <c r="L47" s="112"/>
      <c r="M47" s="112"/>
      <c r="N47" s="112"/>
    </row>
    <row r="48" spans="1:14" ht="12.75" customHeight="1">
      <c r="A48" s="212" t="s">
        <v>62</v>
      </c>
      <c r="B48" s="213"/>
      <c r="C48" s="213"/>
      <c r="D48" s="213"/>
      <c r="E48" s="213"/>
      <c r="F48" s="213"/>
      <c r="G48" s="213"/>
      <c r="H48" s="213"/>
      <c r="I48" s="1">
        <v>40</v>
      </c>
      <c r="J48" s="50">
        <f>IF(J20-J19+J33-J32+J46-J45&gt;0,J20-J19+J33-J32+J46-J45,0)</f>
        <v>26938993</v>
      </c>
      <c r="K48" s="50">
        <f>IF(K20-K19+K33-K32+K46-K45&gt;0,K20-K19+K33-K32+K46-K45,0)</f>
        <v>24367345</v>
      </c>
      <c r="L48" s="112"/>
      <c r="M48" s="112"/>
      <c r="N48" s="112"/>
    </row>
    <row r="49" spans="1:14" ht="12.75" customHeight="1">
      <c r="A49" s="212" t="s">
        <v>134</v>
      </c>
      <c r="B49" s="213"/>
      <c r="C49" s="213"/>
      <c r="D49" s="213"/>
      <c r="E49" s="213"/>
      <c r="F49" s="213"/>
      <c r="G49" s="213"/>
      <c r="H49" s="213"/>
      <c r="I49" s="1">
        <v>41</v>
      </c>
      <c r="J49" s="6">
        <v>365691525</v>
      </c>
      <c r="K49" s="6">
        <v>490729635</v>
      </c>
      <c r="L49" s="112"/>
      <c r="M49" s="112"/>
      <c r="N49" s="112"/>
    </row>
    <row r="50" spans="1:14" ht="12.75" customHeight="1">
      <c r="A50" s="212" t="s">
        <v>143</v>
      </c>
      <c r="B50" s="213"/>
      <c r="C50" s="213"/>
      <c r="D50" s="213"/>
      <c r="E50" s="213"/>
      <c r="F50" s="213"/>
      <c r="G50" s="213"/>
      <c r="H50" s="213"/>
      <c r="I50" s="1">
        <v>42</v>
      </c>
      <c r="J50" s="6">
        <f>J47</f>
        <v>0</v>
      </c>
      <c r="K50" s="6">
        <f>K47</f>
        <v>0</v>
      </c>
      <c r="L50" s="112"/>
      <c r="M50" s="112"/>
      <c r="N50" s="112"/>
    </row>
    <row r="51" spans="1:14" ht="12.75" customHeight="1">
      <c r="A51" s="212" t="s">
        <v>144</v>
      </c>
      <c r="B51" s="213"/>
      <c r="C51" s="213"/>
      <c r="D51" s="213"/>
      <c r="E51" s="213"/>
      <c r="F51" s="213"/>
      <c r="G51" s="213"/>
      <c r="H51" s="213"/>
      <c r="I51" s="1">
        <v>43</v>
      </c>
      <c r="J51" s="6">
        <f>J48</f>
        <v>26938993</v>
      </c>
      <c r="K51" s="6">
        <f>K48</f>
        <v>24367345</v>
      </c>
      <c r="L51" s="112"/>
      <c r="M51" s="112"/>
      <c r="N51" s="112"/>
    </row>
    <row r="52" spans="1:14" ht="12.75" customHeight="1">
      <c r="A52" s="234" t="s">
        <v>145</v>
      </c>
      <c r="B52" s="235"/>
      <c r="C52" s="235"/>
      <c r="D52" s="235"/>
      <c r="E52" s="235"/>
      <c r="F52" s="235"/>
      <c r="G52" s="235"/>
      <c r="H52" s="235"/>
      <c r="I52" s="4">
        <v>44</v>
      </c>
      <c r="J52" s="58">
        <f>J49+J50-J51</f>
        <v>338752532</v>
      </c>
      <c r="K52" s="58">
        <f>+K49+K50-K51</f>
        <v>466362290</v>
      </c>
      <c r="L52" s="112"/>
      <c r="M52" s="112"/>
      <c r="N52" s="112"/>
    </row>
    <row r="53" spans="1:14">
      <c r="K53" s="112"/>
      <c r="L53" s="112"/>
    </row>
    <row r="54" spans="1:14">
      <c r="K54" s="112"/>
    </row>
    <row r="56" spans="1:14">
      <c r="K56" s="112"/>
    </row>
    <row r="57" spans="1:14">
      <c r="K57" s="112"/>
    </row>
  </sheetData>
  <protectedRanges>
    <protectedRange sqref="K7" name="Range1_10_2_1_2_1_2"/>
    <protectedRange sqref="K8" name="Range1_10_3_1_2_1_2"/>
    <protectedRange sqref="K14" name="Range1_11_1_1_2_1_1_1"/>
    <protectedRange sqref="K16" name="Range1_11_2_1_2_1_2"/>
    <protectedRange sqref="K22:K24" name="Range1_12_2_3_1_1"/>
    <protectedRange sqref="K26" name="Range1_12_1_1_3_1_1"/>
    <protectedRange sqref="K28" name="Range1_13_2_3_1_1"/>
    <protectedRange sqref="K30" name="Range1_13_1_1_3_1_1"/>
    <protectedRange sqref="K49" name="Range1_15_1_3_1_1"/>
    <protectedRange sqref="J7" name="Range1_10_2_1_2_1"/>
    <protectedRange sqref="J8" name="Range1_10_3_1_2_1"/>
    <protectedRange sqref="J14" name="Range1_11_1_1_2_1"/>
    <protectedRange sqref="J16:J17" name="Range1_11_2_1_2_1"/>
    <protectedRange sqref="J22:J24" name="Range1_12_2_3"/>
    <protectedRange sqref="J26" name="Range1_12_1_1_3"/>
    <protectedRange sqref="J28" name="Range1_13_2_3"/>
    <protectedRange sqref="J30" name="Range1_13_1_1_3"/>
    <protectedRange sqref="J49" name="Range1_15_1_3"/>
  </protectedRanges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6" type="noConversion"/>
  <dataValidations count="2">
    <dataValidation allowBlank="1" sqref="A1:I1048576 L1:XFD1048576 J1:K49 J51:K1048576"/>
    <dataValidation type="whole" operator="notEqual" allowBlank="1" showInputMessage="1" showErrorMessage="1" errorTitle="Pogrešan unos" error="Mogu se unijeti samo cjelobrojne vrijednosti." sqref="J50:K50">
      <formula1>9999999998</formula1>
    </dataValidation>
  </dataValidations>
  <pageMargins left="0.75" right="0.75" top="1" bottom="1" header="0.5" footer="0.5"/>
  <pageSetup paperSize="9" scale="8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30"/>
  <sheetViews>
    <sheetView view="pageBreakPreview" zoomScaleNormal="100" zoomScaleSheetLayoutView="100" workbookViewId="0">
      <selection activeCell="L25" sqref="L25"/>
    </sheetView>
  </sheetViews>
  <sheetFormatPr defaultRowHeight="12.75"/>
  <cols>
    <col min="1" max="4" width="9.140625" style="64"/>
    <col min="5" max="5" width="10.140625" style="64" bestFit="1" customWidth="1"/>
    <col min="6" max="9" width="9.140625" style="64"/>
    <col min="10" max="10" width="13.85546875" style="64" customWidth="1"/>
    <col min="11" max="11" width="15.85546875" style="64" customWidth="1"/>
    <col min="12" max="13" width="11.42578125" style="64" bestFit="1" customWidth="1"/>
    <col min="14" max="14" width="11.140625" style="64" bestFit="1" customWidth="1"/>
    <col min="15" max="15" width="10.7109375" style="64" bestFit="1" customWidth="1"/>
    <col min="16" max="16" width="9.140625" style="64"/>
    <col min="17" max="17" width="20.140625" style="64" bestFit="1" customWidth="1"/>
    <col min="18" max="18" width="19.28515625" style="64" bestFit="1" customWidth="1"/>
    <col min="19" max="16384" width="9.140625" style="64"/>
  </cols>
  <sheetData>
    <row r="1" spans="1:18">
      <c r="A1" s="271" t="s">
        <v>245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8" ht="15.75">
      <c r="A2" s="41"/>
      <c r="B2" s="63"/>
      <c r="C2" s="281" t="s">
        <v>246</v>
      </c>
      <c r="D2" s="281"/>
      <c r="E2" s="65">
        <v>42736</v>
      </c>
      <c r="F2" s="42" t="s">
        <v>214</v>
      </c>
      <c r="G2" s="282">
        <v>42916</v>
      </c>
      <c r="H2" s="283"/>
      <c r="I2" s="63"/>
      <c r="J2" s="63"/>
      <c r="K2" s="63"/>
    </row>
    <row r="3" spans="1:18" ht="23.25">
      <c r="A3" s="284" t="s">
        <v>50</v>
      </c>
      <c r="B3" s="284"/>
      <c r="C3" s="284"/>
      <c r="D3" s="284"/>
      <c r="E3" s="284"/>
      <c r="F3" s="284"/>
      <c r="G3" s="284"/>
      <c r="H3" s="284"/>
      <c r="I3" s="66" t="s">
        <v>269</v>
      </c>
      <c r="J3" s="67" t="s">
        <v>124</v>
      </c>
      <c r="K3" s="67" t="s">
        <v>125</v>
      </c>
    </row>
    <row r="4" spans="1:18">
      <c r="A4" s="285">
        <v>1</v>
      </c>
      <c r="B4" s="285"/>
      <c r="C4" s="285"/>
      <c r="D4" s="285"/>
      <c r="E4" s="285"/>
      <c r="F4" s="285"/>
      <c r="G4" s="285"/>
      <c r="H4" s="285"/>
      <c r="I4" s="69">
        <v>2</v>
      </c>
      <c r="J4" s="68" t="s">
        <v>247</v>
      </c>
      <c r="K4" s="68" t="s">
        <v>248</v>
      </c>
      <c r="R4" s="127"/>
    </row>
    <row r="5" spans="1:18">
      <c r="A5" s="273" t="s">
        <v>249</v>
      </c>
      <c r="B5" s="274"/>
      <c r="C5" s="274"/>
      <c r="D5" s="274"/>
      <c r="E5" s="274"/>
      <c r="F5" s="274"/>
      <c r="G5" s="274"/>
      <c r="H5" s="274"/>
      <c r="I5" s="43">
        <v>1</v>
      </c>
      <c r="J5" s="5">
        <v>133372000</v>
      </c>
      <c r="K5" s="5">
        <v>133372000</v>
      </c>
      <c r="L5" s="114"/>
      <c r="M5" s="114"/>
      <c r="N5" s="114"/>
      <c r="P5" s="114"/>
      <c r="Q5" s="114"/>
      <c r="R5" s="127"/>
    </row>
    <row r="6" spans="1:18">
      <c r="A6" s="273" t="s">
        <v>250</v>
      </c>
      <c r="B6" s="274"/>
      <c r="C6" s="274"/>
      <c r="D6" s="274"/>
      <c r="E6" s="274"/>
      <c r="F6" s="274"/>
      <c r="G6" s="274"/>
      <c r="H6" s="274"/>
      <c r="I6" s="43">
        <v>2</v>
      </c>
      <c r="J6" s="6">
        <v>881489353</v>
      </c>
      <c r="K6" s="6">
        <v>881052137</v>
      </c>
      <c r="L6" s="114"/>
      <c r="M6" s="114"/>
      <c r="N6" s="114"/>
      <c r="P6" s="114"/>
      <c r="Q6" s="114"/>
      <c r="R6" s="127"/>
    </row>
    <row r="7" spans="1:18">
      <c r="A7" s="273" t="s">
        <v>251</v>
      </c>
      <c r="B7" s="274"/>
      <c r="C7" s="274"/>
      <c r="D7" s="274"/>
      <c r="E7" s="274"/>
      <c r="F7" s="274"/>
      <c r="G7" s="274"/>
      <c r="H7" s="274"/>
      <c r="I7" s="43">
        <v>3</v>
      </c>
      <c r="J7" s="6">
        <v>-100569802</v>
      </c>
      <c r="K7" s="6">
        <v>-184139304</v>
      </c>
      <c r="L7" s="114"/>
      <c r="M7" s="114"/>
      <c r="N7" s="114"/>
      <c r="P7" s="114"/>
      <c r="Q7" s="114"/>
      <c r="R7" s="127"/>
    </row>
    <row r="8" spans="1:18">
      <c r="A8" s="273" t="s">
        <v>252</v>
      </c>
      <c r="B8" s="274"/>
      <c r="C8" s="274"/>
      <c r="D8" s="274"/>
      <c r="E8" s="274"/>
      <c r="F8" s="274"/>
      <c r="G8" s="274"/>
      <c r="H8" s="274"/>
      <c r="I8" s="43">
        <v>4</v>
      </c>
      <c r="J8" s="6">
        <v>925585328</v>
      </c>
      <c r="K8" s="6">
        <v>1078987011</v>
      </c>
      <c r="L8" s="114"/>
      <c r="M8" s="114"/>
      <c r="N8" s="114"/>
      <c r="P8" s="114"/>
      <c r="Q8" s="114"/>
      <c r="R8" s="127"/>
    </row>
    <row r="9" spans="1:18">
      <c r="A9" s="273" t="s">
        <v>253</v>
      </c>
      <c r="B9" s="274"/>
      <c r="C9" s="274"/>
      <c r="D9" s="274"/>
      <c r="E9" s="274"/>
      <c r="F9" s="274"/>
      <c r="G9" s="274"/>
      <c r="H9" s="274"/>
      <c r="I9" s="43">
        <v>5</v>
      </c>
      <c r="J9" s="6">
        <v>133492924.99999999</v>
      </c>
      <c r="K9" s="6">
        <v>154076017</v>
      </c>
      <c r="L9" s="114"/>
      <c r="M9" s="114"/>
      <c r="N9" s="114"/>
      <c r="P9" s="114"/>
      <c r="Q9" s="114"/>
      <c r="R9" s="127"/>
    </row>
    <row r="10" spans="1:18">
      <c r="A10" s="273" t="s">
        <v>254</v>
      </c>
      <c r="B10" s="274"/>
      <c r="C10" s="274"/>
      <c r="D10" s="274"/>
      <c r="E10" s="274"/>
      <c r="F10" s="274"/>
      <c r="G10" s="274"/>
      <c r="H10" s="274"/>
      <c r="I10" s="43">
        <v>6</v>
      </c>
      <c r="J10" s="6"/>
      <c r="K10" s="6"/>
      <c r="L10" s="114"/>
      <c r="M10" s="114"/>
      <c r="N10" s="114"/>
      <c r="P10" s="114"/>
      <c r="Q10" s="114"/>
      <c r="R10" s="127"/>
    </row>
    <row r="11" spans="1:18">
      <c r="A11" s="273" t="s">
        <v>255</v>
      </c>
      <c r="B11" s="274"/>
      <c r="C11" s="274"/>
      <c r="D11" s="274"/>
      <c r="E11" s="274"/>
      <c r="F11" s="274"/>
      <c r="G11" s="274"/>
      <c r="H11" s="274"/>
      <c r="I11" s="43">
        <v>7</v>
      </c>
      <c r="J11" s="6"/>
      <c r="K11" s="6"/>
      <c r="L11" s="114"/>
      <c r="M11" s="114"/>
      <c r="N11" s="114"/>
      <c r="P11" s="114"/>
      <c r="Q11" s="114"/>
      <c r="R11" s="127"/>
    </row>
    <row r="12" spans="1:18">
      <c r="A12" s="273" t="s">
        <v>256</v>
      </c>
      <c r="B12" s="274"/>
      <c r="C12" s="274"/>
      <c r="D12" s="274"/>
      <c r="E12" s="274"/>
      <c r="F12" s="274"/>
      <c r="G12" s="274"/>
      <c r="H12" s="274"/>
      <c r="I12" s="43">
        <v>8</v>
      </c>
      <c r="J12" s="6"/>
      <c r="K12" s="6"/>
      <c r="L12" s="114"/>
      <c r="M12" s="114"/>
      <c r="N12" s="114"/>
      <c r="P12" s="114"/>
      <c r="Q12" s="114"/>
      <c r="R12" s="127"/>
    </row>
    <row r="13" spans="1:18">
      <c r="A13" s="273" t="s">
        <v>257</v>
      </c>
      <c r="B13" s="274"/>
      <c r="C13" s="274"/>
      <c r="D13" s="274"/>
      <c r="E13" s="274"/>
      <c r="F13" s="274"/>
      <c r="G13" s="274"/>
      <c r="H13" s="274"/>
      <c r="I13" s="43">
        <v>9</v>
      </c>
      <c r="J13" s="6">
        <v>882508</v>
      </c>
      <c r="K13" s="6">
        <v>6818108</v>
      </c>
      <c r="L13" s="114"/>
      <c r="M13" s="114"/>
      <c r="N13" s="114"/>
      <c r="P13" s="114"/>
      <c r="R13" s="127"/>
    </row>
    <row r="14" spans="1:18">
      <c r="A14" s="275" t="s">
        <v>258</v>
      </c>
      <c r="B14" s="276"/>
      <c r="C14" s="276"/>
      <c r="D14" s="276"/>
      <c r="E14" s="276"/>
      <c r="F14" s="276"/>
      <c r="G14" s="276"/>
      <c r="H14" s="276"/>
      <c r="I14" s="43">
        <v>10</v>
      </c>
      <c r="J14" s="122">
        <f>SUM(J5:J13)</f>
        <v>1974252312</v>
      </c>
      <c r="K14" s="122">
        <f>SUM(K5:K13)</f>
        <v>2070165969</v>
      </c>
      <c r="L14" s="114"/>
      <c r="M14" s="114"/>
      <c r="N14" s="114"/>
      <c r="P14" s="114"/>
      <c r="Q14" s="114"/>
      <c r="R14" s="127"/>
    </row>
    <row r="15" spans="1:18">
      <c r="A15" s="273" t="s">
        <v>259</v>
      </c>
      <c r="B15" s="274"/>
      <c r="C15" s="274"/>
      <c r="D15" s="274"/>
      <c r="E15" s="274"/>
      <c r="F15" s="274"/>
      <c r="G15" s="274"/>
      <c r="H15" s="274"/>
      <c r="I15" s="43">
        <v>11</v>
      </c>
      <c r="J15" s="6">
        <v>-50360508</v>
      </c>
      <c r="K15" s="6">
        <v>-26920038</v>
      </c>
      <c r="L15" s="114"/>
      <c r="M15" s="114"/>
      <c r="N15" s="114"/>
      <c r="P15" s="114"/>
      <c r="Q15" s="114"/>
      <c r="R15" s="130"/>
    </row>
    <row r="16" spans="1:18">
      <c r="A16" s="273" t="s">
        <v>260</v>
      </c>
      <c r="B16" s="274"/>
      <c r="C16" s="274"/>
      <c r="D16" s="274"/>
      <c r="E16" s="274"/>
      <c r="F16" s="274"/>
      <c r="G16" s="274"/>
      <c r="H16" s="274"/>
      <c r="I16" s="43">
        <v>12</v>
      </c>
      <c r="J16" s="6"/>
      <c r="K16" s="6"/>
      <c r="L16" s="114"/>
      <c r="M16" s="114"/>
      <c r="N16" s="114"/>
      <c r="P16" s="114"/>
      <c r="Q16" s="114"/>
      <c r="R16" s="130"/>
    </row>
    <row r="17" spans="1:17">
      <c r="A17" s="273" t="s">
        <v>261</v>
      </c>
      <c r="B17" s="274"/>
      <c r="C17" s="274"/>
      <c r="D17" s="274"/>
      <c r="E17" s="274"/>
      <c r="F17" s="274"/>
      <c r="G17" s="274"/>
      <c r="H17" s="274"/>
      <c r="I17" s="43">
        <v>13</v>
      </c>
      <c r="J17" s="6">
        <v>-4092482</v>
      </c>
      <c r="K17" s="6">
        <v>-20466320</v>
      </c>
      <c r="L17" s="114"/>
      <c r="M17" s="114"/>
      <c r="N17" s="114"/>
      <c r="P17" s="114"/>
      <c r="Q17" s="114"/>
    </row>
    <row r="18" spans="1:17">
      <c r="A18" s="273" t="s">
        <v>262</v>
      </c>
      <c r="B18" s="274"/>
      <c r="C18" s="274"/>
      <c r="D18" s="274"/>
      <c r="E18" s="274"/>
      <c r="F18" s="274"/>
      <c r="G18" s="274"/>
      <c r="H18" s="274"/>
      <c r="I18" s="43">
        <v>14</v>
      </c>
      <c r="J18" s="6"/>
      <c r="K18" s="6"/>
      <c r="L18" s="114"/>
      <c r="M18" s="114"/>
      <c r="N18" s="114"/>
      <c r="P18" s="114"/>
      <c r="Q18" s="114"/>
    </row>
    <row r="19" spans="1:17">
      <c r="A19" s="273" t="s">
        <v>263</v>
      </c>
      <c r="B19" s="274"/>
      <c r="C19" s="274"/>
      <c r="D19" s="274"/>
      <c r="E19" s="274"/>
      <c r="F19" s="274"/>
      <c r="G19" s="274"/>
      <c r="H19" s="274"/>
      <c r="I19" s="43">
        <v>15</v>
      </c>
      <c r="J19" s="6"/>
      <c r="K19" s="6"/>
      <c r="L19" s="114"/>
      <c r="M19" s="114"/>
      <c r="N19" s="114"/>
      <c r="P19" s="114"/>
      <c r="Q19" s="114"/>
    </row>
    <row r="20" spans="1:17">
      <c r="A20" s="273" t="s">
        <v>264</v>
      </c>
      <c r="B20" s="274"/>
      <c r="C20" s="274"/>
      <c r="D20" s="274"/>
      <c r="E20" s="274"/>
      <c r="F20" s="274"/>
      <c r="G20" s="274"/>
      <c r="H20" s="274"/>
      <c r="I20" s="43">
        <v>16</v>
      </c>
      <c r="J20" s="6">
        <v>86130783</v>
      </c>
      <c r="K20" s="6">
        <v>104290114</v>
      </c>
      <c r="L20" s="114"/>
      <c r="M20" s="114"/>
      <c r="N20" s="114"/>
      <c r="P20" s="114"/>
      <c r="Q20" s="114"/>
    </row>
    <row r="21" spans="1:17">
      <c r="A21" s="275" t="s">
        <v>265</v>
      </c>
      <c r="B21" s="276"/>
      <c r="C21" s="276"/>
      <c r="D21" s="276"/>
      <c r="E21" s="276"/>
      <c r="F21" s="276"/>
      <c r="G21" s="276"/>
      <c r="H21" s="276"/>
      <c r="I21" s="43">
        <v>17</v>
      </c>
      <c r="J21" s="121">
        <f>SUM(J15:J20)</f>
        <v>31677793</v>
      </c>
      <c r="K21" s="121">
        <f>SUM(K15:K20)</f>
        <v>56903756</v>
      </c>
      <c r="L21" s="114"/>
      <c r="M21" s="114"/>
      <c r="N21" s="114"/>
      <c r="P21" s="114"/>
      <c r="Q21" s="114"/>
    </row>
    <row r="22" spans="1:17">
      <c r="A22" s="277"/>
      <c r="B22" s="278"/>
      <c r="C22" s="278"/>
      <c r="D22" s="278"/>
      <c r="E22" s="278"/>
      <c r="F22" s="278"/>
      <c r="G22" s="278"/>
      <c r="H22" s="278"/>
      <c r="I22" s="279"/>
      <c r="J22" s="279"/>
      <c r="K22" s="280"/>
      <c r="L22" s="114"/>
      <c r="M22" s="114"/>
      <c r="N22" s="114"/>
      <c r="P22" s="114"/>
      <c r="Q22" s="114"/>
    </row>
    <row r="23" spans="1:17">
      <c r="A23" s="265" t="s">
        <v>266</v>
      </c>
      <c r="B23" s="266"/>
      <c r="C23" s="266"/>
      <c r="D23" s="266"/>
      <c r="E23" s="266"/>
      <c r="F23" s="266"/>
      <c r="G23" s="266"/>
      <c r="H23" s="266"/>
      <c r="I23" s="44">
        <v>18</v>
      </c>
      <c r="J23" s="5">
        <f>J21-J24</f>
        <v>31502717</v>
      </c>
      <c r="K23" s="5">
        <f>K21-K24</f>
        <v>56659157</v>
      </c>
      <c r="M23" s="114"/>
      <c r="N23" s="114"/>
      <c r="P23" s="114"/>
      <c r="Q23" s="114"/>
    </row>
    <row r="24" spans="1:17" ht="17.25" customHeight="1">
      <c r="A24" s="267" t="s">
        <v>267</v>
      </c>
      <c r="B24" s="268"/>
      <c r="C24" s="268"/>
      <c r="D24" s="268"/>
      <c r="E24" s="268"/>
      <c r="F24" s="268"/>
      <c r="G24" s="268"/>
      <c r="H24" s="268"/>
      <c r="I24" s="45">
        <v>19</v>
      </c>
      <c r="J24" s="58">
        <v>175076</v>
      </c>
      <c r="K24" s="58">
        <v>244599</v>
      </c>
      <c r="L24" s="114"/>
      <c r="M24" s="114"/>
      <c r="N24" s="114"/>
      <c r="P24" s="114"/>
      <c r="Q24" s="114"/>
    </row>
    <row r="25" spans="1:17" ht="30" customHeight="1">
      <c r="A25" s="269" t="s">
        <v>268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</row>
    <row r="26" spans="1:17">
      <c r="N26" s="114"/>
    </row>
    <row r="27" spans="1:17">
      <c r="N27" s="114"/>
    </row>
    <row r="28" spans="1:17">
      <c r="N28" s="114"/>
    </row>
    <row r="30" spans="1:17">
      <c r="O30" s="114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1:K4 J9:K1048576 O28:O1048576 L24:L1048576 O1:O26 M1:N1048576 L1:L22 P1:XFD1048576"/>
    <dataValidation type="whole" operator="notEqual" allowBlank="1" showInputMessage="1" showErrorMessage="1" errorTitle="Pogrešan unos" error="Mogu se unijeti samo cjelobrojne vrijednosti." sqref="J5:K8">
      <formula1>999999999999</formula1>
    </dataValidation>
  </dataValidation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15.75">
      <c r="A2" s="286" t="s">
        <v>244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ht="12.75" customHeight="1">
      <c r="A4" s="287" t="s">
        <v>280</v>
      </c>
      <c r="B4" s="287"/>
      <c r="C4" s="287"/>
      <c r="D4" s="287"/>
      <c r="E4" s="287"/>
      <c r="F4" s="287"/>
      <c r="G4" s="287"/>
      <c r="H4" s="287"/>
      <c r="I4" s="287"/>
      <c r="J4" s="287"/>
    </row>
    <row r="5" spans="1:10" ht="12.75" customHeight="1">
      <c r="A5" s="287"/>
      <c r="B5" s="287"/>
      <c r="C5" s="287"/>
      <c r="D5" s="287"/>
      <c r="E5" s="287"/>
      <c r="F5" s="287"/>
      <c r="G5" s="287"/>
      <c r="H5" s="287"/>
      <c r="I5" s="287"/>
      <c r="J5" s="287"/>
    </row>
    <row r="6" spans="1:10" ht="12.75" customHeight="1">
      <c r="A6" s="287"/>
      <c r="B6" s="287"/>
      <c r="C6" s="287"/>
      <c r="D6" s="287"/>
      <c r="E6" s="287"/>
      <c r="F6" s="287"/>
      <c r="G6" s="287"/>
      <c r="H6" s="287"/>
      <c r="I6" s="287"/>
      <c r="J6" s="287"/>
    </row>
    <row r="7" spans="1:10" ht="12.75" customHeight="1">
      <c r="A7" s="287"/>
      <c r="B7" s="287"/>
      <c r="C7" s="287"/>
      <c r="D7" s="287"/>
      <c r="E7" s="287"/>
      <c r="F7" s="287"/>
      <c r="G7" s="287"/>
      <c r="H7" s="287"/>
      <c r="I7" s="287"/>
      <c r="J7" s="287"/>
    </row>
    <row r="8" spans="1:10" ht="12.75" customHeight="1">
      <c r="A8" s="287"/>
      <c r="B8" s="287"/>
      <c r="C8" s="287"/>
      <c r="D8" s="287"/>
      <c r="E8" s="287"/>
      <c r="F8" s="287"/>
      <c r="G8" s="287"/>
      <c r="H8" s="287"/>
      <c r="I8" s="287"/>
      <c r="J8" s="287"/>
    </row>
    <row r="9" spans="1:10" ht="12.75" customHeight="1">
      <c r="A9" s="287"/>
      <c r="B9" s="287"/>
      <c r="C9" s="287"/>
      <c r="D9" s="287"/>
      <c r="E9" s="287"/>
      <c r="F9" s="287"/>
      <c r="G9" s="287"/>
      <c r="H9" s="287"/>
      <c r="I9" s="287"/>
      <c r="J9" s="287"/>
    </row>
    <row r="10" spans="1:10" ht="12.75" customHeight="1">
      <c r="A10" s="287"/>
      <c r="B10" s="287"/>
      <c r="C10" s="287"/>
      <c r="D10" s="287"/>
      <c r="E10" s="287"/>
      <c r="F10" s="287"/>
      <c r="G10" s="287"/>
      <c r="H10" s="287"/>
      <c r="I10" s="287"/>
      <c r="J10" s="287"/>
    </row>
    <row r="11" spans="1:10">
      <c r="A11" s="288"/>
      <c r="B11" s="288"/>
      <c r="C11" s="288"/>
      <c r="D11" s="288"/>
      <c r="E11" s="288"/>
      <c r="F11" s="288"/>
      <c r="G11" s="288"/>
      <c r="H11" s="288"/>
      <c r="I11" s="288"/>
      <c r="J11" s="288"/>
    </row>
    <row r="12" spans="1:10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>
      <c r="A26" s="39"/>
      <c r="B26" s="39"/>
      <c r="C26" s="39"/>
      <c r="D26" s="39"/>
      <c r="E26" s="39"/>
      <c r="F26" s="39"/>
      <c r="G26" s="39"/>
      <c r="H26" s="39"/>
      <c r="I26" s="40"/>
      <c r="J26" s="39"/>
    </row>
    <row r="27" spans="1:10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>
      <c r="A28" s="39"/>
      <c r="B28" s="39"/>
      <c r="C28" s="39"/>
      <c r="D28" s="39"/>
      <c r="E28" s="39"/>
      <c r="F28" s="39"/>
      <c r="G28" s="39"/>
      <c r="H28" s="39"/>
      <c r="I28" s="39"/>
      <c r="J28" s="39"/>
    </row>
  </sheetData>
  <mergeCells count="3">
    <mergeCell ref="A2:J2"/>
    <mergeCell ref="A4:J10"/>
    <mergeCell ref="A11:J11"/>
  </mergeCells>
  <phoneticPr fontId="6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Ivana Hajnić</cp:lastModifiedBy>
  <cp:lastPrinted>2015-04-24T11:46:34Z</cp:lastPrinted>
  <dcterms:created xsi:type="dcterms:W3CDTF">2008-10-17T11:51:54Z</dcterms:created>
  <dcterms:modified xsi:type="dcterms:W3CDTF">2017-07-21T08:28:10Z</dcterms:modified>
</cp:coreProperties>
</file>