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rfs-grupa01\AG Financije\External Reporting\2018\Q1 2018\"/>
    </mc:Choice>
  </mc:AlternateContent>
  <bookViews>
    <workbookView xWindow="0" yWindow="15" windowWidth="12165" windowHeight="8175"/>
  </bookViews>
  <sheets>
    <sheet name="OPĆI PODACI" sheetId="15" r:id="rId1"/>
    <sheet name="Bilanca" sheetId="19" r:id="rId2"/>
    <sheet name="RDG" sheetId="18" r:id="rId3"/>
    <sheet name="NT_I" sheetId="20" r:id="rId4"/>
    <sheet name="PK" sheetId="17" r:id="rId5"/>
    <sheet name="Bilješke" sheetId="16" r:id="rId6"/>
  </sheets>
  <definedNames>
    <definedName name="_xlnm._FilterDatabase" localSheetId="1" hidden="1">Bilanca!$A$7:$K$121</definedName>
    <definedName name="_xlnm.Print_Area" localSheetId="1">Bilanca!$A$1:$K$121</definedName>
    <definedName name="_xlnm.Print_Area" localSheetId="5">Bilješke!$A$1:$J$53</definedName>
    <definedName name="_xlnm.Print_Area" localSheetId="3">NT_I!$A$1:$K$52</definedName>
    <definedName name="_xlnm.Print_Area" localSheetId="0">'OPĆI PODACI'!$A$1:$I$63</definedName>
    <definedName name="_xlnm.Print_Area" localSheetId="4">PK!$A$1:$K$25</definedName>
    <definedName name="_xlnm.Print_Area" localSheetId="2">RDG!$A$1:$P$72</definedName>
  </definedNames>
  <calcPr calcId="152511"/>
</workbook>
</file>

<file path=xl/calcChain.xml><?xml version="1.0" encoding="utf-8"?>
<calcChain xmlns="http://schemas.openxmlformats.org/spreadsheetml/2006/main">
  <c r="K13" i="17" l="1"/>
  <c r="K6" i="17"/>
  <c r="K8" i="17" l="1"/>
  <c r="K15" i="17"/>
  <c r="K17" i="17"/>
  <c r="K5" i="17"/>
  <c r="K49" i="20"/>
  <c r="K8" i="20"/>
  <c r="J24" i="17" l="1"/>
  <c r="J21" i="17"/>
  <c r="J23" i="17" s="1"/>
  <c r="J14" i="17"/>
  <c r="J38" i="20"/>
  <c r="J44" i="20"/>
  <c r="J46" i="20" s="1"/>
  <c r="J45" i="20"/>
  <c r="J31" i="20"/>
  <c r="J27" i="20"/>
  <c r="J32" i="20" s="1"/>
  <c r="J33" i="20"/>
  <c r="J17" i="20"/>
  <c r="J18" i="20"/>
  <c r="J13" i="20"/>
  <c r="K57" i="18"/>
  <c r="K66" i="18"/>
  <c r="J58" i="18"/>
  <c r="J57" i="18"/>
  <c r="J66" i="18" s="1"/>
  <c r="M33" i="18"/>
  <c r="M16" i="18"/>
  <c r="M12" i="18"/>
  <c r="M27" i="18"/>
  <c r="M7" i="18"/>
  <c r="M42" i="18" s="1"/>
  <c r="K7" i="18"/>
  <c r="K27" i="18"/>
  <c r="K12" i="18"/>
  <c r="K16" i="18"/>
  <c r="K22" i="18"/>
  <c r="K33" i="18"/>
  <c r="J7" i="18"/>
  <c r="J27" i="18"/>
  <c r="J12" i="18"/>
  <c r="J16" i="18"/>
  <c r="J22" i="18"/>
  <c r="J33" i="18"/>
  <c r="J72" i="19"/>
  <c r="J69" i="19" s="1"/>
  <c r="J79" i="19"/>
  <c r="J82" i="19"/>
  <c r="J86" i="19"/>
  <c r="J90" i="19"/>
  <c r="J100" i="19"/>
  <c r="K26" i="19"/>
  <c r="J9" i="19"/>
  <c r="J16" i="19"/>
  <c r="J8" i="19" s="1"/>
  <c r="J26" i="19"/>
  <c r="J35" i="19"/>
  <c r="J41" i="19"/>
  <c r="J49" i="19"/>
  <c r="J56" i="19"/>
  <c r="J119" i="19"/>
  <c r="K44" i="20"/>
  <c r="K46" i="20" s="1"/>
  <c r="K31" i="20"/>
  <c r="K18" i="20"/>
  <c r="K38" i="20"/>
  <c r="K27" i="20"/>
  <c r="K72" i="19"/>
  <c r="K7" i="17" s="1"/>
  <c r="L27" i="18"/>
  <c r="P27" i="18" s="1"/>
  <c r="P71" i="18"/>
  <c r="P61" i="18"/>
  <c r="P58" i="18"/>
  <c r="P54" i="18"/>
  <c r="P47" i="18"/>
  <c r="P35" i="18"/>
  <c r="P34" i="18"/>
  <c r="P29" i="18"/>
  <c r="P26" i="18"/>
  <c r="P21" i="18"/>
  <c r="P20" i="18"/>
  <c r="P19" i="18"/>
  <c r="P18" i="18"/>
  <c r="P17" i="18"/>
  <c r="P14" i="18"/>
  <c r="P13" i="18"/>
  <c r="P11" i="18"/>
  <c r="P9" i="18"/>
  <c r="P8" i="18"/>
  <c r="M57" i="18"/>
  <c r="M66" i="18" s="1"/>
  <c r="K24" i="17"/>
  <c r="L57" i="18"/>
  <c r="L66" i="18" s="1"/>
  <c r="L33" i="18"/>
  <c r="M22" i="18"/>
  <c r="L22" i="18"/>
  <c r="L16" i="18"/>
  <c r="L12" i="18"/>
  <c r="L7" i="18"/>
  <c r="L42" i="18" s="1"/>
  <c r="K100" i="19"/>
  <c r="K90" i="19"/>
  <c r="K86" i="19"/>
  <c r="K82" i="19"/>
  <c r="K79" i="19"/>
  <c r="K56" i="19"/>
  <c r="K41" i="19"/>
  <c r="K35" i="19"/>
  <c r="K16" i="19"/>
  <c r="K9" i="19"/>
  <c r="K49" i="19"/>
  <c r="K119" i="19"/>
  <c r="J10" i="18" l="1"/>
  <c r="J43" i="18" s="1"/>
  <c r="J46" i="18" s="1"/>
  <c r="K42" i="18"/>
  <c r="K45" i="18" s="1"/>
  <c r="P22" i="18"/>
  <c r="J42" i="18"/>
  <c r="J44" i="18" s="1"/>
  <c r="J48" i="18" s="1"/>
  <c r="K10" i="18"/>
  <c r="K43" i="18" s="1"/>
  <c r="M10" i="18"/>
  <c r="M43" i="18" s="1"/>
  <c r="M45" i="18" s="1"/>
  <c r="J45" i="18"/>
  <c r="K46" i="18"/>
  <c r="K44" i="18"/>
  <c r="K48" i="18" s="1"/>
  <c r="J40" i="19"/>
  <c r="J66" i="19" s="1"/>
  <c r="P12" i="18"/>
  <c r="J20" i="20"/>
  <c r="P7" i="18"/>
  <c r="K45" i="20"/>
  <c r="K33" i="20"/>
  <c r="K32" i="20"/>
  <c r="J19" i="20"/>
  <c r="J47" i="20" s="1"/>
  <c r="J50" i="20" s="1"/>
  <c r="P16" i="18"/>
  <c r="L10" i="18"/>
  <c r="L43" i="18" s="1"/>
  <c r="L46" i="18" s="1"/>
  <c r="P66" i="18"/>
  <c r="P57" i="18"/>
  <c r="P33" i="18"/>
  <c r="P42" i="18"/>
  <c r="K69" i="19"/>
  <c r="K114" i="19" s="1"/>
  <c r="K40" i="19"/>
  <c r="K8" i="19"/>
  <c r="J114" i="19"/>
  <c r="J118" i="19"/>
  <c r="K118" i="19"/>
  <c r="J53" i="18" l="1"/>
  <c r="J50" i="18"/>
  <c r="J56" i="18"/>
  <c r="J67" i="18" s="1"/>
  <c r="J49" i="18"/>
  <c r="K49" i="18"/>
  <c r="K56" i="18"/>
  <c r="K67" i="18" s="1"/>
  <c r="K50" i="18"/>
  <c r="K53" i="18"/>
  <c r="J48" i="20"/>
  <c r="J51" i="20" s="1"/>
  <c r="J52" i="20" s="1"/>
  <c r="P10" i="18"/>
  <c r="M44" i="18"/>
  <c r="M48" i="18" s="1"/>
  <c r="M56" i="18" s="1"/>
  <c r="M67" i="18" s="1"/>
  <c r="M46" i="18"/>
  <c r="P46" i="18" s="1"/>
  <c r="L45" i="18"/>
  <c r="P43" i="18"/>
  <c r="L44" i="18"/>
  <c r="L48" i="18" s="1"/>
  <c r="K66" i="19"/>
  <c r="M70" i="18" l="1"/>
  <c r="J70" i="18"/>
  <c r="K70" i="18"/>
  <c r="P45" i="18"/>
  <c r="K7" i="20"/>
  <c r="K13" i="20" s="1"/>
  <c r="M49" i="18"/>
  <c r="P44" i="18"/>
  <c r="M53" i="18"/>
  <c r="M50" i="18"/>
  <c r="P48" i="18"/>
  <c r="L53" i="18"/>
  <c r="K9" i="17" s="1"/>
  <c r="K14" i="17" s="1"/>
  <c r="L49" i="18"/>
  <c r="L56" i="18"/>
  <c r="L50" i="18"/>
  <c r="P56" i="18" l="1"/>
  <c r="K21" i="17"/>
  <c r="K23" i="17" s="1"/>
  <c r="K20" i="20"/>
  <c r="K19" i="20"/>
  <c r="P53" i="18"/>
  <c r="P50" i="18"/>
  <c r="P49" i="18"/>
  <c r="L67" i="18"/>
  <c r="K47" i="20" l="1"/>
  <c r="K50" i="20" s="1"/>
  <c r="L70" i="18"/>
  <c r="P70" i="18" s="1"/>
  <c r="K48" i="20"/>
  <c r="K51" i="20" s="1"/>
  <c r="K52" i="20" s="1"/>
  <c r="P67" i="18"/>
</calcChain>
</file>

<file path=xl/sharedStrings.xml><?xml version="1.0" encoding="utf-8"?>
<sst xmlns="http://schemas.openxmlformats.org/spreadsheetml/2006/main" count="355" uniqueCount="320">
  <si>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</si>
  <si>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</si>
  <si>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</si>
  <si>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</si>
  <si>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</si>
  <si>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</si>
  <si>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</si>
  <si>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</si>
  <si>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</si>
  <si>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</si>
  <si>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</si>
  <si>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</si>
  <si>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</si>
  <si>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</si>
  <si>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</si>
  <si>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</si>
  <si>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</si>
  <si>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</si>
  <si>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</si>
  <si>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</si>
  <si>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</si>
  <si>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</si>
  <si>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</si>
  <si>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</si>
  <si>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</si>
  <si>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</si>
  <si>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</si>
  <si>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</si>
  <si>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</si>
  <si>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</si>
  <si>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</si>
  <si>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</si>
  <si>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</si>
  <si>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</si>
  <si>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</si>
  <si>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</si>
  <si>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</si>
  <si>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</si>
  <si>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</si>
  <si>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</si>
  <si>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</si>
  <si>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</si>
  <si>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</si>
  <si>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</si>
  <si>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</si>
  <si>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</si>
  <si>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</si>
  <si>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</si>
  <si>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</si>
  <si>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</si>
  <si>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</si>
  <si>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</si>
  <si>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</si>
  <si>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</si>
  <si>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</si>
  <si>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</si>
  <si>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</si>
  <si>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</si>
  <si>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</si>
  <si>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</si>
  <si>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</si>
  <si>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</si>
  <si>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</si>
  <si>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</si>
  <si>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</si>
  <si>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</si>
  <si>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</si>
  <si>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</si>
  <si>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</si>
  <si>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</si>
  <si>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</si>
  <si>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</si>
  <si>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</si>
  <si>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</si>
  <si>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</si>
  <si>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</si>
  <si>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</si>
  <si>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</si>
  <si>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</si>
  <si>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</si>
  <si>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</si>
  <si>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</si>
  <si>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</si>
  <si>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</si>
  <si>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</si>
  <si>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</si>
  <si>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</si>
  <si>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</si>
  <si>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</si>
  <si>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</si>
  <si>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</si>
  <si>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</si>
  <si>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</si>
  <si>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</si>
  <si>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</si>
  <si>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</si>
  <si>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</si>
  <si>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</si>
  <si>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</si>
  <si>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</si>
  <si>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</si>
  <si>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</si>
  <si>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</si>
  <si>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</si>
  <si>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</si>
  <si>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</si>
  <si>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</si>
  <si>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</si>
  <si>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</si>
  <si>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</si>
  <si>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</si>
  <si>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</si>
  <si>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</si>
  <si>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</si>
  <si>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</si>
  <si>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</si>
  <si>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</si>
  <si>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</si>
  <si>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</si>
  <si>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</si>
  <si>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</si>
  <si>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</si>
  <si>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</si>
  <si>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</si>
  <si>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</si>
  <si>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</si>
  <si>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</si>
  <si>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</si>
  <si>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</si>
  <si>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</si>
  <si>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</si>
  <si>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</si>
  <si>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</si>
  <si>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</si>
  <si>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</si>
  <si>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</si>
  <si>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</si>
  <si>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</si>
  <si>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</si>
  <si>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</si>
  <si>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</si>
  <si>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</si>
  <si>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</si>
  <si>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</si>
  <si>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</si>
  <si>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</si>
  <si>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</si>
  <si>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</si>
  <si>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</si>
  <si>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</si>
  <si>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</si>
  <si>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</si>
  <si>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</si>
  <si>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</si>
  <si>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</si>
  <si>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</si>
  <si>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</si>
  <si>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</si>
  <si>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</si>
  <si>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</si>
  <si>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</si>
  <si>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</si>
  <si>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</si>
  <si>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</si>
  <si>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</si>
  <si>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</si>
  <si>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</si>
  <si>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</si>
  <si>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</si>
  <si>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</si>
  <si>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</si>
  <si>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</si>
  <si>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</si>
  <si>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</si>
  <si>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</si>
  <si>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</si>
  <si>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</si>
  <si>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</si>
  <si>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</si>
  <si>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</si>
  <si>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</si>
  <si>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</si>
  <si>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</si>
  <si>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</si>
  <si>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</si>
  <si>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</si>
  <si>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</si>
  <si>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</si>
  <si>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</si>
  <si>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</si>
  <si>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</si>
  <si>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</si>
  <si>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</si>
  <si>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</si>
  <si>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</si>
  <si>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</si>
  <si>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</si>
  <si>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</si>
  <si>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</si>
  <si>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</si>
  <si>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</si>
  <si>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</si>
  <si>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</si>
  <si>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</si>
  <si>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</si>
  <si>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</si>
  <si>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</si>
  <si>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</si>
  <si>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</si>
  <si>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</si>
  <si>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</si>
  <si>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</si>
  <si>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</si>
  <si>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</si>
  <si>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</si>
  <si>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</si>
  <si>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</si>
  <si>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</si>
  <si>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</si>
  <si>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</si>
  <si>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</si>
  <si>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</si>
  <si>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</si>
  <si>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</si>
  <si>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</si>
  <si>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</si>
  <si>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</si>
  <si>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</si>
  <si>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</si>
  <si>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</si>
  <si>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</si>
  <si>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</si>
  <si>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</si>
  <si>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</si>
  <si>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</si>
  <si>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</si>
  <si>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</si>
  <si>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</si>
  <si>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</si>
  <si>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</si>
  <si>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</si>
  <si>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</si>
  <si>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</si>
  <si>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</si>
  <si>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</si>
  <si>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</si>
  <si>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</si>
  <si>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</si>
  <si>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</si>
  <si>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</si>
  <si>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</si>
  <si>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</si>
  <si>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</si>
  <si>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</si>
  <si>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</si>
  <si>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</si>
  <si>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</si>
  <si>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</si>
  <si>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</si>
  <si>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</si>
  <si>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</si>
  <si>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</si>
  <si>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</si>
  <si>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</si>
  <si>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</si>
  <si>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</si>
  <si>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</si>
  <si>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</si>
  <si>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</si>
  <si>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</si>
  <si>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</si>
  <si>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</si>
  <si>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</si>
  <si>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</si>
  <si>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</si>
  <si>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</si>
  <si>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</si>
  <si>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</si>
  <si>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</si>
  <si>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</si>
  <si>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</si>
  <si>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</si>
  <si>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(krajem izvještajnog razdoblja)</t>
  </si>
  <si>
    <t>Prethodno razdoblje</t>
  </si>
  <si>
    <t>Tekuće razdoblje</t>
  </si>
  <si>
    <t>01671910</t>
  </si>
  <si>
    <t>080245039</t>
  </si>
  <si>
    <t>71149912416</t>
  </si>
  <si>
    <t>ATLANTIC GRUPA d.d.</t>
  </si>
  <si>
    <t>ZAGREB</t>
  </si>
  <si>
    <t>MIRAMARSKA 23</t>
  </si>
  <si>
    <t>atlantic@atlantic.hr</t>
  </si>
  <si>
    <t>www.atlantic.hr</t>
  </si>
  <si>
    <t>DA</t>
  </si>
  <si>
    <t>ATLANTIC TRADE DOO ZAGREB</t>
  </si>
  <si>
    <t>03785793</t>
  </si>
  <si>
    <t>DROGA KOLINSKA DD</t>
  </si>
  <si>
    <t>LJUBLJANA</t>
  </si>
  <si>
    <t>2114011000</t>
  </si>
  <si>
    <t>BEOGRAD</t>
  </si>
  <si>
    <t>17173006</t>
  </si>
  <si>
    <t>07026447</t>
  </si>
  <si>
    <t>ATLANTIC TRADE DOO LJUBLJANA</t>
  </si>
  <si>
    <t>1786164000</t>
  </si>
  <si>
    <t>Ilinčić Tatjana</t>
  </si>
  <si>
    <t>012413927</t>
  </si>
  <si>
    <t>012413002</t>
  </si>
  <si>
    <t>tatjana.ilincic@atlanticgrupa.com</t>
  </si>
  <si>
    <t>Stanković Zoran</t>
  </si>
  <si>
    <t>Obveznik: Atlantic Grupa d.d.</t>
  </si>
  <si>
    <t xml:space="preserve">     1. Kamate, tečajne razlike, dividende i slični prihodi iz odnosa s povezanim
         povezanim poduzetnicima</t>
  </si>
  <si>
    <t xml:space="preserve">     2. Kamate, tečajne razlike, dividende, slični prihodi iz odnosa s nepovezanim
          nepovezanim poduzetnicima i drugim osobama</t>
  </si>
  <si>
    <t>Grad Zagreb</t>
  </si>
  <si>
    <t>SOKO ŠTARK D.O.O.</t>
  </si>
  <si>
    <t>GRAND PROM D.O.O.</t>
  </si>
  <si>
    <t>Q2 2016</t>
  </si>
  <si>
    <t>Diff</t>
  </si>
  <si>
    <t>7010</t>
  </si>
  <si>
    <t>stanje na dan 31.03.2018.</t>
  </si>
  <si>
    <t>u razdoblju 01.01.2018. do 31.03.2018.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</si>
</sst>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n_-;\-* #,##0.00\ _k_n_-;_-* &quot;-&quot;??\ _k_n_-;_-@_-"/>
    <numFmt numFmtId="164" formatCode="000"/>
    <numFmt numFmtId="165" formatCode="_-[$€-2]\ * #,##0.00000_-;\-[$€-2]\ * #,##0.00000_-;_-[$€-2]\ * &quot;-&quot;??_-"/>
    <numFmt numFmtId="166" formatCode="_-* #,##0\ _k_n_-;\-* #,##0\ _k_n_-;_-* &quot;-&quot;??\ _k_n_-;_-@_-"/>
  </numFmts>
  <fonts count="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u/>
      <sz val="7.5"/>
      <color indexed="12"/>
      <name val="Geneva"/>
      <family val="2"/>
    </font>
    <font>
      <sz val="10"/>
      <name val="Arial CE"/>
      <charset val="238"/>
    </font>
    <font>
      <i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lightGray">
        <fgColor indexed="22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>
      <alignment vertical="top"/>
    </xf>
    <xf numFmtId="0" fontId="10" fillId="0" borderId="0"/>
    <xf numFmtId="0" fontId="14" fillId="0" borderId="0">
      <alignment vertical="top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2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82">
    <xf numFmtId="0" fontId="0" fillId="0" borderId="0" xfId="0"/>
    <xf numFmtId="164" fontId="7" fillId="0" borderId="1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3" fontId="5" fillId="0" borderId="4" xfId="0" applyNumberFormat="1" applyFont="1" applyFill="1" applyBorder="1" applyAlignment="1" applyProtection="1">
      <alignment vertical="center"/>
      <protection locked="0"/>
    </xf>
    <xf numFmtId="164" fontId="7" fillId="0" borderId="6" xfId="0" applyNumberFormat="1" applyFont="1" applyFill="1" applyBorder="1" applyAlignment="1">
      <alignment horizontal="center" vertical="center"/>
    </xf>
    <xf numFmtId="0" fontId="10" fillId="0" borderId="0" xfId="2" applyFont="1" applyAlignment="1"/>
    <xf numFmtId="0" fontId="4" fillId="0" borderId="0" xfId="2" applyFont="1" applyAlignment="1"/>
    <xf numFmtId="0" fontId="10" fillId="0" borderId="7" xfId="2" applyFont="1" applyFill="1" applyBorder="1" applyAlignment="1" applyProtection="1">
      <alignment horizontal="center" vertical="center"/>
      <protection locked="0" hidden="1"/>
    </xf>
    <xf numFmtId="0" fontId="7" fillId="0" borderId="0" xfId="2" applyFont="1" applyFill="1" applyBorder="1" applyAlignment="1" applyProtection="1">
      <alignment horizontal="left" vertical="center"/>
      <protection hidden="1"/>
    </xf>
    <xf numFmtId="0" fontId="8" fillId="0" borderId="0" xfId="2" applyFont="1" applyFill="1" applyBorder="1" applyAlignment="1" applyProtection="1">
      <alignment vertical="center"/>
      <protection hidden="1"/>
    </xf>
    <xf numFmtId="0" fontId="8" fillId="0" borderId="0" xfId="2" applyFont="1" applyFill="1" applyBorder="1" applyAlignment="1" applyProtection="1">
      <alignment horizontal="center" vertical="center" wrapText="1"/>
      <protection hidden="1"/>
    </xf>
    <xf numFmtId="0" fontId="10" fillId="0" borderId="0" xfId="2" applyFont="1" applyBorder="1" applyAlignment="1" applyProtection="1">
      <protection hidden="1"/>
    </xf>
    <xf numFmtId="0" fontId="17" fillId="0" borderId="0" xfId="2" applyFont="1" applyBorder="1" applyAlignment="1" applyProtection="1">
      <alignment horizontal="right" vertical="center" wrapText="1"/>
      <protection hidden="1"/>
    </xf>
    <xf numFmtId="0" fontId="17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7" fillId="0" borderId="0" xfId="2" applyFont="1" applyFill="1" applyBorder="1" applyAlignment="1" applyProtection="1">
      <alignment horizontal="left" vertical="center"/>
      <protection hidden="1"/>
    </xf>
    <xf numFmtId="0" fontId="10" fillId="0" borderId="0" xfId="2" applyFont="1" applyBorder="1" applyAlignment="1" applyProtection="1">
      <alignment horizontal="left"/>
      <protection hidden="1"/>
    </xf>
    <xf numFmtId="0" fontId="10" fillId="0" borderId="0" xfId="2" applyFont="1" applyBorder="1" applyAlignment="1" applyProtection="1">
      <alignment vertical="top"/>
      <protection hidden="1"/>
    </xf>
    <xf numFmtId="0" fontId="10" fillId="0" borderId="0" xfId="2" applyFont="1" applyBorder="1" applyAlignment="1" applyProtection="1">
      <alignment horizontal="right"/>
      <protection hidden="1"/>
    </xf>
    <xf numFmtId="0" fontId="7" fillId="0" borderId="0" xfId="2" applyFont="1" applyFill="1" applyBorder="1" applyAlignment="1" applyProtection="1">
      <alignment horizontal="right" vertical="center"/>
      <protection locked="0" hidden="1"/>
    </xf>
    <xf numFmtId="0" fontId="8" fillId="0" borderId="0" xfId="2" applyFont="1" applyBorder="1" applyAlignment="1" applyProtection="1">
      <protection hidden="1"/>
    </xf>
    <xf numFmtId="0" fontId="7" fillId="0" borderId="0" xfId="2" applyFont="1" applyBorder="1" applyAlignment="1" applyProtection="1">
      <alignment vertical="top"/>
      <protection hidden="1"/>
    </xf>
    <xf numFmtId="0" fontId="10" fillId="0" borderId="0" xfId="2" applyFont="1" applyFill="1" applyBorder="1" applyAlignment="1" applyProtection="1">
      <protection hidden="1"/>
    </xf>
    <xf numFmtId="0" fontId="10" fillId="0" borderId="0" xfId="2" applyFont="1" applyBorder="1" applyAlignment="1" applyProtection="1">
      <alignment horizontal="center" vertical="center"/>
      <protection locked="0" hidden="1"/>
    </xf>
    <xf numFmtId="0" fontId="10" fillId="0" borderId="0" xfId="2" applyFont="1" applyBorder="1" applyAlignment="1" applyProtection="1">
      <alignment vertical="top" wrapText="1"/>
      <protection hidden="1"/>
    </xf>
    <xf numFmtId="0" fontId="10" fillId="0" borderId="0" xfId="2" applyFont="1" applyBorder="1" applyAlignment="1" applyProtection="1">
      <alignment wrapText="1"/>
      <protection hidden="1"/>
    </xf>
    <xf numFmtId="0" fontId="10" fillId="0" borderId="0" xfId="2" applyFont="1" applyBorder="1" applyAlignment="1" applyProtection="1">
      <alignment horizontal="right" vertical="top"/>
      <protection hidden="1"/>
    </xf>
    <xf numFmtId="0" fontId="10" fillId="0" borderId="0" xfId="2" applyFont="1" applyBorder="1" applyAlignment="1" applyProtection="1">
      <alignment horizontal="center" vertical="top"/>
      <protection hidden="1"/>
    </xf>
    <xf numFmtId="0" fontId="10" fillId="0" borderId="0" xfId="2" applyFont="1" applyBorder="1" applyAlignment="1" applyProtection="1">
      <alignment horizontal="center"/>
      <protection hidden="1"/>
    </xf>
    <xf numFmtId="0" fontId="10" fillId="0" borderId="0" xfId="2" applyFont="1" applyBorder="1" applyAlignment="1"/>
    <xf numFmtId="0" fontId="10" fillId="0" borderId="0" xfId="2" applyFont="1" applyBorder="1" applyAlignment="1" applyProtection="1">
      <alignment horizontal="left" vertical="top"/>
      <protection hidden="1"/>
    </xf>
    <xf numFmtId="0" fontId="10" fillId="0" borderId="8" xfId="2" applyFont="1" applyBorder="1" applyAlignment="1" applyProtection="1">
      <protection hidden="1"/>
    </xf>
    <xf numFmtId="0" fontId="10" fillId="0" borderId="0" xfId="2" applyFont="1" applyBorder="1" applyAlignment="1" applyProtection="1">
      <alignment vertical="center"/>
      <protection hidden="1"/>
    </xf>
    <xf numFmtId="0" fontId="10" fillId="0" borderId="9" xfId="2" applyFont="1" applyBorder="1" applyAlignment="1" applyProtection="1">
      <protection hidden="1"/>
    </xf>
    <xf numFmtId="0" fontId="10" fillId="0" borderId="9" xfId="2" applyFont="1" applyBorder="1" applyAlignment="1"/>
    <xf numFmtId="0" fontId="14" fillId="0" borderId="0" xfId="4">
      <alignment vertical="top"/>
    </xf>
    <xf numFmtId="0" fontId="14" fillId="0" borderId="0" xfId="4" applyAlignment="1"/>
    <xf numFmtId="0" fontId="23" fillId="0" borderId="0" xfId="4" applyFont="1" applyAlignment="1"/>
    <xf numFmtId="0" fontId="24" fillId="0" borderId="0" xfId="4" applyFont="1" applyFill="1" applyBorder="1" applyAlignment="1">
      <alignment horizontal="center" vertical="center" wrapText="1"/>
    </xf>
    <xf numFmtId="0" fontId="25" fillId="0" borderId="0" xfId="4" applyFont="1" applyFill="1" applyBorder="1" applyAlignment="1" applyProtection="1">
      <alignment horizontal="center" vertical="center"/>
      <protection hidden="1"/>
    </xf>
    <xf numFmtId="164" fontId="26" fillId="0" borderId="1" xfId="0" applyNumberFormat="1" applyFont="1" applyFill="1" applyBorder="1" applyAlignment="1">
      <alignment horizontal="center" vertical="center"/>
    </xf>
    <xf numFmtId="164" fontId="26" fillId="0" borderId="6" xfId="0" applyNumberFormat="1" applyFont="1" applyFill="1" applyBorder="1" applyAlignment="1">
      <alignment horizontal="center" vertical="center"/>
    </xf>
    <xf numFmtId="164" fontId="26" fillId="0" borderId="4" xfId="0" applyNumberFormat="1" applyFont="1" applyFill="1" applyBorder="1" applyAlignment="1">
      <alignment horizontal="center" vertical="center"/>
    </xf>
    <xf numFmtId="0" fontId="19" fillId="0" borderId="0" xfId="4" applyFont="1" applyBorder="1" applyAlignment="1" applyProtection="1">
      <alignment vertical="center"/>
      <protection hidden="1"/>
    </xf>
    <xf numFmtId="0" fontId="10" fillId="0" borderId="0" xfId="2" applyFont="1" applyBorder="1" applyAlignment="1" applyProtection="1">
      <alignment horizontal="right" wrapText="1"/>
      <protection hidden="1"/>
    </xf>
    <xf numFmtId="0" fontId="10" fillId="0" borderId="0" xfId="2" applyFont="1" applyBorder="1" applyAlignment="1" applyProtection="1">
      <alignment horizontal="right" vertical="center"/>
      <protection hidden="1"/>
    </xf>
    <xf numFmtId="0" fontId="0" fillId="0" borderId="0" xfId="0" applyFill="1"/>
    <xf numFmtId="3" fontId="5" fillId="0" borderId="1" xfId="0" applyNumberFormat="1" applyFont="1" applyFill="1" applyBorder="1" applyAlignment="1" applyProtection="1">
      <alignment vertical="center"/>
      <protection hidden="1"/>
    </xf>
    <xf numFmtId="3" fontId="5" fillId="0" borderId="6" xfId="0" applyNumberFormat="1" applyFont="1" applyFill="1" applyBorder="1" applyAlignment="1" applyProtection="1">
      <alignment vertical="center"/>
      <protection hidden="1"/>
    </xf>
    <xf numFmtId="0" fontId="20" fillId="0" borderId="10" xfId="0" applyFont="1" applyFill="1" applyBorder="1" applyAlignment="1">
      <alignment vertical="center"/>
    </xf>
    <xf numFmtId="0" fontId="11" fillId="0" borderId="11" xfId="0" applyFont="1" applyFill="1" applyBorder="1" applyAlignment="1" applyProtection="1">
      <alignment horizontal="center" vertical="center" wrapText="1"/>
      <protection hidden="1"/>
    </xf>
    <xf numFmtId="0" fontId="11" fillId="0" borderId="11" xfId="0" applyFont="1" applyFill="1" applyBorder="1" applyAlignment="1" applyProtection="1">
      <alignment horizontal="center" vertical="center"/>
      <protection hidden="1"/>
    </xf>
    <xf numFmtId="0" fontId="7" fillId="0" borderId="12" xfId="0" applyFont="1" applyFill="1" applyBorder="1" applyAlignment="1" applyProtection="1">
      <alignment horizontal="center" vertical="center" wrapText="1"/>
      <protection hidden="1"/>
    </xf>
    <xf numFmtId="0" fontId="11" fillId="0" borderId="13" xfId="0" applyFont="1" applyFill="1" applyBorder="1" applyAlignment="1" applyProtection="1">
      <alignment horizontal="center" vertical="center" wrapText="1"/>
      <protection hidden="1"/>
    </xf>
    <xf numFmtId="0" fontId="11" fillId="0" borderId="12" xfId="0" applyFont="1" applyFill="1" applyBorder="1" applyAlignment="1" applyProtection="1">
      <alignment horizontal="center" vertical="center" wrapText="1"/>
      <protection hidden="1"/>
    </xf>
    <xf numFmtId="3" fontId="5" fillId="0" borderId="4" xfId="0" applyNumberFormat="1" applyFont="1" applyFill="1" applyBorder="1" applyAlignment="1" applyProtection="1">
      <alignment vertical="center"/>
      <protection hidden="1"/>
    </xf>
    <xf numFmtId="0" fontId="0" fillId="0" borderId="10" xfId="0" applyFill="1" applyBorder="1"/>
    <xf numFmtId="0" fontId="11" fillId="0" borderId="12" xfId="0" applyFont="1" applyFill="1" applyBorder="1" applyAlignment="1" applyProtection="1">
      <alignment horizontal="center" vertical="center"/>
      <protection hidden="1"/>
    </xf>
    <xf numFmtId="0" fontId="11" fillId="0" borderId="12" xfId="0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14" fontId="25" fillId="0" borderId="0" xfId="4" applyNumberFormat="1" applyFont="1" applyFill="1" applyBorder="1" applyAlignment="1" applyProtection="1">
      <alignment horizontal="center" vertical="center"/>
      <protection locked="0" hidden="1"/>
    </xf>
    <xf numFmtId="0" fontId="26" fillId="0" borderId="12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49" fontId="27" fillId="0" borderId="12" xfId="0" applyNumberFormat="1" applyFont="1" applyFill="1" applyBorder="1" applyAlignment="1">
      <alignment horizontal="center" vertical="center" wrapText="1"/>
    </xf>
    <xf numFmtId="49" fontId="27" fillId="0" borderId="12" xfId="0" applyNumberFormat="1" applyFont="1" applyFill="1" applyBorder="1" applyAlignment="1">
      <alignment horizontal="center" vertical="center"/>
    </xf>
    <xf numFmtId="0" fontId="10" fillId="0" borderId="8" xfId="2" applyFont="1" applyBorder="1" applyAlignment="1"/>
    <xf numFmtId="0" fontId="10" fillId="0" borderId="15" xfId="2" applyFont="1" applyBorder="1" applyAlignment="1"/>
    <xf numFmtId="0" fontId="8" fillId="0" borderId="16" xfId="2" applyFont="1" applyFill="1" applyBorder="1" applyAlignment="1" applyProtection="1">
      <alignment horizontal="left" vertical="center" wrapText="1"/>
      <protection hidden="1"/>
    </xf>
    <xf numFmtId="0" fontId="8" fillId="0" borderId="7" xfId="2" applyFont="1" applyFill="1" applyBorder="1" applyAlignment="1" applyProtection="1">
      <alignment vertical="center"/>
      <protection hidden="1"/>
    </xf>
    <xf numFmtId="0" fontId="10" fillId="0" borderId="16" xfId="2" applyFont="1" applyBorder="1" applyAlignment="1" applyProtection="1">
      <alignment horizontal="left" vertical="center" wrapText="1"/>
      <protection hidden="1"/>
    </xf>
    <xf numFmtId="0" fontId="10" fillId="0" borderId="7" xfId="2" applyFont="1" applyBorder="1" applyAlignment="1" applyProtection="1">
      <protection hidden="1"/>
    </xf>
    <xf numFmtId="0" fontId="17" fillId="0" borderId="0" xfId="2" applyFont="1" applyBorder="1" applyAlignment="1" applyProtection="1">
      <alignment horizontal="right"/>
      <protection hidden="1"/>
    </xf>
    <xf numFmtId="0" fontId="10" fillId="0" borderId="16" xfId="2" applyFont="1" applyFill="1" applyBorder="1" applyAlignment="1" applyProtection="1">
      <protection hidden="1"/>
    </xf>
    <xf numFmtId="0" fontId="10" fillId="0" borderId="16" xfId="2" applyFont="1" applyBorder="1" applyAlignment="1" applyProtection="1">
      <alignment wrapText="1"/>
      <protection hidden="1"/>
    </xf>
    <xf numFmtId="0" fontId="10" fillId="0" borderId="7" xfId="2" applyFont="1" applyBorder="1" applyAlignment="1" applyProtection="1">
      <alignment horizontal="right"/>
      <protection hidden="1"/>
    </xf>
    <xf numFmtId="0" fontId="10" fillId="0" borderId="16" xfId="2" applyFont="1" applyBorder="1" applyAlignment="1" applyProtection="1">
      <protection hidden="1"/>
    </xf>
    <xf numFmtId="0" fontId="10" fillId="0" borderId="7" xfId="2" applyFont="1" applyBorder="1" applyAlignment="1" applyProtection="1">
      <alignment horizontal="right" wrapText="1"/>
      <protection hidden="1"/>
    </xf>
    <xf numFmtId="0" fontId="7" fillId="0" borderId="16" xfId="2" applyFont="1" applyFill="1" applyBorder="1" applyAlignment="1" applyProtection="1">
      <alignment horizontal="right" vertical="center"/>
      <protection locked="0" hidden="1"/>
    </xf>
    <xf numFmtId="0" fontId="10" fillId="0" borderId="16" xfId="2" applyFont="1" applyBorder="1" applyAlignment="1" applyProtection="1">
      <alignment vertical="top"/>
      <protection hidden="1"/>
    </xf>
    <xf numFmtId="0" fontId="10" fillId="0" borderId="16" xfId="2" applyFont="1" applyBorder="1" applyAlignment="1" applyProtection="1">
      <alignment horizontal="left" vertical="top" wrapText="1"/>
      <protection hidden="1"/>
    </xf>
    <xf numFmtId="0" fontId="10" fillId="0" borderId="7" xfId="2" applyFont="1" applyBorder="1" applyAlignment="1"/>
    <xf numFmtId="0" fontId="10" fillId="0" borderId="16" xfId="2" applyFont="1" applyBorder="1" applyAlignment="1" applyProtection="1">
      <alignment horizontal="left" vertical="top" indent="2"/>
      <protection hidden="1"/>
    </xf>
    <xf numFmtId="0" fontId="10" fillId="0" borderId="16" xfId="2" applyFont="1" applyBorder="1" applyAlignment="1" applyProtection="1">
      <alignment horizontal="left" vertical="top" wrapText="1" indent="2"/>
      <protection hidden="1"/>
    </xf>
    <xf numFmtId="0" fontId="10" fillId="0" borderId="7" xfId="2" applyFont="1" applyBorder="1" applyAlignment="1" applyProtection="1">
      <alignment horizontal="right" vertical="top"/>
      <protection hidden="1"/>
    </xf>
    <xf numFmtId="49" fontId="7" fillId="0" borderId="16" xfId="2" applyNumberFormat="1" applyFont="1" applyBorder="1" applyAlignment="1" applyProtection="1">
      <alignment horizontal="center" vertical="center"/>
      <protection locked="0" hidden="1"/>
    </xf>
    <xf numFmtId="0" fontId="10" fillId="0" borderId="7" xfId="2" applyFont="1" applyBorder="1" applyAlignment="1" applyProtection="1">
      <alignment horizontal="left" vertical="top"/>
      <protection hidden="1"/>
    </xf>
    <xf numFmtId="0" fontId="10" fillId="0" borderId="16" xfId="2" applyFont="1" applyBorder="1" applyAlignment="1" applyProtection="1">
      <alignment horizontal="left"/>
      <protection hidden="1"/>
    </xf>
    <xf numFmtId="0" fontId="10" fillId="0" borderId="15" xfId="2" applyFont="1" applyBorder="1" applyAlignment="1" applyProtection="1">
      <protection hidden="1"/>
    </xf>
    <xf numFmtId="0" fontId="10" fillId="0" borderId="7" xfId="2" applyFont="1" applyBorder="1" applyAlignment="1" applyProtection="1">
      <alignment horizontal="left"/>
      <protection hidden="1"/>
    </xf>
    <xf numFmtId="0" fontId="10" fillId="0" borderId="16" xfId="2" applyFont="1" applyFill="1" applyBorder="1" applyAlignment="1" applyProtection="1">
      <alignment vertical="center"/>
      <protection hidden="1"/>
    </xf>
    <xf numFmtId="0" fontId="19" fillId="0" borderId="16" xfId="4" applyFont="1" applyFill="1" applyBorder="1" applyAlignment="1" applyProtection="1">
      <alignment vertical="center"/>
      <protection hidden="1"/>
    </xf>
    <xf numFmtId="0" fontId="19" fillId="0" borderId="0" xfId="4" applyFont="1" applyBorder="1" applyAlignment="1" applyProtection="1">
      <alignment horizontal="left"/>
      <protection hidden="1"/>
    </xf>
    <xf numFmtId="0" fontId="14" fillId="0" borderId="0" xfId="4" applyBorder="1" applyAlignment="1"/>
    <xf numFmtId="0" fontId="14" fillId="0" borderId="16" xfId="4" applyBorder="1" applyAlignment="1"/>
    <xf numFmtId="0" fontId="7" fillId="0" borderId="7" xfId="2" applyFont="1" applyBorder="1" applyAlignment="1" applyProtection="1">
      <alignment vertical="center"/>
      <protection hidden="1"/>
    </xf>
    <xf numFmtId="0" fontId="10" fillId="0" borderId="17" xfId="2" applyFont="1" applyBorder="1" applyAlignment="1" applyProtection="1">
      <protection hidden="1"/>
    </xf>
    <xf numFmtId="0" fontId="10" fillId="0" borderId="18" xfId="2" applyFont="1" applyFill="1" applyBorder="1" applyAlignment="1" applyProtection="1">
      <alignment horizontal="right" vertical="top" wrapText="1"/>
      <protection hidden="1"/>
    </xf>
    <xf numFmtId="0" fontId="10" fillId="0" borderId="19" xfId="2" applyFont="1" applyFill="1" applyBorder="1" applyAlignment="1" applyProtection="1">
      <alignment horizontal="right" vertical="top" wrapText="1"/>
      <protection hidden="1"/>
    </xf>
    <xf numFmtId="0" fontId="10" fillId="0" borderId="19" xfId="2" applyFont="1" applyFill="1" applyBorder="1" applyAlignment="1" applyProtection="1">
      <protection hidden="1"/>
    </xf>
    <xf numFmtId="0" fontId="10" fillId="0" borderId="20" xfId="2" applyFont="1" applyFill="1" applyBorder="1" applyAlignment="1" applyProtection="1">
      <protection hidden="1"/>
    </xf>
    <xf numFmtId="14" fontId="7" fillId="0" borderId="12" xfId="2" applyNumberFormat="1" applyFont="1" applyFill="1" applyBorder="1" applyAlignment="1" applyProtection="1">
      <alignment horizontal="center" vertical="center"/>
      <protection locked="0" hidden="1"/>
    </xf>
    <xf numFmtId="1" fontId="7" fillId="0" borderId="11" xfId="2" applyNumberFormat="1" applyFont="1" applyFill="1" applyBorder="1" applyAlignment="1" applyProtection="1">
      <alignment horizontal="center" vertical="center"/>
      <protection locked="0" hidden="1"/>
    </xf>
    <xf numFmtId="0" fontId="7" fillId="0" borderId="11" xfId="2" applyFont="1" applyFill="1" applyBorder="1" applyAlignment="1" applyProtection="1">
      <alignment horizontal="center" vertical="center"/>
      <protection locked="0" hidden="1"/>
    </xf>
    <xf numFmtId="49" fontId="7" fillId="0" borderId="11" xfId="2" applyNumberFormat="1" applyFont="1" applyFill="1" applyBorder="1" applyAlignment="1" applyProtection="1">
      <alignment horizontal="right" vertical="center"/>
      <protection locked="0" hidden="1"/>
    </xf>
    <xf numFmtId="0" fontId="7" fillId="0" borderId="7" xfId="2" applyFont="1" applyFill="1" applyBorder="1" applyAlignment="1" applyProtection="1">
      <alignment horizontal="right" vertical="center"/>
      <protection locked="0" hidden="1"/>
    </xf>
    <xf numFmtId="0" fontId="10" fillId="0" borderId="0" xfId="2" applyFont="1" applyFill="1" applyBorder="1" applyAlignment="1"/>
    <xf numFmtId="49" fontId="7" fillId="0" borderId="0" xfId="2" applyNumberFormat="1" applyFont="1" applyFill="1" applyBorder="1" applyAlignment="1" applyProtection="1">
      <alignment horizontal="center" vertical="center"/>
      <protection locked="0" hidden="1"/>
    </xf>
    <xf numFmtId="3" fontId="0" fillId="0" borderId="0" xfId="0" applyNumberFormat="1" applyFill="1"/>
    <xf numFmtId="3" fontId="11" fillId="0" borderId="4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Fill="1"/>
    <xf numFmtId="0" fontId="11" fillId="0" borderId="12" xfId="0" applyFont="1" applyFill="1" applyBorder="1" applyAlignment="1" applyProtection="1">
      <alignment horizontal="center" vertical="center" wrapText="1"/>
      <protection hidden="1"/>
    </xf>
    <xf numFmtId="3" fontId="5" fillId="2" borderId="1" xfId="0" applyNumberFormat="1" applyFont="1" applyFill="1" applyBorder="1" applyAlignment="1" applyProtection="1">
      <alignment vertical="center"/>
      <protection hidden="1"/>
    </xf>
    <xf numFmtId="3" fontId="5" fillId="2" borderId="6" xfId="0" applyNumberFormat="1" applyFont="1" applyFill="1" applyBorder="1" applyAlignment="1" applyProtection="1">
      <alignment vertical="center"/>
      <protection hidden="1"/>
    </xf>
    <xf numFmtId="0" fontId="7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4" fontId="33" fillId="0" borderId="0" xfId="0" applyNumberFormat="1" applyFont="1" applyFill="1"/>
    <xf numFmtId="3" fontId="11" fillId="0" borderId="4" xfId="0" applyNumberFormat="1" applyFont="1" applyFill="1" applyBorder="1" applyAlignment="1" applyProtection="1">
      <alignment vertical="center"/>
      <protection hidden="1"/>
    </xf>
    <xf numFmtId="3" fontId="11" fillId="0" borderId="1" xfId="0" applyNumberFormat="1" applyFont="1" applyFill="1" applyBorder="1" applyAlignment="1" applyProtection="1">
      <alignment vertical="center"/>
      <protection hidden="1"/>
    </xf>
    <xf numFmtId="166" fontId="0" fillId="0" borderId="0" xfId="0" applyNumberFormat="1" applyFill="1"/>
    <xf numFmtId="3" fontId="7" fillId="0" borderId="11" xfId="2" applyNumberFormat="1" applyFont="1" applyFill="1" applyBorder="1" applyAlignment="1" applyProtection="1">
      <alignment horizontal="right" vertical="center"/>
      <protection locked="0" hidden="1"/>
    </xf>
    <xf numFmtId="0" fontId="10" fillId="0" borderId="7" xfId="2" applyFont="1" applyBorder="1" applyAlignment="1" applyProtection="1">
      <alignment horizontal="right" vertical="center"/>
      <protection hidden="1"/>
    </xf>
    <xf numFmtId="0" fontId="10" fillId="0" borderId="16" xfId="2" applyFont="1" applyBorder="1" applyAlignment="1" applyProtection="1">
      <alignment horizontal="right"/>
      <protection hidden="1"/>
    </xf>
    <xf numFmtId="0" fontId="7" fillId="0" borderId="18" xfId="2" applyFont="1" applyFill="1" applyBorder="1" applyAlignment="1" applyProtection="1">
      <alignment horizontal="left" vertical="center"/>
      <protection locked="0" hidden="1"/>
    </xf>
    <xf numFmtId="0" fontId="10" fillId="0" borderId="19" xfId="2" applyFont="1" applyFill="1" applyBorder="1" applyAlignment="1">
      <alignment horizontal="left" vertical="center"/>
    </xf>
    <xf numFmtId="0" fontId="10" fillId="0" borderId="20" xfId="2" applyFont="1" applyFill="1" applyBorder="1" applyAlignment="1">
      <alignment horizontal="left" vertical="center"/>
    </xf>
    <xf numFmtId="0" fontId="10" fillId="0" borderId="7" xfId="2" applyFont="1" applyBorder="1" applyAlignment="1" applyProtection="1">
      <alignment horizontal="right" vertical="center" wrapText="1"/>
      <protection hidden="1"/>
    </xf>
    <xf numFmtId="0" fontId="10" fillId="0" borderId="0" xfId="2" applyFont="1" applyBorder="1" applyAlignment="1" applyProtection="1">
      <alignment horizontal="right" wrapText="1"/>
      <protection hidden="1"/>
    </xf>
    <xf numFmtId="0" fontId="10" fillId="0" borderId="7" xfId="2" applyFont="1" applyBorder="1" applyAlignment="1" applyProtection="1">
      <alignment horizontal="right" wrapText="1"/>
      <protection hidden="1"/>
    </xf>
    <xf numFmtId="49" fontId="7" fillId="0" borderId="18" xfId="2" applyNumberFormat="1" applyFont="1" applyFill="1" applyBorder="1" applyAlignment="1" applyProtection="1">
      <alignment horizontal="center" vertical="center"/>
      <protection locked="0" hidden="1"/>
    </xf>
    <xf numFmtId="49" fontId="7" fillId="0" borderId="20" xfId="2" applyNumberFormat="1" applyFont="1" applyFill="1" applyBorder="1" applyAlignment="1" applyProtection="1">
      <alignment horizontal="center" vertical="center"/>
      <protection locked="0" hidden="1"/>
    </xf>
    <xf numFmtId="0" fontId="7" fillId="0" borderId="7" xfId="2" applyFont="1" applyFill="1" applyBorder="1" applyAlignment="1" applyProtection="1">
      <alignment horizontal="left" vertical="center" wrapText="1"/>
      <protection hidden="1"/>
    </xf>
    <xf numFmtId="0" fontId="7" fillId="0" borderId="0" xfId="2" applyFont="1" applyFill="1" applyBorder="1" applyAlignment="1" applyProtection="1">
      <alignment horizontal="left" vertical="center" wrapText="1"/>
      <protection hidden="1"/>
    </xf>
    <xf numFmtId="0" fontId="7" fillId="0" borderId="16" xfId="2" applyFont="1" applyFill="1" applyBorder="1" applyAlignment="1" applyProtection="1">
      <alignment horizontal="left" vertical="center" wrapText="1"/>
      <protection hidden="1"/>
    </xf>
    <xf numFmtId="0" fontId="16" fillId="0" borderId="7" xfId="2" applyFont="1" applyBorder="1" applyAlignment="1" applyProtection="1">
      <alignment horizontal="center" vertical="center" wrapText="1"/>
      <protection hidden="1"/>
    </xf>
    <xf numFmtId="0" fontId="16" fillId="0" borderId="0" xfId="2" applyFont="1" applyBorder="1" applyAlignment="1" applyProtection="1">
      <alignment horizontal="center" vertical="center" wrapText="1"/>
      <protection hidden="1"/>
    </xf>
    <xf numFmtId="0" fontId="16" fillId="0" borderId="16" xfId="2" applyFont="1" applyBorder="1" applyAlignment="1" applyProtection="1">
      <alignment horizontal="center" vertical="center" wrapText="1"/>
      <protection hidden="1"/>
    </xf>
    <xf numFmtId="0" fontId="6" fillId="0" borderId="7" xfId="2" applyFont="1" applyBorder="1" applyAlignment="1" applyProtection="1">
      <alignment horizontal="right" vertical="center" wrapText="1"/>
      <protection hidden="1"/>
    </xf>
    <xf numFmtId="0" fontId="6" fillId="0" borderId="16" xfId="2" applyFont="1" applyBorder="1" applyAlignment="1" applyProtection="1">
      <alignment horizontal="right" wrapText="1"/>
      <protection hidden="1"/>
    </xf>
    <xf numFmtId="1" fontId="7" fillId="0" borderId="18" xfId="2" applyNumberFormat="1" applyFont="1" applyFill="1" applyBorder="1" applyAlignment="1" applyProtection="1">
      <alignment horizontal="center" vertical="center"/>
      <protection locked="0" hidden="1"/>
    </xf>
    <xf numFmtId="1" fontId="7" fillId="0" borderId="20" xfId="2" applyNumberFormat="1" applyFont="1" applyFill="1" applyBorder="1" applyAlignment="1" applyProtection="1">
      <alignment horizontal="center" vertical="center"/>
      <protection locked="0" hidden="1"/>
    </xf>
    <xf numFmtId="0" fontId="18" fillId="0" borderId="18" xfId="1" applyFont="1" applyFill="1" applyBorder="1" applyAlignment="1" applyProtection="1">
      <protection locked="0" hidden="1"/>
    </xf>
    <xf numFmtId="0" fontId="7" fillId="0" borderId="19" xfId="2" applyFont="1" applyFill="1" applyBorder="1" applyAlignment="1" applyProtection="1">
      <protection locked="0" hidden="1"/>
    </xf>
    <xf numFmtId="0" fontId="7" fillId="0" borderId="20" xfId="2" applyFont="1" applyFill="1" applyBorder="1" applyAlignment="1" applyProtection="1">
      <protection locked="0" hidden="1"/>
    </xf>
    <xf numFmtId="0" fontId="10" fillId="0" borderId="19" xfId="2" applyFont="1" applyFill="1" applyBorder="1" applyAlignment="1">
      <alignment horizontal="left"/>
    </xf>
    <xf numFmtId="0" fontId="10" fillId="0" borderId="20" xfId="2" applyFont="1" applyFill="1" applyBorder="1" applyAlignment="1">
      <alignment horizontal="left"/>
    </xf>
    <xf numFmtId="0" fontId="10" fillId="0" borderId="0" xfId="2" applyFont="1" applyBorder="1" applyAlignment="1" applyProtection="1">
      <alignment horizontal="right"/>
      <protection hidden="1"/>
    </xf>
    <xf numFmtId="0" fontId="10" fillId="0" borderId="0" xfId="2" applyFont="1" applyBorder="1" applyAlignment="1" applyProtection="1">
      <alignment horizontal="right" vertical="center"/>
      <protection hidden="1"/>
    </xf>
    <xf numFmtId="0" fontId="8" fillId="0" borderId="7" xfId="2" applyFont="1" applyBorder="1" applyAlignment="1" applyProtection="1">
      <alignment horizontal="center" vertical="center"/>
      <protection hidden="1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/>
    </xf>
    <xf numFmtId="0" fontId="10" fillId="0" borderId="16" xfId="2" applyFont="1" applyBorder="1" applyAlignment="1">
      <alignment horizontal="center"/>
    </xf>
    <xf numFmtId="0" fontId="7" fillId="0" borderId="18" xfId="2" applyFont="1" applyFill="1" applyBorder="1" applyAlignment="1" applyProtection="1">
      <alignment horizontal="right" vertical="center"/>
      <protection locked="0" hidden="1"/>
    </xf>
    <xf numFmtId="0" fontId="10" fillId="0" borderId="19" xfId="2" applyFont="1" applyFill="1" applyBorder="1" applyAlignment="1"/>
    <xf numFmtId="0" fontId="10" fillId="0" borderId="20" xfId="2" applyFont="1" applyFill="1" applyBorder="1" applyAlignment="1"/>
    <xf numFmtId="0" fontId="10" fillId="0" borderId="0" xfId="2" applyFont="1" applyBorder="1" applyAlignment="1" applyProtection="1">
      <alignment vertical="top" wrapText="1"/>
      <protection hidden="1"/>
    </xf>
    <xf numFmtId="0" fontId="10" fillId="0" borderId="0" xfId="2" applyFont="1" applyBorder="1" applyAlignment="1" applyProtection="1">
      <alignment wrapText="1"/>
      <protection hidden="1"/>
    </xf>
    <xf numFmtId="0" fontId="10" fillId="0" borderId="16" xfId="2" applyFont="1" applyBorder="1" applyAlignment="1" applyProtection="1">
      <alignment horizontal="right" wrapText="1"/>
      <protection hidden="1"/>
    </xf>
    <xf numFmtId="49" fontId="7" fillId="0" borderId="18" xfId="2" applyNumberFormat="1" applyFont="1" applyFill="1" applyBorder="1" applyAlignment="1" applyProtection="1">
      <alignment horizontal="left" vertical="center"/>
      <protection locked="0" hidden="1"/>
    </xf>
    <xf numFmtId="49" fontId="7" fillId="0" borderId="19" xfId="2" applyNumberFormat="1" applyFont="1" applyFill="1" applyBorder="1" applyAlignment="1" applyProtection="1">
      <alignment horizontal="left" vertical="center"/>
      <protection locked="0" hidden="1"/>
    </xf>
    <xf numFmtId="49" fontId="7" fillId="0" borderId="20" xfId="2" applyNumberFormat="1" applyFont="1" applyFill="1" applyBorder="1" applyAlignment="1" applyProtection="1">
      <alignment horizontal="left" vertical="center"/>
      <protection locked="0" hidden="1"/>
    </xf>
    <xf numFmtId="0" fontId="15" fillId="0" borderId="21" xfId="2" applyFont="1" applyBorder="1" applyAlignment="1"/>
    <xf numFmtId="0" fontId="15" fillId="0" borderId="8" xfId="2" applyFont="1" applyBorder="1" applyAlignment="1"/>
    <xf numFmtId="0" fontId="10" fillId="0" borderId="0" xfId="2" applyFont="1" applyBorder="1" applyAlignment="1" applyProtection="1">
      <alignment vertical="center"/>
      <protection hidden="1"/>
    </xf>
    <xf numFmtId="0" fontId="10" fillId="0" borderId="0" xfId="2" applyFont="1" applyBorder="1" applyAlignment="1" applyProtection="1">
      <alignment horizontal="center" vertical="top"/>
      <protection hidden="1"/>
    </xf>
    <xf numFmtId="0" fontId="10" fillId="0" borderId="0" xfId="2" applyFont="1" applyBorder="1" applyAlignment="1" applyProtection="1">
      <alignment horizontal="center"/>
      <protection hidden="1"/>
    </xf>
    <xf numFmtId="0" fontId="10" fillId="0" borderId="8" xfId="2" applyFont="1" applyBorder="1" applyAlignment="1" applyProtection="1">
      <alignment horizontal="center"/>
      <protection hidden="1"/>
    </xf>
    <xf numFmtId="0" fontId="7" fillId="0" borderId="19" xfId="2" applyFont="1" applyFill="1" applyBorder="1" applyAlignment="1" applyProtection="1">
      <alignment horizontal="left" vertical="center"/>
      <protection locked="0" hidden="1"/>
    </xf>
    <xf numFmtId="0" fontId="7" fillId="0" borderId="20" xfId="2" applyFont="1" applyFill="1" applyBorder="1" applyAlignment="1" applyProtection="1">
      <alignment horizontal="left" vertical="center"/>
      <protection locked="0" hidden="1"/>
    </xf>
    <xf numFmtId="0" fontId="10" fillId="0" borderId="19" xfId="2" applyFont="1" applyFill="1" applyBorder="1" applyAlignment="1" applyProtection="1">
      <alignment horizontal="center" vertical="top"/>
      <protection hidden="1"/>
    </xf>
    <xf numFmtId="0" fontId="10" fillId="0" borderId="19" xfId="2" applyFont="1" applyFill="1" applyBorder="1" applyAlignment="1" applyProtection="1">
      <alignment horizontal="center"/>
      <protection hidden="1"/>
    </xf>
    <xf numFmtId="49" fontId="18" fillId="0" borderId="18" xfId="1" applyNumberFormat="1" applyFont="1" applyFill="1" applyBorder="1" applyAlignment="1" applyProtection="1">
      <alignment horizontal="left" vertical="center"/>
      <protection locked="0" hidden="1"/>
    </xf>
    <xf numFmtId="0" fontId="28" fillId="0" borderId="0" xfId="4" applyFont="1" applyBorder="1" applyAlignment="1" applyProtection="1">
      <alignment horizontal="left"/>
      <protection hidden="1"/>
    </xf>
    <xf numFmtId="0" fontId="29" fillId="0" borderId="0" xfId="4" applyFont="1" applyBorder="1" applyAlignment="1"/>
    <xf numFmtId="0" fontId="19" fillId="0" borderId="0" xfId="4" applyFont="1" applyBorder="1" applyAlignment="1" applyProtection="1">
      <alignment horizontal="left"/>
      <protection hidden="1"/>
    </xf>
    <xf numFmtId="0" fontId="14" fillId="0" borderId="0" xfId="4" applyBorder="1" applyAlignment="1"/>
    <xf numFmtId="0" fontId="14" fillId="0" borderId="16" xfId="4" applyBorder="1" applyAlignment="1"/>
    <xf numFmtId="0" fontId="10" fillId="0" borderId="22" xfId="2" applyFont="1" applyBorder="1" applyAlignment="1" applyProtection="1">
      <alignment horizontal="center" vertical="top"/>
      <protection hidden="1"/>
    </xf>
    <xf numFmtId="0" fontId="10" fillId="0" borderId="22" xfId="2" applyFont="1" applyBorder="1" applyAlignment="1">
      <alignment horizontal="center"/>
    </xf>
    <xf numFmtId="0" fontId="10" fillId="0" borderId="23" xfId="2" applyFont="1" applyBorder="1" applyAlignment="1"/>
    <xf numFmtId="0" fontId="8" fillId="0" borderId="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7" fillId="0" borderId="32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vertical="center"/>
    </xf>
    <xf numFmtId="0" fontId="20" fillId="0" borderId="2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Alignment="1">
      <alignment vertical="center"/>
    </xf>
    <xf numFmtId="0" fontId="8" fillId="0" borderId="5" xfId="0" applyFont="1" applyFill="1" applyBorder="1" applyAlignment="1">
      <alignment horizontal="left" vertical="center" wrapText="1" indent="1"/>
    </xf>
    <xf numFmtId="0" fontId="8" fillId="0" borderId="26" xfId="0" applyFont="1" applyFill="1" applyBorder="1" applyAlignment="1">
      <alignment horizontal="left" vertical="center" wrapText="1" indent="1"/>
    </xf>
    <xf numFmtId="0" fontId="8" fillId="0" borderId="27" xfId="0" applyFont="1" applyFill="1" applyBorder="1" applyAlignment="1">
      <alignment horizontal="left" vertical="center" wrapText="1" indent="1"/>
    </xf>
    <xf numFmtId="0" fontId="7" fillId="0" borderId="14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20" fillId="0" borderId="28" xfId="0" applyFont="1" applyFill="1" applyBorder="1" applyAlignment="1">
      <alignment vertical="center"/>
    </xf>
    <xf numFmtId="0" fontId="20" fillId="0" borderId="29" xfId="0" applyFont="1" applyFill="1" applyBorder="1" applyAlignment="1">
      <alignment vertical="center"/>
    </xf>
    <xf numFmtId="0" fontId="7" fillId="0" borderId="25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 applyProtection="1">
      <alignment horizontal="center" vertical="center" wrapText="1"/>
      <protection hidden="1"/>
    </xf>
    <xf numFmtId="0" fontId="7" fillId="0" borderId="18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2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19" xfId="0" applyFont="1" applyFill="1" applyBorder="1" applyAlignment="1" applyProtection="1">
      <alignment horizontal="center" vertical="top" wrapText="1"/>
      <protection hidden="1"/>
    </xf>
    <xf numFmtId="0" fontId="12" fillId="0" borderId="13" xfId="0" applyFont="1" applyFill="1" applyBorder="1" applyAlignment="1" applyProtection="1">
      <alignment vertical="center" wrapText="1"/>
      <protection hidden="1"/>
    </xf>
    <xf numFmtId="0" fontId="12" fillId="0" borderId="28" xfId="0" applyFont="1" applyFill="1" applyBorder="1" applyAlignment="1" applyProtection="1">
      <alignment vertical="center" wrapText="1"/>
      <protection hidden="1"/>
    </xf>
    <xf numFmtId="0" fontId="12" fillId="0" borderId="29" xfId="0" applyFont="1" applyFill="1" applyBorder="1" applyAlignment="1" applyProtection="1">
      <alignment vertical="center" wrapText="1"/>
      <protection hidden="1"/>
    </xf>
    <xf numFmtId="0" fontId="7" fillId="0" borderId="13" xfId="0" applyFont="1" applyFill="1" applyBorder="1" applyAlignment="1" applyProtection="1">
      <alignment horizontal="center" vertical="center" wrapText="1"/>
      <protection hidden="1"/>
    </xf>
    <xf numFmtId="0" fontId="7" fillId="0" borderId="28" xfId="0" applyFont="1" applyFill="1" applyBorder="1" applyAlignment="1" applyProtection="1">
      <alignment horizontal="center" vertical="center" wrapText="1"/>
      <protection hidden="1"/>
    </xf>
    <xf numFmtId="0" fontId="7" fillId="0" borderId="29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14" xfId="0" applyFont="1" applyFill="1" applyBorder="1" applyAlignment="1">
      <alignment horizontal="left" vertical="center" wrapText="1" indent="1"/>
    </xf>
    <xf numFmtId="0" fontId="7" fillId="0" borderId="30" xfId="0" applyFont="1" applyFill="1" applyBorder="1" applyAlignment="1">
      <alignment horizontal="left" vertical="center" wrapText="1" indent="1"/>
    </xf>
    <xf numFmtId="0" fontId="7" fillId="0" borderId="31" xfId="0" applyFont="1" applyFill="1" applyBorder="1" applyAlignment="1">
      <alignment horizontal="left" vertical="center" wrapText="1" indent="1"/>
    </xf>
    <xf numFmtId="0" fontId="7" fillId="0" borderId="2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 indent="1"/>
    </xf>
    <xf numFmtId="0" fontId="7" fillId="0" borderId="26" xfId="0" applyFont="1" applyFill="1" applyBorder="1" applyAlignment="1">
      <alignment horizontal="left" vertical="center" wrapText="1" indent="1"/>
    </xf>
    <xf numFmtId="0" fontId="7" fillId="0" borderId="27" xfId="0" applyFont="1" applyFill="1" applyBorder="1" applyAlignment="1">
      <alignment horizontal="left" vertical="center" wrapText="1" indent="1"/>
    </xf>
    <xf numFmtId="0" fontId="8" fillId="0" borderId="32" xfId="0" applyFont="1" applyFill="1" applyBorder="1" applyAlignment="1">
      <alignment horizontal="left" vertical="center" wrapText="1" indent="1"/>
    </xf>
    <xf numFmtId="0" fontId="8" fillId="0" borderId="33" xfId="0" applyFont="1" applyFill="1" applyBorder="1" applyAlignment="1">
      <alignment horizontal="left" vertical="center" wrapText="1" indent="1"/>
    </xf>
    <xf numFmtId="0" fontId="8" fillId="0" borderId="34" xfId="0" applyFont="1" applyFill="1" applyBorder="1" applyAlignment="1">
      <alignment horizontal="left" vertical="center" wrapText="1" indent="1"/>
    </xf>
    <xf numFmtId="0" fontId="11" fillId="0" borderId="12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Fill="1" applyBorder="1" applyAlignment="1" applyProtection="1">
      <alignment horizontal="center" vertical="center" wrapText="1"/>
      <protection hidden="1"/>
    </xf>
    <xf numFmtId="0" fontId="12" fillId="0" borderId="19" xfId="0" applyFont="1" applyFill="1" applyBorder="1" applyAlignment="1" applyProtection="1">
      <alignment horizontal="left" vertical="center" wrapText="1"/>
      <protection hidden="1"/>
    </xf>
    <xf numFmtId="0" fontId="20" fillId="0" borderId="28" xfId="0" applyFont="1" applyFill="1" applyBorder="1" applyAlignment="1">
      <alignment vertical="center" wrapText="1"/>
    </xf>
    <xf numFmtId="0" fontId="20" fillId="0" borderId="29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 applyProtection="1">
      <alignment vertical="center" wrapText="1"/>
      <protection hidden="1"/>
    </xf>
    <xf numFmtId="0" fontId="11" fillId="0" borderId="28" xfId="0" applyFont="1" applyFill="1" applyBorder="1" applyAlignment="1" applyProtection="1">
      <alignment vertical="center" wrapText="1"/>
      <protection hidden="1"/>
    </xf>
    <xf numFmtId="0" fontId="11" fillId="0" borderId="29" xfId="0" applyFont="1" applyFill="1" applyBorder="1" applyAlignment="1" applyProtection="1">
      <alignment vertical="center" wrapText="1"/>
      <protection hidden="1"/>
    </xf>
    <xf numFmtId="0" fontId="15" fillId="0" borderId="0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26" fillId="0" borderId="26" xfId="0" applyFont="1" applyFill="1" applyBorder="1" applyAlignment="1">
      <alignment horizontal="left" vertical="center" wrapText="1"/>
    </xf>
    <xf numFmtId="0" fontId="25" fillId="0" borderId="0" xfId="4" applyFont="1" applyFill="1" applyBorder="1" applyAlignment="1" applyProtection="1">
      <alignment horizontal="center" vertical="center"/>
      <protection hidden="1"/>
    </xf>
    <xf numFmtId="14" fontId="25" fillId="0" borderId="0" xfId="4" applyNumberFormat="1" applyFont="1" applyFill="1" applyBorder="1" applyAlignment="1" applyProtection="1">
      <alignment horizontal="center" vertical="center"/>
      <protection locked="0" hidden="1"/>
    </xf>
    <xf numFmtId="0" fontId="4" fillId="0" borderId="0" xfId="4" applyFont="1" applyFill="1" applyBorder="1" applyAlignment="1">
      <alignment vertical="center"/>
    </xf>
    <xf numFmtId="0" fontId="26" fillId="0" borderId="12" xfId="0" applyFont="1" applyFill="1" applyBorder="1" applyAlignment="1">
      <alignment horizontal="center" vertical="center" wrapText="1"/>
    </xf>
    <xf numFmtId="49" fontId="27" fillId="0" borderId="12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24" fillId="0" borderId="0" xfId="4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5" fillId="0" borderId="0" xfId="4" applyFont="1" applyAlignment="1"/>
    <xf numFmtId="0" fontId="22" fillId="0" borderId="0" xfId="4" applyFont="1" applyBorder="1" applyAlignment="1">
      <alignment horizontal="justify" vertical="top" wrapText="1"/>
    </xf>
    <xf numFmtId="0" fontId="14" fillId="0" borderId="0" xfId="4" applyAlignment="1"/>
  </cellXfs>
  <cellStyles count="22">
    <cellStyle name="Comma 2" xfId="5"/>
    <cellStyle name="Comma 5 2" xfId="8"/>
    <cellStyle name="Comma 5 2 2" xfId="17"/>
    <cellStyle name="Comma 5 2 3" xfId="20"/>
    <cellStyle name="Hyperlink" xfId="1" builtinId="8"/>
    <cellStyle name="Hyperlink 2" xfId="9"/>
    <cellStyle name="Normal" xfId="0" builtinId="0"/>
    <cellStyle name="Normal 15 2" xfId="10"/>
    <cellStyle name="Normal 15 2 2" xfId="18"/>
    <cellStyle name="Normal 15 2 3" xfId="21"/>
    <cellStyle name="Normal 2" xfId="6"/>
    <cellStyle name="Normal 3" xfId="7"/>
    <cellStyle name="Normal 4" xfId="16"/>
    <cellStyle name="Normal 5" xfId="19"/>
    <cellStyle name="Normal_TFI-POD" xfId="2"/>
    <cellStyle name="Normalny_Farm IAS A 00" xfId="11"/>
    <cellStyle name="Obično_Knjiga2" xfId="3"/>
    <cellStyle name="Style 1" xfId="4"/>
    <cellStyle name="Style 1 2" xfId="13"/>
    <cellStyle name="Style 1 3" xfId="14"/>
    <cellStyle name="Style 1 4" xfId="12"/>
    <cellStyle name="Style 1_Borrowings" xfId="1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3"/>
  <sheetViews>
    <sheetView tabSelected="1" view="pageBreakPreview" zoomScaleNormal="100" zoomScaleSheetLayoutView="100" workbookViewId="0">
      <selection activeCell="I25" sqref="I25"/>
    </sheetView>
  </sheetViews>
  <sheetFormatPr defaultRowHeight="12.75"/>
  <cols>
    <col min="1" max="1" width="9.140625" style="10"/>
    <col min="2" max="2" width="13" style="10" customWidth="1"/>
    <col min="3" max="4" width="9.140625" style="10"/>
    <col min="5" max="5" width="9.85546875" style="10" bestFit="1" customWidth="1"/>
    <col min="6" max="6" width="9.140625" style="10"/>
    <col min="7" max="7" width="15.140625" style="10" customWidth="1"/>
    <col min="8" max="8" width="19.28515625" style="10" customWidth="1"/>
    <col min="9" max="9" width="14.42578125" style="10" customWidth="1"/>
    <col min="10" max="16384" width="9.140625" style="10"/>
  </cols>
  <sheetData>
    <row r="1" spans="1:12" ht="15.75">
      <c r="A1" s="168" t="s">
        <v>212</v>
      </c>
      <c r="B1" s="169"/>
      <c r="C1" s="169"/>
      <c r="D1" s="70"/>
      <c r="E1" s="70"/>
      <c r="F1" s="70"/>
      <c r="G1" s="70"/>
      <c r="H1" s="70"/>
      <c r="I1" s="71"/>
      <c r="J1" s="9"/>
      <c r="K1" s="9"/>
      <c r="L1" s="9"/>
    </row>
    <row r="2" spans="1:12">
      <c r="A2" s="135" t="s">
        <v>213</v>
      </c>
      <c r="B2" s="136"/>
      <c r="C2" s="136"/>
      <c r="D2" s="137"/>
      <c r="E2" s="105">
        <v>43101</v>
      </c>
      <c r="F2" s="11"/>
      <c r="G2" s="12" t="s">
        <v>214</v>
      </c>
      <c r="H2" s="105">
        <v>43190</v>
      </c>
      <c r="I2" s="72"/>
      <c r="J2" s="9"/>
      <c r="K2" s="9"/>
      <c r="L2" s="9"/>
    </row>
    <row r="3" spans="1:12">
      <c r="A3" s="73"/>
      <c r="B3" s="13"/>
      <c r="C3" s="13"/>
      <c r="D3" s="13"/>
      <c r="E3" s="14"/>
      <c r="F3" s="14"/>
      <c r="G3" s="13"/>
      <c r="H3" s="13"/>
      <c r="I3" s="74"/>
      <c r="J3" s="9"/>
      <c r="K3" s="9"/>
      <c r="L3" s="9"/>
    </row>
    <row r="4" spans="1:12" ht="15">
      <c r="A4" s="138" t="s">
        <v>281</v>
      </c>
      <c r="B4" s="139"/>
      <c r="C4" s="139"/>
      <c r="D4" s="139"/>
      <c r="E4" s="139"/>
      <c r="F4" s="139"/>
      <c r="G4" s="139"/>
      <c r="H4" s="139"/>
      <c r="I4" s="140"/>
      <c r="J4" s="9"/>
      <c r="K4" s="9"/>
      <c r="L4" s="9"/>
    </row>
    <row r="5" spans="1:12">
      <c r="A5" s="75"/>
      <c r="B5" s="15"/>
      <c r="C5" s="15"/>
      <c r="D5" s="15"/>
      <c r="E5" s="16"/>
      <c r="F5" s="76"/>
      <c r="G5" s="17"/>
      <c r="H5" s="18"/>
      <c r="I5" s="77"/>
      <c r="J5" s="9"/>
      <c r="K5" s="9"/>
      <c r="L5" s="9"/>
    </row>
    <row r="6" spans="1:12">
      <c r="A6" s="125" t="s">
        <v>215</v>
      </c>
      <c r="B6" s="126"/>
      <c r="C6" s="133" t="s">
        <v>285</v>
      </c>
      <c r="D6" s="134"/>
      <c r="E6" s="28"/>
      <c r="F6" s="28"/>
      <c r="G6" s="28"/>
      <c r="H6" s="28"/>
      <c r="I6" s="78"/>
      <c r="J6" s="9"/>
      <c r="K6" s="9"/>
      <c r="L6" s="9"/>
    </row>
    <row r="7" spans="1:12">
      <c r="A7" s="79"/>
      <c r="B7" s="21"/>
      <c r="C7" s="15"/>
      <c r="D7" s="15"/>
      <c r="E7" s="28"/>
      <c r="F7" s="28"/>
      <c r="G7" s="28"/>
      <c r="H7" s="28"/>
      <c r="I7" s="78"/>
      <c r="J7" s="9"/>
      <c r="K7" s="9"/>
      <c r="L7" s="9"/>
    </row>
    <row r="8" spans="1:12">
      <c r="A8" s="141" t="s">
        <v>216</v>
      </c>
      <c r="B8" s="142"/>
      <c r="C8" s="133" t="s">
        <v>286</v>
      </c>
      <c r="D8" s="134"/>
      <c r="E8" s="28"/>
      <c r="F8" s="28"/>
      <c r="G8" s="28"/>
      <c r="H8" s="28"/>
      <c r="I8" s="80"/>
      <c r="J8" s="9"/>
      <c r="K8" s="9"/>
      <c r="L8" s="9"/>
    </row>
    <row r="9" spans="1:12">
      <c r="A9" s="81"/>
      <c r="B9" s="47"/>
      <c r="C9" s="19"/>
      <c r="D9" s="25"/>
      <c r="E9" s="15"/>
      <c r="F9" s="15"/>
      <c r="G9" s="15"/>
      <c r="H9" s="15"/>
      <c r="I9" s="80"/>
      <c r="J9" s="9"/>
      <c r="K9" s="9"/>
      <c r="L9" s="9"/>
    </row>
    <row r="10" spans="1:12">
      <c r="A10" s="130" t="s">
        <v>217</v>
      </c>
      <c r="B10" s="131"/>
      <c r="C10" s="133" t="s">
        <v>287</v>
      </c>
      <c r="D10" s="134"/>
      <c r="E10" s="15"/>
      <c r="F10" s="15"/>
      <c r="G10" s="15"/>
      <c r="H10" s="15"/>
      <c r="I10" s="80"/>
      <c r="J10" s="9"/>
      <c r="K10" s="9"/>
      <c r="L10" s="9"/>
    </row>
    <row r="11" spans="1:12">
      <c r="A11" s="132"/>
      <c r="B11" s="131"/>
      <c r="C11" s="15"/>
      <c r="D11" s="15"/>
      <c r="E11" s="15"/>
      <c r="F11" s="15"/>
      <c r="G11" s="15"/>
      <c r="H11" s="15"/>
      <c r="I11" s="80"/>
      <c r="J11" s="9"/>
      <c r="K11" s="9"/>
      <c r="L11" s="9"/>
    </row>
    <row r="12" spans="1:12">
      <c r="A12" s="125" t="s">
        <v>218</v>
      </c>
      <c r="B12" s="126"/>
      <c r="C12" s="127" t="s">
        <v>288</v>
      </c>
      <c r="D12" s="128"/>
      <c r="E12" s="128"/>
      <c r="F12" s="128"/>
      <c r="G12" s="128"/>
      <c r="H12" s="128"/>
      <c r="I12" s="129"/>
      <c r="J12" s="9"/>
      <c r="K12" s="9"/>
      <c r="L12" s="9"/>
    </row>
    <row r="13" spans="1:12">
      <c r="A13" s="79"/>
      <c r="B13" s="21"/>
      <c r="C13" s="20"/>
      <c r="D13" s="15"/>
      <c r="E13" s="15"/>
      <c r="F13" s="15"/>
      <c r="G13" s="15"/>
      <c r="H13" s="15"/>
      <c r="I13" s="80"/>
      <c r="J13" s="9"/>
      <c r="K13" s="9"/>
      <c r="L13" s="9"/>
    </row>
    <row r="14" spans="1:12">
      <c r="A14" s="125" t="s">
        <v>219</v>
      </c>
      <c r="B14" s="126"/>
      <c r="C14" s="143">
        <v>10000</v>
      </c>
      <c r="D14" s="144"/>
      <c r="E14" s="15"/>
      <c r="F14" s="127" t="s">
        <v>289</v>
      </c>
      <c r="G14" s="128"/>
      <c r="H14" s="128"/>
      <c r="I14" s="129"/>
      <c r="J14" s="9"/>
      <c r="K14" s="9"/>
      <c r="L14" s="9"/>
    </row>
    <row r="15" spans="1:12">
      <c r="A15" s="79"/>
      <c r="B15" s="21"/>
      <c r="C15" s="15"/>
      <c r="D15" s="15"/>
      <c r="E15" s="15"/>
      <c r="F15" s="15"/>
      <c r="G15" s="15"/>
      <c r="H15" s="15"/>
      <c r="I15" s="80"/>
      <c r="J15" s="9"/>
      <c r="K15" s="9"/>
      <c r="L15" s="9"/>
    </row>
    <row r="16" spans="1:12">
      <c r="A16" s="125" t="s">
        <v>220</v>
      </c>
      <c r="B16" s="126"/>
      <c r="C16" s="127" t="s">
        <v>290</v>
      </c>
      <c r="D16" s="128"/>
      <c r="E16" s="128"/>
      <c r="F16" s="128"/>
      <c r="G16" s="128"/>
      <c r="H16" s="128"/>
      <c r="I16" s="129"/>
      <c r="J16" s="9"/>
      <c r="K16" s="9"/>
      <c r="L16" s="9"/>
    </row>
    <row r="17" spans="1:12">
      <c r="A17" s="79"/>
      <c r="B17" s="21"/>
      <c r="C17" s="15"/>
      <c r="D17" s="15"/>
      <c r="E17" s="15"/>
      <c r="F17" s="15"/>
      <c r="G17" s="15"/>
      <c r="H17" s="15"/>
      <c r="I17" s="80"/>
      <c r="J17" s="9"/>
      <c r="K17" s="9"/>
      <c r="L17" s="9"/>
    </row>
    <row r="18" spans="1:12">
      <c r="A18" s="125" t="s">
        <v>221</v>
      </c>
      <c r="B18" s="126"/>
      <c r="C18" s="145" t="s">
        <v>291</v>
      </c>
      <c r="D18" s="146"/>
      <c r="E18" s="146"/>
      <c r="F18" s="146"/>
      <c r="G18" s="146"/>
      <c r="H18" s="146"/>
      <c r="I18" s="147"/>
      <c r="J18" s="9"/>
      <c r="K18" s="9"/>
      <c r="L18" s="9"/>
    </row>
    <row r="19" spans="1:12">
      <c r="A19" s="79"/>
      <c r="B19" s="21"/>
      <c r="C19" s="20"/>
      <c r="D19" s="15"/>
      <c r="E19" s="15"/>
      <c r="F19" s="15"/>
      <c r="G19" s="15"/>
      <c r="H19" s="15"/>
      <c r="I19" s="80"/>
      <c r="J19" s="9"/>
      <c r="K19" s="9"/>
      <c r="L19" s="9"/>
    </row>
    <row r="20" spans="1:12">
      <c r="A20" s="125" t="s">
        <v>222</v>
      </c>
      <c r="B20" s="126"/>
      <c r="C20" s="145" t="s">
        <v>292</v>
      </c>
      <c r="D20" s="146"/>
      <c r="E20" s="146"/>
      <c r="F20" s="146"/>
      <c r="G20" s="146"/>
      <c r="H20" s="146"/>
      <c r="I20" s="147"/>
      <c r="J20" s="9"/>
      <c r="K20" s="9"/>
      <c r="L20" s="9"/>
    </row>
    <row r="21" spans="1:12">
      <c r="A21" s="79"/>
      <c r="B21" s="21"/>
      <c r="C21" s="20"/>
      <c r="D21" s="15"/>
      <c r="E21" s="15"/>
      <c r="F21" s="15"/>
      <c r="G21" s="15"/>
      <c r="H21" s="15"/>
      <c r="I21" s="80"/>
      <c r="J21" s="9"/>
      <c r="K21" s="9"/>
      <c r="L21" s="9"/>
    </row>
    <row r="22" spans="1:12">
      <c r="A22" s="125" t="s">
        <v>223</v>
      </c>
      <c r="B22" s="126"/>
      <c r="C22" s="106">
        <v>133</v>
      </c>
      <c r="D22" s="127" t="s">
        <v>289</v>
      </c>
      <c r="E22" s="148"/>
      <c r="F22" s="149"/>
      <c r="G22" s="125"/>
      <c r="H22" s="150"/>
      <c r="I22" s="82"/>
      <c r="J22" s="9"/>
      <c r="K22" s="9"/>
      <c r="L22" s="9"/>
    </row>
    <row r="23" spans="1:12">
      <c r="A23" s="79"/>
      <c r="B23" s="21"/>
      <c r="C23" s="15"/>
      <c r="D23" s="23"/>
      <c r="E23" s="23"/>
      <c r="F23" s="23"/>
      <c r="G23" s="23"/>
      <c r="H23" s="15"/>
      <c r="I23" s="80"/>
      <c r="J23" s="9"/>
      <c r="K23" s="9"/>
      <c r="L23" s="9"/>
    </row>
    <row r="24" spans="1:12">
      <c r="A24" s="125" t="s">
        <v>224</v>
      </c>
      <c r="B24" s="126"/>
      <c r="C24" s="106">
        <v>21</v>
      </c>
      <c r="D24" s="127" t="s">
        <v>312</v>
      </c>
      <c r="E24" s="148"/>
      <c r="F24" s="148"/>
      <c r="G24" s="149"/>
      <c r="H24" s="48" t="s">
        <v>225</v>
      </c>
      <c r="I24" s="124">
        <v>5366</v>
      </c>
      <c r="J24" s="9"/>
      <c r="K24" s="9"/>
      <c r="L24" s="9"/>
    </row>
    <row r="25" spans="1:12">
      <c r="A25" s="79"/>
      <c r="B25" s="21"/>
      <c r="C25" s="15"/>
      <c r="D25" s="23"/>
      <c r="E25" s="23"/>
      <c r="F25" s="23"/>
      <c r="G25" s="21"/>
      <c r="H25" s="21" t="s">
        <v>282</v>
      </c>
      <c r="I25" s="83"/>
      <c r="J25" s="9"/>
      <c r="K25" s="9"/>
      <c r="L25" s="9"/>
    </row>
    <row r="26" spans="1:12">
      <c r="A26" s="125" t="s">
        <v>226</v>
      </c>
      <c r="B26" s="126"/>
      <c r="C26" s="107" t="s">
        <v>293</v>
      </c>
      <c r="D26" s="24"/>
      <c r="E26" s="32"/>
      <c r="F26" s="23"/>
      <c r="G26" s="151" t="s">
        <v>227</v>
      </c>
      <c r="H26" s="126"/>
      <c r="I26" s="108" t="s">
        <v>317</v>
      </c>
      <c r="J26" s="9"/>
      <c r="K26" s="9"/>
      <c r="L26" s="9"/>
    </row>
    <row r="27" spans="1:12">
      <c r="A27" s="79"/>
      <c r="B27" s="21"/>
      <c r="C27" s="15"/>
      <c r="D27" s="23"/>
      <c r="E27" s="23"/>
      <c r="F27" s="23"/>
      <c r="G27" s="23"/>
      <c r="H27" s="15"/>
      <c r="I27" s="84"/>
      <c r="J27" s="9"/>
      <c r="K27" s="9"/>
      <c r="L27" s="9"/>
    </row>
    <row r="28" spans="1:12">
      <c r="A28" s="152" t="s">
        <v>228</v>
      </c>
      <c r="B28" s="153"/>
      <c r="C28" s="154"/>
      <c r="D28" s="154"/>
      <c r="E28" s="155" t="s">
        <v>229</v>
      </c>
      <c r="F28" s="156"/>
      <c r="G28" s="156"/>
      <c r="H28" s="157" t="s">
        <v>230</v>
      </c>
      <c r="I28" s="158"/>
      <c r="J28" s="9"/>
      <c r="K28" s="9"/>
      <c r="L28" s="9"/>
    </row>
    <row r="29" spans="1:12">
      <c r="A29" s="85"/>
      <c r="B29" s="32"/>
      <c r="C29" s="32"/>
      <c r="D29" s="25"/>
      <c r="E29" s="15"/>
      <c r="F29" s="15"/>
      <c r="G29" s="15"/>
      <c r="H29" s="26"/>
      <c r="I29" s="84"/>
      <c r="J29" s="9"/>
      <c r="K29" s="9"/>
      <c r="L29" s="9"/>
    </row>
    <row r="30" spans="1:12">
      <c r="A30" s="159" t="s">
        <v>294</v>
      </c>
      <c r="B30" s="160"/>
      <c r="C30" s="160"/>
      <c r="D30" s="161"/>
      <c r="E30" s="159" t="s">
        <v>289</v>
      </c>
      <c r="F30" s="160"/>
      <c r="G30" s="160"/>
      <c r="H30" s="133" t="s">
        <v>295</v>
      </c>
      <c r="I30" s="134"/>
      <c r="J30" s="9"/>
      <c r="K30" s="9"/>
      <c r="L30" s="9"/>
    </row>
    <row r="31" spans="1:12">
      <c r="A31" s="79"/>
      <c r="B31" s="21"/>
      <c r="C31" s="20"/>
      <c r="D31" s="162"/>
      <c r="E31" s="162"/>
      <c r="F31" s="162"/>
      <c r="G31" s="163"/>
      <c r="H31" s="15"/>
      <c r="I31" s="86"/>
      <c r="J31" s="9"/>
      <c r="K31" s="9"/>
      <c r="L31" s="9"/>
    </row>
    <row r="32" spans="1:12">
      <c r="A32" s="159" t="s">
        <v>296</v>
      </c>
      <c r="B32" s="160"/>
      <c r="C32" s="160"/>
      <c r="D32" s="161"/>
      <c r="E32" s="159" t="s">
        <v>297</v>
      </c>
      <c r="F32" s="160"/>
      <c r="G32" s="160"/>
      <c r="H32" s="133" t="s">
        <v>298</v>
      </c>
      <c r="I32" s="134"/>
      <c r="J32" s="9"/>
      <c r="K32" s="9"/>
      <c r="L32" s="9"/>
    </row>
    <row r="33" spans="1:12">
      <c r="A33" s="79"/>
      <c r="B33" s="21"/>
      <c r="C33" s="20"/>
      <c r="D33" s="27"/>
      <c r="E33" s="27"/>
      <c r="F33" s="27"/>
      <c r="G33" s="28"/>
      <c r="H33" s="15"/>
      <c r="I33" s="87"/>
      <c r="J33" s="9"/>
      <c r="K33" s="9"/>
      <c r="L33" s="9"/>
    </row>
    <row r="34" spans="1:12">
      <c r="A34" s="159" t="s">
        <v>314</v>
      </c>
      <c r="B34" s="160"/>
      <c r="C34" s="160"/>
      <c r="D34" s="161"/>
      <c r="E34" s="159" t="s">
        <v>299</v>
      </c>
      <c r="F34" s="160"/>
      <c r="G34" s="160"/>
      <c r="H34" s="133" t="s">
        <v>300</v>
      </c>
      <c r="I34" s="134"/>
      <c r="J34" s="9"/>
      <c r="K34" s="9"/>
      <c r="L34" s="9"/>
    </row>
    <row r="35" spans="1:12">
      <c r="A35" s="79"/>
      <c r="B35" s="21"/>
      <c r="C35" s="20"/>
      <c r="D35" s="27"/>
      <c r="E35" s="27"/>
      <c r="F35" s="27"/>
      <c r="G35" s="28"/>
      <c r="H35" s="15"/>
      <c r="I35" s="87"/>
      <c r="J35" s="9"/>
      <c r="K35" s="9"/>
      <c r="L35" s="9"/>
    </row>
    <row r="36" spans="1:12">
      <c r="A36" s="159" t="s">
        <v>313</v>
      </c>
      <c r="B36" s="160"/>
      <c r="C36" s="160"/>
      <c r="D36" s="161"/>
      <c r="E36" s="159" t="s">
        <v>299</v>
      </c>
      <c r="F36" s="160"/>
      <c r="G36" s="160"/>
      <c r="H36" s="133" t="s">
        <v>301</v>
      </c>
      <c r="I36" s="134"/>
      <c r="J36" s="9"/>
      <c r="K36" s="9"/>
      <c r="L36" s="9"/>
    </row>
    <row r="37" spans="1:12">
      <c r="A37" s="88"/>
      <c r="B37" s="29"/>
      <c r="C37" s="171"/>
      <c r="D37" s="172"/>
      <c r="E37" s="15"/>
      <c r="F37" s="171"/>
      <c r="G37" s="172"/>
      <c r="H37" s="15"/>
      <c r="I37" s="80"/>
      <c r="J37" s="9"/>
      <c r="K37" s="9"/>
      <c r="L37" s="9"/>
    </row>
    <row r="38" spans="1:12">
      <c r="A38" s="159" t="s">
        <v>302</v>
      </c>
      <c r="B38" s="160"/>
      <c r="C38" s="160"/>
      <c r="D38" s="161"/>
      <c r="E38" s="159" t="s">
        <v>297</v>
      </c>
      <c r="F38" s="160"/>
      <c r="G38" s="160"/>
      <c r="H38" s="133" t="s">
        <v>303</v>
      </c>
      <c r="I38" s="134"/>
      <c r="J38" s="9"/>
      <c r="K38" s="9"/>
      <c r="L38" s="9"/>
    </row>
    <row r="39" spans="1:12">
      <c r="A39" s="88"/>
      <c r="B39" s="29"/>
      <c r="C39" s="30"/>
      <c r="D39" s="31"/>
      <c r="E39" s="15"/>
      <c r="F39" s="30"/>
      <c r="G39" s="31"/>
      <c r="H39" s="15"/>
      <c r="I39" s="80"/>
      <c r="J39" s="9"/>
      <c r="K39" s="9"/>
      <c r="L39" s="9"/>
    </row>
    <row r="40" spans="1:12">
      <c r="A40" s="159"/>
      <c r="B40" s="160"/>
      <c r="C40" s="160"/>
      <c r="D40" s="161"/>
      <c r="E40" s="159"/>
      <c r="F40" s="160"/>
      <c r="G40" s="160"/>
      <c r="H40" s="133"/>
      <c r="I40" s="134"/>
      <c r="J40" s="9"/>
      <c r="K40" s="9"/>
      <c r="L40" s="9"/>
    </row>
    <row r="41" spans="1:12">
      <c r="A41" s="109"/>
      <c r="B41" s="32"/>
      <c r="C41" s="32"/>
      <c r="D41" s="32"/>
      <c r="E41" s="22"/>
      <c r="F41" s="110"/>
      <c r="G41" s="110"/>
      <c r="H41" s="111"/>
      <c r="I41" s="89"/>
      <c r="J41" s="9"/>
      <c r="K41" s="9"/>
      <c r="L41" s="9"/>
    </row>
    <row r="42" spans="1:12">
      <c r="A42" s="88"/>
      <c r="B42" s="29"/>
      <c r="C42" s="30"/>
      <c r="D42" s="31"/>
      <c r="E42" s="15"/>
      <c r="F42" s="30"/>
      <c r="G42" s="31"/>
      <c r="H42" s="15"/>
      <c r="I42" s="80"/>
      <c r="J42" s="9"/>
      <c r="K42" s="9"/>
      <c r="L42" s="9"/>
    </row>
    <row r="43" spans="1:12">
      <c r="A43" s="90"/>
      <c r="B43" s="33"/>
      <c r="C43" s="33"/>
      <c r="D43" s="19"/>
      <c r="E43" s="19"/>
      <c r="F43" s="33"/>
      <c r="G43" s="19"/>
      <c r="H43" s="19"/>
      <c r="I43" s="91"/>
      <c r="J43" s="9"/>
      <c r="K43" s="9"/>
      <c r="L43" s="9"/>
    </row>
    <row r="44" spans="1:12">
      <c r="A44" s="130" t="s">
        <v>231</v>
      </c>
      <c r="B44" s="164"/>
      <c r="C44" s="133"/>
      <c r="D44" s="134"/>
      <c r="E44" s="25"/>
      <c r="F44" s="127"/>
      <c r="G44" s="160"/>
      <c r="H44" s="160"/>
      <c r="I44" s="161"/>
      <c r="J44" s="9"/>
      <c r="K44" s="9"/>
      <c r="L44" s="9"/>
    </row>
    <row r="45" spans="1:12">
      <c r="A45" s="88"/>
      <c r="B45" s="29"/>
      <c r="C45" s="171"/>
      <c r="D45" s="172"/>
      <c r="E45" s="15"/>
      <c r="F45" s="171"/>
      <c r="G45" s="173"/>
      <c r="H45" s="34"/>
      <c r="I45" s="92"/>
      <c r="J45" s="9"/>
      <c r="K45" s="9"/>
      <c r="L45" s="9"/>
    </row>
    <row r="46" spans="1:12">
      <c r="A46" s="130" t="s">
        <v>232</v>
      </c>
      <c r="B46" s="164"/>
      <c r="C46" s="127" t="s">
        <v>304</v>
      </c>
      <c r="D46" s="174"/>
      <c r="E46" s="174"/>
      <c r="F46" s="174"/>
      <c r="G46" s="174"/>
      <c r="H46" s="174"/>
      <c r="I46" s="175"/>
      <c r="J46" s="9"/>
      <c r="K46" s="9"/>
      <c r="L46" s="9"/>
    </row>
    <row r="47" spans="1:12">
      <c r="A47" s="79"/>
      <c r="B47" s="21"/>
      <c r="C47" s="20" t="s">
        <v>233</v>
      </c>
      <c r="D47" s="15"/>
      <c r="E47" s="15"/>
      <c r="F47" s="15"/>
      <c r="G47" s="15"/>
      <c r="H47" s="15"/>
      <c r="I47" s="80"/>
      <c r="J47" s="9"/>
      <c r="K47" s="9"/>
      <c r="L47" s="9"/>
    </row>
    <row r="48" spans="1:12">
      <c r="A48" s="130" t="s">
        <v>234</v>
      </c>
      <c r="B48" s="164"/>
      <c r="C48" s="165" t="s">
        <v>305</v>
      </c>
      <c r="D48" s="166"/>
      <c r="E48" s="167"/>
      <c r="F48" s="15"/>
      <c r="G48" s="48" t="s">
        <v>235</v>
      </c>
      <c r="H48" s="165" t="s">
        <v>306</v>
      </c>
      <c r="I48" s="167"/>
      <c r="J48" s="9"/>
      <c r="K48" s="9"/>
      <c r="L48" s="9"/>
    </row>
    <row r="49" spans="1:12">
      <c r="A49" s="79"/>
      <c r="B49" s="21"/>
      <c r="C49" s="20"/>
      <c r="D49" s="15"/>
      <c r="E49" s="15"/>
      <c r="F49" s="15"/>
      <c r="G49" s="15"/>
      <c r="H49" s="15"/>
      <c r="I49" s="80"/>
      <c r="J49" s="9"/>
      <c r="K49" s="9"/>
      <c r="L49" s="9"/>
    </row>
    <row r="50" spans="1:12">
      <c r="A50" s="130" t="s">
        <v>221</v>
      </c>
      <c r="B50" s="164"/>
      <c r="C50" s="178" t="s">
        <v>307</v>
      </c>
      <c r="D50" s="166"/>
      <c r="E50" s="166"/>
      <c r="F50" s="166"/>
      <c r="G50" s="166"/>
      <c r="H50" s="166"/>
      <c r="I50" s="167"/>
      <c r="J50" s="9"/>
      <c r="K50" s="9"/>
      <c r="L50" s="9"/>
    </row>
    <row r="51" spans="1:12">
      <c r="A51" s="79"/>
      <c r="B51" s="21"/>
      <c r="C51" s="15"/>
      <c r="D51" s="15"/>
      <c r="E51" s="15"/>
      <c r="F51" s="15"/>
      <c r="G51" s="15"/>
      <c r="H51" s="15"/>
      <c r="I51" s="80"/>
      <c r="J51" s="9"/>
      <c r="K51" s="9"/>
      <c r="L51" s="9"/>
    </row>
    <row r="52" spans="1:12">
      <c r="A52" s="125" t="s">
        <v>236</v>
      </c>
      <c r="B52" s="126"/>
      <c r="C52" s="165" t="s">
        <v>308</v>
      </c>
      <c r="D52" s="166"/>
      <c r="E52" s="166"/>
      <c r="F52" s="166"/>
      <c r="G52" s="166"/>
      <c r="H52" s="166"/>
      <c r="I52" s="129"/>
      <c r="J52" s="9"/>
      <c r="K52" s="9"/>
      <c r="L52" s="9"/>
    </row>
    <row r="53" spans="1:12">
      <c r="A53" s="93"/>
      <c r="B53" s="19"/>
      <c r="C53" s="170" t="s">
        <v>237</v>
      </c>
      <c r="D53" s="170"/>
      <c r="E53" s="170"/>
      <c r="F53" s="170"/>
      <c r="G53" s="170"/>
      <c r="H53" s="170"/>
      <c r="I53" s="94"/>
      <c r="J53" s="9"/>
      <c r="K53" s="9"/>
      <c r="L53" s="9"/>
    </row>
    <row r="54" spans="1:12">
      <c r="A54" s="93"/>
      <c r="B54" s="19"/>
      <c r="C54" s="35"/>
      <c r="D54" s="35"/>
      <c r="E54" s="35"/>
      <c r="F54" s="35"/>
      <c r="G54" s="35"/>
      <c r="H54" s="35"/>
      <c r="I54" s="94"/>
      <c r="J54" s="9"/>
      <c r="K54" s="9"/>
      <c r="L54" s="9"/>
    </row>
    <row r="55" spans="1:12">
      <c r="A55" s="93"/>
      <c r="B55" s="179" t="s">
        <v>238</v>
      </c>
      <c r="C55" s="180"/>
      <c r="D55" s="180"/>
      <c r="E55" s="180"/>
      <c r="F55" s="46"/>
      <c r="G55" s="46"/>
      <c r="H55" s="46"/>
      <c r="I55" s="95"/>
      <c r="J55" s="9"/>
      <c r="K55" s="9"/>
      <c r="L55" s="9"/>
    </row>
    <row r="56" spans="1:12">
      <c r="A56" s="93"/>
      <c r="B56" s="181" t="s">
        <v>270</v>
      </c>
      <c r="C56" s="182"/>
      <c r="D56" s="182"/>
      <c r="E56" s="182"/>
      <c r="F56" s="182"/>
      <c r="G56" s="182"/>
      <c r="H56" s="182"/>
      <c r="I56" s="183"/>
      <c r="J56" s="9"/>
      <c r="K56" s="9"/>
      <c r="L56" s="9"/>
    </row>
    <row r="57" spans="1:12">
      <c r="A57" s="93"/>
      <c r="B57" s="181" t="s">
        <v>271</v>
      </c>
      <c r="C57" s="182"/>
      <c r="D57" s="182"/>
      <c r="E57" s="182"/>
      <c r="F57" s="182"/>
      <c r="G57" s="182"/>
      <c r="H57" s="182"/>
      <c r="I57" s="95"/>
      <c r="J57" s="9"/>
      <c r="K57" s="9"/>
      <c r="L57" s="9"/>
    </row>
    <row r="58" spans="1:12">
      <c r="A58" s="93"/>
      <c r="B58" s="181" t="s">
        <v>272</v>
      </c>
      <c r="C58" s="182"/>
      <c r="D58" s="182"/>
      <c r="E58" s="182"/>
      <c r="F58" s="182"/>
      <c r="G58" s="182"/>
      <c r="H58" s="182"/>
      <c r="I58" s="183"/>
      <c r="J58" s="9"/>
      <c r="K58" s="9"/>
      <c r="L58" s="9"/>
    </row>
    <row r="59" spans="1:12">
      <c r="A59" s="93"/>
      <c r="B59" s="181" t="s">
        <v>273</v>
      </c>
      <c r="C59" s="182"/>
      <c r="D59" s="182"/>
      <c r="E59" s="182"/>
      <c r="F59" s="182"/>
      <c r="G59" s="182"/>
      <c r="H59" s="182"/>
      <c r="I59" s="183"/>
      <c r="J59" s="9"/>
      <c r="K59" s="9"/>
      <c r="L59" s="9"/>
    </row>
    <row r="60" spans="1:12">
      <c r="A60" s="93"/>
      <c r="B60" s="96"/>
      <c r="C60" s="97"/>
      <c r="D60" s="97"/>
      <c r="E60" s="97"/>
      <c r="F60" s="97"/>
      <c r="G60" s="97"/>
      <c r="H60" s="97"/>
      <c r="I60" s="98"/>
      <c r="J60" s="9"/>
      <c r="K60" s="9"/>
      <c r="L60" s="9"/>
    </row>
    <row r="61" spans="1:12" ht="13.5" thickBot="1">
      <c r="A61" s="99" t="s">
        <v>239</v>
      </c>
      <c r="B61" s="15"/>
      <c r="C61" s="15"/>
      <c r="D61" s="15"/>
      <c r="E61" s="15"/>
      <c r="F61" s="15"/>
      <c r="G61" s="36"/>
      <c r="H61" s="37"/>
      <c r="I61" s="100"/>
      <c r="J61" s="9"/>
      <c r="K61" s="9"/>
      <c r="L61" s="9"/>
    </row>
    <row r="62" spans="1:12">
      <c r="A62" s="75"/>
      <c r="B62" s="15"/>
      <c r="C62" s="15"/>
      <c r="D62" s="15"/>
      <c r="E62" s="19" t="s">
        <v>240</v>
      </c>
      <c r="F62" s="32"/>
      <c r="G62" s="184" t="s">
        <v>241</v>
      </c>
      <c r="H62" s="185"/>
      <c r="I62" s="186"/>
      <c r="J62" s="9"/>
      <c r="K62" s="9"/>
      <c r="L62" s="9"/>
    </row>
    <row r="63" spans="1:12">
      <c r="A63" s="101"/>
      <c r="B63" s="102"/>
      <c r="C63" s="103"/>
      <c r="D63" s="103"/>
      <c r="E63" s="103"/>
      <c r="F63" s="103"/>
      <c r="G63" s="176"/>
      <c r="H63" s="177"/>
      <c r="I63" s="104"/>
      <c r="J63" s="9"/>
      <c r="K63" s="9"/>
      <c r="L63" s="9"/>
    </row>
  </sheetData>
  <protectedRanges>
    <protectedRange sqref="E2 H2 C6:D6 C8:D8 C10:D10 C12:I12 C14:D14 F14:I14 C16:I16 C18:I18 C20:I20 C24:G24 C22:F22 C26 I24 A30:I30 A32:I32 A34:D34" name="Range1"/>
    <protectedRange sqref="I26" name="Range1_10"/>
  </protectedRanges>
  <mergeCells count="73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A8:B8"/>
    <mergeCell ref="C8:D8"/>
    <mergeCell ref="A12:B12"/>
    <mergeCell ref="C12:I12"/>
    <mergeCell ref="A14:B14"/>
    <mergeCell ref="C14:D14"/>
    <mergeCell ref="F14:I14"/>
  </mergeCells>
  <phoneticPr fontId="6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pageMargins left="0.75" right="0.75" top="1" bottom="1" header="0.5" footer="0.5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24"/>
  <sheetViews>
    <sheetView view="pageBreakPreview" topLeftCell="A52" zoomScaleNormal="85" zoomScaleSheetLayoutView="100" workbookViewId="0">
      <selection activeCell="M23" sqref="M23"/>
    </sheetView>
  </sheetViews>
  <sheetFormatPr defaultRowHeight="12.75"/>
  <cols>
    <col min="1" max="9" width="9.140625" style="49"/>
    <col min="10" max="10" width="17" style="49" bestFit="1" customWidth="1"/>
    <col min="11" max="11" width="17.28515625" style="49" customWidth="1"/>
    <col min="12" max="12" width="15" style="49" bestFit="1" customWidth="1"/>
    <col min="13" max="13" width="12.7109375" style="49" bestFit="1" customWidth="1"/>
    <col min="14" max="14" width="15.5703125" style="49" bestFit="1" customWidth="1"/>
    <col min="15" max="16384" width="9.140625" style="49"/>
  </cols>
  <sheetData>
    <row r="1" spans="1:17" ht="12.75" customHeight="1">
      <c r="A1" s="224" t="s">
        <v>127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</row>
    <row r="2" spans="1:17" ht="12.75" customHeight="1">
      <c r="A2" s="225" t="s">
        <v>318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</row>
    <row r="3" spans="1:17">
      <c r="A3" s="226" t="s">
        <v>309</v>
      </c>
      <c r="B3" s="227"/>
      <c r="C3" s="227"/>
      <c r="D3" s="227"/>
      <c r="E3" s="227"/>
      <c r="F3" s="227"/>
      <c r="G3" s="227"/>
      <c r="H3" s="227"/>
      <c r="I3" s="227"/>
      <c r="J3" s="227"/>
      <c r="K3" s="228"/>
    </row>
    <row r="4" spans="1:17" ht="22.5">
      <c r="A4" s="229" t="s">
        <v>50</v>
      </c>
      <c r="B4" s="230"/>
      <c r="C4" s="230"/>
      <c r="D4" s="230"/>
      <c r="E4" s="230"/>
      <c r="F4" s="230"/>
      <c r="G4" s="230"/>
      <c r="H4" s="231"/>
      <c r="I4" s="55" t="s">
        <v>242</v>
      </c>
      <c r="J4" s="56" t="s">
        <v>283</v>
      </c>
      <c r="K4" s="57" t="s">
        <v>284</v>
      </c>
    </row>
    <row r="5" spans="1:17">
      <c r="A5" s="220">
        <v>1</v>
      </c>
      <c r="B5" s="220"/>
      <c r="C5" s="220"/>
      <c r="D5" s="220"/>
      <c r="E5" s="220"/>
      <c r="F5" s="220"/>
      <c r="G5" s="220"/>
      <c r="H5" s="220"/>
      <c r="I5" s="54">
        <v>2</v>
      </c>
      <c r="J5" s="53">
        <v>3</v>
      </c>
      <c r="K5" s="53">
        <v>4</v>
      </c>
    </row>
    <row r="6" spans="1:17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3"/>
    </row>
    <row r="7" spans="1:17">
      <c r="A7" s="199" t="s">
        <v>51</v>
      </c>
      <c r="B7" s="200"/>
      <c r="C7" s="200"/>
      <c r="D7" s="200"/>
      <c r="E7" s="200"/>
      <c r="F7" s="200"/>
      <c r="G7" s="200"/>
      <c r="H7" s="219"/>
      <c r="I7" s="3">
        <v>1</v>
      </c>
      <c r="J7" s="5"/>
      <c r="K7" s="5"/>
    </row>
    <row r="8" spans="1:17">
      <c r="A8" s="203" t="s">
        <v>8</v>
      </c>
      <c r="B8" s="204"/>
      <c r="C8" s="204"/>
      <c r="D8" s="204"/>
      <c r="E8" s="204"/>
      <c r="F8" s="204"/>
      <c r="G8" s="204"/>
      <c r="H8" s="205"/>
      <c r="I8" s="1">
        <v>2</v>
      </c>
      <c r="J8" s="116">
        <f>J9+J16+J26+J35+J39</f>
        <v>2879643764</v>
      </c>
      <c r="K8" s="116">
        <f>K9+K16+K26+K35+K39</f>
        <v>2843555022</v>
      </c>
      <c r="N8" s="112"/>
      <c r="P8" s="112"/>
      <c r="Q8" s="112"/>
    </row>
    <row r="9" spans="1:17">
      <c r="A9" s="187" t="s">
        <v>170</v>
      </c>
      <c r="B9" s="188"/>
      <c r="C9" s="188"/>
      <c r="D9" s="188"/>
      <c r="E9" s="188"/>
      <c r="F9" s="188"/>
      <c r="G9" s="188"/>
      <c r="H9" s="189"/>
      <c r="I9" s="1">
        <v>3</v>
      </c>
      <c r="J9" s="116">
        <f>SUM(J10:J15)</f>
        <v>1750216423</v>
      </c>
      <c r="K9" s="116">
        <f>SUM(K10:K15)</f>
        <v>1731291300</v>
      </c>
      <c r="N9" s="112"/>
      <c r="P9" s="112"/>
      <c r="Q9" s="112"/>
    </row>
    <row r="10" spans="1:17">
      <c r="A10" s="187" t="s">
        <v>99</v>
      </c>
      <c r="B10" s="188"/>
      <c r="C10" s="188"/>
      <c r="D10" s="188"/>
      <c r="E10" s="188"/>
      <c r="F10" s="188"/>
      <c r="G10" s="188"/>
      <c r="H10" s="189"/>
      <c r="I10" s="1">
        <v>4</v>
      </c>
      <c r="J10" s="6"/>
      <c r="K10" s="6"/>
      <c r="N10" s="112"/>
      <c r="P10" s="112"/>
      <c r="Q10" s="112"/>
    </row>
    <row r="11" spans="1:17">
      <c r="A11" s="187" t="s">
        <v>9</v>
      </c>
      <c r="B11" s="188"/>
      <c r="C11" s="188"/>
      <c r="D11" s="188"/>
      <c r="E11" s="188"/>
      <c r="F11" s="188"/>
      <c r="G11" s="188"/>
      <c r="H11" s="189"/>
      <c r="I11" s="1">
        <v>5</v>
      </c>
      <c r="J11" s="6">
        <v>903779072</v>
      </c>
      <c r="K11" s="6">
        <v>893897533</v>
      </c>
      <c r="N11" s="112"/>
      <c r="P11" s="112"/>
      <c r="Q11" s="112"/>
    </row>
    <row r="12" spans="1:17">
      <c r="A12" s="187" t="s">
        <v>100</v>
      </c>
      <c r="B12" s="188"/>
      <c r="C12" s="188"/>
      <c r="D12" s="188"/>
      <c r="E12" s="188"/>
      <c r="F12" s="188"/>
      <c r="G12" s="188"/>
      <c r="H12" s="189"/>
      <c r="I12" s="1">
        <v>6</v>
      </c>
      <c r="J12" s="6">
        <v>834751095</v>
      </c>
      <c r="K12" s="6">
        <v>828255404</v>
      </c>
      <c r="N12" s="112"/>
      <c r="P12" s="112"/>
      <c r="Q12" s="112"/>
    </row>
    <row r="13" spans="1:17">
      <c r="A13" s="187" t="s">
        <v>173</v>
      </c>
      <c r="B13" s="188"/>
      <c r="C13" s="188"/>
      <c r="D13" s="188"/>
      <c r="E13" s="188"/>
      <c r="F13" s="188"/>
      <c r="G13" s="188"/>
      <c r="H13" s="189"/>
      <c r="I13" s="1">
        <v>7</v>
      </c>
      <c r="J13" s="6">
        <v>0</v>
      </c>
      <c r="K13" s="6">
        <v>32783</v>
      </c>
      <c r="N13" s="112"/>
      <c r="P13" s="112"/>
      <c r="Q13" s="112"/>
    </row>
    <row r="14" spans="1:17">
      <c r="A14" s="187" t="s">
        <v>174</v>
      </c>
      <c r="B14" s="188"/>
      <c r="C14" s="188"/>
      <c r="D14" s="188"/>
      <c r="E14" s="188"/>
      <c r="F14" s="188"/>
      <c r="G14" s="188"/>
      <c r="H14" s="189"/>
      <c r="I14" s="1">
        <v>8</v>
      </c>
      <c r="J14" s="6">
        <v>10006798</v>
      </c>
      <c r="K14" s="6">
        <v>7491766</v>
      </c>
      <c r="N14" s="112"/>
      <c r="P14" s="112"/>
      <c r="Q14" s="112"/>
    </row>
    <row r="15" spans="1:17">
      <c r="A15" s="187" t="s">
        <v>175</v>
      </c>
      <c r="B15" s="188"/>
      <c r="C15" s="188"/>
      <c r="D15" s="188"/>
      <c r="E15" s="188"/>
      <c r="F15" s="188"/>
      <c r="G15" s="188"/>
      <c r="H15" s="189"/>
      <c r="I15" s="1">
        <v>9</v>
      </c>
      <c r="J15" s="6">
        <v>1679458</v>
      </c>
      <c r="K15" s="6">
        <v>1613814</v>
      </c>
      <c r="N15" s="112"/>
      <c r="P15" s="112"/>
      <c r="Q15" s="112"/>
    </row>
    <row r="16" spans="1:17">
      <c r="A16" s="187" t="s">
        <v>171</v>
      </c>
      <c r="B16" s="188"/>
      <c r="C16" s="188"/>
      <c r="D16" s="188"/>
      <c r="E16" s="188"/>
      <c r="F16" s="188"/>
      <c r="G16" s="188"/>
      <c r="H16" s="189"/>
      <c r="I16" s="1">
        <v>10</v>
      </c>
      <c r="J16" s="116">
        <f>SUM(J17:J25)</f>
        <v>1001075216</v>
      </c>
      <c r="K16" s="116">
        <f>SUM(K17:K25)</f>
        <v>983071151</v>
      </c>
      <c r="N16" s="112"/>
      <c r="P16" s="112"/>
      <c r="Q16" s="112"/>
    </row>
    <row r="17" spans="1:17">
      <c r="A17" s="187" t="s">
        <v>176</v>
      </c>
      <c r="B17" s="188"/>
      <c r="C17" s="188"/>
      <c r="D17" s="188"/>
      <c r="E17" s="188"/>
      <c r="F17" s="188"/>
      <c r="G17" s="188"/>
      <c r="H17" s="189"/>
      <c r="I17" s="1">
        <v>11</v>
      </c>
      <c r="J17" s="6">
        <v>102742982</v>
      </c>
      <c r="K17" s="6">
        <v>101867227</v>
      </c>
      <c r="N17" s="112"/>
      <c r="P17" s="112"/>
      <c r="Q17" s="112"/>
    </row>
    <row r="18" spans="1:17">
      <c r="A18" s="187" t="s">
        <v>211</v>
      </c>
      <c r="B18" s="188"/>
      <c r="C18" s="188"/>
      <c r="D18" s="188"/>
      <c r="E18" s="188"/>
      <c r="F18" s="188"/>
      <c r="G18" s="188"/>
      <c r="H18" s="189"/>
      <c r="I18" s="1">
        <v>12</v>
      </c>
      <c r="J18" s="6">
        <v>419110381</v>
      </c>
      <c r="K18" s="6">
        <v>411540662</v>
      </c>
      <c r="N18" s="112"/>
      <c r="P18" s="112"/>
      <c r="Q18" s="112"/>
    </row>
    <row r="19" spans="1:17">
      <c r="A19" s="187" t="s">
        <v>177</v>
      </c>
      <c r="B19" s="188"/>
      <c r="C19" s="188"/>
      <c r="D19" s="188"/>
      <c r="E19" s="188"/>
      <c r="F19" s="188"/>
      <c r="G19" s="188"/>
      <c r="H19" s="189"/>
      <c r="I19" s="1">
        <v>13</v>
      </c>
      <c r="J19" s="6">
        <v>402943433</v>
      </c>
      <c r="K19" s="6">
        <v>397193383</v>
      </c>
      <c r="N19" s="112"/>
      <c r="P19" s="112"/>
      <c r="Q19" s="112"/>
    </row>
    <row r="20" spans="1:17">
      <c r="A20" s="187" t="s">
        <v>21</v>
      </c>
      <c r="B20" s="188"/>
      <c r="C20" s="188"/>
      <c r="D20" s="188"/>
      <c r="E20" s="188"/>
      <c r="F20" s="188"/>
      <c r="G20" s="188"/>
      <c r="H20" s="189"/>
      <c r="I20" s="1">
        <v>14</v>
      </c>
      <c r="J20" s="6"/>
      <c r="K20" s="6"/>
      <c r="N20" s="112"/>
      <c r="P20" s="112"/>
      <c r="Q20" s="112"/>
    </row>
    <row r="21" spans="1:17">
      <c r="A21" s="187" t="s">
        <v>22</v>
      </c>
      <c r="B21" s="188"/>
      <c r="C21" s="188"/>
      <c r="D21" s="188"/>
      <c r="E21" s="188"/>
      <c r="F21" s="188"/>
      <c r="G21" s="188"/>
      <c r="H21" s="189"/>
      <c r="I21" s="1">
        <v>15</v>
      </c>
      <c r="J21" s="6"/>
      <c r="K21" s="6"/>
      <c r="N21" s="112"/>
      <c r="P21" s="112"/>
      <c r="Q21" s="112"/>
    </row>
    <row r="22" spans="1:17">
      <c r="A22" s="187" t="s">
        <v>63</v>
      </c>
      <c r="B22" s="188"/>
      <c r="C22" s="188"/>
      <c r="D22" s="188"/>
      <c r="E22" s="188"/>
      <c r="F22" s="188"/>
      <c r="G22" s="188"/>
      <c r="H22" s="189"/>
      <c r="I22" s="1">
        <v>16</v>
      </c>
      <c r="J22" s="6">
        <v>5824988</v>
      </c>
      <c r="K22" s="6">
        <v>7228561</v>
      </c>
      <c r="N22" s="112"/>
      <c r="P22" s="112"/>
      <c r="Q22" s="112"/>
    </row>
    <row r="23" spans="1:17">
      <c r="A23" s="187" t="s">
        <v>64</v>
      </c>
      <c r="B23" s="188"/>
      <c r="C23" s="188"/>
      <c r="D23" s="188"/>
      <c r="E23" s="188"/>
      <c r="F23" s="188"/>
      <c r="G23" s="188"/>
      <c r="H23" s="189"/>
      <c r="I23" s="1">
        <v>17</v>
      </c>
      <c r="J23" s="6">
        <v>69244380</v>
      </c>
      <c r="K23" s="6">
        <v>64055746</v>
      </c>
      <c r="N23" s="112"/>
      <c r="P23" s="112"/>
      <c r="Q23" s="112"/>
    </row>
    <row r="24" spans="1:17">
      <c r="A24" s="187" t="s">
        <v>65</v>
      </c>
      <c r="B24" s="188"/>
      <c r="C24" s="188"/>
      <c r="D24" s="188"/>
      <c r="E24" s="188"/>
      <c r="F24" s="188"/>
      <c r="G24" s="188"/>
      <c r="H24" s="189"/>
      <c r="I24" s="1">
        <v>18</v>
      </c>
      <c r="J24" s="6"/>
      <c r="K24" s="6"/>
      <c r="N24" s="112"/>
      <c r="P24" s="112"/>
      <c r="Q24" s="112"/>
    </row>
    <row r="25" spans="1:17">
      <c r="A25" s="187" t="s">
        <v>66</v>
      </c>
      <c r="B25" s="188"/>
      <c r="C25" s="188"/>
      <c r="D25" s="188"/>
      <c r="E25" s="188"/>
      <c r="F25" s="188"/>
      <c r="G25" s="188"/>
      <c r="H25" s="189"/>
      <c r="I25" s="1">
        <v>19</v>
      </c>
      <c r="J25" s="6">
        <v>1209052</v>
      </c>
      <c r="K25" s="6">
        <v>1185572</v>
      </c>
      <c r="N25" s="112"/>
      <c r="P25" s="112"/>
      <c r="Q25" s="112"/>
    </row>
    <row r="26" spans="1:17">
      <c r="A26" s="187" t="s">
        <v>158</v>
      </c>
      <c r="B26" s="188"/>
      <c r="C26" s="188"/>
      <c r="D26" s="188"/>
      <c r="E26" s="188"/>
      <c r="F26" s="188"/>
      <c r="G26" s="188"/>
      <c r="H26" s="189"/>
      <c r="I26" s="1">
        <v>20</v>
      </c>
      <c r="J26" s="116">
        <f>SUM(J27:J34)</f>
        <v>58588631</v>
      </c>
      <c r="K26" s="116">
        <f>SUM(K27:K34)</f>
        <v>57917847</v>
      </c>
      <c r="N26" s="112"/>
      <c r="P26" s="112"/>
      <c r="Q26" s="112"/>
    </row>
    <row r="27" spans="1:17">
      <c r="A27" s="187" t="s">
        <v>67</v>
      </c>
      <c r="B27" s="188"/>
      <c r="C27" s="188"/>
      <c r="D27" s="188"/>
      <c r="E27" s="188"/>
      <c r="F27" s="188"/>
      <c r="G27" s="188"/>
      <c r="H27" s="189"/>
      <c r="I27" s="1">
        <v>21</v>
      </c>
      <c r="J27" s="6"/>
      <c r="K27" s="6"/>
      <c r="N27" s="112"/>
      <c r="P27" s="112"/>
      <c r="Q27" s="112"/>
    </row>
    <row r="28" spans="1:17">
      <c r="A28" s="187" t="s">
        <v>68</v>
      </c>
      <c r="B28" s="188"/>
      <c r="C28" s="188"/>
      <c r="D28" s="188"/>
      <c r="E28" s="188"/>
      <c r="F28" s="188"/>
      <c r="G28" s="188"/>
      <c r="H28" s="189"/>
      <c r="I28" s="1">
        <v>22</v>
      </c>
      <c r="J28" s="6"/>
      <c r="K28" s="6"/>
      <c r="N28" s="112"/>
      <c r="P28" s="112"/>
      <c r="Q28" s="112"/>
    </row>
    <row r="29" spans="1:17">
      <c r="A29" s="187" t="s">
        <v>69</v>
      </c>
      <c r="B29" s="188"/>
      <c r="C29" s="188"/>
      <c r="D29" s="188"/>
      <c r="E29" s="188"/>
      <c r="F29" s="188"/>
      <c r="G29" s="188"/>
      <c r="H29" s="189"/>
      <c r="I29" s="1">
        <v>23</v>
      </c>
      <c r="J29" s="6"/>
      <c r="K29" s="6"/>
      <c r="N29" s="112"/>
      <c r="P29" s="112"/>
      <c r="Q29" s="112"/>
    </row>
    <row r="30" spans="1:17">
      <c r="A30" s="187" t="s">
        <v>74</v>
      </c>
      <c r="B30" s="188"/>
      <c r="C30" s="188"/>
      <c r="D30" s="188"/>
      <c r="E30" s="188"/>
      <c r="F30" s="188"/>
      <c r="G30" s="188"/>
      <c r="H30" s="189"/>
      <c r="I30" s="1">
        <v>24</v>
      </c>
      <c r="J30" s="6"/>
      <c r="K30" s="6"/>
      <c r="N30" s="112"/>
      <c r="P30" s="112"/>
      <c r="Q30" s="112"/>
    </row>
    <row r="31" spans="1:17">
      <c r="A31" s="187" t="s">
        <v>75</v>
      </c>
      <c r="B31" s="188"/>
      <c r="C31" s="188"/>
      <c r="D31" s="188"/>
      <c r="E31" s="188"/>
      <c r="F31" s="188"/>
      <c r="G31" s="188"/>
      <c r="H31" s="189"/>
      <c r="I31" s="1">
        <v>25</v>
      </c>
      <c r="J31" s="6"/>
      <c r="K31" s="6"/>
      <c r="N31" s="112"/>
      <c r="P31" s="112"/>
      <c r="Q31" s="112"/>
    </row>
    <row r="32" spans="1:17">
      <c r="A32" s="187" t="s">
        <v>76</v>
      </c>
      <c r="B32" s="188"/>
      <c r="C32" s="188"/>
      <c r="D32" s="188"/>
      <c r="E32" s="188"/>
      <c r="F32" s="188"/>
      <c r="G32" s="188"/>
      <c r="H32" s="189"/>
      <c r="I32" s="1">
        <v>26</v>
      </c>
      <c r="J32" s="6">
        <v>57640506</v>
      </c>
      <c r="K32" s="6">
        <v>56978852</v>
      </c>
      <c r="N32" s="112"/>
      <c r="P32" s="112"/>
      <c r="Q32" s="112"/>
    </row>
    <row r="33" spans="1:17">
      <c r="A33" s="187" t="s">
        <v>70</v>
      </c>
      <c r="B33" s="188"/>
      <c r="C33" s="188"/>
      <c r="D33" s="188"/>
      <c r="E33" s="188"/>
      <c r="F33" s="188"/>
      <c r="G33" s="188"/>
      <c r="H33" s="189"/>
      <c r="I33" s="1">
        <v>27</v>
      </c>
      <c r="J33" s="6">
        <v>948125</v>
      </c>
      <c r="K33" s="6">
        <v>938995</v>
      </c>
      <c r="N33" s="112"/>
      <c r="P33" s="112"/>
      <c r="Q33" s="112"/>
    </row>
    <row r="34" spans="1:17">
      <c r="A34" s="187" t="s">
        <v>151</v>
      </c>
      <c r="B34" s="188"/>
      <c r="C34" s="188"/>
      <c r="D34" s="188"/>
      <c r="E34" s="188"/>
      <c r="F34" s="188"/>
      <c r="G34" s="188"/>
      <c r="H34" s="189"/>
      <c r="I34" s="1">
        <v>28</v>
      </c>
      <c r="J34" s="6"/>
      <c r="K34" s="6"/>
      <c r="N34" s="112"/>
      <c r="P34" s="112"/>
      <c r="Q34" s="112"/>
    </row>
    <row r="35" spans="1:17">
      <c r="A35" s="187" t="s">
        <v>152</v>
      </c>
      <c r="B35" s="188"/>
      <c r="C35" s="188"/>
      <c r="D35" s="188"/>
      <c r="E35" s="188"/>
      <c r="F35" s="188"/>
      <c r="G35" s="188"/>
      <c r="H35" s="189"/>
      <c r="I35" s="1">
        <v>29</v>
      </c>
      <c r="J35" s="116">
        <f>SUM(J36:J38)</f>
        <v>37598726</v>
      </c>
      <c r="K35" s="116">
        <f>SUM(K36:K38)</f>
        <v>37364579</v>
      </c>
      <c r="N35" s="112"/>
      <c r="P35" s="112"/>
      <c r="Q35" s="112"/>
    </row>
    <row r="36" spans="1:17">
      <c r="A36" s="187" t="s">
        <v>71</v>
      </c>
      <c r="B36" s="188"/>
      <c r="C36" s="188"/>
      <c r="D36" s="188"/>
      <c r="E36" s="188"/>
      <c r="F36" s="188"/>
      <c r="G36" s="188"/>
      <c r="H36" s="189"/>
      <c r="I36" s="1">
        <v>30</v>
      </c>
      <c r="J36" s="6"/>
      <c r="K36" s="6"/>
      <c r="N36" s="112"/>
      <c r="P36" s="112"/>
      <c r="Q36" s="112"/>
    </row>
    <row r="37" spans="1:17">
      <c r="A37" s="187" t="s">
        <v>72</v>
      </c>
      <c r="B37" s="188"/>
      <c r="C37" s="188"/>
      <c r="D37" s="188"/>
      <c r="E37" s="188"/>
      <c r="F37" s="188"/>
      <c r="G37" s="188"/>
      <c r="H37" s="189"/>
      <c r="I37" s="1">
        <v>31</v>
      </c>
      <c r="J37" s="6"/>
      <c r="K37" s="6"/>
      <c r="N37" s="112"/>
      <c r="P37" s="112"/>
      <c r="Q37" s="112"/>
    </row>
    <row r="38" spans="1:17">
      <c r="A38" s="187" t="s">
        <v>73</v>
      </c>
      <c r="B38" s="188"/>
      <c r="C38" s="188"/>
      <c r="D38" s="188"/>
      <c r="E38" s="188"/>
      <c r="F38" s="188"/>
      <c r="G38" s="188"/>
      <c r="H38" s="189"/>
      <c r="I38" s="1">
        <v>32</v>
      </c>
      <c r="J38" s="6">
        <v>37598726</v>
      </c>
      <c r="K38" s="6">
        <v>37364579</v>
      </c>
      <c r="N38" s="112"/>
      <c r="P38" s="112"/>
      <c r="Q38" s="112"/>
    </row>
    <row r="39" spans="1:17">
      <c r="A39" s="187" t="s">
        <v>153</v>
      </c>
      <c r="B39" s="188"/>
      <c r="C39" s="188"/>
      <c r="D39" s="188"/>
      <c r="E39" s="188"/>
      <c r="F39" s="188"/>
      <c r="G39" s="188"/>
      <c r="H39" s="189"/>
      <c r="I39" s="1">
        <v>33</v>
      </c>
      <c r="J39" s="6">
        <v>32164768</v>
      </c>
      <c r="K39" s="6">
        <v>33910145</v>
      </c>
      <c r="N39" s="112"/>
      <c r="P39" s="112"/>
      <c r="Q39" s="112"/>
    </row>
    <row r="40" spans="1:17">
      <c r="A40" s="203" t="s">
        <v>204</v>
      </c>
      <c r="B40" s="204"/>
      <c r="C40" s="204"/>
      <c r="D40" s="204"/>
      <c r="E40" s="204"/>
      <c r="F40" s="204"/>
      <c r="G40" s="204"/>
      <c r="H40" s="205"/>
      <c r="I40" s="1">
        <v>34</v>
      </c>
      <c r="J40" s="116">
        <f>J41+J49+J56+J64</f>
        <v>2213460677</v>
      </c>
      <c r="K40" s="116">
        <f>K41+K49+K56+K64</f>
        <v>2124749025</v>
      </c>
      <c r="N40" s="112"/>
      <c r="P40" s="112"/>
      <c r="Q40" s="112"/>
    </row>
    <row r="41" spans="1:17">
      <c r="A41" s="187" t="s">
        <v>91</v>
      </c>
      <c r="B41" s="188"/>
      <c r="C41" s="188"/>
      <c r="D41" s="188"/>
      <c r="E41" s="188"/>
      <c r="F41" s="188"/>
      <c r="G41" s="188"/>
      <c r="H41" s="189"/>
      <c r="I41" s="1">
        <v>35</v>
      </c>
      <c r="J41" s="116">
        <f>SUM(J42:J48)</f>
        <v>553613908</v>
      </c>
      <c r="K41" s="116">
        <f>SUM(K42:K48)</f>
        <v>586719492</v>
      </c>
      <c r="N41" s="112"/>
      <c r="P41" s="112"/>
      <c r="Q41" s="112"/>
    </row>
    <row r="42" spans="1:17">
      <c r="A42" s="187" t="s">
        <v>103</v>
      </c>
      <c r="B42" s="188"/>
      <c r="C42" s="188"/>
      <c r="D42" s="188"/>
      <c r="E42" s="188"/>
      <c r="F42" s="188"/>
      <c r="G42" s="188"/>
      <c r="H42" s="189"/>
      <c r="I42" s="1">
        <v>36</v>
      </c>
      <c r="J42" s="6">
        <v>132477841</v>
      </c>
      <c r="K42" s="6">
        <v>121871229</v>
      </c>
      <c r="N42" s="112"/>
      <c r="P42" s="112"/>
      <c r="Q42" s="112"/>
    </row>
    <row r="43" spans="1:17">
      <c r="A43" s="187" t="s">
        <v>104</v>
      </c>
      <c r="B43" s="188"/>
      <c r="C43" s="188"/>
      <c r="D43" s="188"/>
      <c r="E43" s="188"/>
      <c r="F43" s="188"/>
      <c r="G43" s="188"/>
      <c r="H43" s="189"/>
      <c r="I43" s="1">
        <v>37</v>
      </c>
      <c r="J43" s="6">
        <v>18665829</v>
      </c>
      <c r="K43" s="6">
        <v>20269136</v>
      </c>
      <c r="N43" s="112"/>
      <c r="P43" s="112"/>
      <c r="Q43" s="112"/>
    </row>
    <row r="44" spans="1:17">
      <c r="A44" s="187" t="s">
        <v>77</v>
      </c>
      <c r="B44" s="188"/>
      <c r="C44" s="188"/>
      <c r="D44" s="188"/>
      <c r="E44" s="188"/>
      <c r="F44" s="188"/>
      <c r="G44" s="188"/>
      <c r="H44" s="189"/>
      <c r="I44" s="1">
        <v>38</v>
      </c>
      <c r="J44" s="6">
        <v>205286628</v>
      </c>
      <c r="K44" s="6">
        <v>207685110</v>
      </c>
      <c r="N44" s="112"/>
      <c r="P44" s="112"/>
      <c r="Q44" s="112"/>
    </row>
    <row r="45" spans="1:17">
      <c r="A45" s="187" t="s">
        <v>78</v>
      </c>
      <c r="B45" s="188"/>
      <c r="C45" s="188"/>
      <c r="D45" s="188"/>
      <c r="E45" s="188"/>
      <c r="F45" s="188"/>
      <c r="G45" s="188"/>
      <c r="H45" s="189"/>
      <c r="I45" s="1">
        <v>39</v>
      </c>
      <c r="J45" s="6">
        <v>190450048</v>
      </c>
      <c r="K45" s="6">
        <v>228274009</v>
      </c>
      <c r="N45" s="112"/>
      <c r="P45" s="112"/>
      <c r="Q45" s="112"/>
    </row>
    <row r="46" spans="1:17">
      <c r="A46" s="187" t="s">
        <v>79</v>
      </c>
      <c r="B46" s="188"/>
      <c r="C46" s="188"/>
      <c r="D46" s="188"/>
      <c r="E46" s="188"/>
      <c r="F46" s="188"/>
      <c r="G46" s="188"/>
      <c r="H46" s="189"/>
      <c r="I46" s="1">
        <v>40</v>
      </c>
      <c r="J46" s="6">
        <v>397855</v>
      </c>
      <c r="K46" s="6">
        <v>2294122</v>
      </c>
      <c r="N46" s="112"/>
      <c r="P46" s="112"/>
      <c r="Q46" s="112"/>
    </row>
    <row r="47" spans="1:17">
      <c r="A47" s="187" t="s">
        <v>80</v>
      </c>
      <c r="B47" s="188"/>
      <c r="C47" s="188"/>
      <c r="D47" s="188"/>
      <c r="E47" s="188"/>
      <c r="F47" s="188"/>
      <c r="G47" s="188"/>
      <c r="H47" s="189"/>
      <c r="I47" s="1">
        <v>41</v>
      </c>
      <c r="J47" s="6">
        <v>6335707</v>
      </c>
      <c r="K47" s="6">
        <v>6325886</v>
      </c>
      <c r="N47" s="112"/>
      <c r="P47" s="112"/>
      <c r="Q47" s="112"/>
    </row>
    <row r="48" spans="1:17">
      <c r="A48" s="187" t="s">
        <v>81</v>
      </c>
      <c r="B48" s="188"/>
      <c r="C48" s="188"/>
      <c r="D48" s="188"/>
      <c r="E48" s="188"/>
      <c r="F48" s="188"/>
      <c r="G48" s="188"/>
      <c r="H48" s="189"/>
      <c r="I48" s="1">
        <v>42</v>
      </c>
      <c r="J48" s="6"/>
      <c r="K48" s="6"/>
      <c r="N48" s="112"/>
      <c r="P48" s="112"/>
      <c r="Q48" s="112"/>
    </row>
    <row r="49" spans="1:17">
      <c r="A49" s="187" t="s">
        <v>92</v>
      </c>
      <c r="B49" s="188"/>
      <c r="C49" s="188"/>
      <c r="D49" s="188"/>
      <c r="E49" s="188"/>
      <c r="F49" s="188"/>
      <c r="G49" s="188"/>
      <c r="H49" s="189"/>
      <c r="I49" s="1">
        <v>43</v>
      </c>
      <c r="J49" s="116">
        <f>SUM(J50:J55)</f>
        <v>1157770312</v>
      </c>
      <c r="K49" s="116">
        <f>SUM(K50:K55)</f>
        <v>1035451293</v>
      </c>
      <c r="N49" s="112"/>
      <c r="P49" s="112"/>
      <c r="Q49" s="112"/>
    </row>
    <row r="50" spans="1:17">
      <c r="A50" s="187" t="s">
        <v>165</v>
      </c>
      <c r="B50" s="188"/>
      <c r="C50" s="188"/>
      <c r="D50" s="188"/>
      <c r="E50" s="188"/>
      <c r="F50" s="188"/>
      <c r="G50" s="188"/>
      <c r="H50" s="189"/>
      <c r="I50" s="1">
        <v>44</v>
      </c>
      <c r="J50" s="6">
        <v>103325242</v>
      </c>
      <c r="K50" s="6">
        <v>102241677</v>
      </c>
      <c r="N50" s="112"/>
      <c r="P50" s="112"/>
      <c r="Q50" s="112"/>
    </row>
    <row r="51" spans="1:17">
      <c r="A51" s="187" t="s">
        <v>166</v>
      </c>
      <c r="B51" s="188"/>
      <c r="C51" s="188"/>
      <c r="D51" s="188"/>
      <c r="E51" s="188"/>
      <c r="F51" s="188"/>
      <c r="G51" s="188"/>
      <c r="H51" s="189"/>
      <c r="I51" s="1">
        <v>45</v>
      </c>
      <c r="J51" s="6">
        <v>967025928</v>
      </c>
      <c r="K51" s="6">
        <v>832322180</v>
      </c>
      <c r="N51" s="112"/>
      <c r="P51" s="112"/>
      <c r="Q51" s="112"/>
    </row>
    <row r="52" spans="1:17">
      <c r="A52" s="187" t="s">
        <v>167</v>
      </c>
      <c r="B52" s="188"/>
      <c r="C52" s="188"/>
      <c r="D52" s="188"/>
      <c r="E52" s="188"/>
      <c r="F52" s="188"/>
      <c r="G52" s="188"/>
      <c r="H52" s="189"/>
      <c r="I52" s="1">
        <v>46</v>
      </c>
      <c r="J52" s="6"/>
      <c r="K52" s="6"/>
      <c r="N52" s="112"/>
      <c r="P52" s="112"/>
      <c r="Q52" s="112"/>
    </row>
    <row r="53" spans="1:17">
      <c r="A53" s="187" t="s">
        <v>168</v>
      </c>
      <c r="B53" s="188"/>
      <c r="C53" s="188"/>
      <c r="D53" s="188"/>
      <c r="E53" s="188"/>
      <c r="F53" s="188"/>
      <c r="G53" s="188"/>
      <c r="H53" s="189"/>
      <c r="I53" s="1">
        <v>47</v>
      </c>
      <c r="J53" s="6"/>
      <c r="K53" s="6"/>
      <c r="N53" s="112"/>
      <c r="P53" s="112"/>
      <c r="Q53" s="112"/>
    </row>
    <row r="54" spans="1:17">
      <c r="A54" s="187" t="s">
        <v>5</v>
      </c>
      <c r="B54" s="188"/>
      <c r="C54" s="188"/>
      <c r="D54" s="188"/>
      <c r="E54" s="188"/>
      <c r="F54" s="188"/>
      <c r="G54" s="188"/>
      <c r="H54" s="189"/>
      <c r="I54" s="1">
        <v>48</v>
      </c>
      <c r="J54" s="6">
        <v>41730258</v>
      </c>
      <c r="K54" s="6">
        <v>51116353</v>
      </c>
      <c r="N54" s="112"/>
      <c r="P54" s="112"/>
      <c r="Q54" s="112"/>
    </row>
    <row r="55" spans="1:17">
      <c r="A55" s="187" t="s">
        <v>6</v>
      </c>
      <c r="B55" s="188"/>
      <c r="C55" s="188"/>
      <c r="D55" s="188"/>
      <c r="E55" s="188"/>
      <c r="F55" s="188"/>
      <c r="G55" s="188"/>
      <c r="H55" s="189"/>
      <c r="I55" s="1">
        <v>49</v>
      </c>
      <c r="J55" s="6">
        <v>45688884</v>
      </c>
      <c r="K55" s="6">
        <v>49771083</v>
      </c>
      <c r="N55" s="112"/>
      <c r="P55" s="112"/>
      <c r="Q55" s="112"/>
    </row>
    <row r="56" spans="1:17">
      <c r="A56" s="187" t="s">
        <v>93</v>
      </c>
      <c r="B56" s="188"/>
      <c r="C56" s="188"/>
      <c r="D56" s="188"/>
      <c r="E56" s="188"/>
      <c r="F56" s="188"/>
      <c r="G56" s="188"/>
      <c r="H56" s="189"/>
      <c r="I56" s="1">
        <v>50</v>
      </c>
      <c r="J56" s="116">
        <f>SUM(J57:J63)</f>
        <v>4997439</v>
      </c>
      <c r="K56" s="116">
        <f>SUM(K57:K63)</f>
        <v>3131781</v>
      </c>
      <c r="N56" s="112"/>
      <c r="P56" s="112"/>
      <c r="Q56" s="112"/>
    </row>
    <row r="57" spans="1:17">
      <c r="A57" s="187" t="s">
        <v>67</v>
      </c>
      <c r="B57" s="188"/>
      <c r="C57" s="188"/>
      <c r="D57" s="188"/>
      <c r="E57" s="188"/>
      <c r="F57" s="188"/>
      <c r="G57" s="188"/>
      <c r="H57" s="189"/>
      <c r="I57" s="1">
        <v>51</v>
      </c>
      <c r="J57" s="6"/>
      <c r="K57" s="6"/>
      <c r="N57" s="112"/>
      <c r="P57" s="112"/>
      <c r="Q57" s="112"/>
    </row>
    <row r="58" spans="1:17">
      <c r="A58" s="187" t="s">
        <v>68</v>
      </c>
      <c r="B58" s="188"/>
      <c r="C58" s="188"/>
      <c r="D58" s="188"/>
      <c r="E58" s="188"/>
      <c r="F58" s="188"/>
      <c r="G58" s="188"/>
      <c r="H58" s="189"/>
      <c r="I58" s="1">
        <v>52</v>
      </c>
      <c r="J58" s="6">
        <v>1764050</v>
      </c>
      <c r="K58" s="6">
        <v>1514050</v>
      </c>
      <c r="N58" s="112"/>
      <c r="P58" s="112"/>
      <c r="Q58" s="112"/>
    </row>
    <row r="59" spans="1:17">
      <c r="A59" s="187" t="s">
        <v>206</v>
      </c>
      <c r="B59" s="188"/>
      <c r="C59" s="188"/>
      <c r="D59" s="188"/>
      <c r="E59" s="188"/>
      <c r="F59" s="188"/>
      <c r="G59" s="188"/>
      <c r="H59" s="189"/>
      <c r="I59" s="1">
        <v>53</v>
      </c>
      <c r="J59" s="6"/>
      <c r="K59" s="6"/>
      <c r="N59" s="112"/>
      <c r="P59" s="112"/>
      <c r="Q59" s="112"/>
    </row>
    <row r="60" spans="1:17">
      <c r="A60" s="187" t="s">
        <v>74</v>
      </c>
      <c r="B60" s="188"/>
      <c r="C60" s="188"/>
      <c r="D60" s="188"/>
      <c r="E60" s="188"/>
      <c r="F60" s="188"/>
      <c r="G60" s="188"/>
      <c r="H60" s="189"/>
      <c r="I60" s="1">
        <v>54</v>
      </c>
      <c r="J60" s="6"/>
      <c r="K60" s="6"/>
      <c r="N60" s="112"/>
      <c r="P60" s="112"/>
      <c r="Q60" s="112"/>
    </row>
    <row r="61" spans="1:17">
      <c r="A61" s="187" t="s">
        <v>75</v>
      </c>
      <c r="B61" s="188"/>
      <c r="C61" s="188"/>
      <c r="D61" s="188"/>
      <c r="E61" s="188"/>
      <c r="F61" s="188"/>
      <c r="G61" s="188"/>
      <c r="H61" s="189"/>
      <c r="I61" s="1">
        <v>55</v>
      </c>
      <c r="J61" s="6"/>
      <c r="K61" s="6"/>
      <c r="N61" s="112"/>
      <c r="P61" s="112"/>
      <c r="Q61" s="112"/>
    </row>
    <row r="62" spans="1:17">
      <c r="A62" s="187" t="s">
        <v>76</v>
      </c>
      <c r="B62" s="188"/>
      <c r="C62" s="188"/>
      <c r="D62" s="188"/>
      <c r="E62" s="188"/>
      <c r="F62" s="188"/>
      <c r="G62" s="188"/>
      <c r="H62" s="189"/>
      <c r="I62" s="1">
        <v>56</v>
      </c>
      <c r="J62" s="6">
        <v>3233389</v>
      </c>
      <c r="K62" s="6">
        <v>1617731</v>
      </c>
      <c r="N62" s="112"/>
      <c r="P62" s="112"/>
      <c r="Q62" s="112"/>
    </row>
    <row r="63" spans="1:17">
      <c r="A63" s="187" t="s">
        <v>40</v>
      </c>
      <c r="B63" s="188"/>
      <c r="C63" s="188"/>
      <c r="D63" s="188"/>
      <c r="E63" s="188"/>
      <c r="F63" s="188"/>
      <c r="G63" s="188"/>
      <c r="H63" s="189"/>
      <c r="I63" s="1">
        <v>57</v>
      </c>
      <c r="J63" s="6">
        <v>0</v>
      </c>
      <c r="K63" s="6"/>
      <c r="N63" s="112"/>
      <c r="P63" s="112"/>
      <c r="Q63" s="112"/>
    </row>
    <row r="64" spans="1:17">
      <c r="A64" s="187" t="s">
        <v>172</v>
      </c>
      <c r="B64" s="188"/>
      <c r="C64" s="188"/>
      <c r="D64" s="188"/>
      <c r="E64" s="188"/>
      <c r="F64" s="188"/>
      <c r="G64" s="188"/>
      <c r="H64" s="189"/>
      <c r="I64" s="1">
        <v>58</v>
      </c>
      <c r="J64" s="6">
        <v>497079018</v>
      </c>
      <c r="K64" s="6">
        <v>499446459</v>
      </c>
      <c r="N64" s="112"/>
      <c r="P64" s="112"/>
      <c r="Q64" s="112"/>
    </row>
    <row r="65" spans="1:17">
      <c r="A65" s="203" t="s">
        <v>47</v>
      </c>
      <c r="B65" s="204"/>
      <c r="C65" s="204"/>
      <c r="D65" s="204"/>
      <c r="E65" s="204"/>
      <c r="F65" s="204"/>
      <c r="G65" s="204"/>
      <c r="H65" s="205"/>
      <c r="I65" s="1">
        <v>59</v>
      </c>
      <c r="J65" s="6">
        <v>33302769</v>
      </c>
      <c r="K65" s="6">
        <v>50500319</v>
      </c>
      <c r="N65" s="112"/>
      <c r="P65" s="112"/>
      <c r="Q65" s="112"/>
    </row>
    <row r="66" spans="1:17">
      <c r="A66" s="203" t="s">
        <v>205</v>
      </c>
      <c r="B66" s="204"/>
      <c r="C66" s="204"/>
      <c r="D66" s="204"/>
      <c r="E66" s="204"/>
      <c r="F66" s="204"/>
      <c r="G66" s="204"/>
      <c r="H66" s="205"/>
      <c r="I66" s="1">
        <v>60</v>
      </c>
      <c r="J66" s="116">
        <f>J7+J8+J40+J65</f>
        <v>5126407210</v>
      </c>
      <c r="K66" s="116">
        <f>K7+K8+K40+K65</f>
        <v>5018804366</v>
      </c>
      <c r="L66" s="112"/>
      <c r="N66" s="112"/>
      <c r="P66" s="112"/>
      <c r="Q66" s="112"/>
    </row>
    <row r="67" spans="1:17">
      <c r="A67" s="214" t="s">
        <v>82</v>
      </c>
      <c r="B67" s="215"/>
      <c r="C67" s="215"/>
      <c r="D67" s="215"/>
      <c r="E67" s="215"/>
      <c r="F67" s="215"/>
      <c r="G67" s="215"/>
      <c r="H67" s="216"/>
      <c r="I67" s="4">
        <v>61</v>
      </c>
      <c r="J67" s="7"/>
      <c r="K67" s="7"/>
      <c r="N67" s="112"/>
      <c r="P67" s="112"/>
      <c r="Q67" s="112"/>
    </row>
    <row r="68" spans="1:17">
      <c r="A68" s="195" t="s">
        <v>49</v>
      </c>
      <c r="B68" s="217"/>
      <c r="C68" s="217"/>
      <c r="D68" s="217"/>
      <c r="E68" s="217"/>
      <c r="F68" s="217"/>
      <c r="G68" s="217"/>
      <c r="H68" s="217"/>
      <c r="I68" s="217"/>
      <c r="J68" s="217"/>
      <c r="K68" s="218"/>
      <c r="N68" s="112"/>
      <c r="P68" s="112"/>
      <c r="Q68" s="112"/>
    </row>
    <row r="69" spans="1:17">
      <c r="A69" s="199" t="s">
        <v>159</v>
      </c>
      <c r="B69" s="200"/>
      <c r="C69" s="200"/>
      <c r="D69" s="200"/>
      <c r="E69" s="200"/>
      <c r="F69" s="200"/>
      <c r="G69" s="200"/>
      <c r="H69" s="219"/>
      <c r="I69" s="3">
        <v>62</v>
      </c>
      <c r="J69" s="117">
        <f>J70+J71+J72+J78+J79+J82+J85</f>
        <v>2249849541</v>
      </c>
      <c r="K69" s="117">
        <f>K70+K71+K72+K78+K79+K82+K85</f>
        <v>2286731360</v>
      </c>
      <c r="N69" s="112"/>
      <c r="P69" s="112"/>
      <c r="Q69" s="112"/>
    </row>
    <row r="70" spans="1:17">
      <c r="A70" s="187" t="s">
        <v>117</v>
      </c>
      <c r="B70" s="188"/>
      <c r="C70" s="188"/>
      <c r="D70" s="188"/>
      <c r="E70" s="188"/>
      <c r="F70" s="188"/>
      <c r="G70" s="188"/>
      <c r="H70" s="189"/>
      <c r="I70" s="1">
        <v>63</v>
      </c>
      <c r="J70" s="6">
        <v>133372000</v>
      </c>
      <c r="K70" s="6">
        <v>133372000</v>
      </c>
      <c r="N70" s="112"/>
      <c r="P70" s="112"/>
      <c r="Q70" s="112"/>
    </row>
    <row r="71" spans="1:17">
      <c r="A71" s="187" t="s">
        <v>118</v>
      </c>
      <c r="B71" s="188"/>
      <c r="C71" s="188"/>
      <c r="D71" s="188"/>
      <c r="E71" s="188"/>
      <c r="F71" s="188"/>
      <c r="G71" s="188"/>
      <c r="H71" s="189"/>
      <c r="I71" s="1">
        <v>64</v>
      </c>
      <c r="J71" s="6">
        <v>881088869</v>
      </c>
      <c r="K71" s="6">
        <v>881088869</v>
      </c>
      <c r="N71" s="112"/>
      <c r="P71" s="112"/>
      <c r="Q71" s="112"/>
    </row>
    <row r="72" spans="1:17">
      <c r="A72" s="187" t="s">
        <v>119</v>
      </c>
      <c r="B72" s="188"/>
      <c r="C72" s="188"/>
      <c r="D72" s="188"/>
      <c r="E72" s="188"/>
      <c r="F72" s="188"/>
      <c r="G72" s="188"/>
      <c r="H72" s="189"/>
      <c r="I72" s="1">
        <v>65</v>
      </c>
      <c r="J72" s="116">
        <f>J73+J74-J75+J76+J77</f>
        <v>-52002062</v>
      </c>
      <c r="K72" s="116">
        <f>K73+K74-K75+K76+K77</f>
        <v>-77002342</v>
      </c>
      <c r="M72" s="112"/>
      <c r="N72" s="112"/>
      <c r="P72" s="112"/>
      <c r="Q72" s="112"/>
    </row>
    <row r="73" spans="1:17">
      <c r="A73" s="187" t="s">
        <v>120</v>
      </c>
      <c r="B73" s="188"/>
      <c r="C73" s="188"/>
      <c r="D73" s="188"/>
      <c r="E73" s="188"/>
      <c r="F73" s="188"/>
      <c r="G73" s="188"/>
      <c r="H73" s="189"/>
      <c r="I73" s="1">
        <v>66</v>
      </c>
      <c r="J73" s="6"/>
      <c r="K73" s="6"/>
      <c r="N73" s="112"/>
      <c r="P73" s="112"/>
      <c r="Q73" s="112"/>
    </row>
    <row r="74" spans="1:17">
      <c r="A74" s="187" t="s">
        <v>121</v>
      </c>
      <c r="B74" s="188"/>
      <c r="C74" s="188"/>
      <c r="D74" s="188"/>
      <c r="E74" s="188"/>
      <c r="F74" s="188"/>
      <c r="G74" s="188"/>
      <c r="H74" s="189"/>
      <c r="I74" s="1">
        <v>67</v>
      </c>
      <c r="J74" s="6"/>
      <c r="K74" s="6"/>
      <c r="N74" s="112"/>
      <c r="P74" s="112"/>
      <c r="Q74" s="112"/>
    </row>
    <row r="75" spans="1:17">
      <c r="A75" s="187" t="s">
        <v>109</v>
      </c>
      <c r="B75" s="188"/>
      <c r="C75" s="188"/>
      <c r="D75" s="188"/>
      <c r="E75" s="188"/>
      <c r="F75" s="188"/>
      <c r="G75" s="188"/>
      <c r="H75" s="189"/>
      <c r="I75" s="1">
        <v>68</v>
      </c>
      <c r="J75" s="6">
        <v>1513588</v>
      </c>
      <c r="K75" s="6">
        <v>3449328</v>
      </c>
      <c r="L75" s="112"/>
      <c r="N75" s="112"/>
      <c r="P75" s="112"/>
      <c r="Q75" s="112"/>
    </row>
    <row r="76" spans="1:17">
      <c r="A76" s="187" t="s">
        <v>110</v>
      </c>
      <c r="B76" s="188"/>
      <c r="C76" s="188"/>
      <c r="D76" s="188"/>
      <c r="E76" s="188"/>
      <c r="F76" s="188"/>
      <c r="G76" s="188"/>
      <c r="H76" s="189"/>
      <c r="I76" s="1">
        <v>69</v>
      </c>
      <c r="J76" s="6"/>
      <c r="K76" s="6"/>
      <c r="M76" s="112"/>
      <c r="N76" s="112"/>
      <c r="P76" s="112"/>
      <c r="Q76" s="112"/>
    </row>
    <row r="77" spans="1:17">
      <c r="A77" s="187" t="s">
        <v>111</v>
      </c>
      <c r="B77" s="188"/>
      <c r="C77" s="188"/>
      <c r="D77" s="188"/>
      <c r="E77" s="188"/>
      <c r="F77" s="188"/>
      <c r="G77" s="188"/>
      <c r="H77" s="189"/>
      <c r="I77" s="1">
        <v>70</v>
      </c>
      <c r="J77" s="6">
        <v>-50488474</v>
      </c>
      <c r="K77" s="6">
        <v>-73553014</v>
      </c>
      <c r="N77" s="112"/>
      <c r="P77" s="112"/>
      <c r="Q77" s="112"/>
    </row>
    <row r="78" spans="1:17">
      <c r="A78" s="187" t="s">
        <v>112</v>
      </c>
      <c r="B78" s="188"/>
      <c r="C78" s="188"/>
      <c r="D78" s="188"/>
      <c r="E78" s="188"/>
      <c r="F78" s="188"/>
      <c r="G78" s="188"/>
      <c r="H78" s="189"/>
      <c r="I78" s="1">
        <v>71</v>
      </c>
      <c r="J78" s="6">
        <v>-1938913</v>
      </c>
      <c r="K78" s="6">
        <v>-1674350</v>
      </c>
      <c r="N78" s="112"/>
      <c r="P78" s="112"/>
      <c r="Q78" s="112"/>
    </row>
    <row r="79" spans="1:17">
      <c r="A79" s="187" t="s">
        <v>202</v>
      </c>
      <c r="B79" s="188"/>
      <c r="C79" s="188"/>
      <c r="D79" s="188"/>
      <c r="E79" s="188"/>
      <c r="F79" s="188"/>
      <c r="G79" s="188"/>
      <c r="H79" s="189"/>
      <c r="I79" s="1">
        <v>72</v>
      </c>
      <c r="J79" s="116">
        <f>J80-J81</f>
        <v>1010138055</v>
      </c>
      <c r="K79" s="116">
        <f>K80-K81</f>
        <v>1285668129</v>
      </c>
      <c r="N79" s="112"/>
      <c r="P79" s="112"/>
      <c r="Q79" s="112"/>
    </row>
    <row r="80" spans="1:17">
      <c r="A80" s="211" t="s">
        <v>137</v>
      </c>
      <c r="B80" s="212"/>
      <c r="C80" s="212"/>
      <c r="D80" s="212"/>
      <c r="E80" s="212"/>
      <c r="F80" s="212"/>
      <c r="G80" s="212"/>
      <c r="H80" s="213"/>
      <c r="I80" s="1">
        <v>73</v>
      </c>
      <c r="J80" s="6">
        <v>1010138055</v>
      </c>
      <c r="K80" s="6">
        <v>1285668129</v>
      </c>
      <c r="N80" s="112"/>
      <c r="P80" s="112"/>
      <c r="Q80" s="112"/>
    </row>
    <row r="81" spans="1:17">
      <c r="A81" s="211" t="s">
        <v>138</v>
      </c>
      <c r="B81" s="212"/>
      <c r="C81" s="212"/>
      <c r="D81" s="212"/>
      <c r="E81" s="212"/>
      <c r="F81" s="212"/>
      <c r="G81" s="212"/>
      <c r="H81" s="213"/>
      <c r="I81" s="1">
        <v>74</v>
      </c>
      <c r="J81" s="6"/>
      <c r="K81" s="6"/>
      <c r="L81" s="112"/>
      <c r="N81" s="112"/>
      <c r="P81" s="112"/>
      <c r="Q81" s="112"/>
    </row>
    <row r="82" spans="1:17">
      <c r="A82" s="187" t="s">
        <v>203</v>
      </c>
      <c r="B82" s="188"/>
      <c r="C82" s="188"/>
      <c r="D82" s="188"/>
      <c r="E82" s="188"/>
      <c r="F82" s="188"/>
      <c r="G82" s="188"/>
      <c r="H82" s="189"/>
      <c r="I82" s="1">
        <v>75</v>
      </c>
      <c r="J82" s="116">
        <f>J83-J84</f>
        <v>275528936</v>
      </c>
      <c r="K82" s="116">
        <f>K83-K84</f>
        <v>61556638</v>
      </c>
      <c r="N82" s="112"/>
      <c r="P82" s="112"/>
      <c r="Q82" s="112"/>
    </row>
    <row r="83" spans="1:17">
      <c r="A83" s="211" t="s">
        <v>139</v>
      </c>
      <c r="B83" s="212"/>
      <c r="C83" s="212"/>
      <c r="D83" s="212"/>
      <c r="E83" s="212"/>
      <c r="F83" s="212"/>
      <c r="G83" s="212"/>
      <c r="H83" s="213"/>
      <c r="I83" s="1">
        <v>76</v>
      </c>
      <c r="J83" s="6">
        <v>275528936</v>
      </c>
      <c r="K83" s="6">
        <v>61556638</v>
      </c>
      <c r="L83" s="123"/>
      <c r="N83" s="112"/>
      <c r="P83" s="112"/>
      <c r="Q83" s="112"/>
    </row>
    <row r="84" spans="1:17">
      <c r="A84" s="211" t="s">
        <v>140</v>
      </c>
      <c r="B84" s="212"/>
      <c r="C84" s="212"/>
      <c r="D84" s="212"/>
      <c r="E84" s="212"/>
      <c r="F84" s="212"/>
      <c r="G84" s="212"/>
      <c r="H84" s="213"/>
      <c r="I84" s="1">
        <v>77</v>
      </c>
      <c r="J84" s="6"/>
      <c r="K84" s="6"/>
      <c r="N84" s="112"/>
      <c r="P84" s="112"/>
      <c r="Q84" s="112"/>
    </row>
    <row r="85" spans="1:17">
      <c r="A85" s="187" t="s">
        <v>141</v>
      </c>
      <c r="B85" s="188"/>
      <c r="C85" s="188"/>
      <c r="D85" s="188"/>
      <c r="E85" s="188"/>
      <c r="F85" s="188"/>
      <c r="G85" s="188"/>
      <c r="H85" s="189"/>
      <c r="I85" s="1">
        <v>78</v>
      </c>
      <c r="J85" s="6">
        <v>3662656</v>
      </c>
      <c r="K85" s="6">
        <v>3722416</v>
      </c>
      <c r="N85" s="112"/>
      <c r="P85" s="112"/>
      <c r="Q85" s="112"/>
    </row>
    <row r="86" spans="1:17">
      <c r="A86" s="203" t="s">
        <v>13</v>
      </c>
      <c r="B86" s="204"/>
      <c r="C86" s="204"/>
      <c r="D86" s="204"/>
      <c r="E86" s="204"/>
      <c r="F86" s="204"/>
      <c r="G86" s="204"/>
      <c r="H86" s="205"/>
      <c r="I86" s="1">
        <v>79</v>
      </c>
      <c r="J86" s="116">
        <f>SUM(J87:J89)</f>
        <v>103926231</v>
      </c>
      <c r="K86" s="116">
        <f>SUM(K87:K89)</f>
        <v>107793293</v>
      </c>
      <c r="N86" s="112"/>
      <c r="P86" s="112"/>
      <c r="Q86" s="112"/>
    </row>
    <row r="87" spans="1:17">
      <c r="A87" s="187" t="s">
        <v>105</v>
      </c>
      <c r="B87" s="188"/>
      <c r="C87" s="188"/>
      <c r="D87" s="188"/>
      <c r="E87" s="188"/>
      <c r="F87" s="188"/>
      <c r="G87" s="188"/>
      <c r="H87" s="189"/>
      <c r="I87" s="1">
        <v>80</v>
      </c>
      <c r="J87" s="6">
        <v>37464274</v>
      </c>
      <c r="K87" s="6">
        <v>36699400</v>
      </c>
      <c r="N87" s="112"/>
      <c r="P87" s="112"/>
      <c r="Q87" s="112"/>
    </row>
    <row r="88" spans="1:17">
      <c r="A88" s="187" t="s">
        <v>106</v>
      </c>
      <c r="B88" s="188"/>
      <c r="C88" s="188"/>
      <c r="D88" s="188"/>
      <c r="E88" s="188"/>
      <c r="F88" s="188"/>
      <c r="G88" s="188"/>
      <c r="H88" s="189"/>
      <c r="I88" s="1">
        <v>81</v>
      </c>
      <c r="J88" s="6"/>
      <c r="K88" s="6"/>
      <c r="N88" s="112"/>
      <c r="P88" s="112"/>
      <c r="Q88" s="112"/>
    </row>
    <row r="89" spans="1:17">
      <c r="A89" s="187" t="s">
        <v>107</v>
      </c>
      <c r="B89" s="188"/>
      <c r="C89" s="188"/>
      <c r="D89" s="188"/>
      <c r="E89" s="188"/>
      <c r="F89" s="188"/>
      <c r="G89" s="188"/>
      <c r="H89" s="189"/>
      <c r="I89" s="1">
        <v>82</v>
      </c>
      <c r="J89" s="6">
        <v>66461957</v>
      </c>
      <c r="K89" s="6">
        <v>71093893</v>
      </c>
      <c r="N89" s="112"/>
      <c r="P89" s="112"/>
      <c r="Q89" s="112"/>
    </row>
    <row r="90" spans="1:17">
      <c r="A90" s="203" t="s">
        <v>14</v>
      </c>
      <c r="B90" s="204"/>
      <c r="C90" s="204"/>
      <c r="D90" s="204"/>
      <c r="E90" s="204"/>
      <c r="F90" s="204"/>
      <c r="G90" s="204"/>
      <c r="H90" s="205"/>
      <c r="I90" s="1">
        <v>83</v>
      </c>
      <c r="J90" s="116">
        <f>SUM(J91:J99)</f>
        <v>1300860633</v>
      </c>
      <c r="K90" s="116">
        <f>SUM(K91:K99)</f>
        <v>1223001555</v>
      </c>
      <c r="N90" s="112"/>
      <c r="P90" s="112"/>
      <c r="Q90" s="112"/>
    </row>
    <row r="91" spans="1:17">
      <c r="A91" s="187" t="s">
        <v>108</v>
      </c>
      <c r="B91" s="188"/>
      <c r="C91" s="188"/>
      <c r="D91" s="188"/>
      <c r="E91" s="188"/>
      <c r="F91" s="188"/>
      <c r="G91" s="188"/>
      <c r="H91" s="189"/>
      <c r="I91" s="1">
        <v>84</v>
      </c>
      <c r="J91" s="50"/>
      <c r="K91" s="50"/>
      <c r="N91" s="112"/>
      <c r="P91" s="112"/>
      <c r="Q91" s="112"/>
    </row>
    <row r="92" spans="1:17">
      <c r="A92" s="187" t="s">
        <v>207</v>
      </c>
      <c r="B92" s="188"/>
      <c r="C92" s="188"/>
      <c r="D92" s="188"/>
      <c r="E92" s="188"/>
      <c r="F92" s="188"/>
      <c r="G92" s="188"/>
      <c r="H92" s="189"/>
      <c r="I92" s="1">
        <v>85</v>
      </c>
      <c r="J92" s="6"/>
      <c r="K92" s="6"/>
      <c r="N92" s="112"/>
      <c r="P92" s="112"/>
      <c r="Q92" s="112"/>
    </row>
    <row r="93" spans="1:17">
      <c r="A93" s="187" t="s">
        <v>0</v>
      </c>
      <c r="B93" s="188"/>
      <c r="C93" s="188"/>
      <c r="D93" s="188"/>
      <c r="E93" s="188"/>
      <c r="F93" s="188"/>
      <c r="G93" s="188"/>
      <c r="H93" s="189"/>
      <c r="I93" s="1">
        <v>86</v>
      </c>
      <c r="J93" s="6">
        <v>935480878</v>
      </c>
      <c r="K93" s="6">
        <v>859806550</v>
      </c>
      <c r="N93" s="112"/>
      <c r="P93" s="112"/>
      <c r="Q93" s="112"/>
    </row>
    <row r="94" spans="1:17">
      <c r="A94" s="187" t="s">
        <v>208</v>
      </c>
      <c r="B94" s="188"/>
      <c r="C94" s="188"/>
      <c r="D94" s="188"/>
      <c r="E94" s="188"/>
      <c r="F94" s="188"/>
      <c r="G94" s="188"/>
      <c r="H94" s="189"/>
      <c r="I94" s="1">
        <v>87</v>
      </c>
      <c r="J94" s="6"/>
      <c r="K94" s="6"/>
      <c r="N94" s="112"/>
      <c r="P94" s="112"/>
      <c r="Q94" s="112"/>
    </row>
    <row r="95" spans="1:17">
      <c r="A95" s="187" t="s">
        <v>209</v>
      </c>
      <c r="B95" s="188"/>
      <c r="C95" s="188"/>
      <c r="D95" s="188"/>
      <c r="E95" s="188"/>
      <c r="F95" s="188"/>
      <c r="G95" s="188"/>
      <c r="H95" s="189"/>
      <c r="I95" s="1">
        <v>88</v>
      </c>
      <c r="J95" s="6"/>
      <c r="K95" s="6"/>
      <c r="N95" s="112"/>
      <c r="P95" s="112"/>
      <c r="Q95" s="112"/>
    </row>
    <row r="96" spans="1:17">
      <c r="A96" s="187" t="s">
        <v>210</v>
      </c>
      <c r="B96" s="188"/>
      <c r="C96" s="188"/>
      <c r="D96" s="188"/>
      <c r="E96" s="188"/>
      <c r="F96" s="188"/>
      <c r="G96" s="188"/>
      <c r="H96" s="189"/>
      <c r="I96" s="1">
        <v>89</v>
      </c>
      <c r="J96" s="6">
        <v>199710248</v>
      </c>
      <c r="K96" s="6">
        <v>199744301</v>
      </c>
      <c r="N96" s="112"/>
      <c r="P96" s="112"/>
      <c r="Q96" s="112"/>
    </row>
    <row r="97" spans="1:17">
      <c r="A97" s="187" t="s">
        <v>85</v>
      </c>
      <c r="B97" s="188"/>
      <c r="C97" s="188"/>
      <c r="D97" s="188"/>
      <c r="E97" s="188"/>
      <c r="F97" s="188"/>
      <c r="G97" s="188"/>
      <c r="H97" s="189"/>
      <c r="I97" s="1">
        <v>90</v>
      </c>
      <c r="J97" s="6"/>
      <c r="K97" s="6"/>
      <c r="N97" s="112"/>
      <c r="P97" s="112"/>
      <c r="Q97" s="112"/>
    </row>
    <row r="98" spans="1:17">
      <c r="A98" s="187" t="s">
        <v>83</v>
      </c>
      <c r="B98" s="188"/>
      <c r="C98" s="188"/>
      <c r="D98" s="188"/>
      <c r="E98" s="188"/>
      <c r="F98" s="188"/>
      <c r="G98" s="188"/>
      <c r="H98" s="189"/>
      <c r="I98" s="1">
        <v>91</v>
      </c>
      <c r="J98" s="50">
        <v>3017149</v>
      </c>
      <c r="K98" s="50">
        <v>2922789</v>
      </c>
      <c r="N98" s="112"/>
      <c r="P98" s="112"/>
      <c r="Q98" s="112"/>
    </row>
    <row r="99" spans="1:17">
      <c r="A99" s="187" t="s">
        <v>84</v>
      </c>
      <c r="B99" s="188"/>
      <c r="C99" s="188"/>
      <c r="D99" s="188"/>
      <c r="E99" s="188"/>
      <c r="F99" s="188"/>
      <c r="G99" s="188"/>
      <c r="H99" s="189"/>
      <c r="I99" s="1">
        <v>92</v>
      </c>
      <c r="J99" s="6">
        <v>162652358</v>
      </c>
      <c r="K99" s="6">
        <v>160527915</v>
      </c>
      <c r="N99" s="112"/>
      <c r="P99" s="112"/>
      <c r="Q99" s="112"/>
    </row>
    <row r="100" spans="1:17">
      <c r="A100" s="203" t="s">
        <v>15</v>
      </c>
      <c r="B100" s="204"/>
      <c r="C100" s="204"/>
      <c r="D100" s="204"/>
      <c r="E100" s="204"/>
      <c r="F100" s="204"/>
      <c r="G100" s="204"/>
      <c r="H100" s="205"/>
      <c r="I100" s="1">
        <v>93</v>
      </c>
      <c r="J100" s="116">
        <f>SUM(J101:J112)</f>
        <v>1341381588</v>
      </c>
      <c r="K100" s="116">
        <f>SUM(K101:K112)</f>
        <v>1219334623</v>
      </c>
      <c r="N100" s="112"/>
      <c r="P100" s="112"/>
      <c r="Q100" s="112"/>
    </row>
    <row r="101" spans="1:17">
      <c r="A101" s="187" t="s">
        <v>108</v>
      </c>
      <c r="B101" s="188"/>
      <c r="C101" s="188"/>
      <c r="D101" s="188"/>
      <c r="E101" s="188"/>
      <c r="F101" s="188"/>
      <c r="G101" s="188"/>
      <c r="H101" s="189"/>
      <c r="I101" s="1">
        <v>94</v>
      </c>
      <c r="J101" s="6">
        <v>16875543</v>
      </c>
      <c r="K101" s="6">
        <v>4366923</v>
      </c>
      <c r="N101" s="112"/>
      <c r="P101" s="112"/>
      <c r="Q101" s="112"/>
    </row>
    <row r="102" spans="1:17">
      <c r="A102" s="187" t="s">
        <v>207</v>
      </c>
      <c r="B102" s="188"/>
      <c r="C102" s="188"/>
      <c r="D102" s="188"/>
      <c r="E102" s="188"/>
      <c r="F102" s="188"/>
      <c r="G102" s="188"/>
      <c r="H102" s="189"/>
      <c r="I102" s="1">
        <v>95</v>
      </c>
      <c r="J102" s="6"/>
      <c r="K102" s="6"/>
      <c r="N102" s="112"/>
      <c r="P102" s="112"/>
      <c r="Q102" s="112"/>
    </row>
    <row r="103" spans="1:17">
      <c r="A103" s="187" t="s">
        <v>0</v>
      </c>
      <c r="B103" s="188"/>
      <c r="C103" s="188"/>
      <c r="D103" s="188"/>
      <c r="E103" s="188"/>
      <c r="F103" s="188"/>
      <c r="G103" s="188"/>
      <c r="H103" s="189"/>
      <c r="I103" s="1">
        <v>96</v>
      </c>
      <c r="J103" s="6">
        <v>545935639</v>
      </c>
      <c r="K103" s="6">
        <v>530054062</v>
      </c>
      <c r="N103" s="112"/>
      <c r="P103" s="112"/>
      <c r="Q103" s="112"/>
    </row>
    <row r="104" spans="1:17">
      <c r="A104" s="187" t="s">
        <v>208</v>
      </c>
      <c r="B104" s="188"/>
      <c r="C104" s="188"/>
      <c r="D104" s="188"/>
      <c r="E104" s="188"/>
      <c r="F104" s="188"/>
      <c r="G104" s="188"/>
      <c r="H104" s="189"/>
      <c r="I104" s="1">
        <v>97</v>
      </c>
      <c r="J104" s="6"/>
      <c r="K104" s="6"/>
      <c r="N104" s="112"/>
      <c r="P104" s="112"/>
      <c r="Q104" s="112"/>
    </row>
    <row r="105" spans="1:17">
      <c r="A105" s="187" t="s">
        <v>209</v>
      </c>
      <c r="B105" s="188"/>
      <c r="C105" s="188"/>
      <c r="D105" s="188"/>
      <c r="E105" s="188"/>
      <c r="F105" s="188"/>
      <c r="G105" s="188"/>
      <c r="H105" s="189"/>
      <c r="I105" s="1">
        <v>98</v>
      </c>
      <c r="J105" s="6">
        <v>688516894</v>
      </c>
      <c r="K105" s="6">
        <v>553760657</v>
      </c>
      <c r="N105" s="112"/>
      <c r="P105" s="112"/>
      <c r="Q105" s="112"/>
    </row>
    <row r="106" spans="1:17">
      <c r="A106" s="187" t="s">
        <v>210</v>
      </c>
      <c r="B106" s="188"/>
      <c r="C106" s="188"/>
      <c r="D106" s="188"/>
      <c r="E106" s="188"/>
      <c r="F106" s="188"/>
      <c r="G106" s="188"/>
      <c r="H106" s="189"/>
      <c r="I106" s="1">
        <v>99</v>
      </c>
      <c r="J106" s="6">
        <v>123649</v>
      </c>
      <c r="K106" s="6">
        <v>1664115</v>
      </c>
      <c r="N106" s="112"/>
      <c r="P106" s="112"/>
      <c r="Q106" s="112"/>
    </row>
    <row r="107" spans="1:17">
      <c r="A107" s="187" t="s">
        <v>85</v>
      </c>
      <c r="B107" s="188"/>
      <c r="C107" s="188"/>
      <c r="D107" s="188"/>
      <c r="E107" s="188"/>
      <c r="F107" s="188"/>
      <c r="G107" s="188"/>
      <c r="H107" s="189"/>
      <c r="I107" s="1">
        <v>100</v>
      </c>
      <c r="J107" s="6"/>
      <c r="K107" s="6"/>
      <c r="N107" s="112"/>
      <c r="P107" s="112"/>
      <c r="Q107" s="112"/>
    </row>
    <row r="108" spans="1:17">
      <c r="A108" s="187" t="s">
        <v>86</v>
      </c>
      <c r="B108" s="188"/>
      <c r="C108" s="188"/>
      <c r="D108" s="188"/>
      <c r="E108" s="188"/>
      <c r="F108" s="188"/>
      <c r="G108" s="188"/>
      <c r="H108" s="189"/>
      <c r="I108" s="1">
        <v>101</v>
      </c>
      <c r="J108" s="6">
        <v>30817300</v>
      </c>
      <c r="K108" s="6">
        <v>32036173</v>
      </c>
      <c r="N108" s="112"/>
      <c r="P108" s="112"/>
      <c r="Q108" s="112"/>
    </row>
    <row r="109" spans="1:17">
      <c r="A109" s="187" t="s">
        <v>87</v>
      </c>
      <c r="B109" s="188"/>
      <c r="C109" s="188"/>
      <c r="D109" s="188"/>
      <c r="E109" s="188"/>
      <c r="F109" s="188"/>
      <c r="G109" s="188"/>
      <c r="H109" s="189"/>
      <c r="I109" s="1">
        <v>102</v>
      </c>
      <c r="J109" s="6">
        <v>37306074</v>
      </c>
      <c r="K109" s="6">
        <v>78622941</v>
      </c>
      <c r="N109" s="112"/>
      <c r="P109" s="112"/>
      <c r="Q109" s="112"/>
    </row>
    <row r="110" spans="1:17">
      <c r="A110" s="187" t="s">
        <v>90</v>
      </c>
      <c r="B110" s="188"/>
      <c r="C110" s="188"/>
      <c r="D110" s="188"/>
      <c r="E110" s="188"/>
      <c r="F110" s="188"/>
      <c r="G110" s="188"/>
      <c r="H110" s="189"/>
      <c r="I110" s="1">
        <v>103</v>
      </c>
      <c r="J110" s="6">
        <v>227188</v>
      </c>
      <c r="K110" s="6">
        <v>225370</v>
      </c>
      <c r="N110" s="112"/>
      <c r="P110" s="112"/>
      <c r="Q110" s="112"/>
    </row>
    <row r="111" spans="1:17">
      <c r="A111" s="187" t="s">
        <v>88</v>
      </c>
      <c r="B111" s="188"/>
      <c r="C111" s="188"/>
      <c r="D111" s="188"/>
      <c r="E111" s="188"/>
      <c r="F111" s="188"/>
      <c r="G111" s="188"/>
      <c r="H111" s="189"/>
      <c r="I111" s="1">
        <v>104</v>
      </c>
      <c r="J111" s="6"/>
      <c r="K111" s="6"/>
      <c r="N111" s="112"/>
      <c r="P111" s="112"/>
      <c r="Q111" s="112"/>
    </row>
    <row r="112" spans="1:17">
      <c r="A112" s="187" t="s">
        <v>89</v>
      </c>
      <c r="B112" s="188"/>
      <c r="C112" s="188"/>
      <c r="D112" s="188"/>
      <c r="E112" s="188"/>
      <c r="F112" s="188"/>
      <c r="G112" s="188"/>
      <c r="H112" s="189"/>
      <c r="I112" s="1">
        <v>105</v>
      </c>
      <c r="J112" s="6">
        <v>21579301</v>
      </c>
      <c r="K112" s="6">
        <v>18604382</v>
      </c>
      <c r="N112" s="112"/>
      <c r="P112" s="112"/>
      <c r="Q112" s="112"/>
    </row>
    <row r="113" spans="1:17">
      <c r="A113" s="203" t="s">
        <v>1</v>
      </c>
      <c r="B113" s="204"/>
      <c r="C113" s="204"/>
      <c r="D113" s="204"/>
      <c r="E113" s="204"/>
      <c r="F113" s="204"/>
      <c r="G113" s="204"/>
      <c r="H113" s="205"/>
      <c r="I113" s="1">
        <v>106</v>
      </c>
      <c r="J113" s="6">
        <v>130389217</v>
      </c>
      <c r="K113" s="6">
        <v>181943535</v>
      </c>
      <c r="N113" s="112"/>
      <c r="P113" s="112"/>
      <c r="Q113" s="112"/>
    </row>
    <row r="114" spans="1:17">
      <c r="A114" s="203" t="s">
        <v>19</v>
      </c>
      <c r="B114" s="204"/>
      <c r="C114" s="204"/>
      <c r="D114" s="204"/>
      <c r="E114" s="204"/>
      <c r="F114" s="204"/>
      <c r="G114" s="204"/>
      <c r="H114" s="205"/>
      <c r="I114" s="1">
        <v>107</v>
      </c>
      <c r="J114" s="116">
        <f>J69+J86+J90+J100+J113</f>
        <v>5126407210</v>
      </c>
      <c r="K114" s="116">
        <f>K69+K86+K90+K100+K113</f>
        <v>5018804366</v>
      </c>
      <c r="N114" s="112"/>
      <c r="P114" s="112"/>
      <c r="Q114" s="112"/>
    </row>
    <row r="115" spans="1:17">
      <c r="A115" s="192" t="s">
        <v>48</v>
      </c>
      <c r="B115" s="193"/>
      <c r="C115" s="193"/>
      <c r="D115" s="193"/>
      <c r="E115" s="193"/>
      <c r="F115" s="193"/>
      <c r="G115" s="193"/>
      <c r="H115" s="194"/>
      <c r="I115" s="2">
        <v>108</v>
      </c>
      <c r="J115" s="113"/>
      <c r="K115" s="113"/>
      <c r="N115" s="112"/>
      <c r="P115" s="112"/>
      <c r="Q115" s="112"/>
    </row>
    <row r="116" spans="1:17">
      <c r="A116" s="195" t="s">
        <v>274</v>
      </c>
      <c r="B116" s="196"/>
      <c r="C116" s="196"/>
      <c r="D116" s="196"/>
      <c r="E116" s="196"/>
      <c r="F116" s="196"/>
      <c r="G116" s="196"/>
      <c r="H116" s="196"/>
      <c r="I116" s="197"/>
      <c r="J116" s="197"/>
      <c r="K116" s="198"/>
      <c r="N116" s="112"/>
      <c r="P116" s="112"/>
      <c r="Q116" s="112"/>
    </row>
    <row r="117" spans="1:17">
      <c r="A117" s="199" t="s">
        <v>154</v>
      </c>
      <c r="B117" s="200"/>
      <c r="C117" s="200"/>
      <c r="D117" s="200"/>
      <c r="E117" s="200"/>
      <c r="F117" s="200"/>
      <c r="G117" s="200"/>
      <c r="H117" s="200"/>
      <c r="I117" s="201"/>
      <c r="J117" s="201"/>
      <c r="K117" s="202"/>
      <c r="N117" s="112"/>
      <c r="P117" s="112"/>
      <c r="Q117" s="112"/>
    </row>
    <row r="118" spans="1:17">
      <c r="A118" s="187" t="s">
        <v>3</v>
      </c>
      <c r="B118" s="188"/>
      <c r="C118" s="188"/>
      <c r="D118" s="188"/>
      <c r="E118" s="188"/>
      <c r="F118" s="188"/>
      <c r="G118" s="188"/>
      <c r="H118" s="189"/>
      <c r="I118" s="1">
        <v>109</v>
      </c>
      <c r="J118" s="6">
        <f>J69-J119</f>
        <v>2246186885</v>
      </c>
      <c r="K118" s="6">
        <f>K69-K119</f>
        <v>2283008944</v>
      </c>
      <c r="N118" s="112"/>
      <c r="P118" s="112"/>
      <c r="Q118" s="112"/>
    </row>
    <row r="119" spans="1:17">
      <c r="A119" s="206" t="s">
        <v>4</v>
      </c>
      <c r="B119" s="207"/>
      <c r="C119" s="207"/>
      <c r="D119" s="207"/>
      <c r="E119" s="207"/>
      <c r="F119" s="207"/>
      <c r="G119" s="207"/>
      <c r="H119" s="208"/>
      <c r="I119" s="4">
        <v>110</v>
      </c>
      <c r="J119" s="7">
        <f>J85</f>
        <v>3662656</v>
      </c>
      <c r="K119" s="7">
        <f>K85</f>
        <v>3722416</v>
      </c>
      <c r="N119" s="112"/>
      <c r="P119" s="112"/>
      <c r="Q119" s="112"/>
    </row>
    <row r="120" spans="1:17">
      <c r="A120" s="209" t="s">
        <v>275</v>
      </c>
      <c r="B120" s="210"/>
      <c r="C120" s="210"/>
      <c r="D120" s="210"/>
      <c r="E120" s="210"/>
      <c r="F120" s="210"/>
      <c r="G120" s="210"/>
      <c r="H120" s="210"/>
      <c r="I120" s="210"/>
      <c r="J120" s="210"/>
      <c r="K120" s="210"/>
      <c r="N120" s="112"/>
    </row>
    <row r="121" spans="1:17">
      <c r="A121" s="190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N121" s="112"/>
    </row>
    <row r="123" spans="1:17">
      <c r="J123" s="112"/>
      <c r="K123" s="112"/>
    </row>
    <row r="124" spans="1:17">
      <c r="J124" s="112"/>
      <c r="K124" s="112"/>
    </row>
  </sheetData>
  <mergeCells count="121">
    <mergeCell ref="A5:H5"/>
    <mergeCell ref="A6:K6"/>
    <mergeCell ref="A7:H7"/>
    <mergeCell ref="A8:H8"/>
    <mergeCell ref="A1:K1"/>
    <mergeCell ref="A2:K2"/>
    <mergeCell ref="A3:K3"/>
    <mergeCell ref="A4:H4"/>
    <mergeCell ref="A13:H13"/>
    <mergeCell ref="A14:H14"/>
    <mergeCell ref="A15:H15"/>
    <mergeCell ref="A16:H16"/>
    <mergeCell ref="A9:H9"/>
    <mergeCell ref="A10:H10"/>
    <mergeCell ref="A11:H11"/>
    <mergeCell ref="A12:H12"/>
    <mergeCell ref="A21:H21"/>
    <mergeCell ref="A22:H22"/>
    <mergeCell ref="A23:H23"/>
    <mergeCell ref="A24:H24"/>
    <mergeCell ref="A17:H17"/>
    <mergeCell ref="A18:H18"/>
    <mergeCell ref="A19:H19"/>
    <mergeCell ref="A20:H20"/>
    <mergeCell ref="A29:H29"/>
    <mergeCell ref="A30:H30"/>
    <mergeCell ref="A31:H31"/>
    <mergeCell ref="A32:H32"/>
    <mergeCell ref="A25:H25"/>
    <mergeCell ref="A26:H26"/>
    <mergeCell ref="A27:H27"/>
    <mergeCell ref="A28:H28"/>
    <mergeCell ref="A37:H37"/>
    <mergeCell ref="A38:H38"/>
    <mergeCell ref="A39:H39"/>
    <mergeCell ref="A40:H40"/>
    <mergeCell ref="A33:H33"/>
    <mergeCell ref="A34:H34"/>
    <mergeCell ref="A35:H35"/>
    <mergeCell ref="A36:H36"/>
    <mergeCell ref="A45:H45"/>
    <mergeCell ref="A46:H46"/>
    <mergeCell ref="A47:H47"/>
    <mergeCell ref="A48:H48"/>
    <mergeCell ref="A41:H41"/>
    <mergeCell ref="A42:H42"/>
    <mergeCell ref="A43:H43"/>
    <mergeCell ref="A44:H44"/>
    <mergeCell ref="A53:H53"/>
    <mergeCell ref="A54:H54"/>
    <mergeCell ref="A55:H55"/>
    <mergeCell ref="A56:H56"/>
    <mergeCell ref="A49:H49"/>
    <mergeCell ref="A50:H50"/>
    <mergeCell ref="A51:H51"/>
    <mergeCell ref="A52:H52"/>
    <mergeCell ref="A61:H61"/>
    <mergeCell ref="A62:H62"/>
    <mergeCell ref="A63:H63"/>
    <mergeCell ref="A64:H64"/>
    <mergeCell ref="A57:H57"/>
    <mergeCell ref="A58:H58"/>
    <mergeCell ref="A59:H59"/>
    <mergeCell ref="A60:H60"/>
    <mergeCell ref="A69:H69"/>
    <mergeCell ref="A70:H70"/>
    <mergeCell ref="A71:H71"/>
    <mergeCell ref="A72:H72"/>
    <mergeCell ref="A65:H65"/>
    <mergeCell ref="A66:H66"/>
    <mergeCell ref="A67:H67"/>
    <mergeCell ref="A68:K68"/>
    <mergeCell ref="A77:H77"/>
    <mergeCell ref="A78:H78"/>
    <mergeCell ref="A79:H79"/>
    <mergeCell ref="A80:H80"/>
    <mergeCell ref="A73:H73"/>
    <mergeCell ref="A74:H74"/>
    <mergeCell ref="A75:H75"/>
    <mergeCell ref="A76:H76"/>
    <mergeCell ref="A85:H85"/>
    <mergeCell ref="A86:H86"/>
    <mergeCell ref="A87:H87"/>
    <mergeCell ref="A88:H88"/>
    <mergeCell ref="A81:H81"/>
    <mergeCell ref="A82:H82"/>
    <mergeCell ref="A83:H83"/>
    <mergeCell ref="A84:H84"/>
    <mergeCell ref="A93:H93"/>
    <mergeCell ref="A94:H94"/>
    <mergeCell ref="A95:H95"/>
    <mergeCell ref="A96:H96"/>
    <mergeCell ref="A89:H89"/>
    <mergeCell ref="A90:H90"/>
    <mergeCell ref="A91:H91"/>
    <mergeCell ref="A92:H92"/>
    <mergeCell ref="A101:H101"/>
    <mergeCell ref="A102:H102"/>
    <mergeCell ref="A103:H103"/>
    <mergeCell ref="A104:H104"/>
    <mergeCell ref="A97:H97"/>
    <mergeCell ref="A98:H98"/>
    <mergeCell ref="A99:H99"/>
    <mergeCell ref="A100:H100"/>
    <mergeCell ref="A109:H109"/>
    <mergeCell ref="A110:H110"/>
    <mergeCell ref="A111:H111"/>
    <mergeCell ref="A112:H112"/>
    <mergeCell ref="A105:H105"/>
    <mergeCell ref="A106:H106"/>
    <mergeCell ref="A107:H107"/>
    <mergeCell ref="A108:H108"/>
    <mergeCell ref="A121:K121"/>
    <mergeCell ref="A115:H115"/>
    <mergeCell ref="A116:K116"/>
    <mergeCell ref="A117:K117"/>
    <mergeCell ref="A118:H118"/>
    <mergeCell ref="A113:H113"/>
    <mergeCell ref="A114:H114"/>
    <mergeCell ref="A119:H119"/>
    <mergeCell ref="A120:K120"/>
  </mergeCells>
  <phoneticPr fontId="6" type="noConversion"/>
  <dataValidations count="4">
    <dataValidation allowBlank="1" sqref="A1:I1048576 J111:K114 J68 K29:K68 J1:K6 J97:K109 J8:K27 J120:K65536 J76:K76 J73:K74 J116:K117 J78:K95 J71:K71 J29:J66 L1:L1048576 M1:M6 M8:M1048576 N1:HR1048576"/>
    <dataValidation type="whole" operator="greaterThanOrEqual" allowBlank="1" showInputMessage="1" showErrorMessage="1" errorTitle="Pogrešan unos" error="Mogu se unijeti samo cjelobrojne pozitivne vrijednosti." sqref="J110:K110 J75:K75 J7:K7 J72:K72 J67 J96:K96 J115:K115">
      <formula1>0</formula1>
    </dataValidation>
    <dataValidation type="whole" operator="notEqual" allowBlank="1" showInputMessage="1" showErrorMessage="1" errorTitle="Pogrešan unos" error="Mogu se unijeti samo cjelobrojne vrijednosti." sqref="J118:K11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</dataValidations>
  <pageMargins left="0.75" right="0.75" top="1" bottom="1" header="0.5" footer="0.5"/>
  <pageSetup paperSize="9" scale="75" orientation="portrait" horizontalDpi="300" verticalDpi="300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75"/>
  <sheetViews>
    <sheetView view="pageBreakPreview" topLeftCell="A4" zoomScaleNormal="100" zoomScaleSheetLayoutView="100" workbookViewId="0">
      <selection activeCell="M70" sqref="M70"/>
    </sheetView>
  </sheetViews>
  <sheetFormatPr defaultRowHeight="12.75"/>
  <cols>
    <col min="1" max="9" width="9.140625" style="49"/>
    <col min="10" max="11" width="12.140625" style="49" bestFit="1" customWidth="1"/>
    <col min="12" max="12" width="11.85546875" style="49" customWidth="1"/>
    <col min="13" max="13" width="12.7109375" style="49" bestFit="1" customWidth="1"/>
    <col min="14" max="14" width="0" style="49" hidden="1" customWidth="1"/>
    <col min="15" max="15" width="16.42578125" style="49" hidden="1" customWidth="1"/>
    <col min="16" max="16" width="14.28515625" style="120" hidden="1" customWidth="1"/>
    <col min="17" max="17" width="9.140625" style="49"/>
    <col min="18" max="18" width="13.28515625" style="49" bestFit="1" customWidth="1"/>
    <col min="19" max="20" width="9.140625" style="49"/>
    <col min="21" max="22" width="10.7109375" style="49" bestFit="1" customWidth="1"/>
    <col min="23" max="16384" width="9.140625" style="49"/>
  </cols>
  <sheetData>
    <row r="1" spans="1:26" ht="12.75" customHeight="1">
      <c r="A1" s="224" t="s">
        <v>128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26" ht="12.75" customHeight="1">
      <c r="A2" s="232" t="s">
        <v>319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26" ht="12.75" customHeight="1">
      <c r="A3" s="248" t="s">
        <v>309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26" ht="23.25">
      <c r="A4" s="247" t="s">
        <v>50</v>
      </c>
      <c r="B4" s="247"/>
      <c r="C4" s="247"/>
      <c r="D4" s="247"/>
      <c r="E4" s="247"/>
      <c r="F4" s="247"/>
      <c r="G4" s="247"/>
      <c r="H4" s="247"/>
      <c r="I4" s="55" t="s">
        <v>243</v>
      </c>
      <c r="J4" s="246" t="s">
        <v>283</v>
      </c>
      <c r="K4" s="246"/>
      <c r="L4" s="246" t="s">
        <v>284</v>
      </c>
      <c r="M4" s="246"/>
    </row>
    <row r="5" spans="1:26">
      <c r="A5" s="247"/>
      <c r="B5" s="247"/>
      <c r="C5" s="247"/>
      <c r="D5" s="247"/>
      <c r="E5" s="247"/>
      <c r="F5" s="247"/>
      <c r="G5" s="247"/>
      <c r="H5" s="247"/>
      <c r="I5" s="55"/>
      <c r="J5" s="115" t="s">
        <v>278</v>
      </c>
      <c r="K5" s="115" t="s">
        <v>279</v>
      </c>
      <c r="L5" s="57" t="s">
        <v>278</v>
      </c>
      <c r="M5" s="57" t="s">
        <v>279</v>
      </c>
      <c r="O5" s="114" t="s">
        <v>315</v>
      </c>
      <c r="P5" s="120" t="s">
        <v>316</v>
      </c>
    </row>
    <row r="6" spans="1:26">
      <c r="A6" s="246">
        <v>1</v>
      </c>
      <c r="B6" s="246"/>
      <c r="C6" s="246"/>
      <c r="D6" s="246"/>
      <c r="E6" s="246"/>
      <c r="F6" s="246"/>
      <c r="G6" s="246"/>
      <c r="H6" s="246"/>
      <c r="I6" s="60">
        <v>2</v>
      </c>
      <c r="J6" s="57">
        <v>3</v>
      </c>
      <c r="K6" s="57">
        <v>4</v>
      </c>
      <c r="L6" s="57">
        <v>5</v>
      </c>
      <c r="M6" s="57">
        <v>6</v>
      </c>
      <c r="O6" s="112"/>
    </row>
    <row r="7" spans="1:26">
      <c r="A7" s="199" t="s">
        <v>20</v>
      </c>
      <c r="B7" s="200"/>
      <c r="C7" s="200"/>
      <c r="D7" s="200"/>
      <c r="E7" s="200"/>
      <c r="F7" s="200"/>
      <c r="G7" s="200"/>
      <c r="H7" s="219"/>
      <c r="I7" s="3">
        <v>111</v>
      </c>
      <c r="J7" s="51">
        <f>SUM(J8:J9)</f>
        <v>1116836524</v>
      </c>
      <c r="K7" s="51">
        <f>SUM(K8:K9)</f>
        <v>1116836524</v>
      </c>
      <c r="L7" s="51">
        <f>SUM(L8:L9)</f>
        <v>1154277297</v>
      </c>
      <c r="M7" s="51">
        <f>SUM(M8:M9)</f>
        <v>1154277297</v>
      </c>
      <c r="O7" s="112">
        <v>2486885807</v>
      </c>
      <c r="P7" s="120">
        <f>L7-M7-O7</f>
        <v>-2486885807</v>
      </c>
      <c r="U7" s="112"/>
      <c r="V7" s="112"/>
      <c r="W7" s="112"/>
      <c r="X7" s="112"/>
      <c r="Y7" s="112"/>
      <c r="Z7" s="112"/>
    </row>
    <row r="8" spans="1:26">
      <c r="A8" s="203" t="s">
        <v>126</v>
      </c>
      <c r="B8" s="204"/>
      <c r="C8" s="204"/>
      <c r="D8" s="204"/>
      <c r="E8" s="204"/>
      <c r="F8" s="204"/>
      <c r="G8" s="204"/>
      <c r="H8" s="205"/>
      <c r="I8" s="1">
        <v>112</v>
      </c>
      <c r="J8" s="6">
        <v>1109621633</v>
      </c>
      <c r="K8" s="6">
        <v>1109621633</v>
      </c>
      <c r="L8" s="6">
        <v>1142736113</v>
      </c>
      <c r="M8" s="6">
        <v>1142736113</v>
      </c>
      <c r="O8" s="112">
        <v>2456581287</v>
      </c>
      <c r="P8" s="120">
        <f t="shared" ref="P8:P14" si="0">L8-M8-O8</f>
        <v>-2456581287</v>
      </c>
      <c r="R8" s="112"/>
      <c r="S8" s="112"/>
      <c r="U8" s="112"/>
      <c r="V8" s="112"/>
      <c r="W8" s="112"/>
      <c r="X8" s="112"/>
      <c r="Y8" s="112"/>
      <c r="Z8" s="112"/>
    </row>
    <row r="9" spans="1:26">
      <c r="A9" s="203" t="s">
        <v>94</v>
      </c>
      <c r="B9" s="204"/>
      <c r="C9" s="204"/>
      <c r="D9" s="204"/>
      <c r="E9" s="204"/>
      <c r="F9" s="204"/>
      <c r="G9" s="204"/>
      <c r="H9" s="205"/>
      <c r="I9" s="1">
        <v>113</v>
      </c>
      <c r="J9" s="6">
        <v>7214891</v>
      </c>
      <c r="K9" s="6">
        <v>7214891</v>
      </c>
      <c r="L9" s="6">
        <v>11541184</v>
      </c>
      <c r="M9" s="6">
        <v>11541184</v>
      </c>
      <c r="O9" s="112">
        <v>30304520</v>
      </c>
      <c r="P9" s="120">
        <f t="shared" si="0"/>
        <v>-30304520</v>
      </c>
      <c r="U9" s="112"/>
      <c r="V9" s="112"/>
      <c r="W9" s="112"/>
      <c r="X9" s="112"/>
      <c r="Y9" s="112"/>
      <c r="Z9" s="112"/>
    </row>
    <row r="10" spans="1:26">
      <c r="A10" s="203" t="s">
        <v>7</v>
      </c>
      <c r="B10" s="204"/>
      <c r="C10" s="204"/>
      <c r="D10" s="204"/>
      <c r="E10" s="204"/>
      <c r="F10" s="204"/>
      <c r="G10" s="204"/>
      <c r="H10" s="205"/>
      <c r="I10" s="1">
        <v>114</v>
      </c>
      <c r="J10" s="50">
        <f>J11+J12+J16+J20+J21+J22+J25+J26</f>
        <v>1046580340</v>
      </c>
      <c r="K10" s="50">
        <f>K11+K12+K16+K20+K21+K22+K25+K26</f>
        <v>1046580340</v>
      </c>
      <c r="L10" s="50">
        <f>L11+L12+L16+L20+L21+L22+L25+L26</f>
        <v>1069706257</v>
      </c>
      <c r="M10" s="50">
        <f>M11+M12+M16+M20+M21+M22+M25+M26</f>
        <v>1069706257</v>
      </c>
      <c r="O10" s="112">
        <v>2294655237</v>
      </c>
      <c r="P10" s="120">
        <f t="shared" si="0"/>
        <v>-2294655237</v>
      </c>
      <c r="U10" s="112"/>
      <c r="V10" s="112"/>
      <c r="W10" s="112"/>
      <c r="X10" s="112"/>
      <c r="Y10" s="112"/>
      <c r="Z10" s="112"/>
    </row>
    <row r="11" spans="1:26">
      <c r="A11" s="203" t="s">
        <v>95</v>
      </c>
      <c r="B11" s="204"/>
      <c r="C11" s="204"/>
      <c r="D11" s="204"/>
      <c r="E11" s="204"/>
      <c r="F11" s="204"/>
      <c r="G11" s="204"/>
      <c r="H11" s="205"/>
      <c r="I11" s="1">
        <v>115</v>
      </c>
      <c r="J11" s="6">
        <v>-12368247</v>
      </c>
      <c r="K11" s="6">
        <v>-12368247</v>
      </c>
      <c r="L11" s="6">
        <v>-3748034</v>
      </c>
      <c r="M11" s="6">
        <v>-3748034</v>
      </c>
      <c r="O11" s="112">
        <v>-22118383</v>
      </c>
      <c r="P11" s="120">
        <f t="shared" si="0"/>
        <v>22118383</v>
      </c>
      <c r="U11" s="112"/>
      <c r="V11" s="112"/>
      <c r="W11" s="112"/>
      <c r="X11" s="112"/>
      <c r="Y11" s="112"/>
      <c r="Z11" s="112"/>
    </row>
    <row r="12" spans="1:26">
      <c r="A12" s="203" t="s">
        <v>16</v>
      </c>
      <c r="B12" s="204"/>
      <c r="C12" s="204"/>
      <c r="D12" s="204"/>
      <c r="E12" s="204"/>
      <c r="F12" s="204"/>
      <c r="G12" s="204"/>
      <c r="H12" s="205"/>
      <c r="I12" s="1">
        <v>116</v>
      </c>
      <c r="J12" s="50">
        <f>SUM(J13:J15)</f>
        <v>650515228</v>
      </c>
      <c r="K12" s="50">
        <f>SUM(K13:K15)</f>
        <v>650515228</v>
      </c>
      <c r="L12" s="50">
        <f>SUM(L13:L15)</f>
        <v>637821813</v>
      </c>
      <c r="M12" s="50">
        <f>SUM(M13:M15)</f>
        <v>637821813</v>
      </c>
      <c r="O12" s="112">
        <v>1429198481</v>
      </c>
      <c r="P12" s="120">
        <f t="shared" si="0"/>
        <v>-1429198481</v>
      </c>
      <c r="U12" s="112"/>
      <c r="V12" s="112"/>
      <c r="W12" s="112"/>
      <c r="X12" s="112"/>
      <c r="Y12" s="112"/>
      <c r="Z12" s="112"/>
    </row>
    <row r="13" spans="1:26">
      <c r="A13" s="187" t="s">
        <v>122</v>
      </c>
      <c r="B13" s="188"/>
      <c r="C13" s="188"/>
      <c r="D13" s="188"/>
      <c r="E13" s="188"/>
      <c r="F13" s="188"/>
      <c r="G13" s="188"/>
      <c r="H13" s="189"/>
      <c r="I13" s="1">
        <v>117</v>
      </c>
      <c r="J13" s="6">
        <v>391376011</v>
      </c>
      <c r="K13" s="6">
        <v>391376011</v>
      </c>
      <c r="L13" s="6">
        <v>330102091</v>
      </c>
      <c r="M13" s="6">
        <v>330102091</v>
      </c>
      <c r="O13" s="112">
        <v>825274059</v>
      </c>
      <c r="P13" s="120">
        <f t="shared" si="0"/>
        <v>-825274059</v>
      </c>
      <c r="U13" s="112"/>
      <c r="V13" s="112"/>
      <c r="W13" s="112"/>
      <c r="X13" s="112"/>
      <c r="Y13" s="112"/>
      <c r="Z13" s="112"/>
    </row>
    <row r="14" spans="1:26">
      <c r="A14" s="187" t="s">
        <v>123</v>
      </c>
      <c r="B14" s="188"/>
      <c r="C14" s="188"/>
      <c r="D14" s="188"/>
      <c r="E14" s="188"/>
      <c r="F14" s="188"/>
      <c r="G14" s="188"/>
      <c r="H14" s="189"/>
      <c r="I14" s="1">
        <v>118</v>
      </c>
      <c r="J14" s="6">
        <v>259139217</v>
      </c>
      <c r="K14" s="6">
        <v>259139217</v>
      </c>
      <c r="L14" s="6">
        <v>307719722</v>
      </c>
      <c r="M14" s="6">
        <v>307719722</v>
      </c>
      <c r="O14" s="112">
        <v>603924422</v>
      </c>
      <c r="P14" s="120">
        <f t="shared" si="0"/>
        <v>-603924422</v>
      </c>
      <c r="U14" s="112"/>
      <c r="V14" s="112"/>
      <c r="W14" s="112"/>
      <c r="X14" s="112"/>
      <c r="Y14" s="112"/>
      <c r="Z14" s="112"/>
    </row>
    <row r="15" spans="1:26">
      <c r="A15" s="187" t="s">
        <v>52</v>
      </c>
      <c r="B15" s="188"/>
      <c r="C15" s="188"/>
      <c r="D15" s="188"/>
      <c r="E15" s="188"/>
      <c r="F15" s="188"/>
      <c r="G15" s="188"/>
      <c r="H15" s="189"/>
      <c r="I15" s="1">
        <v>119</v>
      </c>
      <c r="J15" s="6"/>
      <c r="K15" s="6"/>
      <c r="L15" s="6"/>
      <c r="M15" s="6"/>
      <c r="O15" s="112"/>
      <c r="U15" s="112"/>
      <c r="V15" s="112"/>
      <c r="W15" s="112"/>
      <c r="X15" s="112"/>
      <c r="Y15" s="112"/>
      <c r="Z15" s="112"/>
    </row>
    <row r="16" spans="1:26">
      <c r="A16" s="203" t="s">
        <v>17</v>
      </c>
      <c r="B16" s="204"/>
      <c r="C16" s="204"/>
      <c r="D16" s="204"/>
      <c r="E16" s="204"/>
      <c r="F16" s="204"/>
      <c r="G16" s="204"/>
      <c r="H16" s="205"/>
      <c r="I16" s="1">
        <v>120</v>
      </c>
      <c r="J16" s="50">
        <f>SUM(J17:J19)</f>
        <v>173100111</v>
      </c>
      <c r="K16" s="50">
        <f>SUM(K17:K19)</f>
        <v>173100111</v>
      </c>
      <c r="L16" s="50">
        <f>SUM(L17:L19)</f>
        <v>175160271</v>
      </c>
      <c r="M16" s="50">
        <f>SUM(M17:M19)</f>
        <v>175160271</v>
      </c>
      <c r="O16" s="112">
        <v>351884767</v>
      </c>
      <c r="P16" s="120">
        <f t="shared" ref="P16:P22" si="1">L16-M16-O16</f>
        <v>-351884767</v>
      </c>
      <c r="U16" s="112"/>
      <c r="V16" s="112"/>
      <c r="W16" s="112"/>
      <c r="X16" s="112"/>
      <c r="Y16" s="112"/>
      <c r="Z16" s="112"/>
    </row>
    <row r="17" spans="1:26">
      <c r="A17" s="187" t="s">
        <v>53</v>
      </c>
      <c r="B17" s="188"/>
      <c r="C17" s="188"/>
      <c r="D17" s="188"/>
      <c r="E17" s="188"/>
      <c r="F17" s="188"/>
      <c r="G17" s="188"/>
      <c r="H17" s="189"/>
      <c r="I17" s="1">
        <v>121</v>
      </c>
      <c r="J17" s="6">
        <v>107322071</v>
      </c>
      <c r="K17" s="6">
        <v>107322071</v>
      </c>
      <c r="L17" s="6">
        <v>108599370</v>
      </c>
      <c r="M17" s="6">
        <v>108599370</v>
      </c>
      <c r="O17" s="112">
        <v>220279864</v>
      </c>
      <c r="P17" s="120">
        <f t="shared" si="1"/>
        <v>-220279864</v>
      </c>
      <c r="U17" s="112"/>
      <c r="V17" s="112"/>
      <c r="W17" s="112"/>
      <c r="X17" s="112"/>
      <c r="Y17" s="112"/>
      <c r="Z17" s="112"/>
    </row>
    <row r="18" spans="1:26">
      <c r="A18" s="187" t="s">
        <v>54</v>
      </c>
      <c r="B18" s="188"/>
      <c r="C18" s="188"/>
      <c r="D18" s="188"/>
      <c r="E18" s="188"/>
      <c r="F18" s="188"/>
      <c r="G18" s="188"/>
      <c r="H18" s="189"/>
      <c r="I18" s="1">
        <v>122</v>
      </c>
      <c r="J18" s="6">
        <v>45006029</v>
      </c>
      <c r="K18" s="6">
        <v>45006029</v>
      </c>
      <c r="L18" s="6">
        <v>45541671</v>
      </c>
      <c r="M18" s="6">
        <v>45541671</v>
      </c>
      <c r="O18" s="112">
        <v>92193809</v>
      </c>
      <c r="P18" s="120">
        <f t="shared" si="1"/>
        <v>-92193809</v>
      </c>
      <c r="U18" s="112"/>
      <c r="V18" s="112"/>
      <c r="W18" s="112"/>
      <c r="X18" s="112"/>
      <c r="Y18" s="112"/>
      <c r="Z18" s="112"/>
    </row>
    <row r="19" spans="1:26">
      <c r="A19" s="187" t="s">
        <v>55</v>
      </c>
      <c r="B19" s="188"/>
      <c r="C19" s="188"/>
      <c r="D19" s="188"/>
      <c r="E19" s="188"/>
      <c r="F19" s="188"/>
      <c r="G19" s="188"/>
      <c r="H19" s="189"/>
      <c r="I19" s="1">
        <v>123</v>
      </c>
      <c r="J19" s="6">
        <v>20772011</v>
      </c>
      <c r="K19" s="6">
        <v>20772011</v>
      </c>
      <c r="L19" s="6">
        <v>21019230</v>
      </c>
      <c r="M19" s="6">
        <v>21019230</v>
      </c>
      <c r="O19" s="112">
        <v>39411094</v>
      </c>
      <c r="P19" s="120">
        <f t="shared" si="1"/>
        <v>-39411094</v>
      </c>
      <c r="U19" s="112"/>
      <c r="V19" s="112"/>
      <c r="W19" s="112"/>
      <c r="X19" s="112"/>
      <c r="Y19" s="112"/>
      <c r="Z19" s="112"/>
    </row>
    <row r="20" spans="1:26">
      <c r="A20" s="203" t="s">
        <v>96</v>
      </c>
      <c r="B20" s="204"/>
      <c r="C20" s="204"/>
      <c r="D20" s="204"/>
      <c r="E20" s="204"/>
      <c r="F20" s="204"/>
      <c r="G20" s="204"/>
      <c r="H20" s="205"/>
      <c r="I20" s="1">
        <v>124</v>
      </c>
      <c r="J20" s="6">
        <v>38671541</v>
      </c>
      <c r="K20" s="6">
        <v>38671541</v>
      </c>
      <c r="L20" s="6">
        <v>36699246</v>
      </c>
      <c r="M20" s="6">
        <v>36699246</v>
      </c>
      <c r="O20" s="112">
        <v>67521201</v>
      </c>
      <c r="P20" s="120">
        <f t="shared" si="1"/>
        <v>-67521201</v>
      </c>
      <c r="U20" s="112"/>
      <c r="V20" s="112"/>
      <c r="W20" s="112"/>
      <c r="X20" s="112"/>
      <c r="Y20" s="112"/>
      <c r="Z20" s="112"/>
    </row>
    <row r="21" spans="1:26">
      <c r="A21" s="203" t="s">
        <v>97</v>
      </c>
      <c r="B21" s="204"/>
      <c r="C21" s="204"/>
      <c r="D21" s="204"/>
      <c r="E21" s="204"/>
      <c r="F21" s="204"/>
      <c r="G21" s="204"/>
      <c r="H21" s="205"/>
      <c r="I21" s="1">
        <v>125</v>
      </c>
      <c r="J21" s="6">
        <v>164591747</v>
      </c>
      <c r="K21" s="6">
        <v>164591747</v>
      </c>
      <c r="L21" s="6">
        <v>176027137</v>
      </c>
      <c r="M21" s="6">
        <v>176027137</v>
      </c>
      <c r="O21" s="112">
        <v>393781329</v>
      </c>
      <c r="P21" s="120">
        <f t="shared" si="1"/>
        <v>-393781329</v>
      </c>
      <c r="U21" s="112"/>
      <c r="V21" s="112"/>
      <c r="W21" s="112"/>
      <c r="X21" s="112"/>
      <c r="Y21" s="112"/>
      <c r="Z21" s="112"/>
    </row>
    <row r="22" spans="1:26">
      <c r="A22" s="203" t="s">
        <v>18</v>
      </c>
      <c r="B22" s="204"/>
      <c r="C22" s="204"/>
      <c r="D22" s="204"/>
      <c r="E22" s="204"/>
      <c r="F22" s="204"/>
      <c r="G22" s="204"/>
      <c r="H22" s="205"/>
      <c r="I22" s="1">
        <v>126</v>
      </c>
      <c r="J22" s="50">
        <f>SUM(J23:J24)</f>
        <v>0</v>
      </c>
      <c r="K22" s="50">
        <f>SUM(K23:K24)</f>
        <v>0</v>
      </c>
      <c r="L22" s="50">
        <f>SUM(L23:L24)</f>
        <v>0</v>
      </c>
      <c r="M22" s="50">
        <f>SUM(M23:M24)</f>
        <v>0</v>
      </c>
      <c r="O22" s="112">
        <v>0</v>
      </c>
      <c r="P22" s="120">
        <f t="shared" si="1"/>
        <v>0</v>
      </c>
      <c r="U22" s="112"/>
      <c r="V22" s="112"/>
      <c r="W22" s="112"/>
      <c r="X22" s="112"/>
      <c r="Y22" s="112"/>
      <c r="Z22" s="112"/>
    </row>
    <row r="23" spans="1:26">
      <c r="A23" s="187" t="s">
        <v>113</v>
      </c>
      <c r="B23" s="188"/>
      <c r="C23" s="188"/>
      <c r="D23" s="188"/>
      <c r="E23" s="188"/>
      <c r="F23" s="188"/>
      <c r="G23" s="188"/>
      <c r="H23" s="189"/>
      <c r="I23" s="1">
        <v>127</v>
      </c>
      <c r="J23" s="6"/>
      <c r="K23" s="6"/>
      <c r="L23" s="6"/>
      <c r="M23" s="6"/>
      <c r="O23" s="112"/>
      <c r="U23" s="112"/>
      <c r="V23" s="112"/>
      <c r="W23" s="112"/>
      <c r="X23" s="112"/>
      <c r="Y23" s="112"/>
      <c r="Z23" s="112"/>
    </row>
    <row r="24" spans="1:26">
      <c r="A24" s="187" t="s">
        <v>114</v>
      </c>
      <c r="B24" s="188"/>
      <c r="C24" s="188"/>
      <c r="D24" s="188"/>
      <c r="E24" s="188"/>
      <c r="F24" s="188"/>
      <c r="G24" s="188"/>
      <c r="H24" s="189"/>
      <c r="I24" s="1">
        <v>128</v>
      </c>
      <c r="J24" s="6"/>
      <c r="K24" s="6"/>
      <c r="L24" s="6"/>
      <c r="M24" s="6"/>
      <c r="O24" s="112"/>
      <c r="U24" s="112"/>
      <c r="V24" s="112"/>
      <c r="W24" s="112"/>
      <c r="X24" s="112"/>
      <c r="Y24" s="112"/>
      <c r="Z24" s="112"/>
    </row>
    <row r="25" spans="1:26">
      <c r="A25" s="203" t="s">
        <v>98</v>
      </c>
      <c r="B25" s="204"/>
      <c r="C25" s="204"/>
      <c r="D25" s="204"/>
      <c r="E25" s="204"/>
      <c r="F25" s="204"/>
      <c r="G25" s="204"/>
      <c r="H25" s="205"/>
      <c r="I25" s="1">
        <v>129</v>
      </c>
      <c r="J25" s="6"/>
      <c r="K25" s="6"/>
      <c r="L25" s="6"/>
      <c r="M25" s="6"/>
      <c r="O25" s="112"/>
      <c r="U25" s="112"/>
      <c r="V25" s="112"/>
      <c r="W25" s="112"/>
      <c r="X25" s="112"/>
      <c r="Y25" s="112"/>
      <c r="Z25" s="112"/>
    </row>
    <row r="26" spans="1:26">
      <c r="A26" s="203" t="s">
        <v>41</v>
      </c>
      <c r="B26" s="204"/>
      <c r="C26" s="204"/>
      <c r="D26" s="204"/>
      <c r="E26" s="204"/>
      <c r="F26" s="204"/>
      <c r="G26" s="204"/>
      <c r="H26" s="205"/>
      <c r="I26" s="1">
        <v>130</v>
      </c>
      <c r="J26" s="6">
        <v>32069960</v>
      </c>
      <c r="K26" s="6">
        <v>32069960</v>
      </c>
      <c r="L26" s="6">
        <v>47745824</v>
      </c>
      <c r="M26" s="6">
        <v>47745824</v>
      </c>
      <c r="O26" s="112">
        <v>74387842</v>
      </c>
      <c r="P26" s="120">
        <f t="shared" ref="P26:P27" si="2">L26-M26-O26</f>
        <v>-74387842</v>
      </c>
      <c r="U26" s="112"/>
      <c r="V26" s="112"/>
      <c r="W26" s="112"/>
      <c r="X26" s="112"/>
      <c r="Y26" s="112"/>
      <c r="Z26" s="112"/>
    </row>
    <row r="27" spans="1:26">
      <c r="A27" s="203" t="s">
        <v>178</v>
      </c>
      <c r="B27" s="204"/>
      <c r="C27" s="204"/>
      <c r="D27" s="204"/>
      <c r="E27" s="204"/>
      <c r="F27" s="204"/>
      <c r="G27" s="204"/>
      <c r="H27" s="205"/>
      <c r="I27" s="1">
        <v>131</v>
      </c>
      <c r="J27" s="50">
        <f>SUM(J28:J32)</f>
        <v>18022167</v>
      </c>
      <c r="K27" s="50">
        <f>SUM(K28:K32)</f>
        <v>18022167</v>
      </c>
      <c r="L27" s="50">
        <f>SUM(L28:L32)</f>
        <v>9988723</v>
      </c>
      <c r="M27" s="50">
        <f>SUM(M28:M32)</f>
        <v>9988723</v>
      </c>
      <c r="O27" s="112">
        <v>29191984</v>
      </c>
      <c r="P27" s="120">
        <f t="shared" si="2"/>
        <v>-29191984</v>
      </c>
      <c r="U27" s="112"/>
      <c r="V27" s="112"/>
      <c r="W27" s="112"/>
      <c r="X27" s="112"/>
      <c r="Y27" s="112"/>
      <c r="Z27" s="112"/>
    </row>
    <row r="28" spans="1:26">
      <c r="A28" s="203" t="s">
        <v>310</v>
      </c>
      <c r="B28" s="204"/>
      <c r="C28" s="204"/>
      <c r="D28" s="204"/>
      <c r="E28" s="204"/>
      <c r="F28" s="204"/>
      <c r="G28" s="204"/>
      <c r="H28" s="205"/>
      <c r="I28" s="1">
        <v>132</v>
      </c>
      <c r="J28" s="6"/>
      <c r="K28" s="6"/>
      <c r="L28" s="6"/>
      <c r="M28" s="6"/>
      <c r="O28" s="112"/>
      <c r="U28" s="112"/>
      <c r="V28" s="112"/>
      <c r="W28" s="112"/>
      <c r="X28" s="112"/>
      <c r="Y28" s="112"/>
      <c r="Z28" s="112"/>
    </row>
    <row r="29" spans="1:26">
      <c r="A29" s="203" t="s">
        <v>311</v>
      </c>
      <c r="B29" s="204"/>
      <c r="C29" s="204"/>
      <c r="D29" s="204"/>
      <c r="E29" s="204"/>
      <c r="F29" s="204"/>
      <c r="G29" s="204"/>
      <c r="H29" s="205"/>
      <c r="I29" s="1">
        <v>133</v>
      </c>
      <c r="J29" s="6">
        <v>18022167</v>
      </c>
      <c r="K29" s="6">
        <v>18022167</v>
      </c>
      <c r="L29" s="6">
        <v>9988723</v>
      </c>
      <c r="M29" s="6">
        <v>9988723</v>
      </c>
      <c r="O29" s="112">
        <v>29191984</v>
      </c>
      <c r="P29" s="120">
        <f>L29-M29-O29</f>
        <v>-29191984</v>
      </c>
      <c r="U29" s="112"/>
      <c r="V29" s="112"/>
      <c r="W29" s="112"/>
      <c r="X29" s="112"/>
      <c r="Y29" s="112"/>
      <c r="Z29" s="112"/>
    </row>
    <row r="30" spans="1:26">
      <c r="A30" s="203" t="s">
        <v>115</v>
      </c>
      <c r="B30" s="204"/>
      <c r="C30" s="204"/>
      <c r="D30" s="204"/>
      <c r="E30" s="204"/>
      <c r="F30" s="204"/>
      <c r="G30" s="204"/>
      <c r="H30" s="205"/>
      <c r="I30" s="1">
        <v>134</v>
      </c>
      <c r="J30" s="6"/>
      <c r="K30" s="6"/>
      <c r="L30" s="6"/>
      <c r="M30" s="6"/>
      <c r="O30" s="112"/>
      <c r="U30" s="112"/>
      <c r="V30" s="112"/>
      <c r="W30" s="112"/>
      <c r="X30" s="112"/>
      <c r="Y30" s="112"/>
      <c r="Z30" s="112"/>
    </row>
    <row r="31" spans="1:26">
      <c r="A31" s="203" t="s">
        <v>188</v>
      </c>
      <c r="B31" s="204"/>
      <c r="C31" s="204"/>
      <c r="D31" s="204"/>
      <c r="E31" s="204"/>
      <c r="F31" s="204"/>
      <c r="G31" s="204"/>
      <c r="H31" s="205"/>
      <c r="I31" s="1">
        <v>135</v>
      </c>
      <c r="J31" s="6"/>
      <c r="K31" s="6"/>
      <c r="L31" s="6"/>
      <c r="M31" s="6"/>
      <c r="O31" s="112"/>
      <c r="U31" s="112"/>
      <c r="V31" s="112"/>
      <c r="W31" s="112"/>
      <c r="X31" s="112"/>
      <c r="Y31" s="112"/>
      <c r="Z31" s="112"/>
    </row>
    <row r="32" spans="1:26">
      <c r="A32" s="203" t="s">
        <v>116</v>
      </c>
      <c r="B32" s="204"/>
      <c r="C32" s="204"/>
      <c r="D32" s="204"/>
      <c r="E32" s="204"/>
      <c r="F32" s="204"/>
      <c r="G32" s="204"/>
      <c r="H32" s="205"/>
      <c r="I32" s="1">
        <v>136</v>
      </c>
      <c r="J32" s="6"/>
      <c r="K32" s="6"/>
      <c r="L32" s="6"/>
      <c r="M32" s="6"/>
      <c r="O32" s="112"/>
      <c r="U32" s="112"/>
      <c r="V32" s="112"/>
      <c r="W32" s="112"/>
      <c r="X32" s="112"/>
      <c r="Y32" s="112"/>
      <c r="Z32" s="112"/>
    </row>
    <row r="33" spans="1:26">
      <c r="A33" s="203" t="s">
        <v>179</v>
      </c>
      <c r="B33" s="204"/>
      <c r="C33" s="204"/>
      <c r="D33" s="204"/>
      <c r="E33" s="204"/>
      <c r="F33" s="204"/>
      <c r="G33" s="204"/>
      <c r="H33" s="205"/>
      <c r="I33" s="1">
        <v>137</v>
      </c>
      <c r="J33" s="50">
        <f>SUM(J34:J37)</f>
        <v>21913647</v>
      </c>
      <c r="K33" s="50">
        <f>SUM(K34:K37)</f>
        <v>21913647</v>
      </c>
      <c r="L33" s="50">
        <f>SUM(L34:L37)</f>
        <v>18161643</v>
      </c>
      <c r="M33" s="50">
        <f>SUM(M34:M37)</f>
        <v>18161643</v>
      </c>
      <c r="O33" s="112">
        <v>56548869</v>
      </c>
      <c r="P33" s="120">
        <f t="shared" ref="P33:P34" si="3">L33-M33-O33</f>
        <v>-56548869</v>
      </c>
      <c r="U33" s="112"/>
      <c r="V33" s="112"/>
      <c r="W33" s="112"/>
      <c r="X33" s="112"/>
      <c r="Y33" s="112"/>
      <c r="Z33" s="112"/>
    </row>
    <row r="34" spans="1:26">
      <c r="A34" s="203" t="s">
        <v>57</v>
      </c>
      <c r="B34" s="204"/>
      <c r="C34" s="204"/>
      <c r="D34" s="204"/>
      <c r="E34" s="204"/>
      <c r="F34" s="204"/>
      <c r="G34" s="204"/>
      <c r="H34" s="205"/>
      <c r="I34" s="1">
        <v>138</v>
      </c>
      <c r="J34" s="6">
        <v>3724000</v>
      </c>
      <c r="K34" s="6">
        <v>3724000</v>
      </c>
      <c r="L34" s="6">
        <v>3617583</v>
      </c>
      <c r="M34" s="6">
        <v>3617583</v>
      </c>
      <c r="O34" s="112">
        <v>21501921</v>
      </c>
      <c r="P34" s="120">
        <f t="shared" si="3"/>
        <v>-21501921</v>
      </c>
      <c r="U34" s="112"/>
      <c r="V34" s="112"/>
      <c r="W34" s="112"/>
      <c r="X34" s="112"/>
      <c r="Y34" s="112"/>
      <c r="Z34" s="112"/>
    </row>
    <row r="35" spans="1:26">
      <c r="A35" s="203" t="s">
        <v>56</v>
      </c>
      <c r="B35" s="204"/>
      <c r="C35" s="204"/>
      <c r="D35" s="204"/>
      <c r="E35" s="204"/>
      <c r="F35" s="204"/>
      <c r="G35" s="204"/>
      <c r="H35" s="205"/>
      <c r="I35" s="1">
        <v>139</v>
      </c>
      <c r="J35" s="6">
        <v>18189647</v>
      </c>
      <c r="K35" s="6">
        <v>18189647</v>
      </c>
      <c r="L35" s="6">
        <v>14544060</v>
      </c>
      <c r="M35" s="6">
        <v>14544060</v>
      </c>
      <c r="O35" s="112">
        <v>35046948</v>
      </c>
      <c r="P35" s="120">
        <f>L35-M35-O35</f>
        <v>-35046948</v>
      </c>
      <c r="U35" s="112"/>
      <c r="V35" s="112"/>
      <c r="W35" s="112"/>
      <c r="X35" s="112"/>
      <c r="Y35" s="112"/>
      <c r="Z35" s="112"/>
    </row>
    <row r="36" spans="1:26">
      <c r="A36" s="203" t="s">
        <v>189</v>
      </c>
      <c r="B36" s="204"/>
      <c r="C36" s="204"/>
      <c r="D36" s="204"/>
      <c r="E36" s="204"/>
      <c r="F36" s="204"/>
      <c r="G36" s="204"/>
      <c r="H36" s="205"/>
      <c r="I36" s="1">
        <v>140</v>
      </c>
      <c r="J36" s="6"/>
      <c r="K36" s="6"/>
      <c r="L36" s="6"/>
      <c r="M36" s="6"/>
      <c r="O36" s="112"/>
      <c r="U36" s="112"/>
      <c r="V36" s="112"/>
      <c r="W36" s="112"/>
      <c r="X36" s="112"/>
      <c r="Y36" s="112"/>
      <c r="Z36" s="112"/>
    </row>
    <row r="37" spans="1:26">
      <c r="A37" s="203" t="s">
        <v>58</v>
      </c>
      <c r="B37" s="204"/>
      <c r="C37" s="204"/>
      <c r="D37" s="204"/>
      <c r="E37" s="204"/>
      <c r="F37" s="204"/>
      <c r="G37" s="204"/>
      <c r="H37" s="205"/>
      <c r="I37" s="1">
        <v>141</v>
      </c>
      <c r="J37" s="6"/>
      <c r="K37" s="6"/>
      <c r="L37" s="6"/>
      <c r="M37" s="6"/>
      <c r="O37" s="112"/>
      <c r="U37" s="112"/>
      <c r="V37" s="112"/>
      <c r="W37" s="112"/>
      <c r="X37" s="112"/>
      <c r="Y37" s="112"/>
      <c r="Z37" s="112"/>
    </row>
    <row r="38" spans="1:26">
      <c r="A38" s="203" t="s">
        <v>163</v>
      </c>
      <c r="B38" s="204"/>
      <c r="C38" s="204"/>
      <c r="D38" s="204"/>
      <c r="E38" s="204"/>
      <c r="F38" s="204"/>
      <c r="G38" s="204"/>
      <c r="H38" s="205"/>
      <c r="I38" s="1">
        <v>142</v>
      </c>
      <c r="J38" s="6"/>
      <c r="K38" s="6"/>
      <c r="L38" s="6"/>
      <c r="M38" s="6"/>
      <c r="O38" s="112"/>
      <c r="U38" s="112"/>
      <c r="V38" s="112"/>
      <c r="W38" s="112"/>
      <c r="X38" s="112"/>
      <c r="Y38" s="112"/>
      <c r="Z38" s="112"/>
    </row>
    <row r="39" spans="1:26">
      <c r="A39" s="203" t="s">
        <v>164</v>
      </c>
      <c r="B39" s="204"/>
      <c r="C39" s="204"/>
      <c r="D39" s="204"/>
      <c r="E39" s="204"/>
      <c r="F39" s="204"/>
      <c r="G39" s="204"/>
      <c r="H39" s="205"/>
      <c r="I39" s="1">
        <v>143</v>
      </c>
      <c r="J39" s="6"/>
      <c r="K39" s="6"/>
      <c r="L39" s="6"/>
      <c r="M39" s="6"/>
      <c r="O39" s="112"/>
      <c r="U39" s="112"/>
      <c r="V39" s="112"/>
      <c r="W39" s="112"/>
      <c r="X39" s="112"/>
      <c r="Y39" s="112"/>
      <c r="Z39" s="112"/>
    </row>
    <row r="40" spans="1:26">
      <c r="A40" s="203" t="s">
        <v>190</v>
      </c>
      <c r="B40" s="204"/>
      <c r="C40" s="204"/>
      <c r="D40" s="204"/>
      <c r="E40" s="204"/>
      <c r="F40" s="204"/>
      <c r="G40" s="204"/>
      <c r="H40" s="205"/>
      <c r="I40" s="1">
        <v>144</v>
      </c>
      <c r="J40" s="6"/>
      <c r="K40" s="6"/>
      <c r="L40" s="6"/>
      <c r="M40" s="6"/>
      <c r="O40" s="112"/>
      <c r="U40" s="112"/>
      <c r="V40" s="112"/>
      <c r="W40" s="112"/>
      <c r="X40" s="112"/>
      <c r="Y40" s="112"/>
      <c r="Z40" s="112"/>
    </row>
    <row r="41" spans="1:26">
      <c r="A41" s="203" t="s">
        <v>191</v>
      </c>
      <c r="B41" s="204"/>
      <c r="C41" s="204"/>
      <c r="D41" s="204"/>
      <c r="E41" s="204"/>
      <c r="F41" s="204"/>
      <c r="G41" s="204"/>
      <c r="H41" s="205"/>
      <c r="I41" s="1">
        <v>145</v>
      </c>
      <c r="J41" s="6"/>
      <c r="K41" s="6"/>
      <c r="L41" s="6"/>
      <c r="M41" s="6"/>
      <c r="O41" s="112"/>
      <c r="U41" s="112"/>
      <c r="V41" s="112"/>
      <c r="W41" s="112"/>
      <c r="X41" s="112"/>
      <c r="Y41" s="112"/>
      <c r="Z41" s="112"/>
    </row>
    <row r="42" spans="1:26">
      <c r="A42" s="203" t="s">
        <v>180</v>
      </c>
      <c r="B42" s="204"/>
      <c r="C42" s="204"/>
      <c r="D42" s="204"/>
      <c r="E42" s="204"/>
      <c r="F42" s="204"/>
      <c r="G42" s="204"/>
      <c r="H42" s="205"/>
      <c r="I42" s="1">
        <v>146</v>
      </c>
      <c r="J42" s="50">
        <f>J7+J27+J38+J40</f>
        <v>1134858691</v>
      </c>
      <c r="K42" s="50">
        <f>K7+K27+K38+K40</f>
        <v>1134858691</v>
      </c>
      <c r="L42" s="50">
        <f>L7+L27+L38+L40</f>
        <v>1164266020</v>
      </c>
      <c r="M42" s="50">
        <f>M7+M27+M38+M40</f>
        <v>1164266020</v>
      </c>
      <c r="O42" s="112">
        <v>2516077791</v>
      </c>
      <c r="P42" s="120">
        <f t="shared" ref="P42:P50" si="4">L42-M42-O42</f>
        <v>-2516077791</v>
      </c>
      <c r="U42" s="112"/>
      <c r="V42" s="112"/>
      <c r="W42" s="112"/>
      <c r="X42" s="112"/>
      <c r="Y42" s="112"/>
      <c r="Z42" s="112"/>
    </row>
    <row r="43" spans="1:26">
      <c r="A43" s="203" t="s">
        <v>181</v>
      </c>
      <c r="B43" s="204"/>
      <c r="C43" s="204"/>
      <c r="D43" s="204"/>
      <c r="E43" s="204"/>
      <c r="F43" s="204"/>
      <c r="G43" s="204"/>
      <c r="H43" s="205"/>
      <c r="I43" s="1">
        <v>147</v>
      </c>
      <c r="J43" s="50">
        <f>J10+J33+J39+J41</f>
        <v>1068493987</v>
      </c>
      <c r="K43" s="50">
        <f>K10+K33+K39+K41</f>
        <v>1068493987</v>
      </c>
      <c r="L43" s="50">
        <f>L10+L33+L39+L41</f>
        <v>1087867900</v>
      </c>
      <c r="M43" s="50">
        <f>M10+M33+M39+M41</f>
        <v>1087867900</v>
      </c>
      <c r="O43" s="112">
        <v>2351204106</v>
      </c>
      <c r="P43" s="120">
        <f t="shared" si="4"/>
        <v>-2351204106</v>
      </c>
      <c r="U43" s="112"/>
      <c r="V43" s="112"/>
      <c r="W43" s="112"/>
      <c r="X43" s="112"/>
      <c r="Y43" s="112"/>
      <c r="Z43" s="112"/>
    </row>
    <row r="44" spans="1:26">
      <c r="A44" s="203" t="s">
        <v>200</v>
      </c>
      <c r="B44" s="204"/>
      <c r="C44" s="204"/>
      <c r="D44" s="204"/>
      <c r="E44" s="204"/>
      <c r="F44" s="204"/>
      <c r="G44" s="204"/>
      <c r="H44" s="205"/>
      <c r="I44" s="1">
        <v>148</v>
      </c>
      <c r="J44" s="50">
        <f>J42-J43</f>
        <v>66364704</v>
      </c>
      <c r="K44" s="50">
        <f>K42-K43</f>
        <v>66364704</v>
      </c>
      <c r="L44" s="50">
        <f>L42-L43</f>
        <v>76398120</v>
      </c>
      <c r="M44" s="50">
        <f>M42-M43</f>
        <v>76398120</v>
      </c>
      <c r="O44" s="112">
        <v>164873685</v>
      </c>
      <c r="P44" s="120">
        <f t="shared" si="4"/>
        <v>-164873685</v>
      </c>
      <c r="U44" s="112"/>
      <c r="V44" s="112"/>
      <c r="W44" s="112"/>
      <c r="X44" s="112"/>
      <c r="Y44" s="112"/>
      <c r="Z44" s="112"/>
    </row>
    <row r="45" spans="1:26">
      <c r="A45" s="211" t="s">
        <v>183</v>
      </c>
      <c r="B45" s="212"/>
      <c r="C45" s="212"/>
      <c r="D45" s="212"/>
      <c r="E45" s="212"/>
      <c r="F45" s="212"/>
      <c r="G45" s="212"/>
      <c r="H45" s="213"/>
      <c r="I45" s="1">
        <v>149</v>
      </c>
      <c r="J45" s="50">
        <f>IF(J42&gt;J43,J42-J43,0)</f>
        <v>66364704</v>
      </c>
      <c r="K45" s="50">
        <f>IF(K42&gt;K43,K42-K43,0)</f>
        <v>66364704</v>
      </c>
      <c r="L45" s="50">
        <f>IF(L42&gt;L43,L42-L43,0)</f>
        <v>76398120</v>
      </c>
      <c r="M45" s="50">
        <f>IF(M42&gt;M43,M42-M43,0)</f>
        <v>76398120</v>
      </c>
      <c r="O45" s="112">
        <v>164873685</v>
      </c>
      <c r="P45" s="120">
        <f t="shared" si="4"/>
        <v>-164873685</v>
      </c>
      <c r="U45" s="112"/>
      <c r="V45" s="112"/>
      <c r="W45" s="112"/>
      <c r="X45" s="112"/>
      <c r="Y45" s="112"/>
      <c r="Z45" s="112"/>
    </row>
    <row r="46" spans="1:26">
      <c r="A46" s="211" t="s">
        <v>184</v>
      </c>
      <c r="B46" s="212"/>
      <c r="C46" s="212"/>
      <c r="D46" s="212"/>
      <c r="E46" s="212"/>
      <c r="F46" s="212"/>
      <c r="G46" s="212"/>
      <c r="H46" s="213"/>
      <c r="I46" s="1">
        <v>150</v>
      </c>
      <c r="J46" s="50">
        <f>IF(J43&gt;J42,J43-J42,0)</f>
        <v>0</v>
      </c>
      <c r="K46" s="50">
        <f>IF(K43&gt;K42,K43-K42,0)</f>
        <v>0</v>
      </c>
      <c r="L46" s="50">
        <f>IF(L43&gt;L42,L43-L42,0)</f>
        <v>0</v>
      </c>
      <c r="M46" s="50">
        <f>IF(M43&gt;M42,M43-M42,0)</f>
        <v>0</v>
      </c>
      <c r="O46" s="112">
        <v>0</v>
      </c>
      <c r="P46" s="120">
        <f t="shared" si="4"/>
        <v>0</v>
      </c>
      <c r="U46" s="112"/>
      <c r="V46" s="112"/>
      <c r="W46" s="112"/>
      <c r="X46" s="112"/>
      <c r="Y46" s="112"/>
      <c r="Z46" s="112"/>
    </row>
    <row r="47" spans="1:26">
      <c r="A47" s="203" t="s">
        <v>182</v>
      </c>
      <c r="B47" s="204"/>
      <c r="C47" s="204"/>
      <c r="D47" s="204"/>
      <c r="E47" s="204"/>
      <c r="F47" s="204"/>
      <c r="G47" s="204"/>
      <c r="H47" s="205"/>
      <c r="I47" s="1">
        <v>151</v>
      </c>
      <c r="J47" s="6">
        <v>13996373</v>
      </c>
      <c r="K47" s="6">
        <v>13996373</v>
      </c>
      <c r="L47" s="6">
        <v>14741754</v>
      </c>
      <c r="M47" s="6">
        <v>14741754</v>
      </c>
      <c r="O47" s="112">
        <v>31167182</v>
      </c>
      <c r="P47" s="120">
        <f t="shared" si="4"/>
        <v>-31167182</v>
      </c>
      <c r="U47" s="112"/>
      <c r="V47" s="112"/>
      <c r="W47" s="112"/>
      <c r="X47" s="112"/>
      <c r="Y47" s="112"/>
      <c r="Z47" s="112"/>
    </row>
    <row r="48" spans="1:26">
      <c r="A48" s="203" t="s">
        <v>201</v>
      </c>
      <c r="B48" s="204"/>
      <c r="C48" s="204"/>
      <c r="D48" s="204"/>
      <c r="E48" s="204"/>
      <c r="F48" s="204"/>
      <c r="G48" s="204"/>
      <c r="H48" s="205"/>
      <c r="I48" s="1">
        <v>152</v>
      </c>
      <c r="J48" s="50">
        <f>J44-J47</f>
        <v>52368331</v>
      </c>
      <c r="K48" s="50">
        <f>K44-K47</f>
        <v>52368331</v>
      </c>
      <c r="L48" s="50">
        <f>L44-L47</f>
        <v>61656366</v>
      </c>
      <c r="M48" s="50">
        <f>M44-M47</f>
        <v>61656366</v>
      </c>
      <c r="O48" s="112">
        <v>133706503</v>
      </c>
      <c r="P48" s="120">
        <f t="shared" si="4"/>
        <v>-133706503</v>
      </c>
      <c r="U48" s="112"/>
      <c r="V48" s="112"/>
      <c r="W48" s="112"/>
      <c r="X48" s="112"/>
      <c r="Y48" s="112"/>
      <c r="Z48" s="112"/>
    </row>
    <row r="49" spans="1:26">
      <c r="A49" s="211" t="s">
        <v>160</v>
      </c>
      <c r="B49" s="212"/>
      <c r="C49" s="212"/>
      <c r="D49" s="212"/>
      <c r="E49" s="212"/>
      <c r="F49" s="212"/>
      <c r="G49" s="212"/>
      <c r="H49" s="213"/>
      <c r="I49" s="1">
        <v>153</v>
      </c>
      <c r="J49" s="50">
        <f>IF(J48&gt;0,J48,0)</f>
        <v>52368331</v>
      </c>
      <c r="K49" s="50">
        <f>IF(K48&gt;0,K48,0)</f>
        <v>52368331</v>
      </c>
      <c r="L49" s="50">
        <f>IF(L48&gt;0,L48,0)</f>
        <v>61656366</v>
      </c>
      <c r="M49" s="50">
        <f>IF(M48&gt;0,M48,0)</f>
        <v>61656366</v>
      </c>
      <c r="O49" s="112">
        <v>133706503</v>
      </c>
      <c r="P49" s="120">
        <f t="shared" si="4"/>
        <v>-133706503</v>
      </c>
      <c r="U49" s="112"/>
      <c r="V49" s="112"/>
      <c r="W49" s="112"/>
      <c r="X49" s="112"/>
      <c r="Y49" s="112"/>
      <c r="Z49" s="112"/>
    </row>
    <row r="50" spans="1:26">
      <c r="A50" s="243" t="s">
        <v>185</v>
      </c>
      <c r="B50" s="244"/>
      <c r="C50" s="244"/>
      <c r="D50" s="244"/>
      <c r="E50" s="244"/>
      <c r="F50" s="244"/>
      <c r="G50" s="244"/>
      <c r="H50" s="245"/>
      <c r="I50" s="2">
        <v>154</v>
      </c>
      <c r="J50" s="58">
        <f>IF(J48&lt;0,-J48,0)</f>
        <v>0</v>
      </c>
      <c r="K50" s="58">
        <f>IF(K48&lt;0,-K48,0)</f>
        <v>0</v>
      </c>
      <c r="L50" s="58">
        <f>IF(L48&lt;0,-L48,0)</f>
        <v>0</v>
      </c>
      <c r="M50" s="58">
        <f>IF(M48&lt;0,-M48,0)</f>
        <v>0</v>
      </c>
      <c r="O50" s="112">
        <v>0</v>
      </c>
      <c r="P50" s="120">
        <f t="shared" si="4"/>
        <v>0</v>
      </c>
      <c r="U50" s="112"/>
      <c r="V50" s="112"/>
      <c r="W50" s="112"/>
      <c r="X50" s="112"/>
      <c r="Y50" s="112"/>
      <c r="Z50" s="112"/>
    </row>
    <row r="51" spans="1:26" ht="12.75" customHeight="1">
      <c r="A51" s="195" t="s">
        <v>276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U51" s="112"/>
      <c r="V51" s="112"/>
      <c r="W51" s="112"/>
      <c r="X51" s="112"/>
      <c r="Y51" s="112"/>
      <c r="Z51" s="112"/>
    </row>
    <row r="52" spans="1:26" ht="12.75" customHeight="1">
      <c r="A52" s="199" t="s">
        <v>155</v>
      </c>
      <c r="B52" s="200"/>
      <c r="C52" s="200"/>
      <c r="D52" s="200"/>
      <c r="E52" s="200"/>
      <c r="F52" s="200"/>
      <c r="G52" s="200"/>
      <c r="H52" s="200"/>
      <c r="I52" s="52"/>
      <c r="J52" s="52"/>
      <c r="K52" s="52"/>
      <c r="L52" s="52"/>
      <c r="M52" s="59"/>
      <c r="U52" s="112"/>
      <c r="V52" s="112"/>
      <c r="W52" s="112"/>
      <c r="X52" s="112"/>
      <c r="Y52" s="112"/>
      <c r="Z52" s="112"/>
    </row>
    <row r="53" spans="1:26">
      <c r="A53" s="240" t="s">
        <v>198</v>
      </c>
      <c r="B53" s="241"/>
      <c r="C53" s="241"/>
      <c r="D53" s="241"/>
      <c r="E53" s="241"/>
      <c r="F53" s="241"/>
      <c r="G53" s="241"/>
      <c r="H53" s="242"/>
      <c r="I53" s="1">
        <v>155</v>
      </c>
      <c r="J53" s="6">
        <f>+J48-J54</f>
        <v>52264628</v>
      </c>
      <c r="K53" s="6">
        <f>+K48-K54</f>
        <v>52264628</v>
      </c>
      <c r="L53" s="6">
        <f>+L48-L54</f>
        <v>61556638</v>
      </c>
      <c r="M53" s="6">
        <f>+M48-M54</f>
        <v>61556638</v>
      </c>
      <c r="O53" s="112">
        <v>133492925</v>
      </c>
      <c r="P53" s="120">
        <f t="shared" ref="P53:P54" si="5">L53-M53-O53</f>
        <v>-133492925</v>
      </c>
      <c r="U53" s="112"/>
      <c r="V53" s="112"/>
      <c r="W53" s="112"/>
      <c r="X53" s="112"/>
      <c r="Y53" s="112"/>
      <c r="Z53" s="112"/>
    </row>
    <row r="54" spans="1:26">
      <c r="A54" s="240" t="s">
        <v>199</v>
      </c>
      <c r="B54" s="241"/>
      <c r="C54" s="241"/>
      <c r="D54" s="241"/>
      <c r="E54" s="241"/>
      <c r="F54" s="241"/>
      <c r="G54" s="241"/>
      <c r="H54" s="242"/>
      <c r="I54" s="1">
        <v>156</v>
      </c>
      <c r="J54" s="7">
        <v>103703</v>
      </c>
      <c r="K54" s="7">
        <v>103703</v>
      </c>
      <c r="L54" s="7">
        <v>99728</v>
      </c>
      <c r="M54" s="7">
        <v>99728</v>
      </c>
      <c r="O54" s="112">
        <v>213578</v>
      </c>
      <c r="P54" s="120">
        <f t="shared" si="5"/>
        <v>-213578</v>
      </c>
      <c r="U54" s="112"/>
      <c r="V54" s="112"/>
      <c r="W54" s="112"/>
      <c r="X54" s="112"/>
      <c r="Y54" s="112"/>
      <c r="Z54" s="112"/>
    </row>
    <row r="55" spans="1:26" ht="12.75" customHeight="1">
      <c r="A55" s="195" t="s">
        <v>157</v>
      </c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O55" s="112"/>
      <c r="U55" s="112"/>
      <c r="V55" s="112"/>
      <c r="W55" s="112"/>
      <c r="X55" s="112"/>
      <c r="Y55" s="112"/>
      <c r="Z55" s="112"/>
    </row>
    <row r="56" spans="1:26">
      <c r="A56" s="199" t="s">
        <v>169</v>
      </c>
      <c r="B56" s="200"/>
      <c r="C56" s="200"/>
      <c r="D56" s="200"/>
      <c r="E56" s="200"/>
      <c r="F56" s="200"/>
      <c r="G56" s="200"/>
      <c r="H56" s="219"/>
      <c r="I56" s="8">
        <v>157</v>
      </c>
      <c r="J56" s="5">
        <f>J48</f>
        <v>52368331</v>
      </c>
      <c r="K56" s="5">
        <f>K48</f>
        <v>52368331</v>
      </c>
      <c r="L56" s="5">
        <f>L48</f>
        <v>61656366</v>
      </c>
      <c r="M56" s="5">
        <f>M48</f>
        <v>61656366</v>
      </c>
      <c r="O56" s="112">
        <v>133706503</v>
      </c>
      <c r="P56" s="120">
        <f t="shared" ref="P56:P58" si="6">L56-M56-O56</f>
        <v>-133706503</v>
      </c>
      <c r="U56" s="112"/>
      <c r="V56" s="112"/>
      <c r="W56" s="112"/>
      <c r="X56" s="112"/>
      <c r="Y56" s="112"/>
      <c r="Z56" s="112"/>
    </row>
    <row r="57" spans="1:26">
      <c r="A57" s="203" t="s">
        <v>186</v>
      </c>
      <c r="B57" s="204"/>
      <c r="C57" s="204"/>
      <c r="D57" s="204"/>
      <c r="E57" s="204"/>
      <c r="F57" s="204"/>
      <c r="G57" s="204"/>
      <c r="H57" s="205"/>
      <c r="I57" s="1">
        <v>158</v>
      </c>
      <c r="J57" s="50">
        <f>SUM(J58:J64)</f>
        <v>-46071670</v>
      </c>
      <c r="K57" s="50">
        <f>SUM(K58:K64)</f>
        <v>-46071670</v>
      </c>
      <c r="L57" s="50">
        <f>SUM(L58:L64)</f>
        <v>-22839943</v>
      </c>
      <c r="M57" s="50">
        <f>SUM(M58:M64)</f>
        <v>-22839943</v>
      </c>
      <c r="O57" s="112">
        <v>-54452990</v>
      </c>
      <c r="P57" s="120">
        <f t="shared" si="6"/>
        <v>54452990</v>
      </c>
      <c r="U57" s="112"/>
      <c r="V57" s="112"/>
      <c r="W57" s="112"/>
      <c r="X57" s="112"/>
      <c r="Y57" s="112"/>
      <c r="Z57" s="112"/>
    </row>
    <row r="58" spans="1:26">
      <c r="A58" s="203" t="s">
        <v>192</v>
      </c>
      <c r="B58" s="204"/>
      <c r="C58" s="204"/>
      <c r="D58" s="204"/>
      <c r="E58" s="204"/>
      <c r="F58" s="204"/>
      <c r="G58" s="204"/>
      <c r="H58" s="205"/>
      <c r="I58" s="1">
        <v>159</v>
      </c>
      <c r="J58" s="6">
        <f>-39332612+1186</f>
        <v>-39331426</v>
      </c>
      <c r="K58" s="6">
        <v>-39331426</v>
      </c>
      <c r="L58" s="6">
        <v>-23127746</v>
      </c>
      <c r="M58" s="6">
        <v>-23127746</v>
      </c>
      <c r="O58" s="112">
        <v>-50360508</v>
      </c>
      <c r="P58" s="120">
        <f t="shared" si="6"/>
        <v>50360508</v>
      </c>
      <c r="U58" s="112"/>
      <c r="V58" s="112"/>
      <c r="W58" s="112"/>
      <c r="X58" s="112"/>
      <c r="Y58" s="112"/>
      <c r="Z58" s="112"/>
    </row>
    <row r="59" spans="1:26">
      <c r="A59" s="203" t="s">
        <v>193</v>
      </c>
      <c r="B59" s="204"/>
      <c r="C59" s="204"/>
      <c r="D59" s="204"/>
      <c r="E59" s="204"/>
      <c r="F59" s="204"/>
      <c r="G59" s="204"/>
      <c r="H59" s="205"/>
      <c r="I59" s="1">
        <v>160</v>
      </c>
      <c r="J59" s="6"/>
      <c r="K59" s="6"/>
      <c r="L59" s="6"/>
      <c r="M59" s="6"/>
      <c r="O59" s="112"/>
      <c r="U59" s="112"/>
      <c r="V59" s="112"/>
      <c r="W59" s="112"/>
      <c r="X59" s="112"/>
      <c r="Y59" s="112"/>
      <c r="Z59" s="112"/>
    </row>
    <row r="60" spans="1:26">
      <c r="A60" s="203" t="s">
        <v>39</v>
      </c>
      <c r="B60" s="204"/>
      <c r="C60" s="204"/>
      <c r="D60" s="204"/>
      <c r="E60" s="204"/>
      <c r="F60" s="204"/>
      <c r="G60" s="204"/>
      <c r="H60" s="205"/>
      <c r="I60" s="1">
        <v>161</v>
      </c>
      <c r="J60" s="6"/>
      <c r="K60" s="6"/>
      <c r="L60" s="6"/>
      <c r="M60" s="6"/>
      <c r="O60" s="112"/>
      <c r="U60" s="112"/>
      <c r="V60" s="112"/>
      <c r="W60" s="112"/>
      <c r="X60" s="112"/>
      <c r="Y60" s="112"/>
      <c r="Z60" s="112"/>
    </row>
    <row r="61" spans="1:26">
      <c r="A61" s="203" t="s">
        <v>194</v>
      </c>
      <c r="B61" s="204"/>
      <c r="C61" s="204"/>
      <c r="D61" s="204"/>
      <c r="E61" s="204"/>
      <c r="F61" s="204"/>
      <c r="G61" s="204"/>
      <c r="H61" s="205"/>
      <c r="I61" s="1">
        <v>162</v>
      </c>
      <c r="J61" s="6">
        <v>-6740244</v>
      </c>
      <c r="K61" s="6">
        <v>-6740244</v>
      </c>
      <c r="L61" s="6">
        <v>287803</v>
      </c>
      <c r="M61" s="6">
        <v>287803</v>
      </c>
      <c r="O61" s="112">
        <v>-4092482</v>
      </c>
      <c r="P61" s="120">
        <f>L61-M61-O61</f>
        <v>4092482</v>
      </c>
      <c r="U61" s="112"/>
      <c r="V61" s="112"/>
      <c r="W61" s="112"/>
      <c r="X61" s="112"/>
      <c r="Y61" s="112"/>
      <c r="Z61" s="112"/>
    </row>
    <row r="62" spans="1:26">
      <c r="A62" s="203" t="s">
        <v>195</v>
      </c>
      <c r="B62" s="204"/>
      <c r="C62" s="204"/>
      <c r="D62" s="204"/>
      <c r="E62" s="204"/>
      <c r="F62" s="204"/>
      <c r="G62" s="204"/>
      <c r="H62" s="205"/>
      <c r="I62" s="1">
        <v>163</v>
      </c>
      <c r="J62" s="6"/>
      <c r="K62" s="6"/>
      <c r="L62" s="6"/>
      <c r="M62" s="6"/>
      <c r="O62" s="112"/>
      <c r="U62" s="112"/>
      <c r="V62" s="112"/>
      <c r="W62" s="112"/>
      <c r="X62" s="112"/>
      <c r="Y62" s="112"/>
      <c r="Z62" s="112"/>
    </row>
    <row r="63" spans="1:26">
      <c r="A63" s="203" t="s">
        <v>196</v>
      </c>
      <c r="B63" s="204"/>
      <c r="C63" s="204"/>
      <c r="D63" s="204"/>
      <c r="E63" s="204"/>
      <c r="F63" s="204"/>
      <c r="G63" s="204"/>
      <c r="H63" s="205"/>
      <c r="I63" s="1">
        <v>164</v>
      </c>
      <c r="J63" s="6"/>
      <c r="K63" s="6"/>
      <c r="L63" s="6"/>
      <c r="M63" s="6"/>
      <c r="O63" s="112"/>
      <c r="U63" s="112"/>
      <c r="V63" s="112"/>
      <c r="W63" s="112"/>
      <c r="X63" s="112"/>
      <c r="Y63" s="112"/>
      <c r="Z63" s="112"/>
    </row>
    <row r="64" spans="1:26">
      <c r="A64" s="203" t="s">
        <v>197</v>
      </c>
      <c r="B64" s="204"/>
      <c r="C64" s="204"/>
      <c r="D64" s="204"/>
      <c r="E64" s="204"/>
      <c r="F64" s="204"/>
      <c r="G64" s="204"/>
      <c r="H64" s="205"/>
      <c r="I64" s="1">
        <v>165</v>
      </c>
      <c r="J64" s="6"/>
      <c r="K64" s="6"/>
      <c r="L64" s="6"/>
      <c r="M64" s="6"/>
      <c r="O64" s="112"/>
      <c r="U64" s="112"/>
      <c r="V64" s="112"/>
      <c r="W64" s="112"/>
      <c r="X64" s="112"/>
      <c r="Y64" s="112"/>
      <c r="Z64" s="112"/>
    </row>
    <row r="65" spans="1:26">
      <c r="A65" s="203" t="s">
        <v>187</v>
      </c>
      <c r="B65" s="204"/>
      <c r="C65" s="204"/>
      <c r="D65" s="204"/>
      <c r="E65" s="204"/>
      <c r="F65" s="204"/>
      <c r="G65" s="204"/>
      <c r="H65" s="205"/>
      <c r="I65" s="1">
        <v>166</v>
      </c>
      <c r="J65" s="6"/>
      <c r="K65" s="6"/>
      <c r="L65" s="6"/>
      <c r="M65" s="6"/>
      <c r="O65" s="112"/>
      <c r="U65" s="112"/>
      <c r="V65" s="112"/>
      <c r="W65" s="112"/>
      <c r="X65" s="112"/>
      <c r="Y65" s="112"/>
      <c r="Z65" s="112"/>
    </row>
    <row r="66" spans="1:26">
      <c r="A66" s="203" t="s">
        <v>161</v>
      </c>
      <c r="B66" s="204"/>
      <c r="C66" s="204"/>
      <c r="D66" s="204"/>
      <c r="E66" s="204"/>
      <c r="F66" s="204"/>
      <c r="G66" s="204"/>
      <c r="H66" s="205"/>
      <c r="I66" s="1">
        <v>167</v>
      </c>
      <c r="J66" s="50">
        <f>J57-J65</f>
        <v>-46071670</v>
      </c>
      <c r="K66" s="50">
        <f>K57-K65</f>
        <v>-46071670</v>
      </c>
      <c r="L66" s="50">
        <f>L57-L65</f>
        <v>-22839943</v>
      </c>
      <c r="M66" s="50">
        <f>M57-M65</f>
        <v>-22839943</v>
      </c>
      <c r="O66" s="112">
        <v>-54452990</v>
      </c>
      <c r="P66" s="120">
        <f t="shared" ref="P66:P67" si="7">L66-M66-O66</f>
        <v>54452990</v>
      </c>
      <c r="U66" s="112"/>
      <c r="V66" s="112"/>
      <c r="W66" s="112"/>
      <c r="X66" s="112"/>
      <c r="Y66" s="112"/>
      <c r="Z66" s="112"/>
    </row>
    <row r="67" spans="1:26">
      <c r="A67" s="203" t="s">
        <v>162</v>
      </c>
      <c r="B67" s="204"/>
      <c r="C67" s="204"/>
      <c r="D67" s="204"/>
      <c r="E67" s="204"/>
      <c r="F67" s="204"/>
      <c r="G67" s="204"/>
      <c r="H67" s="205"/>
      <c r="I67" s="1">
        <v>168</v>
      </c>
      <c r="J67" s="58">
        <f>J56+J66</f>
        <v>6296661</v>
      </c>
      <c r="K67" s="58">
        <f>K56+K66</f>
        <v>6296661</v>
      </c>
      <c r="L67" s="58">
        <f>L56+L66</f>
        <v>38816423</v>
      </c>
      <c r="M67" s="58">
        <f>M56+M66</f>
        <v>38816423</v>
      </c>
      <c r="O67" s="112">
        <v>79253513</v>
      </c>
      <c r="P67" s="120">
        <f t="shared" si="7"/>
        <v>-79253513</v>
      </c>
      <c r="U67" s="112"/>
      <c r="V67" s="112"/>
      <c r="W67" s="112"/>
      <c r="X67" s="112"/>
      <c r="Y67" s="112"/>
      <c r="Z67" s="112"/>
    </row>
    <row r="68" spans="1:26" ht="12.75" customHeight="1">
      <c r="A68" s="236" t="s">
        <v>277</v>
      </c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O68" s="112"/>
      <c r="U68" s="112"/>
      <c r="V68" s="112"/>
      <c r="W68" s="112"/>
      <c r="X68" s="112"/>
      <c r="Y68" s="112"/>
      <c r="Z68" s="112"/>
    </row>
    <row r="69" spans="1:26" ht="12.75" customHeight="1">
      <c r="A69" s="238" t="s">
        <v>156</v>
      </c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O69" s="112"/>
      <c r="R69"/>
      <c r="U69" s="112"/>
      <c r="V69" s="112"/>
      <c r="W69" s="112"/>
      <c r="X69" s="112"/>
      <c r="Y69" s="112"/>
      <c r="Z69" s="112"/>
    </row>
    <row r="70" spans="1:26">
      <c r="A70" s="240" t="s">
        <v>198</v>
      </c>
      <c r="B70" s="241"/>
      <c r="C70" s="241"/>
      <c r="D70" s="241"/>
      <c r="E70" s="241"/>
      <c r="F70" s="241"/>
      <c r="G70" s="241"/>
      <c r="H70" s="242"/>
      <c r="I70" s="1">
        <v>169</v>
      </c>
      <c r="J70" s="6">
        <f>J67-J71</f>
        <v>6250651</v>
      </c>
      <c r="K70" s="6">
        <f>K67-K71</f>
        <v>6250651</v>
      </c>
      <c r="L70" s="6">
        <f>L67-L71</f>
        <v>38756661</v>
      </c>
      <c r="M70" s="6">
        <f>M67-M71</f>
        <v>38756661</v>
      </c>
      <c r="O70" s="112">
        <v>79078437</v>
      </c>
      <c r="P70" s="120">
        <f t="shared" ref="P70:P71" si="8">L70-M70-O70</f>
        <v>-79078437</v>
      </c>
      <c r="R70"/>
      <c r="U70" s="112"/>
      <c r="V70" s="112"/>
      <c r="W70" s="112"/>
      <c r="X70" s="112"/>
      <c r="Y70" s="112"/>
      <c r="Z70" s="112"/>
    </row>
    <row r="71" spans="1:26">
      <c r="A71" s="233" t="s">
        <v>199</v>
      </c>
      <c r="B71" s="234"/>
      <c r="C71" s="234"/>
      <c r="D71" s="234"/>
      <c r="E71" s="234"/>
      <c r="F71" s="234"/>
      <c r="G71" s="234"/>
      <c r="H71" s="235"/>
      <c r="I71" s="4">
        <v>170</v>
      </c>
      <c r="J71" s="7">
        <v>46010</v>
      </c>
      <c r="K71" s="7">
        <v>46010</v>
      </c>
      <c r="L71" s="7">
        <v>59762</v>
      </c>
      <c r="M71" s="7">
        <v>59762</v>
      </c>
      <c r="O71" s="112">
        <v>175076</v>
      </c>
      <c r="P71" s="120">
        <f t="shared" si="8"/>
        <v>-175076</v>
      </c>
      <c r="R71"/>
      <c r="U71" s="112"/>
      <c r="V71" s="112"/>
      <c r="W71" s="112"/>
      <c r="X71" s="112"/>
      <c r="Y71" s="112"/>
      <c r="Z71" s="112"/>
    </row>
    <row r="72" spans="1:26">
      <c r="R72"/>
    </row>
    <row r="73" spans="1:26">
      <c r="J73" s="112"/>
      <c r="K73" s="112"/>
      <c r="L73" s="112"/>
      <c r="M73" s="112"/>
      <c r="R73"/>
    </row>
    <row r="74" spans="1:26">
      <c r="J74" s="112"/>
      <c r="K74" s="112"/>
      <c r="L74" s="112"/>
      <c r="M74" s="112"/>
      <c r="R74"/>
    </row>
    <row r="75" spans="1:26">
      <c r="R75"/>
    </row>
  </sheetData>
  <mergeCells count="73">
    <mergeCell ref="A3:M3"/>
    <mergeCell ref="A4:H4"/>
    <mergeCell ref="A6:H6"/>
    <mergeCell ref="A7:H7"/>
    <mergeCell ref="A8:H8"/>
    <mergeCell ref="A9:H9"/>
    <mergeCell ref="J4:K4"/>
    <mergeCell ref="L4:M4"/>
    <mergeCell ref="A5:H5"/>
    <mergeCell ref="A14:H14"/>
    <mergeCell ref="A15:H15"/>
    <mergeCell ref="A16:H16"/>
    <mergeCell ref="A17:H17"/>
    <mergeCell ref="A10:H10"/>
    <mergeCell ref="A11:H11"/>
    <mergeCell ref="A12:H12"/>
    <mergeCell ref="A13:H13"/>
    <mergeCell ref="A22:H22"/>
    <mergeCell ref="A23:H23"/>
    <mergeCell ref="A24:H24"/>
    <mergeCell ref="A25:H25"/>
    <mergeCell ref="A18:H18"/>
    <mergeCell ref="A19:H19"/>
    <mergeCell ref="A20:H20"/>
    <mergeCell ref="A21:H21"/>
    <mergeCell ref="A30:H30"/>
    <mergeCell ref="A31:H31"/>
    <mergeCell ref="A32:H32"/>
    <mergeCell ref="A33:H33"/>
    <mergeCell ref="A26:H26"/>
    <mergeCell ref="A27:H27"/>
    <mergeCell ref="A28:H28"/>
    <mergeCell ref="A29:H29"/>
    <mergeCell ref="A38:H38"/>
    <mergeCell ref="A39:H39"/>
    <mergeCell ref="A40:H40"/>
    <mergeCell ref="A41:H41"/>
    <mergeCell ref="A34:H34"/>
    <mergeCell ref="A35:H35"/>
    <mergeCell ref="A36:H36"/>
    <mergeCell ref="A37:H37"/>
    <mergeCell ref="A46:H46"/>
    <mergeCell ref="A47:H47"/>
    <mergeCell ref="A48:H48"/>
    <mergeCell ref="A49:H49"/>
    <mergeCell ref="A42:H42"/>
    <mergeCell ref="A43:H43"/>
    <mergeCell ref="A44:H44"/>
    <mergeCell ref="A45:H45"/>
    <mergeCell ref="A54:H54"/>
    <mergeCell ref="A56:H56"/>
    <mergeCell ref="A55:M55"/>
    <mergeCell ref="A57:H57"/>
    <mergeCell ref="A50:H50"/>
    <mergeCell ref="A51:M51"/>
    <mergeCell ref="A52:H52"/>
    <mergeCell ref="A53:H53"/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  <mergeCell ref="A64:H64"/>
    <mergeCell ref="A70:H70"/>
    <mergeCell ref="A58:H58"/>
    <mergeCell ref="A59:H59"/>
    <mergeCell ref="A60:H60"/>
    <mergeCell ref="A61:H61"/>
  </mergeCells>
  <phoneticPr fontId="6" type="noConversion"/>
  <dataValidations count="1">
    <dataValidation allowBlank="1" sqref="A1:I1048576 R1:R68 L1:M67 K7:K67 J1:K6 J7 J10:J67 J68:M1048576 N1:Q1048576 R76:R1048576 S1:XFD1048576"/>
  </dataValidations>
  <pageMargins left="0.75" right="0.75" top="1" bottom="1" header="0.5" footer="0.5"/>
  <pageSetup paperSize="9" scale="67" orientation="portrait" horizontalDpi="300" verticalDpi="300" r:id="rId1"/>
  <headerFooter alignWithMargins="0"/>
  <colBreaks count="1" manualBreakCount="1">
    <brk id="13" max="71" man="1"/>
  </colBreaks>
  <ignoredErrors>
    <ignoredError sqref="M10 M12 M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57"/>
  <sheetViews>
    <sheetView view="pageBreakPreview" zoomScaleNormal="100" zoomScaleSheetLayoutView="100" workbookViewId="0">
      <selection activeCell="A10" sqref="A10:H10"/>
    </sheetView>
  </sheetViews>
  <sheetFormatPr defaultRowHeight="12.75"/>
  <cols>
    <col min="1" max="9" width="9.140625" style="49"/>
    <col min="10" max="10" width="11.140625" style="49" bestFit="1" customWidth="1"/>
    <col min="11" max="11" width="12.5703125" style="49" bestFit="1" customWidth="1"/>
    <col min="12" max="12" width="10.28515625" style="49" bestFit="1" customWidth="1"/>
    <col min="13" max="13" width="11.85546875" style="49" customWidth="1"/>
    <col min="14" max="14" width="12.42578125" style="49" customWidth="1"/>
    <col min="15" max="16384" width="9.140625" style="49"/>
  </cols>
  <sheetData>
    <row r="1" spans="1:17" ht="12.75" customHeight="1">
      <c r="A1" s="255" t="s">
        <v>135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17" ht="12.75" customHeight="1">
      <c r="A2" s="256" t="s">
        <v>319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</row>
    <row r="3" spans="1:17" ht="12.75" customHeight="1">
      <c r="A3" s="252" t="s">
        <v>309</v>
      </c>
      <c r="B3" s="253"/>
      <c r="C3" s="253"/>
      <c r="D3" s="253"/>
      <c r="E3" s="253"/>
      <c r="F3" s="253"/>
      <c r="G3" s="253"/>
      <c r="H3" s="253"/>
      <c r="I3" s="253"/>
      <c r="J3" s="253"/>
      <c r="K3" s="254"/>
    </row>
    <row r="4" spans="1:17" ht="23.25" customHeight="1">
      <c r="A4" s="257" t="s">
        <v>50</v>
      </c>
      <c r="B4" s="257"/>
      <c r="C4" s="257"/>
      <c r="D4" s="257"/>
      <c r="E4" s="257"/>
      <c r="F4" s="257"/>
      <c r="G4" s="257"/>
      <c r="H4" s="257"/>
      <c r="I4" s="118" t="s">
        <v>243</v>
      </c>
      <c r="J4" s="119" t="s">
        <v>283</v>
      </c>
      <c r="K4" s="119" t="s">
        <v>284</v>
      </c>
    </row>
    <row r="5" spans="1:17">
      <c r="A5" s="251">
        <v>1</v>
      </c>
      <c r="B5" s="251"/>
      <c r="C5" s="251"/>
      <c r="D5" s="251"/>
      <c r="E5" s="251"/>
      <c r="F5" s="251"/>
      <c r="G5" s="251"/>
      <c r="H5" s="251"/>
      <c r="I5" s="61">
        <v>2</v>
      </c>
      <c r="J5" s="62" t="s">
        <v>247</v>
      </c>
      <c r="K5" s="62" t="s">
        <v>248</v>
      </c>
    </row>
    <row r="6" spans="1:17" ht="12.75" customHeight="1">
      <c r="A6" s="195" t="s">
        <v>129</v>
      </c>
      <c r="B6" s="196"/>
      <c r="C6" s="196"/>
      <c r="D6" s="196"/>
      <c r="E6" s="196"/>
      <c r="F6" s="196"/>
      <c r="G6" s="196"/>
      <c r="H6" s="196"/>
      <c r="I6" s="249"/>
      <c r="J6" s="249"/>
      <c r="K6" s="250"/>
    </row>
    <row r="7" spans="1:17" ht="12.75" customHeight="1">
      <c r="A7" s="187" t="s">
        <v>34</v>
      </c>
      <c r="B7" s="188"/>
      <c r="C7" s="188"/>
      <c r="D7" s="188"/>
      <c r="E7" s="188"/>
      <c r="F7" s="188"/>
      <c r="G7" s="188"/>
      <c r="H7" s="188"/>
      <c r="I7" s="1">
        <v>1</v>
      </c>
      <c r="J7" s="6">
        <v>66364704</v>
      </c>
      <c r="K7" s="6">
        <f>RDG!L45</f>
        <v>76398120</v>
      </c>
      <c r="L7" s="112"/>
      <c r="M7" s="112"/>
      <c r="N7" s="112"/>
      <c r="P7" s="112"/>
      <c r="Q7" s="112"/>
    </row>
    <row r="8" spans="1:17" ht="12.75" customHeight="1">
      <c r="A8" s="187" t="s">
        <v>35</v>
      </c>
      <c r="B8" s="188"/>
      <c r="C8" s="188"/>
      <c r="D8" s="188"/>
      <c r="E8" s="188"/>
      <c r="F8" s="188"/>
      <c r="G8" s="188"/>
      <c r="H8" s="188"/>
      <c r="I8" s="1">
        <v>2</v>
      </c>
      <c r="J8" s="6">
        <v>38671541</v>
      </c>
      <c r="K8" s="6">
        <f>RDG!L20</f>
        <v>36699246</v>
      </c>
      <c r="L8" s="112"/>
      <c r="M8" s="112"/>
      <c r="N8" s="112"/>
      <c r="P8" s="112"/>
      <c r="Q8" s="112"/>
    </row>
    <row r="9" spans="1:17" ht="12.75" customHeight="1">
      <c r="A9" s="187" t="s">
        <v>36</v>
      </c>
      <c r="B9" s="188"/>
      <c r="C9" s="188"/>
      <c r="D9" s="188"/>
      <c r="E9" s="188"/>
      <c r="F9" s="188"/>
      <c r="G9" s="188"/>
      <c r="H9" s="188"/>
      <c r="I9" s="1">
        <v>3</v>
      </c>
      <c r="J9" s="6"/>
      <c r="K9" s="6"/>
      <c r="L9" s="112"/>
      <c r="M9" s="112"/>
      <c r="N9" s="112"/>
      <c r="P9" s="112"/>
      <c r="Q9" s="112"/>
    </row>
    <row r="10" spans="1:17" ht="12.75" customHeight="1">
      <c r="A10" s="187" t="s">
        <v>37</v>
      </c>
      <c r="B10" s="188"/>
      <c r="C10" s="188"/>
      <c r="D10" s="188"/>
      <c r="E10" s="188"/>
      <c r="F10" s="188"/>
      <c r="G10" s="188"/>
      <c r="H10" s="188"/>
      <c r="I10" s="1">
        <v>4</v>
      </c>
      <c r="J10" s="6">
        <v>211286527</v>
      </c>
      <c r="K10" s="6">
        <v>102242800</v>
      </c>
      <c r="L10" s="112"/>
      <c r="M10" s="112"/>
      <c r="N10" s="112"/>
      <c r="P10" s="112"/>
      <c r="Q10" s="112"/>
    </row>
    <row r="11" spans="1:17" ht="12.75" customHeight="1">
      <c r="A11" s="187" t="s">
        <v>38</v>
      </c>
      <c r="B11" s="188"/>
      <c r="C11" s="188"/>
      <c r="D11" s="188"/>
      <c r="E11" s="188"/>
      <c r="F11" s="188"/>
      <c r="G11" s="188"/>
      <c r="H11" s="188"/>
      <c r="I11" s="1">
        <v>5</v>
      </c>
      <c r="J11" s="6"/>
      <c r="K11" s="6"/>
      <c r="L11" s="112"/>
      <c r="M11" s="112"/>
      <c r="N11" s="112"/>
      <c r="P11" s="112"/>
      <c r="Q11" s="112"/>
    </row>
    <row r="12" spans="1:17" ht="12.75" customHeight="1">
      <c r="A12" s="187" t="s">
        <v>42</v>
      </c>
      <c r="B12" s="188"/>
      <c r="C12" s="188"/>
      <c r="D12" s="188"/>
      <c r="E12" s="188"/>
      <c r="F12" s="188"/>
      <c r="G12" s="188"/>
      <c r="H12" s="188"/>
      <c r="I12" s="1">
        <v>6</v>
      </c>
      <c r="J12" s="6"/>
      <c r="K12" s="6"/>
      <c r="L12" s="112"/>
      <c r="M12" s="112"/>
      <c r="N12" s="112"/>
      <c r="P12" s="112"/>
      <c r="Q12" s="112"/>
    </row>
    <row r="13" spans="1:17" ht="12.75" customHeight="1">
      <c r="A13" s="203" t="s">
        <v>130</v>
      </c>
      <c r="B13" s="204"/>
      <c r="C13" s="204"/>
      <c r="D13" s="204"/>
      <c r="E13" s="204"/>
      <c r="F13" s="204"/>
      <c r="G13" s="204"/>
      <c r="H13" s="204"/>
      <c r="I13" s="1">
        <v>7</v>
      </c>
      <c r="J13" s="122">
        <f>SUM(J7:J12)</f>
        <v>316322772</v>
      </c>
      <c r="K13" s="122">
        <f>SUM(K7:K12)</f>
        <v>215340166</v>
      </c>
      <c r="L13" s="112"/>
      <c r="M13" s="112"/>
      <c r="N13" s="112"/>
      <c r="P13" s="112"/>
      <c r="Q13" s="112"/>
    </row>
    <row r="14" spans="1:17" ht="12.75" customHeight="1">
      <c r="A14" s="187" t="s">
        <v>43</v>
      </c>
      <c r="B14" s="188"/>
      <c r="C14" s="188"/>
      <c r="D14" s="188"/>
      <c r="E14" s="188"/>
      <c r="F14" s="188"/>
      <c r="G14" s="188"/>
      <c r="H14" s="188"/>
      <c r="I14" s="1">
        <v>8</v>
      </c>
      <c r="J14" s="6">
        <v>127902328</v>
      </c>
      <c r="K14" s="6">
        <v>17306720</v>
      </c>
      <c r="L14" s="112"/>
      <c r="M14" s="112"/>
      <c r="N14" s="112"/>
      <c r="P14" s="112"/>
      <c r="Q14" s="112"/>
    </row>
    <row r="15" spans="1:17" ht="12.75" customHeight="1">
      <c r="A15" s="187" t="s">
        <v>44</v>
      </c>
      <c r="B15" s="188"/>
      <c r="C15" s="188"/>
      <c r="D15" s="188"/>
      <c r="E15" s="188"/>
      <c r="F15" s="188"/>
      <c r="G15" s="188"/>
      <c r="H15" s="188"/>
      <c r="I15" s="1">
        <v>9</v>
      </c>
      <c r="J15" s="6"/>
      <c r="K15" s="6"/>
      <c r="L15" s="112"/>
      <c r="M15" s="112"/>
      <c r="N15" s="112"/>
      <c r="P15" s="112"/>
      <c r="Q15" s="112"/>
    </row>
    <row r="16" spans="1:17" ht="12.75" customHeight="1">
      <c r="A16" s="187" t="s">
        <v>45</v>
      </c>
      <c r="B16" s="188"/>
      <c r="C16" s="188"/>
      <c r="D16" s="188"/>
      <c r="E16" s="188"/>
      <c r="F16" s="188"/>
      <c r="G16" s="188"/>
      <c r="H16" s="188"/>
      <c r="I16" s="1">
        <v>10</v>
      </c>
      <c r="J16" s="6">
        <v>45324758</v>
      </c>
      <c r="K16" s="6">
        <v>36914003</v>
      </c>
      <c r="L16" s="112"/>
      <c r="M16" s="112"/>
      <c r="N16" s="112"/>
      <c r="P16" s="112"/>
      <c r="Q16" s="112"/>
    </row>
    <row r="17" spans="1:17" ht="12.75" customHeight="1">
      <c r="A17" s="187" t="s">
        <v>46</v>
      </c>
      <c r="B17" s="188"/>
      <c r="C17" s="188"/>
      <c r="D17" s="188"/>
      <c r="E17" s="188"/>
      <c r="F17" s="188"/>
      <c r="G17" s="188"/>
      <c r="H17" s="188"/>
      <c r="I17" s="1">
        <v>11</v>
      </c>
      <c r="J17" s="6">
        <f>85853607+638</f>
        <v>85854245</v>
      </c>
      <c r="K17" s="6">
        <v>14187041</v>
      </c>
      <c r="L17" s="112"/>
      <c r="M17" s="112"/>
      <c r="N17" s="112"/>
      <c r="P17" s="112"/>
      <c r="Q17" s="112"/>
    </row>
    <row r="18" spans="1:17" ht="12.75" customHeight="1">
      <c r="A18" s="203" t="s">
        <v>131</v>
      </c>
      <c r="B18" s="204"/>
      <c r="C18" s="204"/>
      <c r="D18" s="204"/>
      <c r="E18" s="204"/>
      <c r="F18" s="204"/>
      <c r="G18" s="204"/>
      <c r="H18" s="204"/>
      <c r="I18" s="1">
        <v>12</v>
      </c>
      <c r="J18" s="122">
        <f>SUM(J14:J17)</f>
        <v>259081331</v>
      </c>
      <c r="K18" s="122">
        <f>SUM(K14:K17)</f>
        <v>68407764</v>
      </c>
      <c r="L18" s="112"/>
      <c r="M18" s="112"/>
      <c r="N18" s="112"/>
      <c r="P18" s="112"/>
      <c r="Q18" s="112"/>
    </row>
    <row r="19" spans="1:17" ht="12.75" customHeight="1">
      <c r="A19" s="203" t="s">
        <v>30</v>
      </c>
      <c r="B19" s="204"/>
      <c r="C19" s="204"/>
      <c r="D19" s="204"/>
      <c r="E19" s="204"/>
      <c r="F19" s="204"/>
      <c r="G19" s="204"/>
      <c r="H19" s="204"/>
      <c r="I19" s="1">
        <v>13</v>
      </c>
      <c r="J19" s="122">
        <f>IF(J13&gt;J18,J13-J18,0)</f>
        <v>57241441</v>
      </c>
      <c r="K19" s="122">
        <f>IF(K13&gt;K18,K13-K18,0)</f>
        <v>146932402</v>
      </c>
      <c r="L19" s="112"/>
      <c r="M19" s="112"/>
      <c r="N19" s="112"/>
      <c r="P19" s="112"/>
      <c r="Q19" s="112"/>
    </row>
    <row r="20" spans="1:17" ht="12.75" customHeight="1">
      <c r="A20" s="203" t="s">
        <v>31</v>
      </c>
      <c r="B20" s="204"/>
      <c r="C20" s="204"/>
      <c r="D20" s="204"/>
      <c r="E20" s="204"/>
      <c r="F20" s="204"/>
      <c r="G20" s="204"/>
      <c r="H20" s="204"/>
      <c r="I20" s="1">
        <v>14</v>
      </c>
      <c r="J20" s="122">
        <f>IF(J18&gt;J13,J18-J13,0)</f>
        <v>0</v>
      </c>
      <c r="K20" s="122">
        <f>IF(K18&gt;K13,K18-K13,0)</f>
        <v>0</v>
      </c>
      <c r="L20" s="112"/>
      <c r="M20" s="112"/>
      <c r="N20" s="112"/>
      <c r="P20" s="112"/>
      <c r="Q20" s="112"/>
    </row>
    <row r="21" spans="1:17" ht="12.75" customHeight="1">
      <c r="A21" s="195" t="s">
        <v>132</v>
      </c>
      <c r="B21" s="196"/>
      <c r="C21" s="196"/>
      <c r="D21" s="196"/>
      <c r="E21" s="196"/>
      <c r="F21" s="196"/>
      <c r="G21" s="196"/>
      <c r="H21" s="196"/>
      <c r="I21" s="249"/>
      <c r="J21" s="249"/>
      <c r="K21" s="250"/>
      <c r="L21" s="112"/>
      <c r="M21" s="112"/>
      <c r="N21" s="112"/>
      <c r="P21" s="112"/>
      <c r="Q21" s="112"/>
    </row>
    <row r="22" spans="1:17" ht="12.75" customHeight="1">
      <c r="A22" s="187" t="s">
        <v>146</v>
      </c>
      <c r="B22" s="188"/>
      <c r="C22" s="188"/>
      <c r="D22" s="188"/>
      <c r="E22" s="188"/>
      <c r="F22" s="188"/>
      <c r="G22" s="188"/>
      <c r="H22" s="188"/>
      <c r="I22" s="1">
        <v>15</v>
      </c>
      <c r="J22" s="6">
        <v>595481</v>
      </c>
      <c r="K22" s="6">
        <v>506669</v>
      </c>
      <c r="L22" s="112"/>
      <c r="M22" s="112"/>
      <c r="N22" s="112"/>
      <c r="P22" s="112"/>
      <c r="Q22" s="112"/>
    </row>
    <row r="23" spans="1:17" ht="12.75" customHeight="1">
      <c r="A23" s="187" t="s">
        <v>147</v>
      </c>
      <c r="B23" s="188"/>
      <c r="C23" s="188"/>
      <c r="D23" s="188"/>
      <c r="E23" s="188"/>
      <c r="F23" s="188"/>
      <c r="G23" s="188"/>
      <c r="H23" s="188"/>
      <c r="I23" s="1">
        <v>16</v>
      </c>
      <c r="J23" s="6"/>
      <c r="K23" s="6"/>
      <c r="L23" s="112"/>
      <c r="M23" s="112"/>
      <c r="N23" s="112"/>
      <c r="P23" s="112"/>
      <c r="Q23" s="112"/>
    </row>
    <row r="24" spans="1:17" ht="12.75" customHeight="1">
      <c r="A24" s="187" t="s">
        <v>148</v>
      </c>
      <c r="B24" s="188"/>
      <c r="C24" s="188"/>
      <c r="D24" s="188"/>
      <c r="E24" s="188"/>
      <c r="F24" s="188"/>
      <c r="G24" s="188"/>
      <c r="H24" s="188"/>
      <c r="I24" s="1">
        <v>17</v>
      </c>
      <c r="J24" s="6">
        <v>982016</v>
      </c>
      <c r="K24" s="6">
        <v>544870</v>
      </c>
      <c r="L24" s="112"/>
      <c r="M24" s="112"/>
      <c r="N24" s="112"/>
      <c r="P24" s="112"/>
      <c r="Q24" s="112"/>
    </row>
    <row r="25" spans="1:17" ht="12.75" customHeight="1">
      <c r="A25" s="187" t="s">
        <v>149</v>
      </c>
      <c r="B25" s="188"/>
      <c r="C25" s="188"/>
      <c r="D25" s="188"/>
      <c r="E25" s="188"/>
      <c r="F25" s="188"/>
      <c r="G25" s="188"/>
      <c r="H25" s="188"/>
      <c r="I25" s="1">
        <v>18</v>
      </c>
      <c r="J25" s="6"/>
      <c r="K25" s="6"/>
      <c r="L25" s="112"/>
      <c r="M25" s="112"/>
      <c r="N25" s="112"/>
      <c r="P25" s="112"/>
      <c r="Q25" s="112"/>
    </row>
    <row r="26" spans="1:17" ht="12.75" customHeight="1">
      <c r="A26" s="187" t="s">
        <v>150</v>
      </c>
      <c r="B26" s="188"/>
      <c r="C26" s="188"/>
      <c r="D26" s="188"/>
      <c r="E26" s="188"/>
      <c r="F26" s="188"/>
      <c r="G26" s="188"/>
      <c r="H26" s="188"/>
      <c r="I26" s="1">
        <v>19</v>
      </c>
      <c r="J26" s="6">
        <v>19756000</v>
      </c>
      <c r="K26" s="6">
        <v>3546000</v>
      </c>
      <c r="L26" s="112"/>
      <c r="M26" s="112"/>
      <c r="N26" s="112"/>
      <c r="P26" s="112"/>
      <c r="Q26" s="112"/>
    </row>
    <row r="27" spans="1:17" ht="12.75" customHeight="1">
      <c r="A27" s="203" t="s">
        <v>136</v>
      </c>
      <c r="B27" s="204"/>
      <c r="C27" s="204"/>
      <c r="D27" s="204"/>
      <c r="E27" s="204"/>
      <c r="F27" s="204"/>
      <c r="G27" s="204"/>
      <c r="H27" s="204"/>
      <c r="I27" s="1">
        <v>20</v>
      </c>
      <c r="J27" s="122">
        <f>SUM(J22:J26)</f>
        <v>21333497</v>
      </c>
      <c r="K27" s="122">
        <f>SUM(K22:K26)</f>
        <v>4597539</v>
      </c>
      <c r="L27" s="112"/>
      <c r="M27" s="112"/>
      <c r="N27" s="112"/>
      <c r="P27" s="112"/>
      <c r="Q27" s="112"/>
    </row>
    <row r="28" spans="1:17" ht="12.75" customHeight="1">
      <c r="A28" s="187" t="s">
        <v>101</v>
      </c>
      <c r="B28" s="188"/>
      <c r="C28" s="188"/>
      <c r="D28" s="188"/>
      <c r="E28" s="188"/>
      <c r="F28" s="188"/>
      <c r="G28" s="188"/>
      <c r="H28" s="188"/>
      <c r="I28" s="1">
        <v>21</v>
      </c>
      <c r="J28" s="6">
        <v>38946521</v>
      </c>
      <c r="K28" s="6">
        <v>66666753</v>
      </c>
      <c r="L28" s="112"/>
      <c r="M28" s="112"/>
      <c r="N28" s="112"/>
      <c r="P28" s="112"/>
      <c r="Q28" s="112"/>
    </row>
    <row r="29" spans="1:17" ht="12.75" customHeight="1">
      <c r="A29" s="187" t="s">
        <v>102</v>
      </c>
      <c r="B29" s="188"/>
      <c r="C29" s="188"/>
      <c r="D29" s="188"/>
      <c r="E29" s="188"/>
      <c r="F29" s="188"/>
      <c r="G29" s="188"/>
      <c r="H29" s="188"/>
      <c r="I29" s="1">
        <v>22</v>
      </c>
      <c r="J29" s="6"/>
      <c r="K29" s="6"/>
      <c r="L29" s="112"/>
      <c r="M29" s="112"/>
      <c r="N29" s="112"/>
      <c r="P29" s="112"/>
      <c r="Q29" s="112"/>
    </row>
    <row r="30" spans="1:17" ht="12.75" customHeight="1">
      <c r="A30" s="187" t="s">
        <v>10</v>
      </c>
      <c r="B30" s="188"/>
      <c r="C30" s="188"/>
      <c r="D30" s="188"/>
      <c r="E30" s="188"/>
      <c r="F30" s="188"/>
      <c r="G30" s="188"/>
      <c r="H30" s="188"/>
      <c r="I30" s="1">
        <v>23</v>
      </c>
      <c r="J30" s="6">
        <v>17213991</v>
      </c>
      <c r="K30" s="6">
        <v>11000</v>
      </c>
      <c r="L30" s="112"/>
      <c r="M30" s="112"/>
      <c r="N30" s="112"/>
      <c r="P30" s="112"/>
      <c r="Q30" s="112"/>
    </row>
    <row r="31" spans="1:17" ht="12.75" customHeight="1">
      <c r="A31" s="203" t="s">
        <v>2</v>
      </c>
      <c r="B31" s="204"/>
      <c r="C31" s="204"/>
      <c r="D31" s="204"/>
      <c r="E31" s="204"/>
      <c r="F31" s="204"/>
      <c r="G31" s="204"/>
      <c r="H31" s="204"/>
      <c r="I31" s="1">
        <v>24</v>
      </c>
      <c r="J31" s="122">
        <f>SUM(J28:J30)</f>
        <v>56160512</v>
      </c>
      <c r="K31" s="122">
        <f>SUM(K28:K30)</f>
        <v>66677753</v>
      </c>
      <c r="L31" s="112"/>
      <c r="M31" s="112"/>
      <c r="N31" s="112"/>
      <c r="P31" s="112"/>
      <c r="Q31" s="112"/>
    </row>
    <row r="32" spans="1:17" ht="12.75" customHeight="1">
      <c r="A32" s="203" t="s">
        <v>32</v>
      </c>
      <c r="B32" s="204"/>
      <c r="C32" s="204"/>
      <c r="D32" s="204"/>
      <c r="E32" s="204"/>
      <c r="F32" s="204"/>
      <c r="G32" s="204"/>
      <c r="H32" s="204"/>
      <c r="I32" s="1">
        <v>25</v>
      </c>
      <c r="J32" s="122">
        <f>IF(J27&gt;J31,J27-J31,0)</f>
        <v>0</v>
      </c>
      <c r="K32" s="122">
        <f>IF(K27&gt;K31,K27-K31,0)</f>
        <v>0</v>
      </c>
      <c r="L32" s="112"/>
      <c r="M32" s="112"/>
      <c r="N32" s="112"/>
      <c r="P32" s="112"/>
      <c r="Q32" s="112"/>
    </row>
    <row r="33" spans="1:17" ht="12.75" customHeight="1">
      <c r="A33" s="203" t="s">
        <v>33</v>
      </c>
      <c r="B33" s="204"/>
      <c r="C33" s="204"/>
      <c r="D33" s="204"/>
      <c r="E33" s="204"/>
      <c r="F33" s="204"/>
      <c r="G33" s="204"/>
      <c r="H33" s="204"/>
      <c r="I33" s="1">
        <v>26</v>
      </c>
      <c r="J33" s="122">
        <f>IF(J31&gt;J27,J31-J27,0)</f>
        <v>34827015</v>
      </c>
      <c r="K33" s="122">
        <f>IF(K31&gt;K27,K31-K27,0)</f>
        <v>62080214</v>
      </c>
      <c r="L33" s="112"/>
      <c r="M33" s="112"/>
      <c r="N33" s="112"/>
      <c r="P33" s="112"/>
      <c r="Q33" s="112"/>
    </row>
    <row r="34" spans="1:17" ht="12.75" customHeight="1">
      <c r="A34" s="195" t="s">
        <v>133</v>
      </c>
      <c r="B34" s="196"/>
      <c r="C34" s="196"/>
      <c r="D34" s="196"/>
      <c r="E34" s="196"/>
      <c r="F34" s="196"/>
      <c r="G34" s="196"/>
      <c r="H34" s="196"/>
      <c r="I34" s="249"/>
      <c r="J34" s="249"/>
      <c r="K34" s="250"/>
      <c r="L34" s="112"/>
      <c r="M34" s="112"/>
      <c r="N34" s="112"/>
      <c r="P34" s="112"/>
      <c r="Q34" s="112"/>
    </row>
    <row r="35" spans="1:17" ht="12.75" customHeight="1">
      <c r="A35" s="187" t="s">
        <v>142</v>
      </c>
      <c r="B35" s="188"/>
      <c r="C35" s="188"/>
      <c r="D35" s="188"/>
      <c r="E35" s="188"/>
      <c r="F35" s="188"/>
      <c r="G35" s="188"/>
      <c r="H35" s="188"/>
      <c r="I35" s="1">
        <v>27</v>
      </c>
      <c r="J35" s="6"/>
      <c r="K35" s="6"/>
      <c r="L35" s="112"/>
      <c r="M35" s="112"/>
      <c r="N35" s="112"/>
      <c r="P35" s="112"/>
      <c r="Q35" s="112"/>
    </row>
    <row r="36" spans="1:17" ht="12.75" customHeight="1">
      <c r="A36" s="187" t="s">
        <v>23</v>
      </c>
      <c r="B36" s="188"/>
      <c r="C36" s="188"/>
      <c r="D36" s="188"/>
      <c r="E36" s="188"/>
      <c r="F36" s="188"/>
      <c r="G36" s="188"/>
      <c r="H36" s="188"/>
      <c r="I36" s="1">
        <v>28</v>
      </c>
      <c r="J36" s="6">
        <v>79092000</v>
      </c>
      <c r="K36" s="6">
        <v>0</v>
      </c>
      <c r="L36" s="112"/>
      <c r="M36" s="112"/>
      <c r="N36" s="112"/>
      <c r="P36" s="112"/>
      <c r="Q36" s="112"/>
    </row>
    <row r="37" spans="1:17" ht="12.75" customHeight="1">
      <c r="A37" s="187" t="s">
        <v>24</v>
      </c>
      <c r="B37" s="188"/>
      <c r="C37" s="188"/>
      <c r="D37" s="188"/>
      <c r="E37" s="188"/>
      <c r="F37" s="188"/>
      <c r="G37" s="188"/>
      <c r="H37" s="188"/>
      <c r="I37" s="1">
        <v>29</v>
      </c>
      <c r="J37" s="6"/>
      <c r="K37" s="6"/>
      <c r="L37" s="112"/>
      <c r="M37" s="112"/>
      <c r="N37" s="112"/>
      <c r="P37" s="112"/>
      <c r="Q37" s="112"/>
    </row>
    <row r="38" spans="1:17" ht="12.75" customHeight="1">
      <c r="A38" s="203" t="s">
        <v>59</v>
      </c>
      <c r="B38" s="204"/>
      <c r="C38" s="204"/>
      <c r="D38" s="204"/>
      <c r="E38" s="204"/>
      <c r="F38" s="204"/>
      <c r="G38" s="204"/>
      <c r="H38" s="204"/>
      <c r="I38" s="1">
        <v>30</v>
      </c>
      <c r="J38" s="122">
        <f>SUM(J35:J37)</f>
        <v>79092000</v>
      </c>
      <c r="K38" s="122">
        <f>SUM(K35:K37)</f>
        <v>0</v>
      </c>
      <c r="L38" s="112"/>
      <c r="M38" s="112"/>
      <c r="N38" s="112"/>
      <c r="P38" s="112"/>
      <c r="Q38" s="112"/>
    </row>
    <row r="39" spans="1:17" ht="12.75" customHeight="1">
      <c r="A39" s="187" t="s">
        <v>25</v>
      </c>
      <c r="B39" s="188"/>
      <c r="C39" s="188"/>
      <c r="D39" s="188"/>
      <c r="E39" s="188"/>
      <c r="F39" s="188"/>
      <c r="G39" s="188"/>
      <c r="H39" s="188"/>
      <c r="I39" s="1">
        <v>31</v>
      </c>
      <c r="J39" s="6">
        <v>74826000</v>
      </c>
      <c r="K39" s="6">
        <v>80549007</v>
      </c>
      <c r="L39" s="112"/>
      <c r="M39" s="112"/>
      <c r="N39" s="112"/>
      <c r="P39" s="112"/>
      <c r="Q39" s="112"/>
    </row>
    <row r="40" spans="1:17" ht="12.75" customHeight="1">
      <c r="A40" s="187" t="s">
        <v>26</v>
      </c>
      <c r="B40" s="188"/>
      <c r="C40" s="188"/>
      <c r="D40" s="188"/>
      <c r="E40" s="188"/>
      <c r="F40" s="188"/>
      <c r="G40" s="188"/>
      <c r="H40" s="188"/>
      <c r="I40" s="1">
        <v>32</v>
      </c>
      <c r="J40" s="6"/>
      <c r="K40" s="6"/>
      <c r="L40" s="112"/>
      <c r="M40" s="112"/>
      <c r="N40" s="112"/>
      <c r="P40" s="112"/>
      <c r="Q40" s="112"/>
    </row>
    <row r="41" spans="1:17" ht="12.75" customHeight="1">
      <c r="A41" s="187" t="s">
        <v>27</v>
      </c>
      <c r="B41" s="188"/>
      <c r="C41" s="188"/>
      <c r="D41" s="188"/>
      <c r="E41" s="188"/>
      <c r="F41" s="188"/>
      <c r="G41" s="188"/>
      <c r="H41" s="188"/>
      <c r="I41" s="1">
        <v>33</v>
      </c>
      <c r="J41" s="6"/>
      <c r="K41" s="6"/>
      <c r="L41" s="112"/>
      <c r="M41" s="112"/>
      <c r="N41" s="112"/>
      <c r="P41" s="112"/>
      <c r="Q41" s="112"/>
    </row>
    <row r="42" spans="1:17" ht="12.75" customHeight="1">
      <c r="A42" s="187" t="s">
        <v>28</v>
      </c>
      <c r="B42" s="188"/>
      <c r="C42" s="188"/>
      <c r="D42" s="188"/>
      <c r="E42" s="188"/>
      <c r="F42" s="188"/>
      <c r="G42" s="188"/>
      <c r="H42" s="188"/>
      <c r="I42" s="1">
        <v>34</v>
      </c>
      <c r="J42" s="6">
        <v>4119540</v>
      </c>
      <c r="K42" s="6">
        <v>1935740</v>
      </c>
      <c r="L42" s="112"/>
      <c r="M42" s="112"/>
      <c r="N42" s="112"/>
      <c r="P42" s="112"/>
      <c r="Q42" s="112"/>
    </row>
    <row r="43" spans="1:17" ht="12.75" customHeight="1">
      <c r="A43" s="187" t="s">
        <v>29</v>
      </c>
      <c r="B43" s="188"/>
      <c r="C43" s="188"/>
      <c r="D43" s="188"/>
      <c r="E43" s="188"/>
      <c r="F43" s="188"/>
      <c r="G43" s="188"/>
      <c r="H43" s="188"/>
      <c r="I43" s="1">
        <v>35</v>
      </c>
      <c r="J43" s="6">
        <v>499000</v>
      </c>
      <c r="K43" s="6">
        <v>0</v>
      </c>
      <c r="L43" s="112"/>
      <c r="M43" s="112"/>
      <c r="N43" s="112"/>
      <c r="P43" s="112"/>
      <c r="Q43" s="112"/>
    </row>
    <row r="44" spans="1:17" ht="12.75" customHeight="1">
      <c r="A44" s="203" t="s">
        <v>60</v>
      </c>
      <c r="B44" s="204"/>
      <c r="C44" s="204"/>
      <c r="D44" s="204"/>
      <c r="E44" s="204"/>
      <c r="F44" s="204"/>
      <c r="G44" s="204"/>
      <c r="H44" s="204"/>
      <c r="I44" s="1">
        <v>36</v>
      </c>
      <c r="J44" s="122">
        <f>SUM(J39:J43)</f>
        <v>79444540</v>
      </c>
      <c r="K44" s="122">
        <f>SUM(K39:K43)</f>
        <v>82484747</v>
      </c>
      <c r="L44" s="112"/>
      <c r="M44" s="112"/>
      <c r="N44" s="112"/>
      <c r="P44" s="112"/>
      <c r="Q44" s="112"/>
    </row>
    <row r="45" spans="1:17" ht="12.75" customHeight="1">
      <c r="A45" s="203" t="s">
        <v>11</v>
      </c>
      <c r="B45" s="204"/>
      <c r="C45" s="204"/>
      <c r="D45" s="204"/>
      <c r="E45" s="204"/>
      <c r="F45" s="204"/>
      <c r="G45" s="204"/>
      <c r="H45" s="204"/>
      <c r="I45" s="1">
        <v>37</v>
      </c>
      <c r="J45" s="122">
        <f>IF(J38&gt;J44,J38-J44,0)</f>
        <v>0</v>
      </c>
      <c r="K45" s="122">
        <f>IF(K38&gt;K44,K38-K44,0)</f>
        <v>0</v>
      </c>
      <c r="L45" s="112"/>
      <c r="M45" s="112"/>
      <c r="N45" s="112"/>
      <c r="P45" s="112"/>
      <c r="Q45" s="112"/>
    </row>
    <row r="46" spans="1:17" ht="12.75" customHeight="1">
      <c r="A46" s="203" t="s">
        <v>12</v>
      </c>
      <c r="B46" s="204"/>
      <c r="C46" s="204"/>
      <c r="D46" s="204"/>
      <c r="E46" s="204"/>
      <c r="F46" s="204"/>
      <c r="G46" s="204"/>
      <c r="H46" s="204"/>
      <c r="I46" s="1">
        <v>38</v>
      </c>
      <c r="J46" s="122">
        <f>IF(J44&gt;J38,J44-J38,0)</f>
        <v>352540</v>
      </c>
      <c r="K46" s="122">
        <f>IF(K44&gt;K38,K44-K38,0)</f>
        <v>82484747</v>
      </c>
      <c r="L46" s="112"/>
      <c r="M46" s="112"/>
      <c r="N46" s="112"/>
      <c r="P46" s="112"/>
      <c r="Q46" s="112"/>
    </row>
    <row r="47" spans="1:17" ht="12.75" customHeight="1">
      <c r="A47" s="187" t="s">
        <v>61</v>
      </c>
      <c r="B47" s="188"/>
      <c r="C47" s="188"/>
      <c r="D47" s="188"/>
      <c r="E47" s="188"/>
      <c r="F47" s="188"/>
      <c r="G47" s="188"/>
      <c r="H47" s="188"/>
      <c r="I47" s="1">
        <v>39</v>
      </c>
      <c r="J47" s="50">
        <f>IF(J19-J20+J32-J33+J45-J46&gt;0,J19-J20+J32-J33+J45-J46,0)</f>
        <v>22061886</v>
      </c>
      <c r="K47" s="50">
        <f>IF(K19-K20+K32-K33+K45-K46&gt;0,K19-K20+K32-K33+K45-K46,0)</f>
        <v>2367441</v>
      </c>
      <c r="L47" s="112"/>
      <c r="M47" s="112"/>
      <c r="N47" s="112"/>
      <c r="P47" s="112"/>
      <c r="Q47" s="112"/>
    </row>
    <row r="48" spans="1:17" ht="12.75" customHeight="1">
      <c r="A48" s="187" t="s">
        <v>62</v>
      </c>
      <c r="B48" s="188"/>
      <c r="C48" s="188"/>
      <c r="D48" s="188"/>
      <c r="E48" s="188"/>
      <c r="F48" s="188"/>
      <c r="G48" s="188"/>
      <c r="H48" s="188"/>
      <c r="I48" s="1">
        <v>40</v>
      </c>
      <c r="J48" s="50">
        <f>IF(J20-J19+J33-J32+J46-J45&gt;0,J20-J19+J33-J32+J46-J45,0)</f>
        <v>0</v>
      </c>
      <c r="K48" s="50">
        <f>IF(K20-K19+K33-K32+K46-K45&gt;0,K20-K19+K33-K32+K46-K45,0)</f>
        <v>0</v>
      </c>
      <c r="L48" s="112"/>
      <c r="M48" s="112"/>
      <c r="N48" s="112"/>
      <c r="P48" s="112"/>
      <c r="Q48" s="112"/>
    </row>
    <row r="49" spans="1:17" ht="12.75" customHeight="1">
      <c r="A49" s="187" t="s">
        <v>134</v>
      </c>
      <c r="B49" s="188"/>
      <c r="C49" s="188"/>
      <c r="D49" s="188"/>
      <c r="E49" s="188"/>
      <c r="F49" s="188"/>
      <c r="G49" s="188"/>
      <c r="H49" s="188"/>
      <c r="I49" s="1">
        <v>41</v>
      </c>
      <c r="J49" s="6">
        <v>490729635</v>
      </c>
      <c r="K49" s="6">
        <f>Bilanca!J64</f>
        <v>497079018</v>
      </c>
      <c r="L49" s="112"/>
      <c r="M49" s="112"/>
      <c r="N49" s="112"/>
      <c r="P49" s="112"/>
      <c r="Q49" s="112"/>
    </row>
    <row r="50" spans="1:17" ht="12.75" customHeight="1">
      <c r="A50" s="187" t="s">
        <v>143</v>
      </c>
      <c r="B50" s="188"/>
      <c r="C50" s="188"/>
      <c r="D50" s="188"/>
      <c r="E50" s="188"/>
      <c r="F50" s="188"/>
      <c r="G50" s="188"/>
      <c r="H50" s="188"/>
      <c r="I50" s="1">
        <v>42</v>
      </c>
      <c r="J50" s="6">
        <f>J47</f>
        <v>22061886</v>
      </c>
      <c r="K50" s="6">
        <f>K47</f>
        <v>2367441</v>
      </c>
      <c r="L50" s="112"/>
      <c r="M50" s="112"/>
      <c r="N50" s="112"/>
      <c r="P50" s="112"/>
      <c r="Q50" s="112"/>
    </row>
    <row r="51" spans="1:17" ht="12.75" customHeight="1">
      <c r="A51" s="187" t="s">
        <v>144</v>
      </c>
      <c r="B51" s="188"/>
      <c r="C51" s="188"/>
      <c r="D51" s="188"/>
      <c r="E51" s="188"/>
      <c r="F51" s="188"/>
      <c r="G51" s="188"/>
      <c r="H51" s="188"/>
      <c r="I51" s="1">
        <v>43</v>
      </c>
      <c r="J51" s="6">
        <f>J48</f>
        <v>0</v>
      </c>
      <c r="K51" s="6">
        <f>K48</f>
        <v>0</v>
      </c>
      <c r="L51" s="112"/>
      <c r="M51" s="112"/>
      <c r="N51" s="112"/>
      <c r="P51" s="112"/>
      <c r="Q51" s="112"/>
    </row>
    <row r="52" spans="1:17" ht="12.75" customHeight="1">
      <c r="A52" s="206" t="s">
        <v>145</v>
      </c>
      <c r="B52" s="207"/>
      <c r="C52" s="207"/>
      <c r="D52" s="207"/>
      <c r="E52" s="207"/>
      <c r="F52" s="207"/>
      <c r="G52" s="207"/>
      <c r="H52" s="207"/>
      <c r="I52" s="4">
        <v>44</v>
      </c>
      <c r="J52" s="58">
        <f>+J49+J50-J51</f>
        <v>512791521</v>
      </c>
      <c r="K52" s="58">
        <f>+K49+K50-K51</f>
        <v>499446459</v>
      </c>
      <c r="L52" s="112"/>
      <c r="M52" s="112"/>
      <c r="N52" s="112"/>
      <c r="P52" s="112"/>
      <c r="Q52" s="112"/>
    </row>
    <row r="53" spans="1:17">
      <c r="K53" s="112"/>
      <c r="L53" s="112"/>
    </row>
    <row r="54" spans="1:17">
      <c r="K54" s="112"/>
    </row>
    <row r="56" spans="1:17">
      <c r="K56" s="112"/>
    </row>
    <row r="57" spans="1:17">
      <c r="K57" s="112"/>
    </row>
  </sheetData>
  <protectedRanges>
    <protectedRange sqref="K7" name="Range1_10_2_1_2_1_2"/>
    <protectedRange sqref="K8" name="Range1_10_3_1_2_1_2"/>
    <protectedRange sqref="K14" name="Range1_11_1_1_2_1_1_1"/>
    <protectedRange sqref="K16" name="Range1_11_2_1_2_1_2"/>
    <protectedRange sqref="J7" name="Range1_10_2_1_2_1_1_1"/>
    <protectedRange sqref="J8" name="Range1_10_3_1_2_1_1_1"/>
    <protectedRange sqref="J14" name="Range1_11_1_1_2_1_1_2"/>
    <protectedRange sqref="J16:J17" name="Range1_11_2_1_2_1_1_1"/>
    <protectedRange sqref="K22:K24" name="Range1_12_2_3_1_1"/>
    <protectedRange sqref="K26" name="Range1_12_1_1_3_1_1"/>
    <protectedRange sqref="K28" name="Range1_13_2_3_1_1"/>
    <protectedRange sqref="K30" name="Range1_13_1_1_3_1_1"/>
    <protectedRange sqref="J22:J24" name="Range1_12_2_3_2"/>
    <protectedRange sqref="J26" name="Range1_12_1_1_3_2"/>
    <protectedRange sqref="J28" name="Range1_13_2_3_2"/>
    <protectedRange sqref="J30" name="Range1_13_1_1_3_2"/>
    <protectedRange sqref="K49" name="Range1_15_1_3_1_1"/>
    <protectedRange sqref="J49" name="Range1_15_1_3_2"/>
  </protectedRanges>
  <mergeCells count="52">
    <mergeCell ref="A3:K3"/>
    <mergeCell ref="A1:K1"/>
    <mergeCell ref="A2:K2"/>
    <mergeCell ref="A4:H4"/>
    <mergeCell ref="A9:H9"/>
    <mergeCell ref="A10:H10"/>
    <mergeCell ref="A11:H11"/>
    <mergeCell ref="A12:H12"/>
    <mergeCell ref="A5:H5"/>
    <mergeCell ref="A6:K6"/>
    <mergeCell ref="A7:H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K21"/>
    <mergeCell ref="A22:H22"/>
    <mergeCell ref="A23:H23"/>
    <mergeCell ref="A24:H24"/>
    <mergeCell ref="A33:H33"/>
    <mergeCell ref="A34:K34"/>
    <mergeCell ref="A35:H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52:H52"/>
    <mergeCell ref="A48:H48"/>
    <mergeCell ref="A49:H49"/>
    <mergeCell ref="A50:H50"/>
    <mergeCell ref="A51:H51"/>
  </mergeCells>
  <phoneticPr fontId="6" type="noConversion"/>
  <dataValidations count="2">
    <dataValidation allowBlank="1" sqref="A1:I1048576 J51:K1048576 J1:K49 L1:XFD1048576"/>
    <dataValidation type="whole" operator="notEqual" allowBlank="1" showInputMessage="1" showErrorMessage="1" errorTitle="Pogrešan unos" error="Mogu se unijeti samo cjelobrojne vrijednosti." sqref="J50:K50">
      <formula1>9999999998</formula1>
    </dataValidation>
  </dataValidations>
  <pageMargins left="0.75" right="0.75" top="1" bottom="1" header="0.5" footer="0.5"/>
  <pageSetup paperSize="9" scale="8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25"/>
  <sheetViews>
    <sheetView view="pageBreakPreview" zoomScaleNormal="100" zoomScaleSheetLayoutView="100" workbookViewId="0">
      <selection activeCell="M1" sqref="M1:N1048576"/>
    </sheetView>
  </sheetViews>
  <sheetFormatPr defaultRowHeight="12.75"/>
  <cols>
    <col min="1" max="4" width="9.140625" style="64"/>
    <col min="5" max="5" width="10.140625" style="64" bestFit="1" customWidth="1"/>
    <col min="6" max="9" width="9.140625" style="64"/>
    <col min="10" max="10" width="13.85546875" style="64" customWidth="1"/>
    <col min="11" max="11" width="15.85546875" style="64" customWidth="1"/>
    <col min="12" max="12" width="11.42578125" style="64" bestFit="1" customWidth="1"/>
    <col min="13" max="13" width="12.7109375" style="64" bestFit="1" customWidth="1"/>
    <col min="14" max="14" width="11.140625" style="64" bestFit="1" customWidth="1"/>
    <col min="15" max="16384" width="9.140625" style="64"/>
  </cols>
  <sheetData>
    <row r="1" spans="1:17">
      <c r="A1" s="273" t="s">
        <v>245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</row>
    <row r="2" spans="1:17" ht="15.75">
      <c r="A2" s="41"/>
      <c r="B2" s="63"/>
      <c r="C2" s="262" t="s">
        <v>246</v>
      </c>
      <c r="D2" s="262"/>
      <c r="E2" s="65">
        <v>43101</v>
      </c>
      <c r="F2" s="42" t="s">
        <v>214</v>
      </c>
      <c r="G2" s="263">
        <v>43190</v>
      </c>
      <c r="H2" s="264"/>
      <c r="I2" s="63"/>
      <c r="J2" s="63"/>
      <c r="K2" s="63"/>
    </row>
    <row r="3" spans="1:17" ht="23.25">
      <c r="A3" s="265" t="s">
        <v>50</v>
      </c>
      <c r="B3" s="265"/>
      <c r="C3" s="265"/>
      <c r="D3" s="265"/>
      <c r="E3" s="265"/>
      <c r="F3" s="265"/>
      <c r="G3" s="265"/>
      <c r="H3" s="265"/>
      <c r="I3" s="66" t="s">
        <v>269</v>
      </c>
      <c r="J3" s="67" t="s">
        <v>124</v>
      </c>
      <c r="K3" s="67" t="s">
        <v>125</v>
      </c>
    </row>
    <row r="4" spans="1:17">
      <c r="A4" s="266">
        <v>1</v>
      </c>
      <c r="B4" s="266"/>
      <c r="C4" s="266"/>
      <c r="D4" s="266"/>
      <c r="E4" s="266"/>
      <c r="F4" s="266"/>
      <c r="G4" s="266"/>
      <c r="H4" s="266"/>
      <c r="I4" s="69">
        <v>2</v>
      </c>
      <c r="J4" s="68" t="s">
        <v>247</v>
      </c>
      <c r="K4" s="68" t="s">
        <v>248</v>
      </c>
    </row>
    <row r="5" spans="1:17">
      <c r="A5" s="258" t="s">
        <v>249</v>
      </c>
      <c r="B5" s="259"/>
      <c r="C5" s="259"/>
      <c r="D5" s="259"/>
      <c r="E5" s="259"/>
      <c r="F5" s="259"/>
      <c r="G5" s="259"/>
      <c r="H5" s="259"/>
      <c r="I5" s="43">
        <v>1</v>
      </c>
      <c r="J5" s="5">
        <v>133372000</v>
      </c>
      <c r="K5" s="5">
        <f>Bilanca!K70</f>
        <v>133372000</v>
      </c>
      <c r="L5" s="114"/>
      <c r="M5" s="114"/>
      <c r="N5" s="114"/>
      <c r="P5" s="114"/>
      <c r="Q5" s="114"/>
    </row>
    <row r="6" spans="1:17">
      <c r="A6" s="258" t="s">
        <v>250</v>
      </c>
      <c r="B6" s="259"/>
      <c r="C6" s="259"/>
      <c r="D6" s="259"/>
      <c r="E6" s="259"/>
      <c r="F6" s="259"/>
      <c r="G6" s="259"/>
      <c r="H6" s="259"/>
      <c r="I6" s="43">
        <v>2</v>
      </c>
      <c r="J6" s="6">
        <v>881489590</v>
      </c>
      <c r="K6" s="6">
        <f>Bilanca!K71</f>
        <v>881088869</v>
      </c>
      <c r="L6" s="114"/>
      <c r="M6" s="114"/>
      <c r="N6" s="114"/>
      <c r="P6" s="114"/>
      <c r="Q6" s="114"/>
    </row>
    <row r="7" spans="1:17">
      <c r="A7" s="258" t="s">
        <v>251</v>
      </c>
      <c r="B7" s="259"/>
      <c r="C7" s="259"/>
      <c r="D7" s="259"/>
      <c r="E7" s="259"/>
      <c r="F7" s="259"/>
      <c r="G7" s="259"/>
      <c r="H7" s="259"/>
      <c r="I7" s="43">
        <v>3</v>
      </c>
      <c r="J7" s="6">
        <v>-201375942</v>
      </c>
      <c r="K7" s="6">
        <f>Bilanca!K72</f>
        <v>-77002342</v>
      </c>
      <c r="L7" s="114"/>
      <c r="M7" s="114"/>
      <c r="N7" s="114"/>
      <c r="P7" s="114"/>
      <c r="Q7" s="114"/>
    </row>
    <row r="8" spans="1:17">
      <c r="A8" s="258" t="s">
        <v>252</v>
      </c>
      <c r="B8" s="259"/>
      <c r="C8" s="259"/>
      <c r="D8" s="259"/>
      <c r="E8" s="259"/>
      <c r="F8" s="259"/>
      <c r="G8" s="259"/>
      <c r="H8" s="259"/>
      <c r="I8" s="43">
        <v>4</v>
      </c>
      <c r="J8" s="6">
        <v>1143084600</v>
      </c>
      <c r="K8" s="6">
        <f>Bilanca!K80</f>
        <v>1285668129</v>
      </c>
      <c r="L8" s="114"/>
      <c r="M8" s="114"/>
      <c r="N8" s="114"/>
      <c r="P8" s="114"/>
      <c r="Q8" s="114"/>
    </row>
    <row r="9" spans="1:17">
      <c r="A9" s="258" t="s">
        <v>253</v>
      </c>
      <c r="B9" s="259"/>
      <c r="C9" s="259"/>
      <c r="D9" s="259"/>
      <c r="E9" s="259"/>
      <c r="F9" s="259"/>
      <c r="G9" s="259"/>
      <c r="H9" s="259"/>
      <c r="I9" s="43">
        <v>5</v>
      </c>
      <c r="J9" s="6">
        <v>52264628</v>
      </c>
      <c r="K9" s="6">
        <f>RDG!L53</f>
        <v>61556638</v>
      </c>
      <c r="L9" s="114"/>
      <c r="M9" s="114"/>
      <c r="N9" s="114"/>
      <c r="P9" s="114"/>
      <c r="Q9" s="114"/>
    </row>
    <row r="10" spans="1:17">
      <c r="A10" s="258" t="s">
        <v>254</v>
      </c>
      <c r="B10" s="259"/>
      <c r="C10" s="259"/>
      <c r="D10" s="259"/>
      <c r="E10" s="259"/>
      <c r="F10" s="259"/>
      <c r="G10" s="259"/>
      <c r="H10" s="259"/>
      <c r="I10" s="43">
        <v>6</v>
      </c>
      <c r="J10" s="6"/>
      <c r="K10" s="6"/>
      <c r="L10" s="114"/>
      <c r="M10" s="114"/>
      <c r="N10" s="114"/>
      <c r="P10" s="114"/>
      <c r="Q10" s="114"/>
    </row>
    <row r="11" spans="1:17">
      <c r="A11" s="258" t="s">
        <v>255</v>
      </c>
      <c r="B11" s="259"/>
      <c r="C11" s="259"/>
      <c r="D11" s="259"/>
      <c r="E11" s="259"/>
      <c r="F11" s="259"/>
      <c r="G11" s="259"/>
      <c r="H11" s="259"/>
      <c r="I11" s="43">
        <v>7</v>
      </c>
      <c r="J11" s="6"/>
      <c r="K11" s="6"/>
      <c r="L11" s="114"/>
      <c r="M11" s="114"/>
      <c r="N11" s="114"/>
      <c r="P11" s="114"/>
      <c r="Q11" s="114"/>
    </row>
    <row r="12" spans="1:17">
      <c r="A12" s="258" t="s">
        <v>256</v>
      </c>
      <c r="B12" s="259"/>
      <c r="C12" s="259"/>
      <c r="D12" s="259"/>
      <c r="E12" s="259"/>
      <c r="F12" s="259"/>
      <c r="G12" s="259"/>
      <c r="H12" s="259"/>
      <c r="I12" s="43">
        <v>8</v>
      </c>
      <c r="J12" s="6"/>
      <c r="K12" s="6"/>
      <c r="L12" s="114"/>
      <c r="M12" s="114"/>
      <c r="N12" s="114"/>
      <c r="P12" s="114"/>
      <c r="Q12" s="114"/>
    </row>
    <row r="13" spans="1:17">
      <c r="A13" s="258" t="s">
        <v>257</v>
      </c>
      <c r="B13" s="259"/>
      <c r="C13" s="259"/>
      <c r="D13" s="259"/>
      <c r="E13" s="259"/>
      <c r="F13" s="259"/>
      <c r="G13" s="259"/>
      <c r="H13" s="259"/>
      <c r="I13" s="43">
        <v>9</v>
      </c>
      <c r="J13" s="6">
        <v>6803047</v>
      </c>
      <c r="K13" s="6">
        <f>Bilanca!K78</f>
        <v>-1674350</v>
      </c>
      <c r="L13" s="114"/>
      <c r="M13" s="114"/>
      <c r="N13" s="114"/>
      <c r="P13" s="114"/>
      <c r="Q13" s="114"/>
    </row>
    <row r="14" spans="1:17">
      <c r="A14" s="260" t="s">
        <v>258</v>
      </c>
      <c r="B14" s="261"/>
      <c r="C14" s="261"/>
      <c r="D14" s="261"/>
      <c r="E14" s="261"/>
      <c r="F14" s="261"/>
      <c r="G14" s="261"/>
      <c r="H14" s="261"/>
      <c r="I14" s="43">
        <v>10</v>
      </c>
      <c r="J14" s="122">
        <f>SUM(J5:J13)</f>
        <v>2015637923</v>
      </c>
      <c r="K14" s="122">
        <f>SUM(K5:K13)</f>
        <v>2283008944</v>
      </c>
      <c r="L14" s="114"/>
      <c r="M14" s="114"/>
      <c r="N14" s="114"/>
      <c r="P14" s="114"/>
      <c r="Q14" s="114"/>
    </row>
    <row r="15" spans="1:17">
      <c r="A15" s="258" t="s">
        <v>259</v>
      </c>
      <c r="B15" s="259"/>
      <c r="C15" s="259"/>
      <c r="D15" s="259"/>
      <c r="E15" s="259"/>
      <c r="F15" s="259"/>
      <c r="G15" s="259"/>
      <c r="H15" s="259"/>
      <c r="I15" s="43">
        <v>11</v>
      </c>
      <c r="J15" s="6">
        <v>-39331426</v>
      </c>
      <c r="K15" s="6">
        <f>RDG!L58</f>
        <v>-23127746</v>
      </c>
      <c r="L15" s="114"/>
      <c r="M15" s="114"/>
      <c r="N15" s="114"/>
      <c r="P15" s="114"/>
      <c r="Q15" s="114"/>
    </row>
    <row r="16" spans="1:17">
      <c r="A16" s="258" t="s">
        <v>260</v>
      </c>
      <c r="B16" s="259"/>
      <c r="C16" s="259"/>
      <c r="D16" s="259"/>
      <c r="E16" s="259"/>
      <c r="F16" s="259"/>
      <c r="G16" s="259"/>
      <c r="H16" s="259"/>
      <c r="I16" s="43">
        <v>12</v>
      </c>
      <c r="J16" s="6"/>
      <c r="K16" s="6"/>
      <c r="L16" s="114"/>
      <c r="M16" s="114"/>
      <c r="N16" s="114"/>
      <c r="P16" s="114"/>
      <c r="Q16" s="114"/>
    </row>
    <row r="17" spans="1:17">
      <c r="A17" s="258" t="s">
        <v>261</v>
      </c>
      <c r="B17" s="259"/>
      <c r="C17" s="259"/>
      <c r="D17" s="259"/>
      <c r="E17" s="259"/>
      <c r="F17" s="259"/>
      <c r="G17" s="259"/>
      <c r="H17" s="259"/>
      <c r="I17" s="43">
        <v>13</v>
      </c>
      <c r="J17" s="6">
        <v>-6740244</v>
      </c>
      <c r="K17" s="6">
        <f>RDG!L61</f>
        <v>287803</v>
      </c>
      <c r="L17" s="114"/>
      <c r="M17" s="114"/>
      <c r="N17" s="114"/>
      <c r="P17" s="114"/>
      <c r="Q17" s="114"/>
    </row>
    <row r="18" spans="1:17">
      <c r="A18" s="258" t="s">
        <v>262</v>
      </c>
      <c r="B18" s="259"/>
      <c r="C18" s="259"/>
      <c r="D18" s="259"/>
      <c r="E18" s="259"/>
      <c r="F18" s="259"/>
      <c r="G18" s="259"/>
      <c r="H18" s="259"/>
      <c r="I18" s="43">
        <v>14</v>
      </c>
      <c r="J18" s="6"/>
      <c r="K18" s="6"/>
      <c r="L18" s="114"/>
      <c r="M18" s="114"/>
      <c r="N18" s="114"/>
      <c r="P18" s="114"/>
      <c r="Q18" s="114"/>
    </row>
    <row r="19" spans="1:17">
      <c r="A19" s="258" t="s">
        <v>263</v>
      </c>
      <c r="B19" s="259"/>
      <c r="C19" s="259"/>
      <c r="D19" s="259"/>
      <c r="E19" s="259"/>
      <c r="F19" s="259"/>
      <c r="G19" s="259"/>
      <c r="H19" s="259"/>
      <c r="I19" s="43">
        <v>15</v>
      </c>
      <c r="J19" s="6"/>
      <c r="K19" s="6"/>
      <c r="L19" s="114"/>
      <c r="M19" s="114"/>
      <c r="N19" s="114"/>
      <c r="P19" s="114"/>
      <c r="Q19" s="114"/>
    </row>
    <row r="20" spans="1:17">
      <c r="A20" s="258" t="s">
        <v>264</v>
      </c>
      <c r="B20" s="259"/>
      <c r="C20" s="259"/>
      <c r="D20" s="259"/>
      <c r="E20" s="259"/>
      <c r="F20" s="259"/>
      <c r="G20" s="259"/>
      <c r="H20" s="259"/>
      <c r="I20" s="43">
        <v>16</v>
      </c>
      <c r="J20" s="6">
        <v>48248791</v>
      </c>
      <c r="K20" s="6">
        <v>59721762</v>
      </c>
      <c r="L20" s="114"/>
      <c r="M20" s="114"/>
      <c r="N20" s="114"/>
      <c r="P20" s="114"/>
      <c r="Q20" s="114"/>
    </row>
    <row r="21" spans="1:17">
      <c r="A21" s="260" t="s">
        <v>265</v>
      </c>
      <c r="B21" s="261"/>
      <c r="C21" s="261"/>
      <c r="D21" s="261"/>
      <c r="E21" s="261"/>
      <c r="F21" s="261"/>
      <c r="G21" s="261"/>
      <c r="H21" s="261"/>
      <c r="I21" s="43">
        <v>17</v>
      </c>
      <c r="J21" s="121">
        <f>SUM(J15:J20)</f>
        <v>2177121</v>
      </c>
      <c r="K21" s="121">
        <f>SUM(K15:K20)</f>
        <v>36881819</v>
      </c>
      <c r="L21" s="114"/>
      <c r="M21" s="114"/>
      <c r="N21" s="114"/>
      <c r="P21" s="114"/>
      <c r="Q21" s="114"/>
    </row>
    <row r="22" spans="1:17">
      <c r="A22" s="275"/>
      <c r="B22" s="276"/>
      <c r="C22" s="276"/>
      <c r="D22" s="276"/>
      <c r="E22" s="276"/>
      <c r="F22" s="276"/>
      <c r="G22" s="276"/>
      <c r="H22" s="276"/>
      <c r="I22" s="277"/>
      <c r="J22" s="277"/>
      <c r="K22" s="278"/>
      <c r="L22" s="114"/>
      <c r="M22" s="114"/>
      <c r="N22" s="114"/>
      <c r="P22" s="114"/>
      <c r="Q22" s="114"/>
    </row>
    <row r="23" spans="1:17">
      <c r="A23" s="267" t="s">
        <v>266</v>
      </c>
      <c r="B23" s="268"/>
      <c r="C23" s="268"/>
      <c r="D23" s="268"/>
      <c r="E23" s="268"/>
      <c r="F23" s="268"/>
      <c r="G23" s="268"/>
      <c r="H23" s="268"/>
      <c r="I23" s="44">
        <v>18</v>
      </c>
      <c r="J23" s="5">
        <f>J21-J24</f>
        <v>2131111</v>
      </c>
      <c r="K23" s="5">
        <f>K21-K24</f>
        <v>36822057</v>
      </c>
      <c r="L23" s="114"/>
      <c r="M23" s="114"/>
      <c r="N23" s="114"/>
      <c r="P23" s="114"/>
      <c r="Q23" s="114"/>
    </row>
    <row r="24" spans="1:17" ht="17.25" customHeight="1">
      <c r="A24" s="269" t="s">
        <v>267</v>
      </c>
      <c r="B24" s="270"/>
      <c r="C24" s="270"/>
      <c r="D24" s="270"/>
      <c r="E24" s="270"/>
      <c r="F24" s="270"/>
      <c r="G24" s="270"/>
      <c r="H24" s="270"/>
      <c r="I24" s="45">
        <v>19</v>
      </c>
      <c r="J24" s="58">
        <f>+RDG!K71</f>
        <v>46010</v>
      </c>
      <c r="K24" s="58">
        <f>+RDG!L71</f>
        <v>59762</v>
      </c>
      <c r="L24" s="114"/>
      <c r="M24" s="114"/>
      <c r="N24" s="114"/>
      <c r="P24" s="114"/>
      <c r="Q24" s="114"/>
    </row>
    <row r="25" spans="1:17" ht="30" customHeight="1">
      <c r="A25" s="271" t="s">
        <v>268</v>
      </c>
      <c r="B25" s="272"/>
      <c r="C25" s="272"/>
      <c r="D25" s="272"/>
      <c r="E25" s="272"/>
      <c r="F25" s="272"/>
      <c r="G25" s="272"/>
      <c r="H25" s="272"/>
      <c r="I25" s="272"/>
      <c r="J25" s="272"/>
      <c r="K25" s="272"/>
    </row>
  </sheetData>
  <protectedRanges>
    <protectedRange sqref="E2" name="Range1_1"/>
    <protectedRange sqref="G2:H2" name="Range1"/>
  </protectedRanges>
  <mergeCells count="26">
    <mergeCell ref="A23:H23"/>
    <mergeCell ref="A24:H24"/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17:H17"/>
    <mergeCell ref="A18:H18"/>
    <mergeCell ref="A11:H11"/>
    <mergeCell ref="A12:H12"/>
    <mergeCell ref="A13:H13"/>
    <mergeCell ref="A14:H14"/>
    <mergeCell ref="C2:D2"/>
    <mergeCell ref="G2:H2"/>
    <mergeCell ref="A3:H3"/>
    <mergeCell ref="A4:H4"/>
    <mergeCell ref="A5:H5"/>
    <mergeCell ref="A6:H6"/>
  </mergeCells>
  <phoneticPr fontId="6" type="noConversion"/>
  <conditionalFormatting sqref="G2">
    <cfRule type="cellIs" dxfId="0" priority="1" stopIfTrue="1" operator="lessThan">
      <formula>#REF!</formula>
    </cfRule>
  </conditionalFormatting>
  <dataValidations count="2">
    <dataValidation allowBlank="1" sqref="A1:I1048576 J1:K4 J9:K1048576 L1:XFD1048576"/>
    <dataValidation type="whole" operator="notEqual" allowBlank="1" showInputMessage="1" showErrorMessage="1" errorTitle="Pogrešan unos" error="Mogu se unijeti samo cjelobrojne vrijednosti." sqref="J5:K8">
      <formula1>999999999999</formula1>
    </dataValidation>
  </dataValidation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8"/>
  <sheetViews>
    <sheetView view="pageBreakPreview" zoomScale="110" zoomScaleNormal="100" workbookViewId="0">
      <selection activeCell="A4" sqref="A4:J10"/>
    </sheetView>
  </sheetViews>
  <sheetFormatPr defaultRowHeight="12.75"/>
  <sheetData>
    <row r="1" spans="1:10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0" ht="15.75">
      <c r="A2" s="279" t="s">
        <v>244</v>
      </c>
      <c r="B2" s="279"/>
      <c r="C2" s="279"/>
      <c r="D2" s="279"/>
      <c r="E2" s="279"/>
      <c r="F2" s="279"/>
      <c r="G2" s="279"/>
      <c r="H2" s="279"/>
      <c r="I2" s="279"/>
      <c r="J2" s="279"/>
    </row>
    <row r="3" spans="1:10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12.75" customHeight="1">
      <c r="A4" s="280" t="s">
        <v>280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0" ht="12.75" customHeight="1">
      <c r="A5" s="280"/>
      <c r="B5" s="280"/>
      <c r="C5" s="280"/>
      <c r="D5" s="280"/>
      <c r="E5" s="280"/>
      <c r="F5" s="280"/>
      <c r="G5" s="280"/>
      <c r="H5" s="280"/>
      <c r="I5" s="280"/>
      <c r="J5" s="280"/>
    </row>
    <row r="6" spans="1:10" ht="12.75" customHeight="1">
      <c r="A6" s="280"/>
      <c r="B6" s="280"/>
      <c r="C6" s="280"/>
      <c r="D6" s="280"/>
      <c r="E6" s="280"/>
      <c r="F6" s="280"/>
      <c r="G6" s="280"/>
      <c r="H6" s="280"/>
      <c r="I6" s="280"/>
      <c r="J6" s="280"/>
    </row>
    <row r="7" spans="1:10" ht="12.75" customHeight="1">
      <c r="A7" s="280"/>
      <c r="B7" s="280"/>
      <c r="C7" s="280"/>
      <c r="D7" s="280"/>
      <c r="E7" s="280"/>
      <c r="F7" s="280"/>
      <c r="G7" s="280"/>
      <c r="H7" s="280"/>
      <c r="I7" s="280"/>
      <c r="J7" s="280"/>
    </row>
    <row r="8" spans="1:10" ht="12.75" customHeight="1">
      <c r="A8" s="280"/>
      <c r="B8" s="280"/>
      <c r="C8" s="280"/>
      <c r="D8" s="280"/>
      <c r="E8" s="280"/>
      <c r="F8" s="280"/>
      <c r="G8" s="280"/>
      <c r="H8" s="280"/>
      <c r="I8" s="280"/>
      <c r="J8" s="280"/>
    </row>
    <row r="9" spans="1:10" ht="12.75" customHeight="1">
      <c r="A9" s="280"/>
      <c r="B9" s="280"/>
      <c r="C9" s="280"/>
      <c r="D9" s="280"/>
      <c r="E9" s="280"/>
      <c r="F9" s="280"/>
      <c r="G9" s="280"/>
      <c r="H9" s="280"/>
      <c r="I9" s="280"/>
      <c r="J9" s="280"/>
    </row>
    <row r="10" spans="1:10" ht="12.75" customHeight="1">
      <c r="A10" s="280"/>
      <c r="B10" s="280"/>
      <c r="C10" s="280"/>
      <c r="D10" s="280"/>
      <c r="E10" s="280"/>
      <c r="F10" s="280"/>
      <c r="G10" s="280"/>
      <c r="H10" s="280"/>
      <c r="I10" s="280"/>
      <c r="J10" s="280"/>
    </row>
    <row r="11" spans="1:10">
      <c r="A11" s="281"/>
      <c r="B11" s="281"/>
      <c r="C11" s="281"/>
      <c r="D11" s="281"/>
      <c r="E11" s="281"/>
      <c r="F11" s="281"/>
      <c r="G11" s="281"/>
      <c r="H11" s="281"/>
      <c r="I11" s="281"/>
      <c r="J11" s="281"/>
    </row>
    <row r="12" spans="1:10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>
      <c r="A13" s="39"/>
      <c r="B13" s="39"/>
      <c r="C13" s="39"/>
      <c r="D13" s="39"/>
      <c r="E13" s="39"/>
      <c r="F13" s="39"/>
      <c r="G13" s="39"/>
      <c r="H13" s="39"/>
      <c r="I13" s="39"/>
      <c r="J13" s="39"/>
    </row>
    <row r="14" spans="1:10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>
      <c r="A26" s="39"/>
      <c r="B26" s="39"/>
      <c r="C26" s="39"/>
      <c r="D26" s="39"/>
      <c r="E26" s="39"/>
      <c r="F26" s="39"/>
      <c r="G26" s="39"/>
      <c r="H26" s="39"/>
      <c r="I26" s="40"/>
      <c r="J26" s="39"/>
    </row>
    <row r="27" spans="1:10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>
      <c r="A28" s="39"/>
      <c r="B28" s="39"/>
      <c r="C28" s="39"/>
      <c r="D28" s="39"/>
      <c r="E28" s="39"/>
      <c r="F28" s="39"/>
      <c r="G28" s="39"/>
      <c r="H28" s="39"/>
      <c r="I28" s="39"/>
      <c r="J28" s="39"/>
    </row>
  </sheetData>
  <mergeCells count="3">
    <mergeCell ref="A2:J2"/>
    <mergeCell ref="A4:J10"/>
    <mergeCell ref="A11:J11"/>
  </mergeCells>
  <phoneticPr fontId="6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OPĆI PODACI</vt:lpstr>
      <vt:lpstr>Bilanca</vt:lpstr>
      <vt:lpstr>RDG</vt:lpstr>
      <vt:lpstr>NT_I</vt:lpstr>
      <vt:lpstr>PK</vt:lpstr>
      <vt:lpstr>Bilješke</vt:lpstr>
      <vt:lpstr>Bilanca!Print_Area</vt:lpstr>
      <vt:lpstr>Bilješke!Print_Area</vt:lpstr>
      <vt:lpstr>NT_I!Print_Area</vt:lpstr>
      <vt:lpstr>'OPĆI PODACI'!Print_Area</vt:lpstr>
      <vt:lpstr>PK!Print_Area</vt:lpstr>
      <vt:lpstr>RDG!Print_Area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Tatjana Ilinčić</cp:lastModifiedBy>
  <cp:lastPrinted>2015-04-24T11:46:34Z</cp:lastPrinted>
  <dcterms:created xsi:type="dcterms:W3CDTF">2008-10-17T11:51:54Z</dcterms:created>
  <dcterms:modified xsi:type="dcterms:W3CDTF">2018-04-25T14:20:32Z</dcterms:modified>
</cp:coreProperties>
</file>