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hrfs-grupa01\AG Financije\External Reporting\2020\Objave rezultata\2020 YE\"/>
    </mc:Choice>
  </mc:AlternateContent>
  <xr:revisionPtr revIDLastSave="0" documentId="13_ncr:1_{FCA4A9AD-1B66-44E6-9E1A-84FA14E7EB6F}" xr6:coauthVersionLast="45" xr6:coauthVersionMax="45" xr10:uidLastSave="{00000000-0000-0000-0000-000000000000}"/>
  <bookViews>
    <workbookView xWindow="-120" yWindow="-120" windowWidth="29040" windowHeight="15840" tabRatio="786"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1" i="22" l="1"/>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9" i="21"/>
  <c r="H19" i="21"/>
  <c r="I16" i="21"/>
  <c r="H16" i="2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H45" i="18"/>
  <c r="I38" i="18"/>
  <c r="H38" i="18"/>
  <c r="I27" i="18"/>
  <c r="H27" i="18"/>
  <c r="I17" i="18"/>
  <c r="H17" i="18"/>
  <c r="I10" i="18"/>
  <c r="H10" i="18"/>
  <c r="U61" i="22" l="1"/>
  <c r="I44" i="18"/>
  <c r="U31" i="22"/>
  <c r="U32" i="22" s="1"/>
  <c r="I59" i="19"/>
  <c r="H75" i="18"/>
  <c r="H131" i="18" s="1"/>
  <c r="H13" i="19"/>
  <c r="H60" i="19" s="1"/>
  <c r="H63" i="19" s="1"/>
  <c r="H59" i="19"/>
  <c r="U33" i="22"/>
  <c r="H9" i="18"/>
  <c r="I75" i="18"/>
  <c r="I131" i="18" s="1"/>
  <c r="I13" i="19"/>
  <c r="I60" i="19" s="1"/>
  <c r="H55" i="20"/>
  <c r="H34" i="21"/>
  <c r="H47" i="21"/>
  <c r="U10" i="22"/>
  <c r="U29" i="22" s="1"/>
  <c r="I9" i="18"/>
  <c r="H44" i="18"/>
  <c r="I24" i="20"/>
  <c r="I27" i="20" s="1"/>
  <c r="I42" i="20"/>
  <c r="I55" i="20"/>
  <c r="I34" i="21"/>
  <c r="I47" i="21"/>
  <c r="H24" i="20"/>
  <c r="H27" i="20" s="1"/>
  <c r="W38" i="22"/>
  <c r="H42" i="20"/>
  <c r="W11" i="22"/>
  <c r="W59" i="22"/>
  <c r="W7" i="22"/>
  <c r="W10" i="22" s="1"/>
  <c r="W12" i="22"/>
  <c r="W31" i="22" s="1"/>
  <c r="U38" i="22"/>
  <c r="U57" i="22" s="1"/>
  <c r="W39" i="22"/>
  <c r="W60" i="22" s="1"/>
  <c r="W49" i="22"/>
  <c r="W61" i="22" s="1"/>
  <c r="U59" i="22"/>
  <c r="U60" i="22" s="1"/>
  <c r="W21" i="22"/>
  <c r="W33" i="22" s="1"/>
  <c r="I72" i="18" l="1"/>
  <c r="H49" i="21"/>
  <c r="H51" i="21" s="1"/>
  <c r="I61" i="19"/>
  <c r="I66" i="19" s="1"/>
  <c r="I63" i="19"/>
  <c r="H61" i="19"/>
  <c r="H67" i="19" s="1"/>
  <c r="H62" i="19"/>
  <c r="I62" i="19"/>
  <c r="I57" i="20"/>
  <c r="I59" i="20" s="1"/>
  <c r="I49" i="21"/>
  <c r="I51" i="21" s="1"/>
  <c r="H57" i="20"/>
  <c r="H59" i="20" s="1"/>
  <c r="H72" i="18"/>
  <c r="W29" i="22"/>
  <c r="H65" i="19"/>
  <c r="H66" i="19"/>
  <c r="W32" i="22"/>
  <c r="W57" i="22"/>
  <c r="I65" i="19" l="1"/>
  <c r="I67" i="19"/>
</calcChain>
</file>

<file path=xl/sharedStrings.xml><?xml version="1.0" encoding="utf-8"?>
<sst xmlns="http://schemas.openxmlformats.org/spreadsheetml/2006/main" count="527" uniqueCount="519">
  <si>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</si>
  <si>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</si>
  <si>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</si>
  <si>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</si>
  <si>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</si>
  <si>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</si>
  <si>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</si>
  <si>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</si>
  <si>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</si>
  <si>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</si>
  <si>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</si>
  <si>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</si>
  <si>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</si>
  <si>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</si>
  <si>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</si>
  <si>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</si>
  <si>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</si>
  <si>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</si>
  <si>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</si>
  <si>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</si>
  <si>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</si>
  <si>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</si>
  <si>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</si>
  <si>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</si>
  <si>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</si>
  <si>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</si>
  <si>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</si>
  <si>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</si>
  <si>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</si>
  <si>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</si>
  <si>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</si>
  <si>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</si>
  <si>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</si>
  <si>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</si>
  <si>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</si>
  <si>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</si>
  <si>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</si>
  <si>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</si>
  <si>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</si>
  <si>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</si>
  <si>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</si>
  <si>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</si>
  <si>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</si>
  <si>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</si>
  <si>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</si>
  <si>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</si>
  <si>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</si>
  <si>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</si>
  <si>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</si>
  <si>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</si>
  <si>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</si>
  <si>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</si>
  <si>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</si>
  <si>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</si>
  <si>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</si>
  <si>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</si>
  <si>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</si>
  <si>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</si>
  <si>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</si>
  <si>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</si>
  <si>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</si>
  <si>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</si>
  <si>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</si>
  <si>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</si>
  <si>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</si>
  <si>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</si>
  <si>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</si>
  <si>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</si>
  <si>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</si>
  <si>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</si>
  <si>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</si>
  <si>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</si>
  <si>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</si>
  <si>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</si>
  <si>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</si>
  <si>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</si>
  <si>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</si>
  <si>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</si>
  <si>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</si>
  <si>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</si>
  <si>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</si>
  <si>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</si>
  <si>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</si>
  <si>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</si>
  <si>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</si>
  <si>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</si>
  <si>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</si>
  <si>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</si>
  <si>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</si>
  <si>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</si>
  <si>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</si>
  <si>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</si>
  <si>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</si>
  <si>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</si>
  <si>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</si>
  <si>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</si>
  <si>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</si>
  <si>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</si>
  <si>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</si>
  <si>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</si>
  <si>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</si>
  <si>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</si>
  <si>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</si>
  <si>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</si>
  <si>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</si>
  <si>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</si>
  <si>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</si>
  <si>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</si>
  <si>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</si>
  <si>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</si>
  <si>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</si>
  <si>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</si>
  <si>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</si>
  <si>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</si>
  <si>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</si>
  <si>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</si>
  <si>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</si>
  <si>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</si>
  <si>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</si>
  <si>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</si>
  <si>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</si>
  <si>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</si>
  <si>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</si>
  <si>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</si>
  <si>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</si>
  <si>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</si>
  <si>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</si>
  <si>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</si>
  <si>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</si>
  <si>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</si>
  <si>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</si>
  <si>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</si>
  <si>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</si>
  <si>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</si>
  <si>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</si>
  <si>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</si>
  <si>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</si>
  <si>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</si>
  <si>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</si>
  <si>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</si>
  <si>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</si>
  <si>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</si>
  <si>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</si>
  <si>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</si>
  <si>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</si>
  <si>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</si>
  <si>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</si>
  <si>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</si>
  <si>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</si>
  <si>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</si>
  <si>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</si>
  <si>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</si>
  <si>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</si>
  <si>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</si>
  <si>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</si>
  <si>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</si>
  <si>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</si>
  <si>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</si>
  <si>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</si>
  <si>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</si>
  <si>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</si>
  <si>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</si>
  <si>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</si>
  <si>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</si>
  <si>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</si>
  <si>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</si>
  <si>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</si>
  <si>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</si>
  <si>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</si>
  <si>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</si>
  <si>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</si>
  <si>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</si>
  <si>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</si>
  <si>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</si>
  <si>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</si>
  <si>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</si>
  <si>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</si>
  <si>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</si>
  <si>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</si>
  <si>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</si>
  <si>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</si>
  <si>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</si>
  <si>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</si>
  <si>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</si>
  <si>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</si>
  <si>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</si>
  <si>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</si>
  <si>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</si>
  <si>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</si>
  <si>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</si>
  <si>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</si>
  <si>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</si>
  <si>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</si>
  <si>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</si>
  <si>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</si>
  <si>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</si>
  <si>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</si>
  <si>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</si>
  <si>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</si>
  <si>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</si>
  <si>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</si>
  <si>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</si>
  <si>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</si>
  <si>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</si>
  <si>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</si>
  <si>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</si>
  <si>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</si>
  <si>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</si>
  <si>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</si>
  <si>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</si>
  <si>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</si>
  <si>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</si>
  <si>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</si>
  <si>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</si>
  <si>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</si>
  <si>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</si>
  <si>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</si>
  <si>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</si>
  <si>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</si>
  <si>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</si>
  <si>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</si>
  <si>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</si>
  <si>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</si>
  <si>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</si>
  <si>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</si>
  <si>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</si>
  <si>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</si>
  <si>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</si>
  <si>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</si>
  <si>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</si>
  <si>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</si>
  <si>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</si>
  <si>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</si>
  <si>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</si>
  <si>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</si>
  <si>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</si>
  <si>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</si>
  <si>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</si>
  <si>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</si>
  <si>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</si>
  <si>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</si>
  <si>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</si>
  <si>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</si>
  <si>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</si>
  <si>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</si>
  <si>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</si>
  <si>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</si>
  <si>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</si>
  <si>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</si>
  <si>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</si>
  <si>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</si>
  <si>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</si>
  <si>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</si>
  <si>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</si>
  <si>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</si>
  <si>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</si>
  <si>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</si>
  <si>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</si>
  <si>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</si>
  <si>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</si>
  <si>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</si>
  <si>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</si>
  <si>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</si>
  <si>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</si>
  <si>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</si>
  <si>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</si>
  <si>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</si>
  <si>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</si>
  <si>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</si>
  <si>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</si>
  <si>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</si>
  <si>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</si>
  <si>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</si>
  <si>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</si>
  <si>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</si>
  <si>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</si>
  <si>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</si>
  <si>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</si>
  <si>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</si>
  <si>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</si>
  <si>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</si>
  <si>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</si>
  <si>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</si>
  <si>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</si>
  <si>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</si>
  <si>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</si>
  <si>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</si>
  <si>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</si>
  <si>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</si>
  <si>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</si>
  <si>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</si>
  <si>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</si>
  <si>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</si>
  <si>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</si>
  <si>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</si>
  <si>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</si>
  <si>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</si>
  <si>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</si>
  <si>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</si>
  <si>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</si>
  <si>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</si>
  <si>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</si>
  <si>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</si>
  <si>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</si>
  <si>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</si>
  <si>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</si>
  <si>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</si>
  <si>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</si>
  <si>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</si>
  <si>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</si>
  <si>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</si>
  <si>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</si>
  <si>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</si>
  <si>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</si>
  <si>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</si>
  <si>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</si>
  <si>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</si>
  <si>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</si>
  <si>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</si>
  <si>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</si>
  <si>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</si>
  <si>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</si>
  <si>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</si>
  <si>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</si>
  <si>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</si>
  <si>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</si>
  <si>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</si>
  <si>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</si>
  <si>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</si>
  <si>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</si>
  <si>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</si>
  <si>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</si>
  <si>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</si>
  <si>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</si>
  <si>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</si>
  <si>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</si>
  <si>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</si>
  <si>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</si>
  <si>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</si>
  <si>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</si>
  <si>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</si>
  <si>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</si>
  <si>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</si>
  <si>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</si>
  <si>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</si>
  <si>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</si>
  <si>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</si>
  <si>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</si>
  <si>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</si>
  <si>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</si>
  <si>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</si>
  <si>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</si>
  <si>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</si>
  <si>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</si>
  <si>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</si>
  <si>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</si>
  <si>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</si>
  <si>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</si>
  <si>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</si>
  <si>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</si>
  <si>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</si>
  <si>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</si>
  <si>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</si>
  <si>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</si>
  <si>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</si>
  <si>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</si>
  <si>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</si>
  <si>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</si>
  <si>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</si>
  <si>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</si>
  <si>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</si>
  <si>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</si>
  <si>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</si>
  <si>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</si>
  <si>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</si>
  <si>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</si>
  <si>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</si>
  <si>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</si>
  <si>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</si>
  <si>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</si>
  <si>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</si>
  <si>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</si>
  <si>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</si>
  <si>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</si>
  <si>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</si>
  <si>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</si>
  <si>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</si>
  <si>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</si>
  <si>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</si>
  <si>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</si>
  <si>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</si>
  <si>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</si>
  <si>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</si>
  <si>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</si>
  <si>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</si>
  <si>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</si>
  <si>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</si>
  <si>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</si>
  <si>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</si>
  <si>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</si>
  <si>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</si>
  <si>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</si>
  <si>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</si>
  <si>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</si>
  <si>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</si>
  <si>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</si>
  <si>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</si>
  <si>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</si>
  <si>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</si>
  <si>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</si>
  <si>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</si>
  <si>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</si>
  <si>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</si>
  <si>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</si>
  <si>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</si>
  <si>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</si>
  <si>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</si>
  <si>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</si>
  <si>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</si>
  <si>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</si>
  <si>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</si>
  <si>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</si>
  <si>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</si>
  <si>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</si>
  <si>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</si>
  <si>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</si>
  <si>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</si>
  <si>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</si>
  <si>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</si>
  <si>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</si>
  <si>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</si>
  <si>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</si>
  <si>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</si>
  <si>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</si>
  <si>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</si>
  <si>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</si>
  <si>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</si>
  <si>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</si>
  <si>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</si>
  <si>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</si>
  <si>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</si>
  <si>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</si>
  <si>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</si>
  <si>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</si>
  <si>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</si>
  <si>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</si>
  <si>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</si>
  <si>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</si>
  <si>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</si>
  <si>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</si>
  <si>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</si>
  <si>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</si>
  <si>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</si>
  <si>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</si>
  <si>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</si>
  <si>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</si>
  <si>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</si>
  <si>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</si>
  <si>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</si>
  <si>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</si>
  <si>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</si>
  <si>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</si>
  <si>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</si>
  <si>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</si>
  <si>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</si>
  <si>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</si>
  <si>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</si>
  <si>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</si>
  <si>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</si>
  <si>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</si>
  <si>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</si>
  <si>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</si>
  <si>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</si>
  <si>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</si>
  <si>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</si>
  <si>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</si>
  <si>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</si>
  <si>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</si>
  <si>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</si>
  <si>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</si>
  <si>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</si>
  <si>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</si>
  <si>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</si>
  <si>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</si>
  <si>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</si>
  <si>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Submitter: Atlantic Grupa d.d.</t>
  </si>
  <si>
    <t>01671910</t>
  </si>
  <si>
    <t>3157002G3ENYCZEB1A25</t>
  </si>
  <si>
    <t>71149912416</t>
  </si>
  <si>
    <t>080245039</t>
  </si>
  <si>
    <t>2588</t>
  </si>
  <si>
    <t>Atlantic Grupa d.d.</t>
  </si>
  <si>
    <t>Zagreb</t>
  </si>
  <si>
    <t>Miramarska 23</t>
  </si>
  <si>
    <t>grupa@atlanticgrupa.com</t>
  </si>
  <si>
    <t>KD</t>
  </si>
  <si>
    <t>RD</t>
  </si>
  <si>
    <t>Atlantic Trade d.o.o.</t>
  </si>
  <si>
    <t>Atlantic Droga Kolinska d.o.o.</t>
  </si>
  <si>
    <t>Atlantic Grand d.o.o.</t>
  </si>
  <si>
    <t>Atlantic Štark d.o.o.</t>
  </si>
  <si>
    <t>Atlantic Cedevita d.o.o.</t>
  </si>
  <si>
    <t>Ljubljana</t>
  </si>
  <si>
    <t>Beograd</t>
  </si>
  <si>
    <t>No</t>
  </si>
  <si>
    <t>012413927</t>
  </si>
  <si>
    <t>Ilinčić Tatjana</t>
  </si>
  <si>
    <t>tatjana.ilincic@atlanticgrupa.com</t>
  </si>
  <si>
    <t xml:space="preserve">balance as at 31.12.2020  </t>
  </si>
  <si>
    <t>for the period 01.01.2020 to 31.12.2020</t>
  </si>
  <si>
    <t>for the period 1.1.2020. to 31.12.2020.</t>
  </si>
  <si>
    <t>for the period 1.1.2020 to 31.12.2020</t>
  </si>
  <si>
    <t>HR</t>
  </si>
  <si>
    <t>www.atlanticgrupa.com</t>
  </si>
  <si>
    <t>07026447</t>
  </si>
  <si>
    <t>03785793</t>
  </si>
  <si>
    <t>NOTES TO THE ANNUAL FINANCIAL STATEMENTS - GFI
Name of issuer:  Atlantic Grupa d.d.
Personal identification number (OIB):  71149912416
Reporting period: 1.1.2020.-31.12.2020.
Notes are listed below in this sheet.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t>
  </si>
  <si>
    <t>Ernst &amp; Young d.o.o., Kulić i Sperk Revizija d.o.o.</t>
  </si>
  <si>
    <t>Berislav Horvat, Janja Kulić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</si>
</sst>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1">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0" fillId="0" borderId="44" xfId="0" applyNumberFormat="1" applyFont="1" applyFill="1" applyBorder="1" applyAlignment="1" applyProtection="1">
      <alignment vertical="center" shrinkToFit="1"/>
    </xf>
    <xf numFmtId="3" fontId="20" fillId="9" borderId="44" xfId="0" applyNumberFormat="1" applyFont="1" applyFill="1" applyBorder="1" applyAlignment="1" applyProtection="1">
      <alignment vertical="center" shrinkToFit="1"/>
    </xf>
    <xf numFmtId="3" fontId="20"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5" fillId="10" borderId="0" xfId="0" applyFont="1" applyFill="1" applyBorder="1"/>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0" fontId="4" fillId="11" borderId="4" xfId="4" applyFont="1" applyFill="1" applyBorder="1" applyAlignment="1" applyProtection="1">
      <alignment horizontal="center" vertical="center"/>
      <protection locked="0"/>
    </xf>
    <xf numFmtId="0" fontId="4" fillId="11" borderId="50" xfId="4" applyFont="1" applyFill="1" applyBorder="1" applyAlignment="1" applyProtection="1">
      <alignment horizontal="center" vertical="center"/>
      <protection locked="0"/>
    </xf>
    <xf numFmtId="0" fontId="25" fillId="10" borderId="0" xfId="0" applyFont="1" applyFill="1" applyBorder="1"/>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5" fillId="10" borderId="1"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0" xfId="0" applyFont="1" applyFill="1" applyBorder="1" applyAlignment="1">
      <alignment vertical="center"/>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8" xfId="0" applyFont="1" applyFill="1" applyBorder="1" applyAlignment="1">
      <alignment horizontal="right"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6" fillId="10" borderId="47" xfId="0" applyFont="1" applyFill="1" applyBorder="1" applyAlignment="1">
      <alignment vertical="center"/>
    </xf>
    <xf numFmtId="0" fontId="26" fillId="10" borderId="0" xfId="0" applyFont="1" applyFill="1" applyBorder="1" applyAlignment="1">
      <alignment vertical="center"/>
    </xf>
    <xf numFmtId="0" fontId="25" fillId="10" borderId="47" xfId="0" applyFont="1" applyFill="1" applyBorder="1" applyAlignment="1">
      <alignment wrapText="1"/>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25" fillId="11" borderId="3" xfId="0" applyFont="1" applyFill="1" applyBorder="1" applyProtection="1">
      <protection locked="0"/>
    </xf>
    <xf numFmtId="0" fontId="25" fillId="11" borderId="2" xfId="0" applyFont="1" applyFill="1" applyBorder="1" applyProtection="1">
      <protection locked="0"/>
    </xf>
    <xf numFmtId="0" fontId="25" fillId="11" borderId="4" xfId="0"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47" xfId="0" applyFont="1" applyFill="1" applyBorder="1" applyAlignment="1">
      <alignment horizontal="center"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25" fillId="10" borderId="0" xfId="0" applyFont="1" applyFill="1" applyBorder="1" applyProtection="1">
      <protection locked="0"/>
    </xf>
    <xf numFmtId="0" fontId="4" fillId="11" borderId="4" xfId="0" applyFont="1" applyFill="1" applyBorder="1" applyAlignment="1" applyProtection="1">
      <alignment horizontal="right" vertical="center"/>
      <protection locked="0"/>
    </xf>
    <xf numFmtId="0" fontId="25" fillId="10" borderId="0" xfId="0" applyFont="1" applyFill="1" applyBorder="1" applyAlignment="1">
      <alignment vertical="top"/>
    </xf>
    <xf numFmtId="0" fontId="25" fillId="10" borderId="0" xfId="0" applyFont="1" applyFill="1" applyBorder="1" applyAlignment="1">
      <alignment vertical="top" wrapText="1"/>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5" fillId="0"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12" fillId="4" borderId="14" xfId="0" applyFont="1" applyFill="1" applyBorder="1" applyAlignment="1" applyProtection="1">
      <alignmen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indent="1"/>
    </xf>
    <xf numFmtId="0" fontId="5" fillId="10" borderId="15" xfId="0" applyFont="1" applyFill="1" applyBorder="1" applyAlignment="1" applyProtection="1">
      <alignment horizontal="left" vertical="center" wrapText="1" indent="1"/>
    </xf>
    <xf numFmtId="0" fontId="5" fillId="9" borderId="15" xfId="0" applyFont="1" applyFill="1" applyBorder="1" applyAlignment="1" applyProtection="1">
      <alignment horizontal="left" vertical="center" wrapText="1" inden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6" fillId="2" borderId="5"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2" fillId="0" borderId="2" xfId="0" applyFont="1" applyBorder="1" applyAlignment="1" applyProtection="1">
      <alignment horizontal="right"/>
    </xf>
    <xf numFmtId="0" fontId="12" fillId="0" borderId="16"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5" fillId="0" borderId="33" xfId="0"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3" fillId="0" borderId="46" xfId="0" applyFont="1" applyBorder="1" applyProtection="1"/>
    <xf numFmtId="0" fontId="16"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399DEBCA-319B-4D30-9F8D-FFA75331F6C4}"/>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0</xdr:rowOff>
    </xdr:from>
    <xdr:to>
      <xdr:col>9</xdr:col>
      <xdr:colOff>4975860</xdr:colOff>
      <xdr:row>53</xdr:row>
      <xdr:rowOff>142875</xdr:rowOff>
    </xdr:to>
    <xdr:sp macro="" textlink="">
      <xdr:nvSpPr>
        <xdr:cNvPr id="2" name="TextBox 1">
          <a:extLst>
            <a:ext uri="{FF2B5EF4-FFF2-40B4-BE49-F238E27FC236}">
              <a16:creationId xmlns:a16="http://schemas.microsoft.com/office/drawing/2014/main" id="{DF87CD37-D407-46C1-BFDA-E8B5B65B9E55}"/>
            </a:ext>
          </a:extLst>
        </xdr:cNvPr>
        <xdr:cNvSpPr txBox="1"/>
      </xdr:nvSpPr>
      <xdr:spPr>
        <a:xfrm>
          <a:off x="0" y="14561344"/>
          <a:ext cx="10440829" cy="381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The consolidated financial statements of the Group have been prepared in accordance with International Financial Reporting Standards (IFRS) which were endorsed by the European Union (EU) under the historical cost convention, as modified by the revaluation of financial assets that have been measured at fair value and derivative financial instruments.</a:t>
          </a:r>
          <a:endParaRPr lang="hr-HR"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hr-HR" sz="1100">
            <a:solidFill>
              <a:schemeClr val="dk1"/>
            </a:solidFill>
            <a:effectLst/>
            <a:latin typeface="+mn-lt"/>
            <a:ea typeface="+mn-ea"/>
            <a:cs typeface="+mn-cs"/>
          </a:endParaRPr>
        </a:p>
        <a:p>
          <a:r>
            <a:rPr lang="en-GB" sz="1100">
              <a:solidFill>
                <a:schemeClr val="dk1"/>
              </a:solidFill>
              <a:effectLst/>
              <a:latin typeface="+mn-lt"/>
              <a:ea typeface="+mn-ea"/>
              <a:cs typeface="+mn-cs"/>
            </a:rPr>
            <a:t>The preparation of consolidated financial statements in conformity with IFRS which were endorsed by the EU requires the use of certain critical accounting estimates. It also requires management to exercise its judgement in the process of applying the Group’s accounting policies. The areas involving a higher degree of judgement or complexity, or areas where assumptions and estimates are significant to the consolidated financial statements, are disclosed in </a:t>
          </a:r>
          <a:r>
            <a:rPr lang="hr-HR" sz="1100">
              <a:solidFill>
                <a:schemeClr val="dk1"/>
              </a:solidFill>
              <a:effectLst/>
              <a:latin typeface="+mn-lt"/>
              <a:ea typeface="+mn-ea"/>
              <a:cs typeface="+mn-cs"/>
            </a:rPr>
            <a:t>the </a:t>
          </a:r>
          <a:r>
            <a:rPr lang="en-GB" sz="1100">
              <a:solidFill>
                <a:schemeClr val="dk1"/>
              </a:solidFill>
              <a:effectLst/>
              <a:latin typeface="+mn-lt"/>
              <a:ea typeface="+mn-ea"/>
              <a:cs typeface="+mn-cs"/>
            </a:rPr>
            <a:t>Note 4</a:t>
          </a:r>
          <a:r>
            <a:rPr lang="hr-HR" sz="1100">
              <a:solidFill>
                <a:schemeClr val="dk1"/>
              </a:solidFill>
              <a:effectLst/>
              <a:latin typeface="+mn-lt"/>
              <a:ea typeface="+mn-ea"/>
              <a:cs typeface="+mn-cs"/>
            </a:rPr>
            <a:t> of</a:t>
          </a:r>
          <a:r>
            <a:rPr lang="hr-HR" sz="1100" baseline="0">
              <a:solidFill>
                <a:schemeClr val="dk1"/>
              </a:solidFill>
              <a:effectLst/>
              <a:latin typeface="+mn-lt"/>
              <a:ea typeface="+mn-ea"/>
              <a:cs typeface="+mn-cs"/>
            </a:rPr>
            <a:t> audited consolidated financial statements.</a:t>
          </a:r>
          <a:endParaRPr lang="hr-HR" sz="1100">
            <a:solidFill>
              <a:schemeClr val="dk1"/>
            </a:solidFill>
            <a:effectLst/>
            <a:latin typeface="+mn-lt"/>
            <a:ea typeface="+mn-ea"/>
            <a:cs typeface="+mn-cs"/>
          </a:endParaRPr>
        </a:p>
        <a:p>
          <a:endParaRPr lang="hr-HR" sz="1100">
            <a:solidFill>
              <a:schemeClr val="dk1"/>
            </a:solidFill>
            <a:effectLst/>
            <a:latin typeface="+mn-lt"/>
            <a:ea typeface="+mn-ea"/>
            <a:cs typeface="+mn-cs"/>
          </a:endParaRPr>
        </a:p>
        <a:p>
          <a:r>
            <a:rPr lang="hr-HR" sz="1100">
              <a:solidFill>
                <a:schemeClr val="dk1"/>
              </a:solidFill>
              <a:effectLst/>
              <a:latin typeface="+mn-lt"/>
              <a:ea typeface="+mn-ea"/>
              <a:cs typeface="+mn-cs"/>
            </a:rPr>
            <a:t>Information</a:t>
          </a:r>
          <a:r>
            <a:rPr lang="hr-HR" sz="1100" baseline="0">
              <a:solidFill>
                <a:schemeClr val="dk1"/>
              </a:solidFill>
              <a:effectLst/>
              <a:latin typeface="+mn-lt"/>
              <a:ea typeface="+mn-ea"/>
              <a:cs typeface="+mn-cs"/>
            </a:rPr>
            <a:t> </a:t>
          </a:r>
          <a:r>
            <a:rPr lang="hr-HR" sz="1100">
              <a:solidFill>
                <a:schemeClr val="dk1"/>
              </a:solidFill>
              <a:effectLst/>
              <a:latin typeface="+mn-lt"/>
              <a:ea typeface="+mn-ea"/>
              <a:cs typeface="+mn-cs"/>
            </a:rPr>
            <a:t>required by IFRSs that is not presented elsewhere in the statement of financial position, statement of comprehensive income, statement of cash flows and statement of changes in equity are disclosed in the Notes 3 to 32</a:t>
          </a:r>
          <a:r>
            <a:rPr lang="hr-HR" sz="1100" baseline="0">
              <a:solidFill>
                <a:schemeClr val="dk1"/>
              </a:solidFill>
              <a:effectLst/>
              <a:latin typeface="+mn-lt"/>
              <a:ea typeface="+mn-ea"/>
              <a:cs typeface="+mn-cs"/>
            </a:rPr>
            <a:t> </a:t>
          </a:r>
          <a:r>
            <a:rPr lang="hr-HR" sz="1100">
              <a:solidFill>
                <a:schemeClr val="dk1"/>
              </a:solidFill>
              <a:effectLst/>
              <a:latin typeface="+mn-lt"/>
              <a:ea typeface="+mn-ea"/>
              <a:cs typeface="+mn-cs"/>
            </a:rPr>
            <a:t>of</a:t>
          </a:r>
          <a:r>
            <a:rPr lang="hr-HR" sz="1100" baseline="0">
              <a:solidFill>
                <a:schemeClr val="dk1"/>
              </a:solidFill>
              <a:effectLst/>
              <a:latin typeface="+mn-lt"/>
              <a:ea typeface="+mn-ea"/>
              <a:cs typeface="+mn-cs"/>
            </a:rPr>
            <a:t> audited consolidated financial statements.</a:t>
          </a:r>
          <a:endParaRPr lang="hr-HR" sz="1100">
            <a:solidFill>
              <a:schemeClr val="dk1"/>
            </a:solidFill>
            <a:effectLst/>
            <a:latin typeface="+mn-lt"/>
            <a:ea typeface="+mn-ea"/>
            <a:cs typeface="+mn-cs"/>
          </a:endParaRPr>
        </a:p>
        <a:p>
          <a:endParaRPr lang="hr-HR"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hr-HR" sz="1100">
              <a:solidFill>
                <a:schemeClr val="dk1"/>
              </a:solidFill>
              <a:effectLst/>
              <a:latin typeface="+mn-lt"/>
              <a:ea typeface="+mn-ea"/>
              <a:cs typeface="+mn-cs"/>
            </a:rPr>
            <a:t>Issuer’s name, registered office (address), legal form, country of establishment, entity’s registration number are</a:t>
          </a:r>
          <a:r>
            <a:rPr lang="hr-HR" sz="1100" baseline="0">
              <a:solidFill>
                <a:schemeClr val="dk1"/>
              </a:solidFill>
              <a:effectLst/>
              <a:latin typeface="+mn-lt"/>
              <a:ea typeface="+mn-ea"/>
              <a:cs typeface="+mn-cs"/>
            </a:rPr>
            <a:t> disclosed in the sheet General data of this document and in the Note 1 of</a:t>
          </a:r>
          <a:r>
            <a:rPr lang="hr-HR" sz="1100">
              <a:solidFill>
                <a:schemeClr val="dk1"/>
              </a:solidFill>
              <a:effectLst/>
              <a:latin typeface="+mn-lt"/>
              <a:ea typeface="+mn-ea"/>
              <a:cs typeface="+mn-cs"/>
            </a:rPr>
            <a:t> </a:t>
          </a:r>
          <a:r>
            <a:rPr lang="hr-HR" sz="1100" baseline="0">
              <a:solidFill>
                <a:schemeClr val="dk1"/>
              </a:solidFill>
              <a:effectLst/>
              <a:latin typeface="+mn-lt"/>
              <a:ea typeface="+mn-ea"/>
              <a:cs typeface="+mn-cs"/>
            </a:rPr>
            <a:t>audited consolidated financial statements.</a:t>
          </a:r>
          <a:endParaRPr lang="hr-HR" sz="1100">
            <a:solidFill>
              <a:schemeClr val="dk1"/>
            </a:solidFill>
            <a:effectLst/>
            <a:latin typeface="+mn-lt"/>
            <a:ea typeface="+mn-ea"/>
            <a:cs typeface="+mn-cs"/>
          </a:endParaRPr>
        </a:p>
        <a:p>
          <a:endParaRPr lang="hr-HR" sz="1100">
            <a:solidFill>
              <a:schemeClr val="dk1"/>
            </a:solidFill>
            <a:effectLst/>
            <a:latin typeface="+mn-lt"/>
            <a:ea typeface="+mn-ea"/>
            <a:cs typeface="+mn-cs"/>
          </a:endParaRPr>
        </a:p>
        <a:p>
          <a:r>
            <a:rPr lang="hr-HR" sz="1100">
              <a:solidFill>
                <a:schemeClr val="dk1"/>
              </a:solidFill>
              <a:effectLst/>
              <a:latin typeface="+mn-lt"/>
              <a:ea typeface="+mn-ea"/>
              <a:cs typeface="+mn-cs"/>
            </a:rPr>
            <a:t>Adopted accounting policies are explained</a:t>
          </a:r>
          <a:r>
            <a:rPr lang="hr-HR" sz="1100" baseline="0">
              <a:solidFill>
                <a:schemeClr val="dk1"/>
              </a:solidFill>
              <a:effectLst/>
              <a:latin typeface="+mn-lt"/>
              <a:ea typeface="+mn-ea"/>
              <a:cs typeface="+mn-cs"/>
            </a:rPr>
            <a:t> in the Notes </a:t>
          </a:r>
          <a:r>
            <a:rPr lang="hr-HR" sz="1100">
              <a:solidFill>
                <a:schemeClr val="dk1"/>
              </a:solidFill>
              <a:effectLst/>
              <a:latin typeface="+mn-lt"/>
              <a:ea typeface="+mn-ea"/>
              <a:cs typeface="+mn-cs"/>
            </a:rPr>
            <a:t>2.2. to 2.26</a:t>
          </a:r>
          <a:r>
            <a:rPr lang="hr-HR" sz="1100" baseline="0">
              <a:solidFill>
                <a:schemeClr val="dk1"/>
              </a:solidFill>
              <a:effectLst/>
              <a:latin typeface="+mn-lt"/>
              <a:ea typeface="+mn-ea"/>
              <a:cs typeface="+mn-cs"/>
            </a:rPr>
            <a:t> </a:t>
          </a:r>
          <a:r>
            <a:rPr lang="hr-HR" sz="1100">
              <a:solidFill>
                <a:schemeClr val="dk1"/>
              </a:solidFill>
              <a:effectLst/>
              <a:latin typeface="+mn-lt"/>
              <a:ea typeface="+mn-ea"/>
              <a:cs typeface="+mn-cs"/>
            </a:rPr>
            <a:t>of</a:t>
          </a:r>
          <a:r>
            <a:rPr lang="hr-HR" sz="1100" baseline="0">
              <a:solidFill>
                <a:schemeClr val="dk1"/>
              </a:solidFill>
              <a:effectLst/>
              <a:latin typeface="+mn-lt"/>
              <a:ea typeface="+mn-ea"/>
              <a:cs typeface="+mn-cs"/>
            </a:rPr>
            <a:t> audited consolidated financial statements.</a:t>
          </a:r>
        </a:p>
        <a:p>
          <a:endParaRPr lang="hr-HR" sz="1100">
            <a:solidFill>
              <a:schemeClr val="dk1"/>
            </a:solidFill>
            <a:effectLst/>
            <a:latin typeface="+mn-lt"/>
            <a:ea typeface="+mn-ea"/>
            <a:cs typeface="+mn-cs"/>
          </a:endParaRPr>
        </a:p>
        <a:p>
          <a:r>
            <a:rPr lang="hr-HR" sz="1100">
              <a:solidFill>
                <a:schemeClr val="dk1"/>
              </a:solidFill>
              <a:effectLst/>
              <a:latin typeface="+mn-lt"/>
              <a:ea typeface="+mn-ea"/>
              <a:cs typeface="+mn-cs"/>
            </a:rPr>
            <a:t>Financial commitments at the</a:t>
          </a:r>
          <a:r>
            <a:rPr lang="hr-HR" sz="1100" baseline="0">
              <a:solidFill>
                <a:schemeClr val="dk1"/>
              </a:solidFill>
              <a:effectLst/>
              <a:latin typeface="+mn-lt"/>
              <a:ea typeface="+mn-ea"/>
              <a:cs typeface="+mn-cs"/>
            </a:rPr>
            <a:t> consolidated level in term of</a:t>
          </a:r>
          <a:r>
            <a:rPr lang="hr-HR" sz="1100">
              <a:solidFill>
                <a:schemeClr val="dk1"/>
              </a:solidFill>
              <a:effectLst/>
              <a:latin typeface="+mn-lt"/>
              <a:ea typeface="+mn-ea"/>
              <a:cs typeface="+mn-cs"/>
            </a:rPr>
            <a:t> guarantees that are not included in the balance sheet are not material and</a:t>
          </a:r>
          <a:r>
            <a:rPr lang="hr-HR" sz="1100" baseline="0">
              <a:solidFill>
                <a:schemeClr val="dk1"/>
              </a:solidFill>
              <a:effectLst/>
              <a:latin typeface="+mn-lt"/>
              <a:ea typeface="+mn-ea"/>
              <a:cs typeface="+mn-cs"/>
            </a:rPr>
            <a:t> Management Board believes that possibility of any outflow is remote.</a:t>
          </a:r>
          <a:r>
            <a:rPr lang="hr-HR" sz="1100">
              <a:solidFill>
                <a:schemeClr val="dk1"/>
              </a:solidFill>
              <a:effectLst/>
              <a:latin typeface="+mn-lt"/>
              <a:ea typeface="+mn-ea"/>
              <a:cs typeface="+mn-cs"/>
            </a:rPr>
            <a:t> Group has no commitments concerning pensions that</a:t>
          </a:r>
          <a:r>
            <a:rPr lang="hr-HR" sz="1100" baseline="0">
              <a:solidFill>
                <a:schemeClr val="dk1"/>
              </a:solidFill>
              <a:effectLst/>
              <a:latin typeface="+mn-lt"/>
              <a:ea typeface="+mn-ea"/>
              <a:cs typeface="+mn-cs"/>
            </a:rPr>
            <a:t> are </a:t>
          </a:r>
          <a:r>
            <a:rPr lang="hr-HR" sz="1100">
              <a:solidFill>
                <a:schemeClr val="dk1"/>
              </a:solidFill>
              <a:effectLst/>
              <a:latin typeface="+mn-lt"/>
              <a:ea typeface="+mn-ea"/>
              <a:cs typeface="+mn-cs"/>
            </a:rPr>
            <a:t>in</a:t>
          </a:r>
          <a:r>
            <a:rPr lang="hr-HR" sz="1100" baseline="0">
              <a:solidFill>
                <a:schemeClr val="dk1"/>
              </a:solidFill>
              <a:effectLst/>
              <a:latin typeface="+mn-lt"/>
              <a:ea typeface="+mn-ea"/>
              <a:cs typeface="+mn-cs"/>
            </a:rPr>
            <a:t> scope of IAS 19.</a:t>
          </a:r>
        </a:p>
        <a:p>
          <a:endParaRPr lang="hr-HR"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hr-HR" sz="1100">
              <a:solidFill>
                <a:schemeClr val="dk1"/>
              </a:solidFill>
              <a:effectLst/>
              <a:latin typeface="+mn-lt"/>
              <a:ea typeface="+mn-ea"/>
              <a:cs typeface="+mn-cs"/>
            </a:rPr>
            <a:t>Group has no advances and credits granted to the members of the administrative, managerial and supervisory bodies, as well as commitments entered into on their behalf by way of guarantees of any kind.</a:t>
          </a:r>
          <a:endParaRPr lang="hr-HR" sz="1100" baseline="0">
            <a:solidFill>
              <a:schemeClr val="dk1"/>
            </a:solidFill>
            <a:effectLst/>
            <a:latin typeface="+mn-lt"/>
            <a:ea typeface="+mn-ea"/>
            <a:cs typeface="+mn-cs"/>
          </a:endParaRPr>
        </a:p>
        <a:p>
          <a:endParaRPr lang="hr-HR" sz="1100" baseline="0">
            <a:solidFill>
              <a:schemeClr val="dk1"/>
            </a:solidFill>
            <a:effectLst/>
            <a:latin typeface="+mn-lt"/>
            <a:ea typeface="+mn-ea"/>
            <a:cs typeface="+mn-cs"/>
          </a:endParaRPr>
        </a:p>
        <a:p>
          <a:endParaRPr lang="hr-HR" sz="1100" baseline="0">
            <a:solidFill>
              <a:schemeClr val="dk1"/>
            </a:solidFill>
            <a:effectLst/>
            <a:latin typeface="+mn-lt"/>
            <a:ea typeface="+mn-ea"/>
            <a:cs typeface="+mn-cs"/>
          </a:endParaRPr>
        </a:p>
        <a:p>
          <a:endParaRPr lang="hr-HR" sz="1100">
            <a:solidFill>
              <a:schemeClr val="dk1"/>
            </a:solidFill>
            <a:effectLst/>
            <a:latin typeface="+mn-lt"/>
            <a:ea typeface="+mn-ea"/>
            <a:cs typeface="+mn-cs"/>
          </a:endParaRPr>
        </a:p>
        <a:p>
          <a:endParaRPr lang="hr-HR" sz="1100"/>
        </a:p>
      </xdr:txBody>
    </xdr:sp>
    <xdr:clientData/>
  </xdr:twoCellAnchor>
  <xdr:twoCellAnchor>
    <xdr:from>
      <xdr:col>0</xdr:col>
      <xdr:colOff>0</xdr:colOff>
      <xdr:row>54</xdr:row>
      <xdr:rowOff>119062</xdr:rowOff>
    </xdr:from>
    <xdr:to>
      <xdr:col>9</xdr:col>
      <xdr:colOff>4968240</xdr:colOff>
      <xdr:row>90</xdr:row>
      <xdr:rowOff>23813</xdr:rowOff>
    </xdr:to>
    <xdr:sp macro="" textlink="">
      <xdr:nvSpPr>
        <xdr:cNvPr id="3" name="TextBox 2">
          <a:extLst>
            <a:ext uri="{FF2B5EF4-FFF2-40B4-BE49-F238E27FC236}">
              <a16:creationId xmlns:a16="http://schemas.microsoft.com/office/drawing/2014/main" id="{83AE6FA7-6A77-42DC-9464-3FDD96384F66}"/>
            </a:ext>
          </a:extLst>
        </xdr:cNvPr>
        <xdr:cNvSpPr txBox="1"/>
      </xdr:nvSpPr>
      <xdr:spPr>
        <a:xfrm>
          <a:off x="0" y="18514218"/>
          <a:ext cx="10433209" cy="5905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editAs="oneCell">
    <xdr:from>
      <xdr:col>0</xdr:col>
      <xdr:colOff>0</xdr:colOff>
      <xdr:row>56</xdr:row>
      <xdr:rowOff>35720</xdr:rowOff>
    </xdr:from>
    <xdr:to>
      <xdr:col>7</xdr:col>
      <xdr:colOff>455108</xdr:colOff>
      <xdr:row>69</xdr:row>
      <xdr:rowOff>154780</xdr:rowOff>
    </xdr:to>
    <xdr:pic>
      <xdr:nvPicPr>
        <xdr:cNvPr id="4" name="Picture 3">
          <a:extLst>
            <a:ext uri="{FF2B5EF4-FFF2-40B4-BE49-F238E27FC236}">
              <a16:creationId xmlns:a16="http://schemas.microsoft.com/office/drawing/2014/main" id="{47A2078A-C10B-4923-8A73-79975680CFA1}"/>
            </a:ext>
          </a:extLst>
        </xdr:cNvPr>
        <xdr:cNvPicPr>
          <a:picLocks noChangeAspect="1"/>
        </xdr:cNvPicPr>
      </xdr:nvPicPr>
      <xdr:blipFill rotWithShape="1">
        <a:blip xmlns:r="http://schemas.openxmlformats.org/officeDocument/2006/relationships" r:embed="rId1"/>
        <a:srcRect l="30408" t="34263" r="26033" b="28116"/>
        <a:stretch/>
      </xdr:blipFill>
      <xdr:spPr>
        <a:xfrm>
          <a:off x="0" y="18764251"/>
          <a:ext cx="4705639" cy="2285998"/>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8</xdr:col>
      <xdr:colOff>333376</xdr:colOff>
      <xdr:row>56</xdr:row>
      <xdr:rowOff>35720</xdr:rowOff>
    </xdr:from>
    <xdr:to>
      <xdr:col>9</xdr:col>
      <xdr:colOff>4250531</xdr:colOff>
      <xdr:row>69</xdr:row>
      <xdr:rowOff>130970</xdr:rowOff>
    </xdr:to>
    <xdr:pic>
      <xdr:nvPicPr>
        <xdr:cNvPr id="6" name="Picture 5">
          <a:extLst>
            <a:ext uri="{FF2B5EF4-FFF2-40B4-BE49-F238E27FC236}">
              <a16:creationId xmlns:a16="http://schemas.microsoft.com/office/drawing/2014/main" id="{2BDC2C5E-F54C-4F01-A3ED-0A4B05441132}"/>
            </a:ext>
          </a:extLst>
        </xdr:cNvPr>
        <xdr:cNvPicPr>
          <a:picLocks noChangeAspect="1"/>
        </xdr:cNvPicPr>
      </xdr:nvPicPr>
      <xdr:blipFill rotWithShape="1">
        <a:blip xmlns:r="http://schemas.openxmlformats.org/officeDocument/2006/relationships" r:embed="rId2"/>
        <a:srcRect l="28715" t="40283" r="26097" b="19550"/>
        <a:stretch/>
      </xdr:blipFill>
      <xdr:spPr>
        <a:xfrm>
          <a:off x="5191126" y="18764251"/>
          <a:ext cx="4524374" cy="2262188"/>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0</xdr:col>
      <xdr:colOff>0</xdr:colOff>
      <xdr:row>91</xdr:row>
      <xdr:rowOff>11907</xdr:rowOff>
    </xdr:from>
    <xdr:to>
      <xdr:col>9</xdr:col>
      <xdr:colOff>4899660</xdr:colOff>
      <xdr:row>170</xdr:row>
      <xdr:rowOff>57150</xdr:rowOff>
    </xdr:to>
    <xdr:sp macro="" textlink="">
      <xdr:nvSpPr>
        <xdr:cNvPr id="9" name="TextBox 8">
          <a:extLst>
            <a:ext uri="{FF2B5EF4-FFF2-40B4-BE49-F238E27FC236}">
              <a16:creationId xmlns:a16="http://schemas.microsoft.com/office/drawing/2014/main" id="{7066132F-4704-48C0-A2ED-6CC268AD01FC}"/>
            </a:ext>
          </a:extLst>
        </xdr:cNvPr>
        <xdr:cNvSpPr txBox="1"/>
      </xdr:nvSpPr>
      <xdr:spPr>
        <a:xfrm>
          <a:off x="0" y="23148132"/>
          <a:ext cx="10386060" cy="128373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a:t>Amounts owed by the Group</a:t>
          </a:r>
          <a:r>
            <a:rPr lang="hr-HR" sz="1100" baseline="0"/>
            <a:t> </a:t>
          </a:r>
          <a:r>
            <a:rPr lang="hr-HR" sz="1100"/>
            <a:t>and falling due after more than five years relate to lease liabilities.</a:t>
          </a:r>
        </a:p>
        <a:p>
          <a:endParaRPr lang="hr-HR" sz="1100" baseline="0"/>
        </a:p>
        <a:p>
          <a:endParaRPr lang="hr-HR" sz="1100" baseline="0"/>
        </a:p>
        <a:p>
          <a:endParaRPr lang="hr-HR" sz="1100" baseline="0"/>
        </a:p>
        <a:p>
          <a:endParaRPr lang="hr-HR" sz="1100" baseline="0"/>
        </a:p>
        <a:p>
          <a:endParaRPr lang="hr-HR" sz="1100" baseline="0"/>
        </a:p>
        <a:p>
          <a:endParaRPr lang="hr-HR" sz="1100" baseline="0"/>
        </a:p>
        <a:p>
          <a:endParaRPr lang="hr-HR" sz="1100" baseline="0"/>
        </a:p>
        <a:p>
          <a:endParaRPr lang="hr-HR" sz="1100" baseline="0"/>
        </a:p>
        <a:p>
          <a:endParaRPr lang="hr-HR" sz="1100" baseline="0"/>
        </a:p>
        <a:p>
          <a:endParaRPr lang="hr-HR" sz="1100" baseline="0"/>
        </a:p>
        <a:p>
          <a:endParaRPr lang="hr-HR" sz="1100" baseline="0"/>
        </a:p>
        <a:p>
          <a:endParaRPr lang="hr-HR" sz="1100" baseline="0"/>
        </a:p>
        <a:p>
          <a:r>
            <a:rPr lang="en-GB" sz="1100">
              <a:solidFill>
                <a:schemeClr val="dk1"/>
              </a:solidFill>
              <a:effectLst/>
              <a:latin typeface="+mn-lt"/>
              <a:ea typeface="+mn-ea"/>
              <a:cs typeface="+mn-cs"/>
            </a:rPr>
            <a:t>Borrowings from financial institutions are secured by pledges over property, plant and equipment</a:t>
          </a:r>
          <a:r>
            <a:rPr lang="hr-HR" sz="1100">
              <a:solidFill>
                <a:schemeClr val="dk1"/>
              </a:solidFill>
              <a:effectLst/>
              <a:latin typeface="+mn-lt"/>
              <a:ea typeface="+mn-ea"/>
              <a:cs typeface="+mn-cs"/>
            </a:rPr>
            <a:t> </a:t>
          </a:r>
          <a:r>
            <a:rPr lang="en-GB" sz="1100">
              <a:solidFill>
                <a:schemeClr val="dk1"/>
              </a:solidFill>
              <a:effectLst/>
              <a:latin typeface="+mn-lt"/>
              <a:ea typeface="+mn-ea"/>
              <a:cs typeface="+mn-cs"/>
            </a:rPr>
            <a:t>with a net book value of HRK 177,509 thousand as at 31 December 2020 (2019: HRK 192,831 thousand)</a:t>
          </a:r>
          <a:r>
            <a:rPr lang="hr-HR" sz="1100">
              <a:solidFill>
                <a:schemeClr val="dk1"/>
              </a:solidFill>
              <a:effectLst/>
              <a:latin typeface="+mn-lt"/>
              <a:ea typeface="+mn-ea"/>
              <a:cs typeface="+mn-cs"/>
            </a:rPr>
            <a:t>,</a:t>
          </a:r>
          <a:r>
            <a:rPr lang="en-GB" sz="1100">
              <a:solidFill>
                <a:schemeClr val="dk1"/>
              </a:solidFill>
              <a:effectLst/>
              <a:latin typeface="+mn-lt"/>
              <a:ea typeface="+mn-ea"/>
              <a:cs typeface="+mn-cs"/>
            </a:rPr>
            <a:t> intangible assets with a net book value of HRK 565,252 thousand as at 31 December 2020 (2019: HRK 581,470 thousand) and shares of Atlantic Trade d.o.o. Zagreb and its subsidiaries: Atlantic Droga Kolinska d.o.o.,</a:t>
          </a:r>
          <a:r>
            <a:rPr lang="hr-HR" sz="1100">
              <a:solidFill>
                <a:schemeClr val="dk1"/>
              </a:solidFill>
              <a:effectLst/>
              <a:latin typeface="+mn-lt"/>
              <a:ea typeface="+mn-ea"/>
              <a:cs typeface="+mn-cs"/>
            </a:rPr>
            <a:t> Ljubljana,</a:t>
          </a:r>
          <a:r>
            <a:rPr lang="en-GB" sz="1100">
              <a:solidFill>
                <a:schemeClr val="dk1"/>
              </a:solidFill>
              <a:effectLst/>
              <a:latin typeface="+mn-lt"/>
              <a:ea typeface="+mn-ea"/>
              <a:cs typeface="+mn-cs"/>
            </a:rPr>
            <a:t> Atlantic Grand d.o.o.</a:t>
          </a:r>
          <a:r>
            <a:rPr lang="hr-HR" sz="1100">
              <a:solidFill>
                <a:schemeClr val="dk1"/>
              </a:solidFill>
              <a:effectLst/>
              <a:latin typeface="+mn-lt"/>
              <a:ea typeface="+mn-ea"/>
              <a:cs typeface="+mn-cs"/>
            </a:rPr>
            <a:t>, Belgrade</a:t>
          </a:r>
          <a:r>
            <a:rPr lang="en-GB" sz="1100">
              <a:solidFill>
                <a:schemeClr val="dk1"/>
              </a:solidFill>
              <a:effectLst/>
              <a:latin typeface="+mn-lt"/>
              <a:ea typeface="+mn-ea"/>
              <a:cs typeface="+mn-cs"/>
            </a:rPr>
            <a:t> and Atlantic Štark d.o.o.</a:t>
          </a:r>
          <a:r>
            <a:rPr lang="hr-HR" sz="1100">
              <a:solidFill>
                <a:schemeClr val="dk1"/>
              </a:solidFill>
              <a:effectLst/>
              <a:latin typeface="+mn-lt"/>
              <a:ea typeface="+mn-ea"/>
              <a:cs typeface="+mn-cs"/>
            </a:rPr>
            <a:t>, Belgrade</a:t>
          </a:r>
          <a:r>
            <a:rPr lang="en-GB" sz="1100">
              <a:solidFill>
                <a:schemeClr val="dk1"/>
              </a:solidFill>
              <a:effectLst/>
              <a:latin typeface="+mn-lt"/>
              <a:ea typeface="+mn-ea"/>
              <a:cs typeface="+mn-cs"/>
            </a:rPr>
            <a:t>. Total net assets value of Atlantic Trade d.o.o. sub-consolidation as at 31 December 2020 was HRK 2,156,122 thousand (2019: HRK 2,041,618 thousand).</a:t>
          </a:r>
          <a:endParaRPr lang="hr-HR" sz="1100">
            <a:solidFill>
              <a:schemeClr val="dk1"/>
            </a:solidFill>
            <a:effectLst/>
            <a:latin typeface="+mn-lt"/>
            <a:ea typeface="+mn-ea"/>
            <a:cs typeface="+mn-cs"/>
          </a:endParaRPr>
        </a:p>
        <a:p>
          <a:endParaRPr lang="hr-HR"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In 2020, the average number of employees </a:t>
          </a:r>
          <a:r>
            <a:rPr lang="hr-HR" sz="1100">
              <a:solidFill>
                <a:schemeClr val="dk1"/>
              </a:solidFill>
              <a:effectLst/>
              <a:latin typeface="+mn-lt"/>
              <a:ea typeface="+mn-ea"/>
              <a:cs typeface="+mn-cs"/>
            </a:rPr>
            <a:t>in the Group </a:t>
          </a:r>
          <a:r>
            <a:rPr lang="en-GB" sz="1100">
              <a:solidFill>
                <a:schemeClr val="dk1"/>
              </a:solidFill>
              <a:effectLst/>
              <a:latin typeface="+mn-lt"/>
              <a:ea typeface="+mn-ea"/>
              <a:cs typeface="+mn-cs"/>
            </a:rPr>
            <a:t>was 5,409 (2019: 5,557)</a:t>
          </a:r>
          <a:r>
            <a:rPr lang="hr-HR" sz="1100">
              <a:solidFill>
                <a:schemeClr val="dk1"/>
              </a:solidFill>
              <a:effectLst/>
              <a:latin typeface="+mn-lt"/>
              <a:ea typeface="+mn-ea"/>
              <a:cs typeface="+mn-cs"/>
            </a:rPr>
            <a:t>. Group does not</a:t>
          </a:r>
          <a:r>
            <a:rPr lang="hr-HR" sz="1100" baseline="0">
              <a:solidFill>
                <a:schemeClr val="dk1"/>
              </a:solidFill>
              <a:effectLst/>
              <a:latin typeface="+mn-lt"/>
              <a:ea typeface="+mn-ea"/>
              <a:cs typeface="+mn-cs"/>
            </a:rPr>
            <a:t> categorise employees.</a:t>
          </a:r>
          <a:endParaRPr lang="hr-HR" sz="1100">
            <a:solidFill>
              <a:schemeClr val="dk1"/>
            </a:solidFill>
            <a:effectLst/>
            <a:latin typeface="+mn-lt"/>
            <a:ea typeface="+mn-ea"/>
            <a:cs typeface="+mn-cs"/>
          </a:endParaRPr>
        </a:p>
        <a:p>
          <a:endParaRPr lang="hr-HR" sz="1100"/>
        </a:p>
        <a:p>
          <a:r>
            <a:rPr lang="hr-HR" sz="1100"/>
            <a:t>No cost of salaries</a:t>
          </a:r>
          <a:r>
            <a:rPr lang="hr-HR" sz="1100" baseline="0"/>
            <a:t> was capitalised in 2020.</a:t>
          </a:r>
        </a:p>
        <a:p>
          <a:endParaRPr lang="hr-HR" sz="1100"/>
        </a:p>
        <a:p>
          <a:r>
            <a:rPr lang="en-GB" sz="1100">
              <a:solidFill>
                <a:schemeClr val="dk1"/>
              </a:solidFill>
              <a:effectLst/>
              <a:latin typeface="+mn-lt"/>
              <a:ea typeface="+mn-ea"/>
              <a:cs typeface="+mn-cs"/>
            </a:rPr>
            <a:t>In 2020 members of the Management Board received total gross amount of HRK 17,794 thousand relating to salaries and bonuses (2019: HRK 11,841 thousand).</a:t>
          </a:r>
          <a:endParaRPr lang="hr-HR"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hr-HR"/>
            <a:t>The members of the Supervisory Board have been remunerated for their work and have the right to remuneration appropriate to the period of their engagement and the tasks performed, as well as the Company’s situation and business performance. In line with the above, in 2020 members of the Supervisory Board received remuneration in the following gross amount: Mr. Zdenko Adrović, a total of HRK 348,724.99; Mr. Siniša Petrović, a total of HRK 242,630.69; Ms. Anja Svetina Nabergoj, a total of HRK 180,000.00, Ms. Monika Schulze, a total of HRK 180,000.00, Mr. Franz Jozef Flosbach, a total of HRK 153,513.25; Mr. Aleksandar Pekeč, a total of HRK 164,430.21 and Mr. Lars Peter Håkansson, a total of HRK 180,000.00.</a:t>
          </a:r>
        </a:p>
        <a:p>
          <a:pPr marL="0" marR="0" lvl="0" indent="0" defTabSz="914400" eaLnBrk="1" fontAlgn="auto" latinLnBrk="0" hangingPunct="1">
            <a:lnSpc>
              <a:spcPct val="100000"/>
            </a:lnSpc>
            <a:spcBef>
              <a:spcPts val="0"/>
            </a:spcBef>
            <a:spcAft>
              <a:spcPts val="0"/>
            </a:spcAft>
            <a:buClrTx/>
            <a:buSzTx/>
            <a:buFontTx/>
            <a:buNone/>
            <a:tabLst/>
            <a:defRPr/>
          </a:pPr>
          <a:r>
            <a:rPr lang="hr-HR"/>
            <a:t>The members of the Committees who are not members of the Supervisory Board have received remuneration for their work and contribution to the functioning of the Supervisory Board of Atlantic Grupa. In 2020, Ms. Nina Tepeš received remuneration in the total gross amount of HRK 35,739.12, Mr. Marko Lesić in the total gross amount of HRK 6,200.40, and Mr. Zoran Sušanj in the total gross amount of HRK 11,695.92.</a:t>
          </a:r>
          <a:endParaRPr lang="hr-HR"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hr-HR" sz="1100">
            <a:solidFill>
              <a:schemeClr val="dk1"/>
            </a:solidFill>
            <a:effectLst/>
            <a:latin typeface="+mn-lt"/>
            <a:ea typeface="+mn-ea"/>
            <a:cs typeface="+mn-cs"/>
          </a:endParaRPr>
        </a:p>
        <a:p>
          <a:r>
            <a:rPr lang="hr-HR" sz="1100"/>
            <a:t>Provision for deferred tax,</a:t>
          </a:r>
          <a:r>
            <a:rPr lang="hr-HR" sz="1100" baseline="0"/>
            <a:t> </a:t>
          </a:r>
          <a:r>
            <a:rPr lang="hr-HR" sz="1100"/>
            <a:t>the deferred tax balances at the end of the financial year, and the movement in those balances during the financial year are</a:t>
          </a:r>
          <a:r>
            <a:rPr lang="hr-HR" sz="1100" baseline="0"/>
            <a:t> disclosed in the Note 25 of audited consolidated financial statements.</a:t>
          </a:r>
          <a:endParaRPr lang="hr-HR" sz="1100"/>
        </a:p>
        <a:p>
          <a:endParaRPr lang="hr-HR" sz="1100" baseline="0"/>
        </a:p>
        <a:p>
          <a:r>
            <a:rPr lang="hr-HR" sz="1100" baseline="0"/>
            <a:t>Group has no participating interest.</a:t>
          </a:r>
        </a:p>
        <a:p>
          <a:r>
            <a:rPr lang="hr-HR" sz="1100" baseline="0">
              <a:solidFill>
                <a:schemeClr val="dk1"/>
              </a:solidFill>
              <a:effectLst/>
              <a:latin typeface="+mn-lt"/>
              <a:ea typeface="+mn-ea"/>
              <a:cs typeface="+mn-cs"/>
            </a:rPr>
            <a:t>There were no shares subscribed during the financial year within the limits of the authorised capital.</a:t>
          </a:r>
          <a:endParaRPr lang="hr-HR">
            <a:effectLst/>
          </a:endParaRPr>
        </a:p>
        <a:p>
          <a:r>
            <a:rPr lang="hr-HR" sz="1100" baseline="0">
              <a:solidFill>
                <a:schemeClr val="dk1"/>
              </a:solidFill>
              <a:effectLst/>
              <a:latin typeface="+mn-lt"/>
              <a:ea typeface="+mn-ea"/>
              <a:cs typeface="+mn-cs"/>
            </a:rPr>
            <a:t>There is no more than one class of shares.</a:t>
          </a:r>
          <a:endParaRPr lang="hr-HR" sz="1100" baseline="0"/>
        </a:p>
        <a:p>
          <a:r>
            <a:rPr lang="hr-HR" sz="1100" baseline="0"/>
            <a:t>Group has no participation certificates, </a:t>
          </a:r>
          <a:r>
            <a:rPr lang="hr-HR" sz="1100" baseline="0">
              <a:solidFill>
                <a:schemeClr val="dk1"/>
              </a:solidFill>
              <a:effectLst/>
              <a:latin typeface="+mn-lt"/>
              <a:ea typeface="+mn-ea"/>
              <a:cs typeface="+mn-cs"/>
            </a:rPr>
            <a:t>convertible debentures, warrants, options or similar securities or rights.</a:t>
          </a:r>
        </a:p>
        <a:p>
          <a:r>
            <a:rPr lang="hr-HR" sz="1100" baseline="0"/>
            <a:t>Group has no shares in companies having unlimited liability.</a:t>
          </a:r>
        </a:p>
        <a:p>
          <a:r>
            <a:rPr lang="hr-HR" sz="1100"/>
            <a:t>Issuer's consolidated financial</a:t>
          </a:r>
          <a:r>
            <a:rPr lang="hr-HR" sz="1100" baseline="0"/>
            <a:t> statements are the largest group of companies and Issuer is not controlled member of any group.</a:t>
          </a:r>
        </a:p>
        <a:p>
          <a:endParaRPr lang="hr-HR" sz="1100" baseline="0"/>
        </a:p>
        <a:p>
          <a:pPr marL="0" marR="0" lvl="0" indent="0" defTabSz="914400" eaLnBrk="1" fontAlgn="auto" latinLnBrk="0" hangingPunct="1">
            <a:lnSpc>
              <a:spcPct val="100000"/>
            </a:lnSpc>
            <a:spcBef>
              <a:spcPts val="0"/>
            </a:spcBef>
            <a:spcAft>
              <a:spcPts val="0"/>
            </a:spcAft>
            <a:buClrTx/>
            <a:buSzTx/>
            <a:buFontTx/>
            <a:buNone/>
            <a:tabLst/>
            <a:defRPr/>
          </a:pPr>
          <a:r>
            <a:rPr lang="hr-HR" sz="1100">
              <a:solidFill>
                <a:schemeClr val="dk1"/>
              </a:solidFill>
              <a:effectLst/>
              <a:latin typeface="+mn-lt"/>
              <a:ea typeface="+mn-ea"/>
              <a:cs typeface="+mn-cs"/>
            </a:rPr>
            <a:t>The audited separate and consolidated financial statements for 2020 will be submitted to the Supervisory Board for examination and propose that the Supervisory Board give its approval at the meeting scheduled according to the published calendar of events (May 3, 2021). Following the decision of the Supervisory Board, the Company's Management Board will at the same time, at the meeting of the Supervisory Board scheduled according to the published calendar of events (May 3, 2021), initiate the Supervisory Board a proposal for a decision on the use of profits to take a stand. The decision of the Supervisory Board of the Company on approval of the annual reports and, consequently, the proposal of the Management Board and the Supervisory Board on the use of profits, will be published in accordance with Article 463, paragraph 4 of the Capital Market Act.</a:t>
          </a:r>
        </a:p>
        <a:p>
          <a:pPr marL="0" marR="0" lvl="0" indent="0" defTabSz="914400" eaLnBrk="1" fontAlgn="auto" latinLnBrk="0" hangingPunct="1">
            <a:lnSpc>
              <a:spcPct val="100000"/>
            </a:lnSpc>
            <a:spcBef>
              <a:spcPts val="0"/>
            </a:spcBef>
            <a:spcAft>
              <a:spcPts val="0"/>
            </a:spcAft>
            <a:buClrTx/>
            <a:buSzTx/>
            <a:buFontTx/>
            <a:buNone/>
            <a:tabLst/>
            <a:defRPr/>
          </a:pPr>
          <a:endParaRPr lang="hr-HR" sz="1100" baseline="0"/>
        </a:p>
        <a:p>
          <a:r>
            <a:rPr lang="hr-HR" sz="1100" baseline="0"/>
            <a:t>Related parties transactions are disclosed in the Note 30 of audited consolidated financial statements. </a:t>
          </a:r>
        </a:p>
        <a:p>
          <a:endParaRPr lang="hr-HR" sz="1100" baseline="0"/>
        </a:p>
        <a:p>
          <a:r>
            <a:rPr lang="hr-HR" sz="1100"/>
            <a:t>There are no material events arising after the balance sheet date which are not reflected in the profit and loss account or balance sheet</a:t>
          </a:r>
        </a:p>
        <a:p>
          <a:endParaRPr lang="hr-HR" sz="1100"/>
        </a:p>
        <a:p>
          <a:r>
            <a:rPr lang="en-GB" sz="1100">
              <a:solidFill>
                <a:schemeClr val="dk1"/>
              </a:solidFill>
              <a:effectLst/>
              <a:latin typeface="+mn-lt"/>
              <a:ea typeface="+mn-ea"/>
              <a:cs typeface="+mn-cs"/>
            </a:rPr>
            <a:t>Statutory audit services fees to the auditors of the Group’s financial statements amounted to HRK 3,009 thousand (2019: HRK 2,354 thousand), while fees related to other services amounted to HRK 153 thousand (2019: </a:t>
          </a:r>
          <a:r>
            <a:rPr lang="hr-HR" sz="1100">
              <a:solidFill>
                <a:schemeClr val="dk1"/>
              </a:solidFill>
              <a:effectLst/>
              <a:latin typeface="+mn-lt"/>
              <a:ea typeface="+mn-ea"/>
              <a:cs typeface="+mn-cs"/>
            </a:rPr>
            <a:t>HRK </a:t>
          </a:r>
          <a:r>
            <a:rPr lang="en-GB" sz="1100">
              <a:solidFill>
                <a:schemeClr val="dk1"/>
              </a:solidFill>
              <a:effectLst/>
              <a:latin typeface="+mn-lt"/>
              <a:ea typeface="+mn-ea"/>
              <a:cs typeface="+mn-cs"/>
            </a:rPr>
            <a:t>68 thousand). Other services relate to subscription to online learning portal, Report on remuneration of the Management Board and the Supervisory Board, related party reports and agreed upon procedures in relation to financial covenants calculation</a:t>
          </a:r>
          <a:r>
            <a:rPr lang="hr-HR" sz="1100">
              <a:solidFill>
                <a:schemeClr val="dk1"/>
              </a:solidFill>
              <a:effectLst/>
              <a:latin typeface="+mn-lt"/>
              <a:ea typeface="+mn-ea"/>
              <a:cs typeface="+mn-cs"/>
            </a:rPr>
            <a:t>. Tax services fees amounted to </a:t>
          </a:r>
          <a:r>
            <a:rPr lang="hr-HR" sz="1100" baseline="0">
              <a:solidFill>
                <a:schemeClr val="dk1"/>
              </a:solidFill>
              <a:effectLst/>
              <a:latin typeface="+mn-lt"/>
              <a:ea typeface="+mn-ea"/>
              <a:cs typeface="+mn-cs"/>
            </a:rPr>
            <a:t>HRK 319 thousand (2019.: HRK 588 thousand).</a:t>
          </a:r>
        </a:p>
        <a:p>
          <a:endParaRPr lang="hr-HR" sz="1100" baseline="0">
            <a:solidFill>
              <a:schemeClr val="dk1"/>
            </a:solidFill>
            <a:effectLst/>
            <a:latin typeface="+mn-lt"/>
            <a:ea typeface="+mn-ea"/>
            <a:cs typeface="+mn-cs"/>
          </a:endParaRPr>
        </a:p>
        <a:p>
          <a:r>
            <a:rPr lang="hr-HR" sz="1100"/>
            <a:t>Lease liabilties arising from the application of IFRS 16 are stated under ADP 101 and ADP 113, while right-of-use assets are stated under ADP 11 to ADP 13.</a:t>
          </a:r>
        </a:p>
        <a:p>
          <a:endParaRPr lang="hr-HR" sz="1100"/>
        </a:p>
        <a:p>
          <a:r>
            <a:rPr lang="hr-HR" sz="1100"/>
            <a:t>Provisions are stated within liabilities by maturity - long-term provisions are stated under ADP 105 and short-term under AOP 121. Details of provisions are disclosed in the Note 26 of audited consolidated financial statements.</a:t>
          </a:r>
        </a:p>
      </xdr:txBody>
    </xdr:sp>
    <xdr:clientData/>
  </xdr:twoCellAnchor>
  <xdr:twoCellAnchor editAs="oneCell">
    <xdr:from>
      <xdr:col>0</xdr:col>
      <xdr:colOff>238125</xdr:colOff>
      <xdr:row>92</xdr:row>
      <xdr:rowOff>142874</xdr:rowOff>
    </xdr:from>
    <xdr:to>
      <xdr:col>6</xdr:col>
      <xdr:colOff>595312</xdr:colOff>
      <xdr:row>103</xdr:row>
      <xdr:rowOff>2732</xdr:rowOff>
    </xdr:to>
    <xdr:pic>
      <xdr:nvPicPr>
        <xdr:cNvPr id="10" name="Picture 9">
          <a:extLst>
            <a:ext uri="{FF2B5EF4-FFF2-40B4-BE49-F238E27FC236}">
              <a16:creationId xmlns:a16="http://schemas.microsoft.com/office/drawing/2014/main" id="{0D661F6C-114D-4EB4-9E8E-CEE27DB8088B}"/>
            </a:ext>
          </a:extLst>
        </xdr:cNvPr>
        <xdr:cNvPicPr>
          <a:picLocks noChangeAspect="1"/>
        </xdr:cNvPicPr>
      </xdr:nvPicPr>
      <xdr:blipFill rotWithShape="1">
        <a:blip xmlns:r="http://schemas.openxmlformats.org/officeDocument/2006/relationships" r:embed="rId3"/>
        <a:srcRect l="30017" t="29286" r="25902" b="37608"/>
        <a:stretch/>
      </xdr:blipFill>
      <xdr:spPr>
        <a:xfrm>
          <a:off x="238125" y="24872155"/>
          <a:ext cx="4000500" cy="169001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0</xdr:col>
      <xdr:colOff>123825</xdr:colOff>
      <xdr:row>155</xdr:row>
      <xdr:rowOff>145256</xdr:rowOff>
    </xdr:from>
    <xdr:to>
      <xdr:col>6</xdr:col>
      <xdr:colOff>147637</xdr:colOff>
      <xdr:row>169</xdr:row>
      <xdr:rowOff>76296</xdr:rowOff>
    </xdr:to>
    <xdr:pic>
      <xdr:nvPicPr>
        <xdr:cNvPr id="11" name="Picture 10">
          <a:extLst>
            <a:ext uri="{FF2B5EF4-FFF2-40B4-BE49-F238E27FC236}">
              <a16:creationId xmlns:a16="http://schemas.microsoft.com/office/drawing/2014/main" id="{3D3C0257-1C6E-4527-9BC0-A8AA72E86C48}"/>
            </a:ext>
          </a:extLst>
        </xdr:cNvPr>
        <xdr:cNvPicPr>
          <a:picLocks noChangeAspect="1"/>
        </xdr:cNvPicPr>
      </xdr:nvPicPr>
      <xdr:blipFill rotWithShape="1">
        <a:blip xmlns:r="http://schemas.openxmlformats.org/officeDocument/2006/relationships" r:embed="rId4"/>
        <a:srcRect l="32100" t="26624" r="27855" b="29505"/>
        <a:stretch/>
      </xdr:blipFill>
      <xdr:spPr>
        <a:xfrm>
          <a:off x="123825" y="33644681"/>
          <a:ext cx="3681412" cy="2197990"/>
        </a:xfrm>
        <a:prstGeom prst="rect">
          <a:avLst/>
        </a:prstGeom>
      </xdr:spPr>
    </xdr:pic>
    <xdr:clientData/>
  </xdr:twoCellAnchor>
  <xdr:twoCellAnchor editAs="oneCell">
    <xdr:from>
      <xdr:col>0</xdr:col>
      <xdr:colOff>142874</xdr:colOff>
      <xdr:row>71</xdr:row>
      <xdr:rowOff>130970</xdr:rowOff>
    </xdr:from>
    <xdr:to>
      <xdr:col>7</xdr:col>
      <xdr:colOff>333374</xdr:colOff>
      <xdr:row>87</xdr:row>
      <xdr:rowOff>47626</xdr:rowOff>
    </xdr:to>
    <xdr:pic>
      <xdr:nvPicPr>
        <xdr:cNvPr id="12" name="Picture 11">
          <a:extLst>
            <a:ext uri="{FF2B5EF4-FFF2-40B4-BE49-F238E27FC236}">
              <a16:creationId xmlns:a16="http://schemas.microsoft.com/office/drawing/2014/main" id="{02152492-931F-44AA-BB42-1DD5C80AFE5E}"/>
            </a:ext>
          </a:extLst>
        </xdr:cNvPr>
        <xdr:cNvPicPr>
          <a:picLocks noChangeAspect="1"/>
        </xdr:cNvPicPr>
      </xdr:nvPicPr>
      <xdr:blipFill rotWithShape="1">
        <a:blip xmlns:r="http://schemas.openxmlformats.org/officeDocument/2006/relationships" r:embed="rId5"/>
        <a:srcRect l="45012" t="39573" r="25193" b="29612"/>
        <a:stretch/>
      </xdr:blipFill>
      <xdr:spPr>
        <a:xfrm>
          <a:off x="142874" y="20323970"/>
          <a:ext cx="4441031" cy="258365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9</xdr:col>
      <xdr:colOff>23813</xdr:colOff>
      <xdr:row>70</xdr:row>
      <xdr:rowOff>130969</xdr:rowOff>
    </xdr:from>
    <xdr:to>
      <xdr:col>9</xdr:col>
      <xdr:colOff>3929063</xdr:colOff>
      <xdr:row>89</xdr:row>
      <xdr:rowOff>33536</xdr:rowOff>
    </xdr:to>
    <xdr:pic>
      <xdr:nvPicPr>
        <xdr:cNvPr id="13" name="Picture 12">
          <a:extLst>
            <a:ext uri="{FF2B5EF4-FFF2-40B4-BE49-F238E27FC236}">
              <a16:creationId xmlns:a16="http://schemas.microsoft.com/office/drawing/2014/main" id="{998E1911-645B-495B-99CB-B279523B132E}"/>
            </a:ext>
          </a:extLst>
        </xdr:cNvPr>
        <xdr:cNvPicPr>
          <a:picLocks noChangeAspect="1"/>
        </xdr:cNvPicPr>
      </xdr:nvPicPr>
      <xdr:blipFill rotWithShape="1">
        <a:blip xmlns:r="http://schemas.openxmlformats.org/officeDocument/2006/relationships" r:embed="rId6"/>
        <a:srcRect l="44862" t="31949" r="25316" b="26380"/>
        <a:stretch/>
      </xdr:blipFill>
      <xdr:spPr>
        <a:xfrm>
          <a:off x="5488782" y="20157282"/>
          <a:ext cx="3905250" cy="306962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C1"/>
    </sheetView>
  </sheetViews>
  <sheetFormatPr defaultRowHeight="12.75" x14ac:dyDescent="0.2"/>
  <cols>
    <col min="9" max="9" width="12.7109375" customWidth="1"/>
    <col min="10" max="10" width="10.85546875" bestFit="1" customWidth="1"/>
  </cols>
  <sheetData>
    <row r="1" spans="1:10" ht="15.75" x14ac:dyDescent="0.2">
      <c r="A1" s="130"/>
      <c r="B1" s="131"/>
      <c r="C1" s="131"/>
      <c r="D1" s="29"/>
      <c r="E1" s="29"/>
      <c r="F1" s="29"/>
      <c r="G1" s="29"/>
      <c r="H1" s="29"/>
      <c r="I1" s="29"/>
      <c r="J1" s="30"/>
    </row>
    <row r="2" spans="1:10" ht="14.45" customHeight="1" x14ac:dyDescent="0.2">
      <c r="A2" s="132" t="s">
        <v>0</v>
      </c>
      <c r="B2" s="133"/>
      <c r="C2" s="133"/>
      <c r="D2" s="133"/>
      <c r="E2" s="133"/>
      <c r="F2" s="133"/>
      <c r="G2" s="133"/>
      <c r="H2" s="133"/>
      <c r="I2" s="133"/>
      <c r="J2" s="134"/>
    </row>
    <row r="3" spans="1:10" ht="15" x14ac:dyDescent="0.2">
      <c r="A3" s="85"/>
      <c r="B3" s="86"/>
      <c r="C3" s="86"/>
      <c r="D3" s="86"/>
      <c r="E3" s="86"/>
      <c r="F3" s="86"/>
      <c r="G3" s="86"/>
      <c r="H3" s="86"/>
      <c r="I3" s="86"/>
      <c r="J3" s="87"/>
    </row>
    <row r="4" spans="1:10" ht="33.6" customHeight="1" x14ac:dyDescent="0.2">
      <c r="A4" s="135" t="s">
        <v>1</v>
      </c>
      <c r="B4" s="136"/>
      <c r="C4" s="136"/>
      <c r="D4" s="136"/>
      <c r="E4" s="137">
        <v>43831</v>
      </c>
      <c r="F4" s="138"/>
      <c r="G4" s="93" t="s">
        <v>2</v>
      </c>
      <c r="H4" s="137">
        <v>44196</v>
      </c>
      <c r="I4" s="138"/>
      <c r="J4" s="31"/>
    </row>
    <row r="5" spans="1:10" s="98" customFormat="1" ht="10.15" customHeight="1" x14ac:dyDescent="0.25">
      <c r="A5" s="139"/>
      <c r="B5" s="140"/>
      <c r="C5" s="140"/>
      <c r="D5" s="140"/>
      <c r="E5" s="140"/>
      <c r="F5" s="140"/>
      <c r="G5" s="140"/>
      <c r="H5" s="140"/>
      <c r="I5" s="140"/>
      <c r="J5" s="141"/>
    </row>
    <row r="6" spans="1:10" ht="20.45" customHeight="1" x14ac:dyDescent="0.2">
      <c r="A6" s="88"/>
      <c r="B6" s="99" t="s">
        <v>3</v>
      </c>
      <c r="C6" s="89"/>
      <c r="D6" s="89"/>
      <c r="E6" s="111">
        <v>2020</v>
      </c>
      <c r="F6" s="100"/>
      <c r="G6" s="93"/>
      <c r="H6" s="100"/>
      <c r="I6" s="100"/>
      <c r="J6" s="40"/>
    </row>
    <row r="7" spans="1:10" s="102" customFormat="1" ht="10.9" customHeight="1" x14ac:dyDescent="0.2">
      <c r="A7" s="88"/>
      <c r="B7" s="89"/>
      <c r="C7" s="89"/>
      <c r="D7" s="89"/>
      <c r="E7" s="101"/>
      <c r="F7" s="101"/>
      <c r="G7" s="93"/>
      <c r="H7" s="101"/>
      <c r="I7" s="101"/>
      <c r="J7" s="40"/>
    </row>
    <row r="8" spans="1:10" ht="37.9" customHeight="1" x14ac:dyDescent="0.2">
      <c r="A8" s="144" t="s">
        <v>4</v>
      </c>
      <c r="B8" s="145"/>
      <c r="C8" s="145"/>
      <c r="D8" s="145"/>
      <c r="E8" s="145"/>
      <c r="F8" s="145"/>
      <c r="G8" s="145"/>
      <c r="H8" s="145"/>
      <c r="I8" s="145"/>
      <c r="J8" s="32"/>
    </row>
    <row r="9" spans="1:10" ht="14.25" x14ac:dyDescent="0.2">
      <c r="A9" s="33"/>
      <c r="B9" s="82"/>
      <c r="C9" s="82"/>
      <c r="D9" s="82"/>
      <c r="E9" s="143"/>
      <c r="F9" s="143"/>
      <c r="G9" s="116"/>
      <c r="H9" s="116"/>
      <c r="I9" s="91"/>
      <c r="J9" s="92"/>
    </row>
    <row r="10" spans="1:10" ht="25.9" customHeight="1" x14ac:dyDescent="0.2">
      <c r="A10" s="146" t="s">
        <v>5</v>
      </c>
      <c r="B10" s="147"/>
      <c r="C10" s="148" t="s">
        <v>486</v>
      </c>
      <c r="D10" s="149"/>
      <c r="E10" s="83"/>
      <c r="F10" s="118" t="s">
        <v>6</v>
      </c>
      <c r="G10" s="150"/>
      <c r="H10" s="151" t="s">
        <v>512</v>
      </c>
      <c r="I10" s="152"/>
      <c r="J10" s="34"/>
    </row>
    <row r="11" spans="1:10" ht="15.6" customHeight="1" x14ac:dyDescent="0.2">
      <c r="A11" s="33"/>
      <c r="B11" s="82"/>
      <c r="C11" s="82"/>
      <c r="D11" s="82"/>
      <c r="E11" s="142"/>
      <c r="F11" s="142"/>
      <c r="G11" s="142"/>
      <c r="H11" s="142"/>
      <c r="I11" s="84"/>
      <c r="J11" s="34"/>
    </row>
    <row r="12" spans="1:10" ht="21" customHeight="1" x14ac:dyDescent="0.2">
      <c r="A12" s="117" t="s">
        <v>7</v>
      </c>
      <c r="B12" s="147"/>
      <c r="C12" s="148" t="s">
        <v>489</v>
      </c>
      <c r="D12" s="149"/>
      <c r="E12" s="155"/>
      <c r="F12" s="142"/>
      <c r="G12" s="142"/>
      <c r="H12" s="142"/>
      <c r="I12" s="84"/>
      <c r="J12" s="34"/>
    </row>
    <row r="13" spans="1:10" ht="10.9" customHeight="1" x14ac:dyDescent="0.2">
      <c r="A13" s="83"/>
      <c r="B13" s="84"/>
      <c r="C13" s="82"/>
      <c r="D13" s="82"/>
      <c r="E13" s="116"/>
      <c r="F13" s="116"/>
      <c r="G13" s="116"/>
      <c r="H13" s="116"/>
      <c r="I13" s="82"/>
      <c r="J13" s="35"/>
    </row>
    <row r="14" spans="1:10" ht="22.9" customHeight="1" x14ac:dyDescent="0.2">
      <c r="A14" s="117" t="s">
        <v>8</v>
      </c>
      <c r="B14" s="150"/>
      <c r="C14" s="148" t="s">
        <v>488</v>
      </c>
      <c r="D14" s="149"/>
      <c r="E14" s="153"/>
      <c r="F14" s="154"/>
      <c r="G14" s="97" t="s">
        <v>9</v>
      </c>
      <c r="H14" s="148" t="s">
        <v>487</v>
      </c>
      <c r="I14" s="149"/>
      <c r="J14" s="94"/>
    </row>
    <row r="15" spans="1:10" ht="14.45" customHeight="1" x14ac:dyDescent="0.2">
      <c r="A15" s="83"/>
      <c r="B15" s="84"/>
      <c r="C15" s="82"/>
      <c r="D15" s="82"/>
      <c r="E15" s="116"/>
      <c r="F15" s="116"/>
      <c r="G15" s="116"/>
      <c r="H15" s="116"/>
      <c r="I15" s="82"/>
      <c r="J15" s="35"/>
    </row>
    <row r="16" spans="1:10" ht="13.15" customHeight="1" x14ac:dyDescent="0.2">
      <c r="A16" s="117" t="s">
        <v>10</v>
      </c>
      <c r="B16" s="150"/>
      <c r="C16" s="148" t="s">
        <v>490</v>
      </c>
      <c r="D16" s="149"/>
      <c r="E16" s="90"/>
      <c r="F16" s="90"/>
      <c r="G16" s="90"/>
      <c r="H16" s="90"/>
      <c r="I16" s="90"/>
      <c r="J16" s="94"/>
    </row>
    <row r="17" spans="1:10" ht="14.45" customHeight="1" x14ac:dyDescent="0.2">
      <c r="A17" s="156"/>
      <c r="B17" s="157"/>
      <c r="C17" s="157"/>
      <c r="D17" s="157"/>
      <c r="E17" s="157"/>
      <c r="F17" s="157"/>
      <c r="G17" s="157"/>
      <c r="H17" s="157"/>
      <c r="I17" s="157"/>
      <c r="J17" s="158"/>
    </row>
    <row r="18" spans="1:10" x14ac:dyDescent="0.2">
      <c r="A18" s="146" t="s">
        <v>11</v>
      </c>
      <c r="B18" s="147"/>
      <c r="C18" s="159" t="s">
        <v>491</v>
      </c>
      <c r="D18" s="160"/>
      <c r="E18" s="160"/>
      <c r="F18" s="160"/>
      <c r="G18" s="160"/>
      <c r="H18" s="160"/>
      <c r="I18" s="160"/>
      <c r="J18" s="161"/>
    </row>
    <row r="19" spans="1:10" ht="14.25" x14ac:dyDescent="0.2">
      <c r="A19" s="33"/>
      <c r="B19" s="82"/>
      <c r="C19" s="96"/>
      <c r="D19" s="82"/>
      <c r="E19" s="116"/>
      <c r="F19" s="116"/>
      <c r="G19" s="116"/>
      <c r="H19" s="116"/>
      <c r="I19" s="82"/>
      <c r="J19" s="35"/>
    </row>
    <row r="20" spans="1:10" ht="14.25" x14ac:dyDescent="0.2">
      <c r="A20" s="146" t="s">
        <v>12</v>
      </c>
      <c r="B20" s="147"/>
      <c r="C20" s="151">
        <v>10000</v>
      </c>
      <c r="D20" s="152"/>
      <c r="E20" s="116"/>
      <c r="F20" s="116"/>
      <c r="G20" s="159" t="s">
        <v>492</v>
      </c>
      <c r="H20" s="160"/>
      <c r="I20" s="160"/>
      <c r="J20" s="161"/>
    </row>
    <row r="21" spans="1:10" ht="14.25" x14ac:dyDescent="0.2">
      <c r="A21" s="33"/>
      <c r="B21" s="82"/>
      <c r="C21" s="82"/>
      <c r="D21" s="82"/>
      <c r="E21" s="116"/>
      <c r="F21" s="116"/>
      <c r="G21" s="116"/>
      <c r="H21" s="116"/>
      <c r="I21" s="82"/>
      <c r="J21" s="35"/>
    </row>
    <row r="22" spans="1:10" x14ac:dyDescent="0.2">
      <c r="A22" s="146" t="s">
        <v>13</v>
      </c>
      <c r="B22" s="147"/>
      <c r="C22" s="159" t="s">
        <v>493</v>
      </c>
      <c r="D22" s="160"/>
      <c r="E22" s="160"/>
      <c r="F22" s="160"/>
      <c r="G22" s="160"/>
      <c r="H22" s="160"/>
      <c r="I22" s="160"/>
      <c r="J22" s="161"/>
    </row>
    <row r="23" spans="1:10" ht="14.25" x14ac:dyDescent="0.2">
      <c r="A23" s="33"/>
      <c r="B23" s="82"/>
      <c r="C23" s="82"/>
      <c r="D23" s="82"/>
      <c r="E23" s="116"/>
      <c r="F23" s="116"/>
      <c r="G23" s="116"/>
      <c r="H23" s="116"/>
      <c r="I23" s="82"/>
      <c r="J23" s="35"/>
    </row>
    <row r="24" spans="1:10" ht="14.25" x14ac:dyDescent="0.2">
      <c r="A24" s="146" t="s">
        <v>14</v>
      </c>
      <c r="B24" s="147"/>
      <c r="C24" s="162" t="s">
        <v>494</v>
      </c>
      <c r="D24" s="163"/>
      <c r="E24" s="163"/>
      <c r="F24" s="163"/>
      <c r="G24" s="163"/>
      <c r="H24" s="163"/>
      <c r="I24" s="163"/>
      <c r="J24" s="164"/>
    </row>
    <row r="25" spans="1:10" ht="14.25" x14ac:dyDescent="0.2">
      <c r="A25" s="33"/>
      <c r="B25" s="82"/>
      <c r="C25" s="96"/>
      <c r="D25" s="82"/>
      <c r="E25" s="116"/>
      <c r="F25" s="116"/>
      <c r="G25" s="116"/>
      <c r="H25" s="116"/>
      <c r="I25" s="82"/>
      <c r="J25" s="35"/>
    </row>
    <row r="26" spans="1:10" ht="14.25" x14ac:dyDescent="0.2">
      <c r="A26" s="146" t="s">
        <v>15</v>
      </c>
      <c r="B26" s="147"/>
      <c r="C26" s="162" t="s">
        <v>513</v>
      </c>
      <c r="D26" s="163"/>
      <c r="E26" s="163"/>
      <c r="F26" s="163"/>
      <c r="G26" s="163"/>
      <c r="H26" s="163"/>
      <c r="I26" s="163"/>
      <c r="J26" s="164"/>
    </row>
    <row r="27" spans="1:10" ht="13.9" customHeight="1" x14ac:dyDescent="0.2">
      <c r="A27" s="33"/>
      <c r="B27" s="82"/>
      <c r="C27" s="96"/>
      <c r="D27" s="82"/>
      <c r="E27" s="116"/>
      <c r="F27" s="116"/>
      <c r="G27" s="116"/>
      <c r="H27" s="116"/>
      <c r="I27" s="82"/>
      <c r="J27" s="35"/>
    </row>
    <row r="28" spans="1:10" ht="22.9" customHeight="1" x14ac:dyDescent="0.2">
      <c r="A28" s="117" t="s">
        <v>16</v>
      </c>
      <c r="B28" s="147"/>
      <c r="C28" s="62">
        <v>5433</v>
      </c>
      <c r="D28" s="36"/>
      <c r="E28" s="124"/>
      <c r="F28" s="124"/>
      <c r="G28" s="124"/>
      <c r="H28" s="124"/>
      <c r="I28" s="165"/>
      <c r="J28" s="166"/>
    </row>
    <row r="29" spans="1:10" ht="14.25" x14ac:dyDescent="0.2">
      <c r="A29" s="33"/>
      <c r="B29" s="82"/>
      <c r="C29" s="82"/>
      <c r="D29" s="82"/>
      <c r="E29" s="116"/>
      <c r="F29" s="116"/>
      <c r="G29" s="116"/>
      <c r="H29" s="116"/>
      <c r="I29" s="82"/>
      <c r="J29" s="35"/>
    </row>
    <row r="30" spans="1:10" ht="15" x14ac:dyDescent="0.2">
      <c r="A30" s="146" t="s">
        <v>17</v>
      </c>
      <c r="B30" s="147"/>
      <c r="C30" s="110" t="s">
        <v>495</v>
      </c>
      <c r="D30" s="167" t="s">
        <v>18</v>
      </c>
      <c r="E30" s="128"/>
      <c r="F30" s="128"/>
      <c r="G30" s="128"/>
      <c r="H30" s="103" t="s">
        <v>19</v>
      </c>
      <c r="I30" s="104" t="s">
        <v>20</v>
      </c>
      <c r="J30" s="105"/>
    </row>
    <row r="31" spans="1:10" x14ac:dyDescent="0.2">
      <c r="A31" s="146"/>
      <c r="B31" s="147"/>
      <c r="C31" s="37"/>
      <c r="D31" s="93"/>
      <c r="E31" s="154"/>
      <c r="F31" s="154"/>
      <c r="G31" s="154"/>
      <c r="H31" s="154"/>
      <c r="I31" s="168"/>
      <c r="J31" s="169"/>
    </row>
    <row r="32" spans="1:10" x14ac:dyDescent="0.2">
      <c r="A32" s="146" t="s">
        <v>21</v>
      </c>
      <c r="B32" s="147"/>
      <c r="C32" s="62" t="s">
        <v>496</v>
      </c>
      <c r="D32" s="167" t="s">
        <v>22</v>
      </c>
      <c r="E32" s="128"/>
      <c r="F32" s="128"/>
      <c r="G32" s="128"/>
      <c r="H32" s="106" t="s">
        <v>23</v>
      </c>
      <c r="I32" s="107" t="s">
        <v>24</v>
      </c>
      <c r="J32" s="108"/>
    </row>
    <row r="33" spans="1:10" ht="14.25" x14ac:dyDescent="0.2">
      <c r="A33" s="33"/>
      <c r="B33" s="82"/>
      <c r="C33" s="82"/>
      <c r="D33" s="82"/>
      <c r="E33" s="116"/>
      <c r="F33" s="116"/>
      <c r="G33" s="116"/>
      <c r="H33" s="116"/>
      <c r="I33" s="82"/>
      <c r="J33" s="35"/>
    </row>
    <row r="34" spans="1:10" x14ac:dyDescent="0.2">
      <c r="A34" s="167" t="s">
        <v>25</v>
      </c>
      <c r="B34" s="128"/>
      <c r="C34" s="128"/>
      <c r="D34" s="128"/>
      <c r="E34" s="128" t="s">
        <v>26</v>
      </c>
      <c r="F34" s="128"/>
      <c r="G34" s="128"/>
      <c r="H34" s="128"/>
      <c r="I34" s="128"/>
      <c r="J34" s="38" t="s">
        <v>27</v>
      </c>
    </row>
    <row r="35" spans="1:10" ht="14.25" x14ac:dyDescent="0.2">
      <c r="A35" s="33"/>
      <c r="B35" s="82"/>
      <c r="C35" s="82"/>
      <c r="D35" s="82"/>
      <c r="E35" s="116"/>
      <c r="F35" s="116"/>
      <c r="G35" s="116"/>
      <c r="H35" s="116"/>
      <c r="I35" s="82"/>
      <c r="J35" s="92"/>
    </row>
    <row r="36" spans="1:10" x14ac:dyDescent="0.2">
      <c r="A36" s="170" t="s">
        <v>497</v>
      </c>
      <c r="B36" s="171"/>
      <c r="C36" s="171"/>
      <c r="D36" s="171"/>
      <c r="E36" s="170" t="s">
        <v>492</v>
      </c>
      <c r="F36" s="171"/>
      <c r="G36" s="171"/>
      <c r="H36" s="171"/>
      <c r="I36" s="173"/>
      <c r="J36" s="114" t="s">
        <v>515</v>
      </c>
    </row>
    <row r="37" spans="1:10" ht="14.25" x14ac:dyDescent="0.2">
      <c r="A37" s="33"/>
      <c r="B37" s="82"/>
      <c r="C37" s="96"/>
      <c r="D37" s="175"/>
      <c r="E37" s="175"/>
      <c r="F37" s="175"/>
      <c r="G37" s="175"/>
      <c r="H37" s="175"/>
      <c r="I37" s="175"/>
      <c r="J37" s="35"/>
    </row>
    <row r="38" spans="1:10" x14ac:dyDescent="0.2">
      <c r="A38" s="170" t="s">
        <v>498</v>
      </c>
      <c r="B38" s="171"/>
      <c r="C38" s="171"/>
      <c r="D38" s="173"/>
      <c r="E38" s="170" t="s">
        <v>502</v>
      </c>
      <c r="F38" s="171"/>
      <c r="G38" s="171"/>
      <c r="H38" s="171"/>
      <c r="I38" s="173"/>
      <c r="J38" s="115">
        <v>2114011000</v>
      </c>
    </row>
    <row r="39" spans="1:10" ht="14.25" x14ac:dyDescent="0.2">
      <c r="A39" s="33"/>
      <c r="B39" s="82"/>
      <c r="C39" s="96"/>
      <c r="D39" s="95"/>
      <c r="E39" s="175"/>
      <c r="F39" s="175"/>
      <c r="G39" s="175"/>
      <c r="H39" s="175"/>
      <c r="I39" s="84"/>
      <c r="J39" s="35"/>
    </row>
    <row r="40" spans="1:10" x14ac:dyDescent="0.2">
      <c r="A40" s="170" t="s">
        <v>499</v>
      </c>
      <c r="B40" s="171"/>
      <c r="C40" s="171"/>
      <c r="D40" s="173"/>
      <c r="E40" s="170" t="s">
        <v>503</v>
      </c>
      <c r="F40" s="171"/>
      <c r="G40" s="171"/>
      <c r="H40" s="171"/>
      <c r="I40" s="173"/>
      <c r="J40" s="62">
        <v>17173006</v>
      </c>
    </row>
    <row r="41" spans="1:10" ht="14.25" x14ac:dyDescent="0.2">
      <c r="A41" s="33"/>
      <c r="B41" s="82"/>
      <c r="C41" s="96"/>
      <c r="D41" s="95"/>
      <c r="E41" s="175"/>
      <c r="F41" s="175"/>
      <c r="G41" s="175"/>
      <c r="H41" s="175"/>
      <c r="I41" s="84"/>
      <c r="J41" s="35"/>
    </row>
    <row r="42" spans="1:10" x14ac:dyDescent="0.2">
      <c r="A42" s="170" t="s">
        <v>500</v>
      </c>
      <c r="B42" s="171"/>
      <c r="C42" s="171"/>
      <c r="D42" s="173"/>
      <c r="E42" s="170" t="s">
        <v>503</v>
      </c>
      <c r="F42" s="171"/>
      <c r="G42" s="171"/>
      <c r="H42" s="171"/>
      <c r="I42" s="173"/>
      <c r="J42" s="114" t="s">
        <v>514</v>
      </c>
    </row>
    <row r="43" spans="1:10" ht="14.25" x14ac:dyDescent="0.2">
      <c r="A43" s="39"/>
      <c r="B43" s="96"/>
      <c r="C43" s="174"/>
      <c r="D43" s="174"/>
      <c r="E43" s="116"/>
      <c r="F43" s="116"/>
      <c r="G43" s="174"/>
      <c r="H43" s="174"/>
      <c r="I43" s="174"/>
      <c r="J43" s="35"/>
    </row>
    <row r="44" spans="1:10" x14ac:dyDescent="0.2">
      <c r="A44" s="170" t="s">
        <v>497</v>
      </c>
      <c r="B44" s="171"/>
      <c r="C44" s="171"/>
      <c r="D44" s="173"/>
      <c r="E44" s="170" t="s">
        <v>502</v>
      </c>
      <c r="F44" s="171"/>
      <c r="G44" s="171"/>
      <c r="H44" s="171"/>
      <c r="I44" s="173"/>
      <c r="J44" s="62">
        <v>17861640000</v>
      </c>
    </row>
    <row r="45" spans="1:10" ht="14.25" x14ac:dyDescent="0.2">
      <c r="A45" s="39"/>
      <c r="B45" s="96"/>
      <c r="C45" s="96"/>
      <c r="D45" s="82"/>
      <c r="E45" s="172"/>
      <c r="F45" s="172"/>
      <c r="G45" s="174"/>
      <c r="H45" s="174"/>
      <c r="I45" s="82"/>
      <c r="J45" s="35"/>
    </row>
    <row r="46" spans="1:10" x14ac:dyDescent="0.2">
      <c r="A46" s="170" t="s">
        <v>501</v>
      </c>
      <c r="B46" s="171"/>
      <c r="C46" s="171"/>
      <c r="D46" s="173"/>
      <c r="E46" s="170" t="s">
        <v>492</v>
      </c>
      <c r="F46" s="171"/>
      <c r="G46" s="171"/>
      <c r="H46" s="171"/>
      <c r="I46" s="173"/>
      <c r="J46" s="62">
        <v>1473948</v>
      </c>
    </row>
    <row r="47" spans="1:10" ht="14.25" x14ac:dyDescent="0.2">
      <c r="A47" s="39"/>
      <c r="B47" s="96"/>
      <c r="C47" s="96"/>
      <c r="D47" s="82"/>
      <c r="E47" s="116"/>
      <c r="F47" s="116"/>
      <c r="G47" s="174"/>
      <c r="H47" s="174"/>
      <c r="I47" s="82"/>
      <c r="J47" s="109" t="s">
        <v>28</v>
      </c>
    </row>
    <row r="48" spans="1:10" ht="14.25" x14ac:dyDescent="0.2">
      <c r="A48" s="39"/>
      <c r="B48" s="96"/>
      <c r="C48" s="96"/>
      <c r="D48" s="82"/>
      <c r="E48" s="116"/>
      <c r="F48" s="116"/>
      <c r="G48" s="174"/>
      <c r="H48" s="174"/>
      <c r="I48" s="82"/>
      <c r="J48" s="109" t="s">
        <v>29</v>
      </c>
    </row>
    <row r="49" spans="1:10" ht="14.45" customHeight="1" x14ac:dyDescent="0.2">
      <c r="A49" s="117" t="s">
        <v>30</v>
      </c>
      <c r="B49" s="118"/>
      <c r="C49" s="151" t="s">
        <v>504</v>
      </c>
      <c r="D49" s="152"/>
      <c r="E49" s="176" t="s">
        <v>31</v>
      </c>
      <c r="F49" s="177"/>
      <c r="G49" s="159"/>
      <c r="H49" s="160"/>
      <c r="I49" s="160"/>
      <c r="J49" s="161"/>
    </row>
    <row r="50" spans="1:10" ht="14.25" x14ac:dyDescent="0.2">
      <c r="A50" s="39"/>
      <c r="B50" s="96"/>
      <c r="C50" s="174"/>
      <c r="D50" s="174"/>
      <c r="E50" s="116"/>
      <c r="F50" s="116"/>
      <c r="G50" s="122" t="s">
        <v>32</v>
      </c>
      <c r="H50" s="122"/>
      <c r="I50" s="122"/>
      <c r="J50" s="40"/>
    </row>
    <row r="51" spans="1:10" ht="13.9" customHeight="1" x14ac:dyDescent="0.2">
      <c r="A51" s="117" t="s">
        <v>33</v>
      </c>
      <c r="B51" s="118"/>
      <c r="C51" s="159" t="s">
        <v>506</v>
      </c>
      <c r="D51" s="160"/>
      <c r="E51" s="160"/>
      <c r="F51" s="160"/>
      <c r="G51" s="160"/>
      <c r="H51" s="160"/>
      <c r="I51" s="160"/>
      <c r="J51" s="161"/>
    </row>
    <row r="52" spans="1:10" ht="14.25" x14ac:dyDescent="0.2">
      <c r="A52" s="33"/>
      <c r="B52" s="82"/>
      <c r="C52" s="124" t="s">
        <v>34</v>
      </c>
      <c r="D52" s="124"/>
      <c r="E52" s="124"/>
      <c r="F52" s="124"/>
      <c r="G52" s="124"/>
      <c r="H52" s="124"/>
      <c r="I52" s="124"/>
      <c r="J52" s="35"/>
    </row>
    <row r="53" spans="1:10" ht="14.25" x14ac:dyDescent="0.2">
      <c r="A53" s="117" t="s">
        <v>35</v>
      </c>
      <c r="B53" s="118"/>
      <c r="C53" s="125" t="s">
        <v>505</v>
      </c>
      <c r="D53" s="126"/>
      <c r="E53" s="127"/>
      <c r="F53" s="116"/>
      <c r="G53" s="116"/>
      <c r="H53" s="128"/>
      <c r="I53" s="128"/>
      <c r="J53" s="129"/>
    </row>
    <row r="54" spans="1:10" ht="14.25" x14ac:dyDescent="0.2">
      <c r="A54" s="33"/>
      <c r="B54" s="82"/>
      <c r="C54" s="96"/>
      <c r="D54" s="82"/>
      <c r="E54" s="116"/>
      <c r="F54" s="116"/>
      <c r="G54" s="116"/>
      <c r="H54" s="116"/>
      <c r="I54" s="82"/>
      <c r="J54" s="35"/>
    </row>
    <row r="55" spans="1:10" ht="14.45" customHeight="1" x14ac:dyDescent="0.2">
      <c r="A55" s="117" t="s">
        <v>36</v>
      </c>
      <c r="B55" s="118"/>
      <c r="C55" s="119" t="s">
        <v>507</v>
      </c>
      <c r="D55" s="120"/>
      <c r="E55" s="120"/>
      <c r="F55" s="120"/>
      <c r="G55" s="120"/>
      <c r="H55" s="120"/>
      <c r="I55" s="120"/>
      <c r="J55" s="121"/>
    </row>
    <row r="56" spans="1:10" ht="14.25" x14ac:dyDescent="0.2">
      <c r="A56" s="33"/>
      <c r="B56" s="82"/>
      <c r="C56" s="82"/>
      <c r="D56" s="82"/>
      <c r="E56" s="116"/>
      <c r="F56" s="116"/>
      <c r="G56" s="116"/>
      <c r="H56" s="116"/>
      <c r="I56" s="82"/>
      <c r="J56" s="35"/>
    </row>
    <row r="57" spans="1:10" ht="14.25" x14ac:dyDescent="0.2">
      <c r="A57" s="117" t="s">
        <v>37</v>
      </c>
      <c r="B57" s="118"/>
      <c r="C57" s="119" t="s">
        <v>517</v>
      </c>
      <c r="D57" s="120"/>
      <c r="E57" s="120"/>
      <c r="F57" s="120"/>
      <c r="G57" s="120"/>
      <c r="H57" s="120"/>
      <c r="I57" s="120"/>
      <c r="J57" s="121"/>
    </row>
    <row r="58" spans="1:10" ht="14.45" customHeight="1" x14ac:dyDescent="0.2">
      <c r="A58" s="33"/>
      <c r="B58" s="82"/>
      <c r="C58" s="122" t="s">
        <v>38</v>
      </c>
      <c r="D58" s="122"/>
      <c r="E58" s="122"/>
      <c r="F58" s="122"/>
      <c r="G58" s="82"/>
      <c r="H58" s="82"/>
      <c r="I58" s="82"/>
      <c r="J58" s="35"/>
    </row>
    <row r="59" spans="1:10" ht="14.25" x14ac:dyDescent="0.2">
      <c r="A59" s="117" t="s">
        <v>39</v>
      </c>
      <c r="B59" s="118"/>
      <c r="C59" s="119" t="s">
        <v>518</v>
      </c>
      <c r="D59" s="120"/>
      <c r="E59" s="120"/>
      <c r="F59" s="120"/>
      <c r="G59" s="120"/>
      <c r="H59" s="120"/>
      <c r="I59" s="120"/>
      <c r="J59" s="121"/>
    </row>
    <row r="60" spans="1:10" ht="14.45" customHeight="1" x14ac:dyDescent="0.2">
      <c r="A60" s="41"/>
      <c r="B60" s="42"/>
      <c r="C60" s="123" t="s">
        <v>40</v>
      </c>
      <c r="D60" s="123"/>
      <c r="E60" s="123"/>
      <c r="F60" s="123"/>
      <c r="G60" s="123"/>
      <c r="H60" s="42"/>
      <c r="I60" s="42"/>
      <c r="J60" s="43"/>
    </row>
    <row r="67" ht="27" customHeight="1" x14ac:dyDescent="0.2"/>
    <row r="71" ht="38.450000000000003" customHeight="1" x14ac:dyDescent="0.2"/>
  </sheetData>
  <sheetProtection algorithmName="SHA-512" hashValue="22/BzaN/iFMIBzikcwcDE3S2NTewgTikPp60r+3EnWlh3dxe/krcL88AUmmqD8BomAmoU3mhBUKNFAvVEMFYww==" saltValue="oBSOvN12g99rGgYI7FXM3Q==" spinCount="100000" sheet="1" formatCells="0" insertRows="0"/>
  <mergeCells count="124">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Normal="100" zoomScaleSheetLayoutView="100" workbookViewId="0">
      <selection sqref="A1:I1"/>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201" t="s">
        <v>41</v>
      </c>
      <c r="B1" s="202"/>
      <c r="C1" s="202"/>
      <c r="D1" s="202"/>
      <c r="E1" s="202"/>
      <c r="F1" s="202"/>
      <c r="G1" s="202"/>
      <c r="H1" s="202"/>
      <c r="I1" s="202"/>
    </row>
    <row r="2" spans="1:9" x14ac:dyDescent="0.2">
      <c r="A2" s="203" t="s">
        <v>508</v>
      </c>
      <c r="B2" s="204"/>
      <c r="C2" s="204"/>
      <c r="D2" s="204"/>
      <c r="E2" s="204"/>
      <c r="F2" s="204"/>
      <c r="G2" s="204"/>
      <c r="H2" s="204"/>
      <c r="I2" s="204"/>
    </row>
    <row r="3" spans="1:9" x14ac:dyDescent="0.2">
      <c r="A3" s="205" t="s">
        <v>42</v>
      </c>
      <c r="B3" s="206"/>
      <c r="C3" s="206"/>
      <c r="D3" s="206"/>
      <c r="E3" s="206"/>
      <c r="F3" s="206"/>
      <c r="G3" s="206"/>
      <c r="H3" s="206"/>
      <c r="I3" s="206"/>
    </row>
    <row r="4" spans="1:9" x14ac:dyDescent="0.2">
      <c r="A4" s="210" t="s">
        <v>485</v>
      </c>
      <c r="B4" s="211"/>
      <c r="C4" s="211"/>
      <c r="D4" s="211"/>
      <c r="E4" s="211"/>
      <c r="F4" s="211"/>
      <c r="G4" s="211"/>
      <c r="H4" s="211"/>
      <c r="I4" s="212"/>
    </row>
    <row r="5" spans="1:9" ht="34.5" thickBot="1" x14ac:dyDescent="0.25">
      <c r="A5" s="216" t="s">
        <v>43</v>
      </c>
      <c r="B5" s="217"/>
      <c r="C5" s="217"/>
      <c r="D5" s="217"/>
      <c r="E5" s="217"/>
      <c r="F5" s="218"/>
      <c r="G5" s="26" t="s">
        <v>44</v>
      </c>
      <c r="H5" s="56" t="s">
        <v>45</v>
      </c>
      <c r="I5" s="57" t="s">
        <v>46</v>
      </c>
    </row>
    <row r="6" spans="1:9" x14ac:dyDescent="0.2">
      <c r="A6" s="213">
        <v>1</v>
      </c>
      <c r="B6" s="214"/>
      <c r="C6" s="214"/>
      <c r="D6" s="214"/>
      <c r="E6" s="214"/>
      <c r="F6" s="215"/>
      <c r="G6" s="27">
        <v>2</v>
      </c>
      <c r="H6" s="28">
        <v>3</v>
      </c>
      <c r="I6" s="28">
        <v>4</v>
      </c>
    </row>
    <row r="7" spans="1:9" x14ac:dyDescent="0.2">
      <c r="A7" s="219"/>
      <c r="B7" s="219"/>
      <c r="C7" s="219"/>
      <c r="D7" s="219"/>
      <c r="E7" s="219"/>
      <c r="F7" s="219"/>
      <c r="G7" s="219"/>
      <c r="H7" s="219"/>
      <c r="I7" s="220"/>
    </row>
    <row r="8" spans="1:9" ht="12.75" customHeight="1" x14ac:dyDescent="0.2">
      <c r="A8" s="221" t="s">
        <v>47</v>
      </c>
      <c r="B8" s="222"/>
      <c r="C8" s="222"/>
      <c r="D8" s="222"/>
      <c r="E8" s="222"/>
      <c r="F8" s="223"/>
      <c r="G8" s="16">
        <v>1</v>
      </c>
      <c r="H8" s="58">
        <v>0</v>
      </c>
      <c r="I8" s="58">
        <v>0</v>
      </c>
    </row>
    <row r="9" spans="1:9" ht="12.75" customHeight="1" x14ac:dyDescent="0.2">
      <c r="A9" s="190" t="s">
        <v>48</v>
      </c>
      <c r="B9" s="191"/>
      <c r="C9" s="191"/>
      <c r="D9" s="191"/>
      <c r="E9" s="191"/>
      <c r="F9" s="192"/>
      <c r="G9" s="17">
        <v>2</v>
      </c>
      <c r="H9" s="59">
        <f>H10+H17+H27+H38+H43</f>
        <v>3076783030</v>
      </c>
      <c r="I9" s="59">
        <f>I10+I17+I27+I38+I43</f>
        <v>3152206769</v>
      </c>
    </row>
    <row r="10" spans="1:9" ht="12.75" customHeight="1" x14ac:dyDescent="0.2">
      <c r="A10" s="207" t="s">
        <v>49</v>
      </c>
      <c r="B10" s="208"/>
      <c r="C10" s="208"/>
      <c r="D10" s="208"/>
      <c r="E10" s="208"/>
      <c r="F10" s="209"/>
      <c r="G10" s="17">
        <v>3</v>
      </c>
      <c r="H10" s="59">
        <f>H11+H12+H13+H14+H15+H16</f>
        <v>1658675414</v>
      </c>
      <c r="I10" s="59">
        <f>I11+I12+I13+I14+I15+I16</f>
        <v>1657025757</v>
      </c>
    </row>
    <row r="11" spans="1:9" ht="12.75" customHeight="1" x14ac:dyDescent="0.2">
      <c r="A11" s="198" t="s">
        <v>50</v>
      </c>
      <c r="B11" s="199"/>
      <c r="C11" s="199"/>
      <c r="D11" s="199"/>
      <c r="E11" s="199"/>
      <c r="F11" s="200"/>
      <c r="G11" s="16">
        <v>4</v>
      </c>
      <c r="H11" s="58">
        <v>0</v>
      </c>
      <c r="I11" s="58">
        <v>0</v>
      </c>
    </row>
    <row r="12" spans="1:9" ht="23.45" customHeight="1" x14ac:dyDescent="0.2">
      <c r="A12" s="198" t="s">
        <v>51</v>
      </c>
      <c r="B12" s="199"/>
      <c r="C12" s="199"/>
      <c r="D12" s="199"/>
      <c r="E12" s="199"/>
      <c r="F12" s="200"/>
      <c r="G12" s="16">
        <v>5</v>
      </c>
      <c r="H12" s="58">
        <v>852843453</v>
      </c>
      <c r="I12" s="58">
        <v>838606162</v>
      </c>
    </row>
    <row r="13" spans="1:9" ht="12.75" customHeight="1" x14ac:dyDescent="0.2">
      <c r="A13" s="198" t="s">
        <v>52</v>
      </c>
      <c r="B13" s="199"/>
      <c r="C13" s="199"/>
      <c r="D13" s="199"/>
      <c r="E13" s="199"/>
      <c r="F13" s="200"/>
      <c r="G13" s="16">
        <v>6</v>
      </c>
      <c r="H13" s="58">
        <v>782310857</v>
      </c>
      <c r="I13" s="58">
        <v>804987208</v>
      </c>
    </row>
    <row r="14" spans="1:9" ht="12.75" customHeight="1" x14ac:dyDescent="0.2">
      <c r="A14" s="198" t="s">
        <v>53</v>
      </c>
      <c r="B14" s="199"/>
      <c r="C14" s="199"/>
      <c r="D14" s="199"/>
      <c r="E14" s="199"/>
      <c r="F14" s="200"/>
      <c r="G14" s="16">
        <v>7</v>
      </c>
      <c r="H14" s="58">
        <v>0</v>
      </c>
      <c r="I14" s="58">
        <v>0</v>
      </c>
    </row>
    <row r="15" spans="1:9" ht="12.75" customHeight="1" x14ac:dyDescent="0.2">
      <c r="A15" s="198" t="s">
        <v>54</v>
      </c>
      <c r="B15" s="199"/>
      <c r="C15" s="199"/>
      <c r="D15" s="199"/>
      <c r="E15" s="199"/>
      <c r="F15" s="200"/>
      <c r="G15" s="16">
        <v>8</v>
      </c>
      <c r="H15" s="58">
        <v>22540331</v>
      </c>
      <c r="I15" s="58">
        <v>8325687</v>
      </c>
    </row>
    <row r="16" spans="1:9" ht="12.75" customHeight="1" x14ac:dyDescent="0.2">
      <c r="A16" s="198" t="s">
        <v>55</v>
      </c>
      <c r="B16" s="199"/>
      <c r="C16" s="199"/>
      <c r="D16" s="199"/>
      <c r="E16" s="199"/>
      <c r="F16" s="200"/>
      <c r="G16" s="16">
        <v>9</v>
      </c>
      <c r="H16" s="58">
        <v>980773</v>
      </c>
      <c r="I16" s="58">
        <v>5106700</v>
      </c>
    </row>
    <row r="17" spans="1:9" ht="12.75" customHeight="1" x14ac:dyDescent="0.2">
      <c r="A17" s="207" t="s">
        <v>56</v>
      </c>
      <c r="B17" s="208"/>
      <c r="C17" s="208"/>
      <c r="D17" s="208"/>
      <c r="E17" s="208"/>
      <c r="F17" s="209"/>
      <c r="G17" s="17">
        <v>10</v>
      </c>
      <c r="H17" s="59">
        <f>H18+H19+H20+H21+H22+H23+H24+H25+H26</f>
        <v>1344473825</v>
      </c>
      <c r="I17" s="59">
        <f>I18+I19+I20+I21+I22+I23+I24+I25+I26</f>
        <v>1409492258</v>
      </c>
    </row>
    <row r="18" spans="1:9" ht="12.75" customHeight="1" x14ac:dyDescent="0.2">
      <c r="A18" s="198" t="s">
        <v>57</v>
      </c>
      <c r="B18" s="199"/>
      <c r="C18" s="199"/>
      <c r="D18" s="199"/>
      <c r="E18" s="199"/>
      <c r="F18" s="200"/>
      <c r="G18" s="16">
        <v>11</v>
      </c>
      <c r="H18" s="58">
        <v>91156184</v>
      </c>
      <c r="I18" s="58">
        <v>136797100</v>
      </c>
    </row>
    <row r="19" spans="1:9" ht="12.75" customHeight="1" x14ac:dyDescent="0.2">
      <c r="A19" s="198" t="s">
        <v>58</v>
      </c>
      <c r="B19" s="199"/>
      <c r="C19" s="199"/>
      <c r="D19" s="199"/>
      <c r="E19" s="199"/>
      <c r="F19" s="200"/>
      <c r="G19" s="16">
        <v>12</v>
      </c>
      <c r="H19" s="58">
        <v>656452184</v>
      </c>
      <c r="I19" s="58">
        <v>623618584</v>
      </c>
    </row>
    <row r="20" spans="1:9" ht="12.75" customHeight="1" x14ac:dyDescent="0.2">
      <c r="A20" s="198" t="s">
        <v>59</v>
      </c>
      <c r="B20" s="199"/>
      <c r="C20" s="199"/>
      <c r="D20" s="199"/>
      <c r="E20" s="199"/>
      <c r="F20" s="200"/>
      <c r="G20" s="16">
        <v>13</v>
      </c>
      <c r="H20" s="58">
        <v>475412073</v>
      </c>
      <c r="I20" s="58">
        <v>485676221</v>
      </c>
    </row>
    <row r="21" spans="1:9" ht="12.75" customHeight="1" x14ac:dyDescent="0.2">
      <c r="A21" s="198" t="s">
        <v>60</v>
      </c>
      <c r="B21" s="199"/>
      <c r="C21" s="199"/>
      <c r="D21" s="199"/>
      <c r="E21" s="199"/>
      <c r="F21" s="200"/>
      <c r="G21" s="16">
        <v>14</v>
      </c>
      <c r="H21" s="58">
        <v>0</v>
      </c>
      <c r="I21" s="58">
        <v>0</v>
      </c>
    </row>
    <row r="22" spans="1:9" ht="12.75" customHeight="1" x14ac:dyDescent="0.2">
      <c r="A22" s="198" t="s">
        <v>61</v>
      </c>
      <c r="B22" s="199"/>
      <c r="C22" s="199"/>
      <c r="D22" s="199"/>
      <c r="E22" s="199"/>
      <c r="F22" s="200"/>
      <c r="G22" s="16">
        <v>15</v>
      </c>
      <c r="H22" s="58">
        <v>0</v>
      </c>
      <c r="I22" s="58">
        <v>0</v>
      </c>
    </row>
    <row r="23" spans="1:9" ht="12.75" customHeight="1" x14ac:dyDescent="0.2">
      <c r="A23" s="198" t="s">
        <v>62</v>
      </c>
      <c r="B23" s="199"/>
      <c r="C23" s="199"/>
      <c r="D23" s="199"/>
      <c r="E23" s="199"/>
      <c r="F23" s="200"/>
      <c r="G23" s="16">
        <v>16</v>
      </c>
      <c r="H23" s="58">
        <v>35924887</v>
      </c>
      <c r="I23" s="58">
        <v>30432032</v>
      </c>
    </row>
    <row r="24" spans="1:9" ht="12.75" customHeight="1" x14ac:dyDescent="0.2">
      <c r="A24" s="198" t="s">
        <v>63</v>
      </c>
      <c r="B24" s="199"/>
      <c r="C24" s="199"/>
      <c r="D24" s="199"/>
      <c r="E24" s="199"/>
      <c r="F24" s="200"/>
      <c r="G24" s="16">
        <v>17</v>
      </c>
      <c r="H24" s="58">
        <v>85216631</v>
      </c>
      <c r="I24" s="58">
        <v>132652502.00000001</v>
      </c>
    </row>
    <row r="25" spans="1:9" ht="12.75" customHeight="1" x14ac:dyDescent="0.2">
      <c r="A25" s="198" t="s">
        <v>64</v>
      </c>
      <c r="B25" s="199"/>
      <c r="C25" s="199"/>
      <c r="D25" s="199"/>
      <c r="E25" s="199"/>
      <c r="F25" s="200"/>
      <c r="G25" s="16">
        <v>18</v>
      </c>
      <c r="H25" s="58">
        <v>0</v>
      </c>
      <c r="I25" s="58">
        <v>0</v>
      </c>
    </row>
    <row r="26" spans="1:9" ht="12.75" customHeight="1" x14ac:dyDescent="0.2">
      <c r="A26" s="198" t="s">
        <v>65</v>
      </c>
      <c r="B26" s="199"/>
      <c r="C26" s="199"/>
      <c r="D26" s="199"/>
      <c r="E26" s="199"/>
      <c r="F26" s="200"/>
      <c r="G26" s="16">
        <v>19</v>
      </c>
      <c r="H26" s="58">
        <v>311866</v>
      </c>
      <c r="I26" s="58">
        <v>315819</v>
      </c>
    </row>
    <row r="27" spans="1:9" ht="12.75" customHeight="1" x14ac:dyDescent="0.2">
      <c r="A27" s="207" t="s">
        <v>66</v>
      </c>
      <c r="B27" s="208"/>
      <c r="C27" s="208"/>
      <c r="D27" s="208"/>
      <c r="E27" s="208"/>
      <c r="F27" s="209"/>
      <c r="G27" s="17">
        <v>20</v>
      </c>
      <c r="H27" s="59">
        <f>SUM(H28:H37)</f>
        <v>34937524</v>
      </c>
      <c r="I27" s="59">
        <f>SUM(I28:I37)</f>
        <v>42846044</v>
      </c>
    </row>
    <row r="28" spans="1:9" ht="12.75" customHeight="1" x14ac:dyDescent="0.2">
      <c r="A28" s="198" t="s">
        <v>67</v>
      </c>
      <c r="B28" s="199"/>
      <c r="C28" s="199"/>
      <c r="D28" s="199"/>
      <c r="E28" s="199"/>
      <c r="F28" s="200"/>
      <c r="G28" s="16">
        <v>21</v>
      </c>
      <c r="H28" s="58">
        <v>0</v>
      </c>
      <c r="I28" s="58">
        <v>0</v>
      </c>
    </row>
    <row r="29" spans="1:9" ht="12.75" customHeight="1" x14ac:dyDescent="0.2">
      <c r="A29" s="198" t="s">
        <v>68</v>
      </c>
      <c r="B29" s="199"/>
      <c r="C29" s="199"/>
      <c r="D29" s="199"/>
      <c r="E29" s="199"/>
      <c r="F29" s="200"/>
      <c r="G29" s="16">
        <v>22</v>
      </c>
      <c r="H29" s="58">
        <v>0</v>
      </c>
      <c r="I29" s="58">
        <v>0</v>
      </c>
    </row>
    <row r="30" spans="1:9" ht="12.75" customHeight="1" x14ac:dyDescent="0.2">
      <c r="A30" s="198" t="s">
        <v>69</v>
      </c>
      <c r="B30" s="199"/>
      <c r="C30" s="199"/>
      <c r="D30" s="199"/>
      <c r="E30" s="199"/>
      <c r="F30" s="200"/>
      <c r="G30" s="16">
        <v>23</v>
      </c>
      <c r="H30" s="58">
        <v>0</v>
      </c>
      <c r="I30" s="58">
        <v>0</v>
      </c>
    </row>
    <row r="31" spans="1:9" ht="24.6" customHeight="1" x14ac:dyDescent="0.2">
      <c r="A31" s="198" t="s">
        <v>70</v>
      </c>
      <c r="B31" s="199"/>
      <c r="C31" s="199"/>
      <c r="D31" s="199"/>
      <c r="E31" s="199"/>
      <c r="F31" s="200"/>
      <c r="G31" s="16">
        <v>24</v>
      </c>
      <c r="H31" s="58">
        <v>0</v>
      </c>
      <c r="I31" s="58">
        <v>0</v>
      </c>
    </row>
    <row r="32" spans="1:9" ht="24" customHeight="1" x14ac:dyDescent="0.2">
      <c r="A32" s="198" t="s">
        <v>71</v>
      </c>
      <c r="B32" s="199"/>
      <c r="C32" s="199"/>
      <c r="D32" s="199"/>
      <c r="E32" s="199"/>
      <c r="F32" s="200"/>
      <c r="G32" s="16">
        <v>25</v>
      </c>
      <c r="H32" s="58">
        <v>0</v>
      </c>
      <c r="I32" s="58">
        <v>0</v>
      </c>
    </row>
    <row r="33" spans="1:9" ht="26.45" customHeight="1" x14ac:dyDescent="0.2">
      <c r="A33" s="198" t="s">
        <v>72</v>
      </c>
      <c r="B33" s="199"/>
      <c r="C33" s="199"/>
      <c r="D33" s="199"/>
      <c r="E33" s="199"/>
      <c r="F33" s="200"/>
      <c r="G33" s="16">
        <v>26</v>
      </c>
      <c r="H33" s="58">
        <v>0</v>
      </c>
      <c r="I33" s="58">
        <v>0</v>
      </c>
    </row>
    <row r="34" spans="1:9" ht="12.75" customHeight="1" x14ac:dyDescent="0.2">
      <c r="A34" s="198" t="s">
        <v>73</v>
      </c>
      <c r="B34" s="199"/>
      <c r="C34" s="199"/>
      <c r="D34" s="199"/>
      <c r="E34" s="199"/>
      <c r="F34" s="200"/>
      <c r="G34" s="16">
        <v>27</v>
      </c>
      <c r="H34" s="58">
        <v>0</v>
      </c>
      <c r="I34" s="58">
        <v>0</v>
      </c>
    </row>
    <row r="35" spans="1:9" ht="12.75" customHeight="1" x14ac:dyDescent="0.2">
      <c r="A35" s="198" t="s">
        <v>74</v>
      </c>
      <c r="B35" s="199"/>
      <c r="C35" s="199"/>
      <c r="D35" s="199"/>
      <c r="E35" s="199"/>
      <c r="F35" s="200"/>
      <c r="G35" s="16">
        <v>28</v>
      </c>
      <c r="H35" s="58">
        <v>33912285</v>
      </c>
      <c r="I35" s="58">
        <v>41441936</v>
      </c>
    </row>
    <row r="36" spans="1:9" ht="12.75" customHeight="1" x14ac:dyDescent="0.2">
      <c r="A36" s="198" t="s">
        <v>75</v>
      </c>
      <c r="B36" s="199"/>
      <c r="C36" s="199"/>
      <c r="D36" s="199"/>
      <c r="E36" s="199"/>
      <c r="F36" s="200"/>
      <c r="G36" s="16">
        <v>29</v>
      </c>
      <c r="H36" s="58">
        <v>0</v>
      </c>
      <c r="I36" s="58">
        <v>0</v>
      </c>
    </row>
    <row r="37" spans="1:9" ht="12.75" customHeight="1" x14ac:dyDescent="0.2">
      <c r="A37" s="198" t="s">
        <v>76</v>
      </c>
      <c r="B37" s="199"/>
      <c r="C37" s="199"/>
      <c r="D37" s="199"/>
      <c r="E37" s="199"/>
      <c r="F37" s="200"/>
      <c r="G37" s="16">
        <v>30</v>
      </c>
      <c r="H37" s="58">
        <v>1025239</v>
      </c>
      <c r="I37" s="58">
        <v>1404108</v>
      </c>
    </row>
    <row r="38" spans="1:9" ht="12.75" customHeight="1" x14ac:dyDescent="0.2">
      <c r="A38" s="207" t="s">
        <v>77</v>
      </c>
      <c r="B38" s="208"/>
      <c r="C38" s="208"/>
      <c r="D38" s="208"/>
      <c r="E38" s="208"/>
      <c r="F38" s="209"/>
      <c r="G38" s="17">
        <v>31</v>
      </c>
      <c r="H38" s="59">
        <f>H39+H40+H41+H42</f>
        <v>6900536</v>
      </c>
      <c r="I38" s="59">
        <f>I39+I40+I41+I42</f>
        <v>6557267</v>
      </c>
    </row>
    <row r="39" spans="1:9" ht="12.75" customHeight="1" x14ac:dyDescent="0.2">
      <c r="A39" s="198" t="s">
        <v>78</v>
      </c>
      <c r="B39" s="199"/>
      <c r="C39" s="199"/>
      <c r="D39" s="199"/>
      <c r="E39" s="199"/>
      <c r="F39" s="200"/>
      <c r="G39" s="16">
        <v>32</v>
      </c>
      <c r="H39" s="58">
        <v>0</v>
      </c>
      <c r="I39" s="58">
        <v>0</v>
      </c>
    </row>
    <row r="40" spans="1:9" ht="21.6" customHeight="1" x14ac:dyDescent="0.2">
      <c r="A40" s="198" t="s">
        <v>79</v>
      </c>
      <c r="B40" s="199"/>
      <c r="C40" s="199"/>
      <c r="D40" s="199"/>
      <c r="E40" s="199"/>
      <c r="F40" s="200"/>
      <c r="G40" s="16">
        <v>33</v>
      </c>
      <c r="H40" s="58">
        <v>0</v>
      </c>
      <c r="I40" s="58">
        <v>0</v>
      </c>
    </row>
    <row r="41" spans="1:9" ht="12.75" customHeight="1" x14ac:dyDescent="0.2">
      <c r="A41" s="198" t="s">
        <v>80</v>
      </c>
      <c r="B41" s="199"/>
      <c r="C41" s="199"/>
      <c r="D41" s="199"/>
      <c r="E41" s="199"/>
      <c r="F41" s="200"/>
      <c r="G41" s="16">
        <v>34</v>
      </c>
      <c r="H41" s="58">
        <v>0</v>
      </c>
      <c r="I41" s="58">
        <v>0</v>
      </c>
    </row>
    <row r="42" spans="1:9" ht="12.75" customHeight="1" x14ac:dyDescent="0.2">
      <c r="A42" s="198" t="s">
        <v>81</v>
      </c>
      <c r="B42" s="199"/>
      <c r="C42" s="199"/>
      <c r="D42" s="199"/>
      <c r="E42" s="199"/>
      <c r="F42" s="200"/>
      <c r="G42" s="16">
        <v>35</v>
      </c>
      <c r="H42" s="58">
        <v>6900536</v>
      </c>
      <c r="I42" s="58">
        <v>6557267</v>
      </c>
    </row>
    <row r="43" spans="1:9" ht="12.75" customHeight="1" x14ac:dyDescent="0.2">
      <c r="A43" s="182" t="s">
        <v>82</v>
      </c>
      <c r="B43" s="183"/>
      <c r="C43" s="183"/>
      <c r="D43" s="183"/>
      <c r="E43" s="183"/>
      <c r="F43" s="184"/>
      <c r="G43" s="16">
        <v>36</v>
      </c>
      <c r="H43" s="58">
        <v>31795731</v>
      </c>
      <c r="I43" s="58">
        <v>36285443</v>
      </c>
    </row>
    <row r="44" spans="1:9" ht="12.75" customHeight="1" x14ac:dyDescent="0.2">
      <c r="A44" s="190" t="s">
        <v>83</v>
      </c>
      <c r="B44" s="191"/>
      <c r="C44" s="191"/>
      <c r="D44" s="191"/>
      <c r="E44" s="191"/>
      <c r="F44" s="192"/>
      <c r="G44" s="17">
        <v>37</v>
      </c>
      <c r="H44" s="59">
        <f>H45+H53+H60+H70</f>
        <v>2170486184</v>
      </c>
      <c r="I44" s="59">
        <f>I45+I53+I60+I70</f>
        <v>2259487249</v>
      </c>
    </row>
    <row r="45" spans="1:9" ht="12.75" customHeight="1" x14ac:dyDescent="0.2">
      <c r="A45" s="207" t="s">
        <v>84</v>
      </c>
      <c r="B45" s="208"/>
      <c r="C45" s="208"/>
      <c r="D45" s="208"/>
      <c r="E45" s="208"/>
      <c r="F45" s="209"/>
      <c r="G45" s="17">
        <v>38</v>
      </c>
      <c r="H45" s="59">
        <f>SUM(H46:H52)</f>
        <v>506871174</v>
      </c>
      <c r="I45" s="59">
        <f>SUM(I46:I52)</f>
        <v>577655476</v>
      </c>
    </row>
    <row r="46" spans="1:9" ht="12.75" customHeight="1" x14ac:dyDescent="0.2">
      <c r="A46" s="198" t="s">
        <v>85</v>
      </c>
      <c r="B46" s="199"/>
      <c r="C46" s="199"/>
      <c r="D46" s="199"/>
      <c r="E46" s="199"/>
      <c r="F46" s="200"/>
      <c r="G46" s="16">
        <v>39</v>
      </c>
      <c r="H46" s="58">
        <v>85815111</v>
      </c>
      <c r="I46" s="58">
        <v>110627348</v>
      </c>
    </row>
    <row r="47" spans="1:9" ht="12.75" customHeight="1" x14ac:dyDescent="0.2">
      <c r="A47" s="198" t="s">
        <v>86</v>
      </c>
      <c r="B47" s="199"/>
      <c r="C47" s="199"/>
      <c r="D47" s="199"/>
      <c r="E47" s="199"/>
      <c r="F47" s="200"/>
      <c r="G47" s="16">
        <v>40</v>
      </c>
      <c r="H47" s="58">
        <v>13353772</v>
      </c>
      <c r="I47" s="58">
        <v>14905881</v>
      </c>
    </row>
    <row r="48" spans="1:9" ht="12.75" customHeight="1" x14ac:dyDescent="0.2">
      <c r="A48" s="198" t="s">
        <v>87</v>
      </c>
      <c r="B48" s="199"/>
      <c r="C48" s="199"/>
      <c r="D48" s="199"/>
      <c r="E48" s="199"/>
      <c r="F48" s="200"/>
      <c r="G48" s="16">
        <v>41</v>
      </c>
      <c r="H48" s="58">
        <v>163487383</v>
      </c>
      <c r="I48" s="58">
        <v>193148146</v>
      </c>
    </row>
    <row r="49" spans="1:9" ht="12.75" customHeight="1" x14ac:dyDescent="0.2">
      <c r="A49" s="198" t="s">
        <v>88</v>
      </c>
      <c r="B49" s="199"/>
      <c r="C49" s="199"/>
      <c r="D49" s="199"/>
      <c r="E49" s="199"/>
      <c r="F49" s="200"/>
      <c r="G49" s="16">
        <v>42</v>
      </c>
      <c r="H49" s="58">
        <v>236705491</v>
      </c>
      <c r="I49" s="58">
        <v>252999810</v>
      </c>
    </row>
    <row r="50" spans="1:9" ht="12.75" customHeight="1" x14ac:dyDescent="0.2">
      <c r="A50" s="198" t="s">
        <v>89</v>
      </c>
      <c r="B50" s="199"/>
      <c r="C50" s="199"/>
      <c r="D50" s="199"/>
      <c r="E50" s="199"/>
      <c r="F50" s="200"/>
      <c r="G50" s="16">
        <v>43</v>
      </c>
      <c r="H50" s="58">
        <v>1925381</v>
      </c>
      <c r="I50" s="58">
        <v>592693</v>
      </c>
    </row>
    <row r="51" spans="1:9" ht="12.75" customHeight="1" x14ac:dyDescent="0.2">
      <c r="A51" s="198" t="s">
        <v>90</v>
      </c>
      <c r="B51" s="199"/>
      <c r="C51" s="199"/>
      <c r="D51" s="199"/>
      <c r="E51" s="199"/>
      <c r="F51" s="200"/>
      <c r="G51" s="16">
        <v>44</v>
      </c>
      <c r="H51" s="58">
        <v>5584036</v>
      </c>
      <c r="I51" s="58">
        <v>5381598</v>
      </c>
    </row>
    <row r="52" spans="1:9" ht="12.75" customHeight="1" x14ac:dyDescent="0.2">
      <c r="A52" s="198" t="s">
        <v>91</v>
      </c>
      <c r="B52" s="199"/>
      <c r="C52" s="199"/>
      <c r="D52" s="199"/>
      <c r="E52" s="199"/>
      <c r="F52" s="200"/>
      <c r="G52" s="16">
        <v>45</v>
      </c>
      <c r="H52" s="58">
        <v>0</v>
      </c>
      <c r="I52" s="58">
        <v>0</v>
      </c>
    </row>
    <row r="53" spans="1:9" ht="12.75" customHeight="1" x14ac:dyDescent="0.2">
      <c r="A53" s="207" t="s">
        <v>92</v>
      </c>
      <c r="B53" s="208"/>
      <c r="C53" s="208"/>
      <c r="D53" s="208"/>
      <c r="E53" s="208"/>
      <c r="F53" s="209"/>
      <c r="G53" s="17">
        <v>46</v>
      </c>
      <c r="H53" s="59">
        <f>SUM(H54:H59)</f>
        <v>1268567868</v>
      </c>
      <c r="I53" s="59">
        <f>SUM(I54:I59)</f>
        <v>1244805133</v>
      </c>
    </row>
    <row r="54" spans="1:9" ht="12.75" customHeight="1" x14ac:dyDescent="0.2">
      <c r="A54" s="198" t="s">
        <v>93</v>
      </c>
      <c r="B54" s="199"/>
      <c r="C54" s="199"/>
      <c r="D54" s="199"/>
      <c r="E54" s="199"/>
      <c r="F54" s="200"/>
      <c r="G54" s="16">
        <v>47</v>
      </c>
      <c r="H54" s="58">
        <v>0</v>
      </c>
      <c r="I54" s="58">
        <v>0</v>
      </c>
    </row>
    <row r="55" spans="1:9" ht="24.6" customHeight="1" x14ac:dyDescent="0.2">
      <c r="A55" s="198" t="s">
        <v>94</v>
      </c>
      <c r="B55" s="199"/>
      <c r="C55" s="199"/>
      <c r="D55" s="199"/>
      <c r="E55" s="199"/>
      <c r="F55" s="200"/>
      <c r="G55" s="16">
        <v>48</v>
      </c>
      <c r="H55" s="58">
        <v>0</v>
      </c>
      <c r="I55" s="58">
        <v>0</v>
      </c>
    </row>
    <row r="56" spans="1:9" ht="12.75" customHeight="1" x14ac:dyDescent="0.2">
      <c r="A56" s="198" t="s">
        <v>95</v>
      </c>
      <c r="B56" s="199"/>
      <c r="C56" s="199"/>
      <c r="D56" s="199"/>
      <c r="E56" s="199"/>
      <c r="F56" s="200"/>
      <c r="G56" s="16">
        <v>49</v>
      </c>
      <c r="H56" s="58">
        <v>1096702998</v>
      </c>
      <c r="I56" s="58">
        <v>1079002847</v>
      </c>
    </row>
    <row r="57" spans="1:9" ht="12.75" customHeight="1" x14ac:dyDescent="0.2">
      <c r="A57" s="198" t="s">
        <v>96</v>
      </c>
      <c r="B57" s="199"/>
      <c r="C57" s="199"/>
      <c r="D57" s="199"/>
      <c r="E57" s="199"/>
      <c r="F57" s="200"/>
      <c r="G57" s="16">
        <v>50</v>
      </c>
      <c r="H57" s="58">
        <v>0</v>
      </c>
      <c r="I57" s="58">
        <v>0</v>
      </c>
    </row>
    <row r="58" spans="1:9" ht="12.75" customHeight="1" x14ac:dyDescent="0.2">
      <c r="A58" s="198" t="s">
        <v>97</v>
      </c>
      <c r="B58" s="199"/>
      <c r="C58" s="199"/>
      <c r="D58" s="199"/>
      <c r="E58" s="199"/>
      <c r="F58" s="200"/>
      <c r="G58" s="16">
        <v>51</v>
      </c>
      <c r="H58" s="58">
        <v>34948839</v>
      </c>
      <c r="I58" s="58">
        <v>60506577</v>
      </c>
    </row>
    <row r="59" spans="1:9" ht="12.75" customHeight="1" x14ac:dyDescent="0.2">
      <c r="A59" s="198" t="s">
        <v>98</v>
      </c>
      <c r="B59" s="199"/>
      <c r="C59" s="199"/>
      <c r="D59" s="199"/>
      <c r="E59" s="199"/>
      <c r="F59" s="200"/>
      <c r="G59" s="16">
        <v>52</v>
      </c>
      <c r="H59" s="58">
        <v>136916031</v>
      </c>
      <c r="I59" s="58">
        <v>105295709</v>
      </c>
    </row>
    <row r="60" spans="1:9" ht="12.75" customHeight="1" x14ac:dyDescent="0.2">
      <c r="A60" s="207" t="s">
        <v>99</v>
      </c>
      <c r="B60" s="208"/>
      <c r="C60" s="208"/>
      <c r="D60" s="208"/>
      <c r="E60" s="208"/>
      <c r="F60" s="209"/>
      <c r="G60" s="17">
        <v>53</v>
      </c>
      <c r="H60" s="59">
        <f>SUM(H61:H69)</f>
        <v>10521360</v>
      </c>
      <c r="I60" s="59">
        <f>SUM(I61:I69)</f>
        <v>10513670</v>
      </c>
    </row>
    <row r="61" spans="1:9" ht="12.75" customHeight="1" x14ac:dyDescent="0.2">
      <c r="A61" s="198" t="s">
        <v>100</v>
      </c>
      <c r="B61" s="199"/>
      <c r="C61" s="199"/>
      <c r="D61" s="199"/>
      <c r="E61" s="199"/>
      <c r="F61" s="200"/>
      <c r="G61" s="16">
        <v>54</v>
      </c>
      <c r="H61" s="58">
        <v>0</v>
      </c>
      <c r="I61" s="58">
        <v>0</v>
      </c>
    </row>
    <row r="62" spans="1:9" ht="12.75" customHeight="1" x14ac:dyDescent="0.2">
      <c r="A62" s="198" t="s">
        <v>101</v>
      </c>
      <c r="B62" s="199"/>
      <c r="C62" s="199"/>
      <c r="D62" s="199"/>
      <c r="E62" s="199"/>
      <c r="F62" s="200"/>
      <c r="G62" s="16">
        <v>55</v>
      </c>
      <c r="H62" s="58">
        <v>0</v>
      </c>
      <c r="I62" s="58">
        <v>0</v>
      </c>
    </row>
    <row r="63" spans="1:9" ht="12.75" customHeight="1" x14ac:dyDescent="0.2">
      <c r="A63" s="198" t="s">
        <v>102</v>
      </c>
      <c r="B63" s="199"/>
      <c r="C63" s="199"/>
      <c r="D63" s="199"/>
      <c r="E63" s="199"/>
      <c r="F63" s="200"/>
      <c r="G63" s="16">
        <v>56</v>
      </c>
      <c r="H63" s="58">
        <v>0</v>
      </c>
      <c r="I63" s="58">
        <v>0</v>
      </c>
    </row>
    <row r="64" spans="1:9" ht="23.45" customHeight="1" x14ac:dyDescent="0.2">
      <c r="A64" s="198" t="s">
        <v>103</v>
      </c>
      <c r="B64" s="199"/>
      <c r="C64" s="199"/>
      <c r="D64" s="199"/>
      <c r="E64" s="199"/>
      <c r="F64" s="200"/>
      <c r="G64" s="16">
        <v>57</v>
      </c>
      <c r="H64" s="58">
        <v>0</v>
      </c>
      <c r="I64" s="58">
        <v>0</v>
      </c>
    </row>
    <row r="65" spans="1:9" ht="21" customHeight="1" x14ac:dyDescent="0.2">
      <c r="A65" s="198" t="s">
        <v>104</v>
      </c>
      <c r="B65" s="199"/>
      <c r="C65" s="199"/>
      <c r="D65" s="199"/>
      <c r="E65" s="199"/>
      <c r="F65" s="200"/>
      <c r="G65" s="16">
        <v>58</v>
      </c>
      <c r="H65" s="58">
        <v>0</v>
      </c>
      <c r="I65" s="58">
        <v>0</v>
      </c>
    </row>
    <row r="66" spans="1:9" ht="22.9" customHeight="1" x14ac:dyDescent="0.2">
      <c r="A66" s="198" t="s">
        <v>105</v>
      </c>
      <c r="B66" s="199"/>
      <c r="C66" s="199"/>
      <c r="D66" s="199"/>
      <c r="E66" s="199"/>
      <c r="F66" s="200"/>
      <c r="G66" s="16">
        <v>59</v>
      </c>
      <c r="H66" s="58">
        <v>0</v>
      </c>
      <c r="I66" s="58">
        <v>0</v>
      </c>
    </row>
    <row r="67" spans="1:9" ht="12.75" customHeight="1" x14ac:dyDescent="0.2">
      <c r="A67" s="198" t="s">
        <v>106</v>
      </c>
      <c r="B67" s="199"/>
      <c r="C67" s="199"/>
      <c r="D67" s="199"/>
      <c r="E67" s="199"/>
      <c r="F67" s="200"/>
      <c r="G67" s="16">
        <v>60</v>
      </c>
      <c r="H67" s="58">
        <v>0</v>
      </c>
      <c r="I67" s="58">
        <v>0</v>
      </c>
    </row>
    <row r="68" spans="1:9" ht="12.75" customHeight="1" x14ac:dyDescent="0.2">
      <c r="A68" s="198" t="s">
        <v>107</v>
      </c>
      <c r="B68" s="199"/>
      <c r="C68" s="199"/>
      <c r="D68" s="199"/>
      <c r="E68" s="199"/>
      <c r="F68" s="200"/>
      <c r="G68" s="16">
        <v>61</v>
      </c>
      <c r="H68" s="58">
        <v>10521360</v>
      </c>
      <c r="I68" s="58">
        <v>10513670</v>
      </c>
    </row>
    <row r="69" spans="1:9" ht="12.75" customHeight="1" x14ac:dyDescent="0.2">
      <c r="A69" s="198" t="s">
        <v>108</v>
      </c>
      <c r="B69" s="199"/>
      <c r="C69" s="199"/>
      <c r="D69" s="199"/>
      <c r="E69" s="199"/>
      <c r="F69" s="200"/>
      <c r="G69" s="16">
        <v>62</v>
      </c>
      <c r="H69" s="58">
        <v>0</v>
      </c>
      <c r="I69" s="58">
        <v>0</v>
      </c>
    </row>
    <row r="70" spans="1:9" ht="12.75" customHeight="1" x14ac:dyDescent="0.2">
      <c r="A70" s="182" t="s">
        <v>109</v>
      </c>
      <c r="B70" s="183"/>
      <c r="C70" s="183"/>
      <c r="D70" s="183"/>
      <c r="E70" s="183"/>
      <c r="F70" s="184"/>
      <c r="G70" s="16">
        <v>63</v>
      </c>
      <c r="H70" s="58">
        <v>384525782</v>
      </c>
      <c r="I70" s="58">
        <v>426512970</v>
      </c>
    </row>
    <row r="71" spans="1:9" ht="12.75" customHeight="1" x14ac:dyDescent="0.2">
      <c r="A71" s="185" t="s">
        <v>110</v>
      </c>
      <c r="B71" s="186"/>
      <c r="C71" s="186"/>
      <c r="D71" s="186"/>
      <c r="E71" s="186"/>
      <c r="F71" s="187"/>
      <c r="G71" s="16">
        <v>64</v>
      </c>
      <c r="H71" s="58">
        <v>0</v>
      </c>
      <c r="I71" s="58">
        <v>0</v>
      </c>
    </row>
    <row r="72" spans="1:9" ht="12.75" customHeight="1" x14ac:dyDescent="0.2">
      <c r="A72" s="190" t="s">
        <v>111</v>
      </c>
      <c r="B72" s="191"/>
      <c r="C72" s="191"/>
      <c r="D72" s="191"/>
      <c r="E72" s="191"/>
      <c r="F72" s="192"/>
      <c r="G72" s="17">
        <v>65</v>
      </c>
      <c r="H72" s="59">
        <f>H8+H9+H44+H71</f>
        <v>5247269214</v>
      </c>
      <c r="I72" s="59">
        <f>I8+I9+I44+I71</f>
        <v>5411694018</v>
      </c>
    </row>
    <row r="73" spans="1:9" ht="12.75" customHeight="1" x14ac:dyDescent="0.2">
      <c r="A73" s="193" t="s">
        <v>112</v>
      </c>
      <c r="B73" s="194"/>
      <c r="C73" s="194"/>
      <c r="D73" s="194"/>
      <c r="E73" s="194"/>
      <c r="F73" s="195"/>
      <c r="G73" s="19">
        <v>66</v>
      </c>
      <c r="H73" s="60">
        <v>0</v>
      </c>
      <c r="I73" s="60">
        <v>0</v>
      </c>
    </row>
    <row r="74" spans="1:9" x14ac:dyDescent="0.2">
      <c r="A74" s="196" t="s">
        <v>113</v>
      </c>
      <c r="B74" s="197"/>
      <c r="C74" s="197"/>
      <c r="D74" s="197"/>
      <c r="E74" s="197"/>
      <c r="F74" s="197"/>
      <c r="G74" s="197"/>
      <c r="H74" s="197"/>
      <c r="I74" s="197"/>
    </row>
    <row r="75" spans="1:9" ht="12.75" customHeight="1" x14ac:dyDescent="0.2">
      <c r="A75" s="180" t="s">
        <v>114</v>
      </c>
      <c r="B75" s="180"/>
      <c r="C75" s="180"/>
      <c r="D75" s="180"/>
      <c r="E75" s="180"/>
      <c r="F75" s="180"/>
      <c r="G75" s="17">
        <v>67</v>
      </c>
      <c r="H75" s="59">
        <f>H76+H77+H78+H84+H85+H89+H92+H95</f>
        <v>2669801694</v>
      </c>
      <c r="I75" s="59">
        <f>I76+I77+I78+I84+I85+I89+I92+I95</f>
        <v>2947983128</v>
      </c>
    </row>
    <row r="76" spans="1:9" ht="12.75" customHeight="1" x14ac:dyDescent="0.2">
      <c r="A76" s="188" t="s">
        <v>115</v>
      </c>
      <c r="B76" s="188"/>
      <c r="C76" s="188"/>
      <c r="D76" s="188"/>
      <c r="E76" s="188"/>
      <c r="F76" s="188"/>
      <c r="G76" s="16">
        <v>68</v>
      </c>
      <c r="H76" s="44">
        <v>133372000</v>
      </c>
      <c r="I76" s="44">
        <v>133372000</v>
      </c>
    </row>
    <row r="77" spans="1:9" ht="12.75" customHeight="1" x14ac:dyDescent="0.2">
      <c r="A77" s="188" t="s">
        <v>116</v>
      </c>
      <c r="B77" s="188"/>
      <c r="C77" s="188"/>
      <c r="D77" s="188"/>
      <c r="E77" s="188"/>
      <c r="F77" s="188"/>
      <c r="G77" s="16">
        <v>69</v>
      </c>
      <c r="H77" s="44">
        <v>881323482</v>
      </c>
      <c r="I77" s="44">
        <v>881850684</v>
      </c>
    </row>
    <row r="78" spans="1:9" ht="12.75" customHeight="1" x14ac:dyDescent="0.2">
      <c r="A78" s="189" t="s">
        <v>117</v>
      </c>
      <c r="B78" s="189"/>
      <c r="C78" s="189"/>
      <c r="D78" s="189"/>
      <c r="E78" s="189"/>
      <c r="F78" s="189"/>
      <c r="G78" s="17">
        <v>70</v>
      </c>
      <c r="H78" s="59">
        <f>SUM(H79:H83)</f>
        <v>-73954371</v>
      </c>
      <c r="I78" s="59">
        <f>SUM(I79:I83)</f>
        <v>-49799497</v>
      </c>
    </row>
    <row r="79" spans="1:9" ht="12.75" customHeight="1" x14ac:dyDescent="0.2">
      <c r="A79" s="178" t="s">
        <v>118</v>
      </c>
      <c r="B79" s="178"/>
      <c r="C79" s="178"/>
      <c r="D79" s="178"/>
      <c r="E79" s="178"/>
      <c r="F79" s="178"/>
      <c r="G79" s="16">
        <v>71</v>
      </c>
      <c r="H79" s="44">
        <v>0</v>
      </c>
      <c r="I79" s="44">
        <v>0</v>
      </c>
    </row>
    <row r="80" spans="1:9" ht="12.75" customHeight="1" x14ac:dyDescent="0.2">
      <c r="A80" s="178" t="s">
        <v>119</v>
      </c>
      <c r="B80" s="178"/>
      <c r="C80" s="178"/>
      <c r="D80" s="178"/>
      <c r="E80" s="178"/>
      <c r="F80" s="178"/>
      <c r="G80" s="16">
        <v>72</v>
      </c>
      <c r="H80" s="44">
        <v>0</v>
      </c>
      <c r="I80" s="44">
        <v>0</v>
      </c>
    </row>
    <row r="81" spans="1:9" ht="12.75" customHeight="1" x14ac:dyDescent="0.2">
      <c r="A81" s="178" t="s">
        <v>120</v>
      </c>
      <c r="B81" s="178"/>
      <c r="C81" s="178"/>
      <c r="D81" s="178"/>
      <c r="E81" s="178"/>
      <c r="F81" s="178"/>
      <c r="G81" s="16">
        <v>73</v>
      </c>
      <c r="H81" s="44">
        <v>-5883769</v>
      </c>
      <c r="I81" s="44">
        <v>-7647779</v>
      </c>
    </row>
    <row r="82" spans="1:9" ht="12.75" customHeight="1" x14ac:dyDescent="0.2">
      <c r="A82" s="178" t="s">
        <v>121</v>
      </c>
      <c r="B82" s="178"/>
      <c r="C82" s="178"/>
      <c r="D82" s="178"/>
      <c r="E82" s="178"/>
      <c r="F82" s="178"/>
      <c r="G82" s="16">
        <v>74</v>
      </c>
      <c r="H82" s="44">
        <v>0</v>
      </c>
      <c r="I82" s="44">
        <v>0</v>
      </c>
    </row>
    <row r="83" spans="1:9" ht="12.75" customHeight="1" x14ac:dyDescent="0.2">
      <c r="A83" s="178" t="s">
        <v>122</v>
      </c>
      <c r="B83" s="178"/>
      <c r="C83" s="178"/>
      <c r="D83" s="178"/>
      <c r="E83" s="178"/>
      <c r="F83" s="178"/>
      <c r="G83" s="16">
        <v>75</v>
      </c>
      <c r="H83" s="44">
        <v>-68070602</v>
      </c>
      <c r="I83" s="44">
        <v>-42151718</v>
      </c>
    </row>
    <row r="84" spans="1:9" ht="12.75" customHeight="1" x14ac:dyDescent="0.2">
      <c r="A84" s="188" t="s">
        <v>123</v>
      </c>
      <c r="B84" s="188"/>
      <c r="C84" s="188"/>
      <c r="D84" s="188"/>
      <c r="E84" s="188"/>
      <c r="F84" s="188"/>
      <c r="G84" s="16">
        <v>76</v>
      </c>
      <c r="H84" s="44">
        <v>0</v>
      </c>
      <c r="I84" s="44">
        <v>0</v>
      </c>
    </row>
    <row r="85" spans="1:9" ht="12.75" customHeight="1" x14ac:dyDescent="0.2">
      <c r="A85" s="189" t="s">
        <v>124</v>
      </c>
      <c r="B85" s="189"/>
      <c r="C85" s="189"/>
      <c r="D85" s="189"/>
      <c r="E85" s="189"/>
      <c r="F85" s="189"/>
      <c r="G85" s="17">
        <v>77</v>
      </c>
      <c r="H85" s="59">
        <f>H86+H87+H88</f>
        <v>-4992984</v>
      </c>
      <c r="I85" s="59">
        <f>I86+I87+I88</f>
        <v>-9299068</v>
      </c>
    </row>
    <row r="86" spans="1:9" ht="12.75" customHeight="1" x14ac:dyDescent="0.2">
      <c r="A86" s="178" t="s">
        <v>125</v>
      </c>
      <c r="B86" s="178"/>
      <c r="C86" s="178"/>
      <c r="D86" s="178"/>
      <c r="E86" s="178"/>
      <c r="F86" s="178"/>
      <c r="G86" s="16">
        <v>78</v>
      </c>
      <c r="H86" s="58">
        <v>0</v>
      </c>
      <c r="I86" s="58">
        <v>0</v>
      </c>
    </row>
    <row r="87" spans="1:9" ht="12.75" customHeight="1" x14ac:dyDescent="0.2">
      <c r="A87" s="178" t="s">
        <v>126</v>
      </c>
      <c r="B87" s="178"/>
      <c r="C87" s="178"/>
      <c r="D87" s="178"/>
      <c r="E87" s="178"/>
      <c r="F87" s="178"/>
      <c r="G87" s="16">
        <v>79</v>
      </c>
      <c r="H87" s="58">
        <v>-4992984</v>
      </c>
      <c r="I87" s="58">
        <v>-9299068</v>
      </c>
    </row>
    <row r="88" spans="1:9" ht="12.75" customHeight="1" x14ac:dyDescent="0.2">
      <c r="A88" s="178" t="s">
        <v>127</v>
      </c>
      <c r="B88" s="178"/>
      <c r="C88" s="178"/>
      <c r="D88" s="178"/>
      <c r="E88" s="178"/>
      <c r="F88" s="178"/>
      <c r="G88" s="16">
        <v>80</v>
      </c>
      <c r="H88" s="58">
        <v>0</v>
      </c>
      <c r="I88" s="58">
        <v>0</v>
      </c>
    </row>
    <row r="89" spans="1:9" ht="22.9" customHeight="1" x14ac:dyDescent="0.2">
      <c r="A89" s="189" t="s">
        <v>128</v>
      </c>
      <c r="B89" s="189"/>
      <c r="C89" s="189"/>
      <c r="D89" s="189"/>
      <c r="E89" s="189"/>
      <c r="F89" s="189"/>
      <c r="G89" s="17">
        <v>81</v>
      </c>
      <c r="H89" s="59">
        <f>H90-H91</f>
        <v>1339810503</v>
      </c>
      <c r="I89" s="59">
        <f>I90-I91</f>
        <v>1644178006</v>
      </c>
    </row>
    <row r="90" spans="1:9" ht="12.75" customHeight="1" x14ac:dyDescent="0.2">
      <c r="A90" s="178" t="s">
        <v>129</v>
      </c>
      <c r="B90" s="178"/>
      <c r="C90" s="178"/>
      <c r="D90" s="178"/>
      <c r="E90" s="178"/>
      <c r="F90" s="178"/>
      <c r="G90" s="16">
        <v>82</v>
      </c>
      <c r="H90" s="44">
        <v>1339810503</v>
      </c>
      <c r="I90" s="44">
        <v>1644178006</v>
      </c>
    </row>
    <row r="91" spans="1:9" ht="12.75" customHeight="1" x14ac:dyDescent="0.2">
      <c r="A91" s="178" t="s">
        <v>130</v>
      </c>
      <c r="B91" s="178"/>
      <c r="C91" s="178"/>
      <c r="D91" s="178"/>
      <c r="E91" s="178"/>
      <c r="F91" s="178"/>
      <c r="G91" s="16">
        <v>83</v>
      </c>
      <c r="H91" s="44">
        <v>0</v>
      </c>
      <c r="I91" s="44">
        <v>0</v>
      </c>
    </row>
    <row r="92" spans="1:9" ht="12.75" customHeight="1" x14ac:dyDescent="0.2">
      <c r="A92" s="189" t="s">
        <v>131</v>
      </c>
      <c r="B92" s="189"/>
      <c r="C92" s="189"/>
      <c r="D92" s="189"/>
      <c r="E92" s="189"/>
      <c r="F92" s="189"/>
      <c r="G92" s="17">
        <v>84</v>
      </c>
      <c r="H92" s="59">
        <f>H93-H94</f>
        <v>388880497</v>
      </c>
      <c r="I92" s="59">
        <f>I93-I94</f>
        <v>341729554</v>
      </c>
    </row>
    <row r="93" spans="1:9" ht="12.75" customHeight="1" x14ac:dyDescent="0.2">
      <c r="A93" s="178" t="s">
        <v>132</v>
      </c>
      <c r="B93" s="178"/>
      <c r="C93" s="178"/>
      <c r="D93" s="178"/>
      <c r="E93" s="178"/>
      <c r="F93" s="178"/>
      <c r="G93" s="16">
        <v>85</v>
      </c>
      <c r="H93" s="44">
        <v>388880497</v>
      </c>
      <c r="I93" s="44">
        <v>341729554</v>
      </c>
    </row>
    <row r="94" spans="1:9" ht="12.75" customHeight="1" x14ac:dyDescent="0.2">
      <c r="A94" s="178" t="s">
        <v>133</v>
      </c>
      <c r="B94" s="178"/>
      <c r="C94" s="178"/>
      <c r="D94" s="178"/>
      <c r="E94" s="178"/>
      <c r="F94" s="178"/>
      <c r="G94" s="16">
        <v>86</v>
      </c>
      <c r="H94" s="44">
        <v>0</v>
      </c>
      <c r="I94" s="44">
        <v>0</v>
      </c>
    </row>
    <row r="95" spans="1:9" ht="12.75" customHeight="1" x14ac:dyDescent="0.2">
      <c r="A95" s="188" t="s">
        <v>134</v>
      </c>
      <c r="B95" s="188"/>
      <c r="C95" s="188"/>
      <c r="D95" s="188"/>
      <c r="E95" s="188"/>
      <c r="F95" s="188"/>
      <c r="G95" s="16">
        <v>87</v>
      </c>
      <c r="H95" s="44">
        <v>5362567</v>
      </c>
      <c r="I95" s="44">
        <v>5951449</v>
      </c>
    </row>
    <row r="96" spans="1:9" ht="12.75" customHeight="1" x14ac:dyDescent="0.2">
      <c r="A96" s="180" t="s">
        <v>135</v>
      </c>
      <c r="B96" s="180"/>
      <c r="C96" s="180"/>
      <c r="D96" s="180"/>
      <c r="E96" s="180"/>
      <c r="F96" s="180"/>
      <c r="G96" s="17">
        <v>88</v>
      </c>
      <c r="H96" s="59">
        <f>SUM(H97:H102)</f>
        <v>0</v>
      </c>
      <c r="I96" s="59">
        <f>SUM(I97:I102)</f>
        <v>0</v>
      </c>
    </row>
    <row r="97" spans="1:9" ht="25.9" customHeight="1" x14ac:dyDescent="0.2">
      <c r="A97" s="178" t="s">
        <v>136</v>
      </c>
      <c r="B97" s="178"/>
      <c r="C97" s="178"/>
      <c r="D97" s="178"/>
      <c r="E97" s="178"/>
      <c r="F97" s="178"/>
      <c r="G97" s="16">
        <v>89</v>
      </c>
      <c r="H97" s="44">
        <v>0</v>
      </c>
      <c r="I97" s="44">
        <v>0</v>
      </c>
    </row>
    <row r="98" spans="1:9" ht="12.75" customHeight="1" x14ac:dyDescent="0.2">
      <c r="A98" s="178" t="s">
        <v>137</v>
      </c>
      <c r="B98" s="178"/>
      <c r="C98" s="178"/>
      <c r="D98" s="178"/>
      <c r="E98" s="178"/>
      <c r="F98" s="178"/>
      <c r="G98" s="16">
        <v>90</v>
      </c>
      <c r="H98" s="44">
        <v>0</v>
      </c>
      <c r="I98" s="44">
        <v>0</v>
      </c>
    </row>
    <row r="99" spans="1:9" ht="12.75" customHeight="1" x14ac:dyDescent="0.2">
      <c r="A99" s="178" t="s">
        <v>138</v>
      </c>
      <c r="B99" s="178"/>
      <c r="C99" s="178"/>
      <c r="D99" s="178"/>
      <c r="E99" s="178"/>
      <c r="F99" s="178"/>
      <c r="G99" s="16">
        <v>91</v>
      </c>
      <c r="H99" s="44">
        <v>0</v>
      </c>
      <c r="I99" s="44">
        <v>0</v>
      </c>
    </row>
    <row r="100" spans="1:9" ht="12.75" customHeight="1" x14ac:dyDescent="0.2">
      <c r="A100" s="178" t="s">
        <v>139</v>
      </c>
      <c r="B100" s="178"/>
      <c r="C100" s="178"/>
      <c r="D100" s="178"/>
      <c r="E100" s="178"/>
      <c r="F100" s="178"/>
      <c r="G100" s="16">
        <v>92</v>
      </c>
      <c r="H100" s="58">
        <v>0</v>
      </c>
      <c r="I100" s="58">
        <v>0</v>
      </c>
    </row>
    <row r="101" spans="1:9" ht="12.75" customHeight="1" x14ac:dyDescent="0.2">
      <c r="A101" s="178" t="s">
        <v>140</v>
      </c>
      <c r="B101" s="178"/>
      <c r="C101" s="178"/>
      <c r="D101" s="178"/>
      <c r="E101" s="178"/>
      <c r="F101" s="178"/>
      <c r="G101" s="16">
        <v>93</v>
      </c>
      <c r="H101" s="58">
        <v>0</v>
      </c>
      <c r="I101" s="58">
        <v>0</v>
      </c>
    </row>
    <row r="102" spans="1:9" ht="12.75" customHeight="1" x14ac:dyDescent="0.2">
      <c r="A102" s="178" t="s">
        <v>141</v>
      </c>
      <c r="B102" s="178"/>
      <c r="C102" s="178"/>
      <c r="D102" s="178"/>
      <c r="E102" s="178"/>
      <c r="F102" s="178"/>
      <c r="G102" s="16">
        <v>94</v>
      </c>
      <c r="H102" s="58">
        <v>0</v>
      </c>
      <c r="I102" s="58">
        <v>0</v>
      </c>
    </row>
    <row r="103" spans="1:9" ht="12.75" customHeight="1" x14ac:dyDescent="0.2">
      <c r="A103" s="180" t="s">
        <v>142</v>
      </c>
      <c r="B103" s="180"/>
      <c r="C103" s="180"/>
      <c r="D103" s="180"/>
      <c r="E103" s="180"/>
      <c r="F103" s="180"/>
      <c r="G103" s="17">
        <v>95</v>
      </c>
      <c r="H103" s="59">
        <f>SUM(H104:H114)</f>
        <v>929022687</v>
      </c>
      <c r="I103" s="59">
        <f>SUM(I104:I114)</f>
        <v>789234814</v>
      </c>
    </row>
    <row r="104" spans="1:9" ht="12.75" customHeight="1" x14ac:dyDescent="0.2">
      <c r="A104" s="178" t="s">
        <v>143</v>
      </c>
      <c r="B104" s="178"/>
      <c r="C104" s="178"/>
      <c r="D104" s="178"/>
      <c r="E104" s="178"/>
      <c r="F104" s="178"/>
      <c r="G104" s="16">
        <v>96</v>
      </c>
      <c r="H104" s="45">
        <v>0</v>
      </c>
      <c r="I104" s="45">
        <v>0</v>
      </c>
    </row>
    <row r="105" spans="1:9" ht="12.75" customHeight="1" x14ac:dyDescent="0.2">
      <c r="A105" s="178" t="s">
        <v>144</v>
      </c>
      <c r="B105" s="178"/>
      <c r="C105" s="178"/>
      <c r="D105" s="178"/>
      <c r="E105" s="178"/>
      <c r="F105" s="178"/>
      <c r="G105" s="16">
        <v>97</v>
      </c>
      <c r="H105" s="44">
        <v>0</v>
      </c>
      <c r="I105" s="44">
        <v>0</v>
      </c>
    </row>
    <row r="106" spans="1:9" ht="24.6" customHeight="1" x14ac:dyDescent="0.2">
      <c r="A106" s="178" t="s">
        <v>145</v>
      </c>
      <c r="B106" s="178"/>
      <c r="C106" s="178"/>
      <c r="D106" s="178"/>
      <c r="E106" s="178"/>
      <c r="F106" s="178"/>
      <c r="G106" s="16">
        <v>98</v>
      </c>
      <c r="H106" s="44">
        <v>0</v>
      </c>
      <c r="I106" s="44">
        <v>0</v>
      </c>
    </row>
    <row r="107" spans="1:9" ht="22.15" customHeight="1" x14ac:dyDescent="0.2">
      <c r="A107" s="178" t="s">
        <v>146</v>
      </c>
      <c r="B107" s="178"/>
      <c r="C107" s="178"/>
      <c r="D107" s="178"/>
      <c r="E107" s="178"/>
      <c r="F107" s="178"/>
      <c r="G107" s="16">
        <v>99</v>
      </c>
      <c r="H107" s="44">
        <v>0</v>
      </c>
      <c r="I107" s="44">
        <v>0</v>
      </c>
    </row>
    <row r="108" spans="1:9" ht="12.75" customHeight="1" x14ac:dyDescent="0.2">
      <c r="A108" s="178" t="s">
        <v>147</v>
      </c>
      <c r="B108" s="178"/>
      <c r="C108" s="178"/>
      <c r="D108" s="178"/>
      <c r="E108" s="178"/>
      <c r="F108" s="178"/>
      <c r="G108" s="16">
        <v>100</v>
      </c>
      <c r="H108" s="44">
        <v>0</v>
      </c>
      <c r="I108" s="44">
        <v>0</v>
      </c>
    </row>
    <row r="109" spans="1:9" ht="12.75" customHeight="1" x14ac:dyDescent="0.2">
      <c r="A109" s="178" t="s">
        <v>148</v>
      </c>
      <c r="B109" s="178"/>
      <c r="C109" s="178"/>
      <c r="D109" s="178"/>
      <c r="E109" s="178"/>
      <c r="F109" s="178"/>
      <c r="G109" s="16">
        <v>101</v>
      </c>
      <c r="H109" s="44">
        <v>508093979</v>
      </c>
      <c r="I109" s="44">
        <v>264088074</v>
      </c>
    </row>
    <row r="110" spans="1:9" ht="12.75" customHeight="1" x14ac:dyDescent="0.2">
      <c r="A110" s="178" t="s">
        <v>149</v>
      </c>
      <c r="B110" s="178"/>
      <c r="C110" s="178"/>
      <c r="D110" s="178"/>
      <c r="E110" s="178"/>
      <c r="F110" s="178"/>
      <c r="G110" s="16">
        <v>102</v>
      </c>
      <c r="H110" s="44">
        <v>0</v>
      </c>
      <c r="I110" s="44">
        <v>0</v>
      </c>
    </row>
    <row r="111" spans="1:9" ht="12.75" customHeight="1" x14ac:dyDescent="0.2">
      <c r="A111" s="178" t="s">
        <v>150</v>
      </c>
      <c r="B111" s="178"/>
      <c r="C111" s="178"/>
      <c r="D111" s="178"/>
      <c r="E111" s="178"/>
      <c r="F111" s="178"/>
      <c r="G111" s="16">
        <v>103</v>
      </c>
      <c r="H111" s="45">
        <v>0</v>
      </c>
      <c r="I111" s="45">
        <v>0</v>
      </c>
    </row>
    <row r="112" spans="1:9" ht="12.75" customHeight="1" x14ac:dyDescent="0.2">
      <c r="A112" s="178" t="s">
        <v>151</v>
      </c>
      <c r="B112" s="178"/>
      <c r="C112" s="178"/>
      <c r="D112" s="178"/>
      <c r="E112" s="178"/>
      <c r="F112" s="178"/>
      <c r="G112" s="16">
        <v>104</v>
      </c>
      <c r="H112" s="44">
        <v>199982672</v>
      </c>
      <c r="I112" s="44">
        <v>298918836</v>
      </c>
    </row>
    <row r="113" spans="1:9" ht="12.75" customHeight="1" x14ac:dyDescent="0.2">
      <c r="A113" s="178" t="s">
        <v>152</v>
      </c>
      <c r="B113" s="178"/>
      <c r="C113" s="178"/>
      <c r="D113" s="178"/>
      <c r="E113" s="178"/>
      <c r="F113" s="178"/>
      <c r="G113" s="16">
        <v>105</v>
      </c>
      <c r="H113" s="58">
        <v>67718283</v>
      </c>
      <c r="I113" s="58">
        <v>76137743</v>
      </c>
    </row>
    <row r="114" spans="1:9" ht="12.75" customHeight="1" x14ac:dyDescent="0.2">
      <c r="A114" s="178" t="s">
        <v>153</v>
      </c>
      <c r="B114" s="178"/>
      <c r="C114" s="178"/>
      <c r="D114" s="178"/>
      <c r="E114" s="178"/>
      <c r="F114" s="178"/>
      <c r="G114" s="16">
        <v>106</v>
      </c>
      <c r="H114" s="58">
        <v>153227753</v>
      </c>
      <c r="I114" s="58">
        <v>150090161</v>
      </c>
    </row>
    <row r="115" spans="1:9" ht="12.75" customHeight="1" x14ac:dyDescent="0.2">
      <c r="A115" s="180" t="s">
        <v>154</v>
      </c>
      <c r="B115" s="180"/>
      <c r="C115" s="180"/>
      <c r="D115" s="180"/>
      <c r="E115" s="180"/>
      <c r="F115" s="180"/>
      <c r="G115" s="17">
        <v>107</v>
      </c>
      <c r="H115" s="59">
        <f>SUM(H116:H129)</f>
        <v>1648444833</v>
      </c>
      <c r="I115" s="59">
        <f>SUM(I116:I129)</f>
        <v>1674476076</v>
      </c>
    </row>
    <row r="116" spans="1:9" ht="12.75" customHeight="1" x14ac:dyDescent="0.2">
      <c r="A116" s="178" t="s">
        <v>155</v>
      </c>
      <c r="B116" s="178"/>
      <c r="C116" s="178"/>
      <c r="D116" s="178"/>
      <c r="E116" s="178"/>
      <c r="F116" s="178"/>
      <c r="G116" s="16">
        <v>108</v>
      </c>
      <c r="H116" s="44">
        <v>0</v>
      </c>
      <c r="I116" s="44">
        <v>0</v>
      </c>
    </row>
    <row r="117" spans="1:9" ht="12.75" customHeight="1" x14ac:dyDescent="0.2">
      <c r="A117" s="178" t="s">
        <v>156</v>
      </c>
      <c r="B117" s="178"/>
      <c r="C117" s="178"/>
      <c r="D117" s="178"/>
      <c r="E117" s="178"/>
      <c r="F117" s="178"/>
      <c r="G117" s="16">
        <v>109</v>
      </c>
      <c r="H117" s="44">
        <v>0</v>
      </c>
      <c r="I117" s="44">
        <v>0</v>
      </c>
    </row>
    <row r="118" spans="1:9" ht="21.6" customHeight="1" x14ac:dyDescent="0.2">
      <c r="A118" s="178" t="s">
        <v>157</v>
      </c>
      <c r="B118" s="178"/>
      <c r="C118" s="178"/>
      <c r="D118" s="178"/>
      <c r="E118" s="178"/>
      <c r="F118" s="178"/>
      <c r="G118" s="16">
        <v>110</v>
      </c>
      <c r="H118" s="44">
        <v>0</v>
      </c>
      <c r="I118" s="44">
        <v>0</v>
      </c>
    </row>
    <row r="119" spans="1:9" ht="25.9" customHeight="1" x14ac:dyDescent="0.2">
      <c r="A119" s="178" t="s">
        <v>158</v>
      </c>
      <c r="B119" s="178"/>
      <c r="C119" s="178"/>
      <c r="D119" s="178"/>
      <c r="E119" s="178"/>
      <c r="F119" s="178"/>
      <c r="G119" s="16">
        <v>111</v>
      </c>
      <c r="H119" s="44">
        <v>0</v>
      </c>
      <c r="I119" s="44">
        <v>0</v>
      </c>
    </row>
    <row r="120" spans="1:9" ht="12.75" customHeight="1" x14ac:dyDescent="0.2">
      <c r="A120" s="178" t="s">
        <v>159</v>
      </c>
      <c r="B120" s="178"/>
      <c r="C120" s="178"/>
      <c r="D120" s="178"/>
      <c r="E120" s="178"/>
      <c r="F120" s="178"/>
      <c r="G120" s="16">
        <v>112</v>
      </c>
      <c r="H120" s="44">
        <v>0</v>
      </c>
      <c r="I120" s="44">
        <v>0</v>
      </c>
    </row>
    <row r="121" spans="1:9" ht="12.75" customHeight="1" x14ac:dyDescent="0.2">
      <c r="A121" s="178" t="s">
        <v>160</v>
      </c>
      <c r="B121" s="178"/>
      <c r="C121" s="178"/>
      <c r="D121" s="178"/>
      <c r="E121" s="178"/>
      <c r="F121" s="178"/>
      <c r="G121" s="16">
        <v>113</v>
      </c>
      <c r="H121" s="44">
        <v>597245814</v>
      </c>
      <c r="I121" s="44">
        <v>596519869</v>
      </c>
    </row>
    <row r="122" spans="1:9" ht="12.75" customHeight="1" x14ac:dyDescent="0.2">
      <c r="A122" s="178" t="s">
        <v>161</v>
      </c>
      <c r="B122" s="178"/>
      <c r="C122" s="178"/>
      <c r="D122" s="178"/>
      <c r="E122" s="178"/>
      <c r="F122" s="178"/>
      <c r="G122" s="16">
        <v>114</v>
      </c>
      <c r="H122" s="44">
        <v>0</v>
      </c>
      <c r="I122" s="44">
        <v>0</v>
      </c>
    </row>
    <row r="123" spans="1:9" ht="12.75" customHeight="1" x14ac:dyDescent="0.2">
      <c r="A123" s="178" t="s">
        <v>162</v>
      </c>
      <c r="B123" s="178"/>
      <c r="C123" s="178"/>
      <c r="D123" s="178"/>
      <c r="E123" s="178"/>
      <c r="F123" s="178"/>
      <c r="G123" s="16">
        <v>115</v>
      </c>
      <c r="H123" s="44">
        <v>669296402</v>
      </c>
      <c r="I123" s="44">
        <v>657874879</v>
      </c>
    </row>
    <row r="124" spans="1:9" x14ac:dyDescent="0.2">
      <c r="A124" s="178" t="s">
        <v>163</v>
      </c>
      <c r="B124" s="178"/>
      <c r="C124" s="178"/>
      <c r="D124" s="178"/>
      <c r="E124" s="178"/>
      <c r="F124" s="178"/>
      <c r="G124" s="16">
        <v>116</v>
      </c>
      <c r="H124" s="44">
        <v>123647</v>
      </c>
      <c r="I124" s="44">
        <v>0</v>
      </c>
    </row>
    <row r="125" spans="1:9" x14ac:dyDescent="0.2">
      <c r="A125" s="178" t="s">
        <v>164</v>
      </c>
      <c r="B125" s="178"/>
      <c r="C125" s="178"/>
      <c r="D125" s="178"/>
      <c r="E125" s="178"/>
      <c r="F125" s="178"/>
      <c r="G125" s="16">
        <v>117</v>
      </c>
      <c r="H125" s="44">
        <v>27833436</v>
      </c>
      <c r="I125" s="44">
        <v>27092575</v>
      </c>
    </row>
    <row r="126" spans="1:9" x14ac:dyDescent="0.2">
      <c r="A126" s="178" t="s">
        <v>165</v>
      </c>
      <c r="B126" s="178"/>
      <c r="C126" s="178"/>
      <c r="D126" s="178"/>
      <c r="E126" s="178"/>
      <c r="F126" s="178"/>
      <c r="G126" s="16">
        <v>118</v>
      </c>
      <c r="H126" s="44">
        <v>7012727</v>
      </c>
      <c r="I126" s="44">
        <v>28099470</v>
      </c>
    </row>
    <row r="127" spans="1:9" x14ac:dyDescent="0.2">
      <c r="A127" s="178" t="s">
        <v>166</v>
      </c>
      <c r="B127" s="178"/>
      <c r="C127" s="178"/>
      <c r="D127" s="178"/>
      <c r="E127" s="178"/>
      <c r="F127" s="178"/>
      <c r="G127" s="16">
        <v>119</v>
      </c>
      <c r="H127" s="44">
        <v>107092</v>
      </c>
      <c r="I127" s="44">
        <v>171250</v>
      </c>
    </row>
    <row r="128" spans="1:9" x14ac:dyDescent="0.2">
      <c r="A128" s="178" t="s">
        <v>167</v>
      </c>
      <c r="B128" s="178"/>
      <c r="C128" s="178"/>
      <c r="D128" s="178"/>
      <c r="E128" s="178"/>
      <c r="F128" s="178"/>
      <c r="G128" s="16">
        <v>120</v>
      </c>
      <c r="H128" s="58">
        <v>0</v>
      </c>
      <c r="I128" s="58">
        <v>0</v>
      </c>
    </row>
    <row r="129" spans="1:9" x14ac:dyDescent="0.2">
      <c r="A129" s="178" t="s">
        <v>168</v>
      </c>
      <c r="B129" s="178"/>
      <c r="C129" s="178"/>
      <c r="D129" s="178"/>
      <c r="E129" s="178"/>
      <c r="F129" s="178"/>
      <c r="G129" s="16">
        <v>121</v>
      </c>
      <c r="H129" s="58">
        <v>346825715</v>
      </c>
      <c r="I129" s="58">
        <v>364718033</v>
      </c>
    </row>
    <row r="130" spans="1:9" ht="22.15" customHeight="1" x14ac:dyDescent="0.2">
      <c r="A130" s="179" t="s">
        <v>169</v>
      </c>
      <c r="B130" s="179"/>
      <c r="C130" s="179"/>
      <c r="D130" s="179"/>
      <c r="E130" s="179"/>
      <c r="F130" s="179"/>
      <c r="G130" s="16">
        <v>122</v>
      </c>
      <c r="H130" s="58">
        <v>0</v>
      </c>
      <c r="I130" s="58">
        <v>0</v>
      </c>
    </row>
    <row r="131" spans="1:9" x14ac:dyDescent="0.2">
      <c r="A131" s="180" t="s">
        <v>170</v>
      </c>
      <c r="B131" s="180"/>
      <c r="C131" s="180"/>
      <c r="D131" s="180"/>
      <c r="E131" s="180"/>
      <c r="F131" s="180"/>
      <c r="G131" s="17">
        <v>123</v>
      </c>
      <c r="H131" s="59">
        <f>H75+H96+H103+H115+H130</f>
        <v>5247269214</v>
      </c>
      <c r="I131" s="59">
        <f>I75+I96+I103+I115+I130</f>
        <v>5411694018</v>
      </c>
    </row>
    <row r="132" spans="1:9" x14ac:dyDescent="0.2">
      <c r="A132" s="181" t="s">
        <v>171</v>
      </c>
      <c r="B132" s="181"/>
      <c r="C132" s="181"/>
      <c r="D132" s="181"/>
      <c r="E132" s="181"/>
      <c r="F132" s="181"/>
      <c r="G132" s="19">
        <v>124</v>
      </c>
      <c r="H132" s="60">
        <v>0</v>
      </c>
      <c r="I132" s="60">
        <v>0</v>
      </c>
    </row>
  </sheetData>
  <sheetProtection algorithmName="SHA-512" hashValue="UkOU9gLnGsbokQ1g6okHVHIalCreKmV9Tv97+DJyXlNREdx0XGiRmhhlNLEer/L9OsCFG1NmoJuvCfo2Tey2Xg==" saltValue="0M/nqei+Br/aloD/1ZCpP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95:I95 H75:I75 H92:I92 H77:I89"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3:I94 H90:I91 H96:I132"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4"/>
  <sheetViews>
    <sheetView zoomScaleNormal="100" zoomScaleSheetLayoutView="110" workbookViewId="0">
      <selection sqref="A1:I1"/>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46" t="s">
        <v>172</v>
      </c>
      <c r="B1" s="202"/>
      <c r="C1" s="202"/>
      <c r="D1" s="202"/>
      <c r="E1" s="202"/>
      <c r="F1" s="202"/>
      <c r="G1" s="202"/>
      <c r="H1" s="202"/>
      <c r="I1" s="202"/>
    </row>
    <row r="2" spans="1:9" x14ac:dyDescent="0.2">
      <c r="A2" s="245" t="s">
        <v>509</v>
      </c>
      <c r="B2" s="204"/>
      <c r="C2" s="204"/>
      <c r="D2" s="204"/>
      <c r="E2" s="204"/>
      <c r="F2" s="204"/>
      <c r="G2" s="204"/>
      <c r="H2" s="204"/>
      <c r="I2" s="204"/>
    </row>
    <row r="3" spans="1:9" x14ac:dyDescent="0.2">
      <c r="A3" s="224" t="s">
        <v>173</v>
      </c>
      <c r="B3" s="225"/>
      <c r="C3" s="225"/>
      <c r="D3" s="225"/>
      <c r="E3" s="225"/>
      <c r="F3" s="225"/>
      <c r="G3" s="225"/>
      <c r="H3" s="225"/>
      <c r="I3" s="225"/>
    </row>
    <row r="4" spans="1:9" x14ac:dyDescent="0.2">
      <c r="A4" s="244" t="s">
        <v>485</v>
      </c>
      <c r="B4" s="211"/>
      <c r="C4" s="211"/>
      <c r="D4" s="211"/>
      <c r="E4" s="211"/>
      <c r="F4" s="211"/>
      <c r="G4" s="211"/>
      <c r="H4" s="211"/>
      <c r="I4" s="212"/>
    </row>
    <row r="5" spans="1:9" ht="24" thickBot="1" x14ac:dyDescent="0.25">
      <c r="A5" s="242" t="s">
        <v>174</v>
      </c>
      <c r="B5" s="217"/>
      <c r="C5" s="217"/>
      <c r="D5" s="217"/>
      <c r="E5" s="217"/>
      <c r="F5" s="218"/>
      <c r="G5" s="12" t="s">
        <v>175</v>
      </c>
      <c r="H5" s="46" t="s">
        <v>176</v>
      </c>
      <c r="I5" s="46" t="s">
        <v>177</v>
      </c>
    </row>
    <row r="6" spans="1:9" x14ac:dyDescent="0.2">
      <c r="A6" s="243">
        <v>1</v>
      </c>
      <c r="B6" s="214"/>
      <c r="C6" s="214"/>
      <c r="D6" s="214"/>
      <c r="E6" s="214"/>
      <c r="F6" s="215"/>
      <c r="G6" s="14">
        <v>2</v>
      </c>
      <c r="H6" s="20">
        <v>3</v>
      </c>
      <c r="I6" s="20">
        <v>4</v>
      </c>
    </row>
    <row r="7" spans="1:9" x14ac:dyDescent="0.2">
      <c r="A7" s="240" t="s">
        <v>178</v>
      </c>
      <c r="B7" s="240"/>
      <c r="C7" s="240"/>
      <c r="D7" s="240"/>
      <c r="E7" s="240"/>
      <c r="F7" s="240"/>
      <c r="G7" s="24">
        <v>125</v>
      </c>
      <c r="H7" s="63">
        <f>SUM(H8:H12)</f>
        <v>5506403839</v>
      </c>
      <c r="I7" s="63">
        <f>SUM(I8:I12)</f>
        <v>5328674105</v>
      </c>
    </row>
    <row r="8" spans="1:9" x14ac:dyDescent="0.2">
      <c r="A8" s="178" t="s">
        <v>179</v>
      </c>
      <c r="B8" s="178"/>
      <c r="C8" s="178"/>
      <c r="D8" s="178"/>
      <c r="E8" s="178"/>
      <c r="F8" s="178"/>
      <c r="G8" s="16">
        <v>126</v>
      </c>
      <c r="H8" s="58">
        <v>0</v>
      </c>
      <c r="I8" s="58">
        <v>0</v>
      </c>
    </row>
    <row r="9" spans="1:9" x14ac:dyDescent="0.2">
      <c r="A9" s="178" t="s">
        <v>180</v>
      </c>
      <c r="B9" s="178"/>
      <c r="C9" s="178"/>
      <c r="D9" s="178"/>
      <c r="E9" s="178"/>
      <c r="F9" s="178"/>
      <c r="G9" s="16">
        <v>127</v>
      </c>
      <c r="H9" s="58">
        <v>5431731374</v>
      </c>
      <c r="I9" s="58">
        <v>5252029219</v>
      </c>
    </row>
    <row r="10" spans="1:9" x14ac:dyDescent="0.2">
      <c r="A10" s="178" t="s">
        <v>181</v>
      </c>
      <c r="B10" s="178"/>
      <c r="C10" s="178"/>
      <c r="D10" s="178"/>
      <c r="E10" s="178"/>
      <c r="F10" s="178"/>
      <c r="G10" s="16">
        <v>128</v>
      </c>
      <c r="H10" s="58">
        <v>0</v>
      </c>
      <c r="I10" s="58">
        <v>0</v>
      </c>
    </row>
    <row r="11" spans="1:9" x14ac:dyDescent="0.2">
      <c r="A11" s="178" t="s">
        <v>182</v>
      </c>
      <c r="B11" s="178"/>
      <c r="C11" s="178"/>
      <c r="D11" s="178"/>
      <c r="E11" s="178"/>
      <c r="F11" s="178"/>
      <c r="G11" s="16">
        <v>129</v>
      </c>
      <c r="H11" s="58">
        <v>0</v>
      </c>
      <c r="I11" s="58">
        <v>0</v>
      </c>
    </row>
    <row r="12" spans="1:9" x14ac:dyDescent="0.2">
      <c r="A12" s="178" t="s">
        <v>183</v>
      </c>
      <c r="B12" s="178"/>
      <c r="C12" s="178"/>
      <c r="D12" s="178"/>
      <c r="E12" s="178"/>
      <c r="F12" s="178"/>
      <c r="G12" s="16">
        <v>130</v>
      </c>
      <c r="H12" s="58">
        <v>74672465</v>
      </c>
      <c r="I12" s="58">
        <v>76644886</v>
      </c>
    </row>
    <row r="13" spans="1:9" ht="22.15" customHeight="1" x14ac:dyDescent="0.2">
      <c r="A13" s="180" t="s">
        <v>184</v>
      </c>
      <c r="B13" s="180"/>
      <c r="C13" s="180"/>
      <c r="D13" s="180"/>
      <c r="E13" s="180"/>
      <c r="F13" s="180"/>
      <c r="G13" s="17">
        <v>131</v>
      </c>
      <c r="H13" s="59">
        <f>H14+H15+H19+H23+H24+H25+H28+H35</f>
        <v>5005971166</v>
      </c>
      <c r="I13" s="59">
        <f>I14+I15+I19+I23+I24+I25+I28+I35</f>
        <v>4886490605</v>
      </c>
    </row>
    <row r="14" spans="1:9" x14ac:dyDescent="0.2">
      <c r="A14" s="178" t="s">
        <v>185</v>
      </c>
      <c r="B14" s="178"/>
      <c r="C14" s="178"/>
      <c r="D14" s="178"/>
      <c r="E14" s="178"/>
      <c r="F14" s="178"/>
      <c r="G14" s="16">
        <v>132</v>
      </c>
      <c r="H14" s="58">
        <v>-18234735</v>
      </c>
      <c r="I14" s="58">
        <v>-26659491</v>
      </c>
    </row>
    <row r="15" spans="1:9" x14ac:dyDescent="0.2">
      <c r="A15" s="239" t="s">
        <v>186</v>
      </c>
      <c r="B15" s="239"/>
      <c r="C15" s="239"/>
      <c r="D15" s="239"/>
      <c r="E15" s="239"/>
      <c r="F15" s="239"/>
      <c r="G15" s="17">
        <v>133</v>
      </c>
      <c r="H15" s="59">
        <f>SUM(H16:H18)</f>
        <v>3084088072</v>
      </c>
      <c r="I15" s="59">
        <f>SUM(I16:I18)</f>
        <v>2997923486</v>
      </c>
    </row>
    <row r="16" spans="1:9" x14ac:dyDescent="0.2">
      <c r="A16" s="238" t="s">
        <v>187</v>
      </c>
      <c r="B16" s="238"/>
      <c r="C16" s="238"/>
      <c r="D16" s="238"/>
      <c r="E16" s="238"/>
      <c r="F16" s="238"/>
      <c r="G16" s="16">
        <v>134</v>
      </c>
      <c r="H16" s="58">
        <v>1483502502</v>
      </c>
      <c r="I16" s="58">
        <v>1433411863</v>
      </c>
    </row>
    <row r="17" spans="1:9" x14ac:dyDescent="0.2">
      <c r="A17" s="238" t="s">
        <v>188</v>
      </c>
      <c r="B17" s="238"/>
      <c r="C17" s="238"/>
      <c r="D17" s="238"/>
      <c r="E17" s="238"/>
      <c r="F17" s="238"/>
      <c r="G17" s="16">
        <v>135</v>
      </c>
      <c r="H17" s="58">
        <v>1600585570</v>
      </c>
      <c r="I17" s="58">
        <v>1564511623</v>
      </c>
    </row>
    <row r="18" spans="1:9" x14ac:dyDescent="0.2">
      <c r="A18" s="238" t="s">
        <v>189</v>
      </c>
      <c r="B18" s="238"/>
      <c r="C18" s="238"/>
      <c r="D18" s="238"/>
      <c r="E18" s="238"/>
      <c r="F18" s="238"/>
      <c r="G18" s="16">
        <v>136</v>
      </c>
      <c r="H18" s="58">
        <v>0</v>
      </c>
      <c r="I18" s="58">
        <v>0</v>
      </c>
    </row>
    <row r="19" spans="1:9" x14ac:dyDescent="0.2">
      <c r="A19" s="239" t="s">
        <v>190</v>
      </c>
      <c r="B19" s="239"/>
      <c r="C19" s="239"/>
      <c r="D19" s="239"/>
      <c r="E19" s="239"/>
      <c r="F19" s="239"/>
      <c r="G19" s="17">
        <v>137</v>
      </c>
      <c r="H19" s="59">
        <f>SUM(H20:H22)</f>
        <v>787198945</v>
      </c>
      <c r="I19" s="59">
        <f>SUM(I20:I22)</f>
        <v>786298557</v>
      </c>
    </row>
    <row r="20" spans="1:9" x14ac:dyDescent="0.2">
      <c r="A20" s="238" t="s">
        <v>191</v>
      </c>
      <c r="B20" s="238"/>
      <c r="C20" s="238"/>
      <c r="D20" s="238"/>
      <c r="E20" s="238"/>
      <c r="F20" s="238"/>
      <c r="G20" s="16">
        <v>138</v>
      </c>
      <c r="H20" s="58">
        <v>505703333</v>
      </c>
      <c r="I20" s="58">
        <v>505217851</v>
      </c>
    </row>
    <row r="21" spans="1:9" x14ac:dyDescent="0.2">
      <c r="A21" s="238" t="s">
        <v>192</v>
      </c>
      <c r="B21" s="238"/>
      <c r="C21" s="238"/>
      <c r="D21" s="238"/>
      <c r="E21" s="238"/>
      <c r="F21" s="238"/>
      <c r="G21" s="16">
        <v>139</v>
      </c>
      <c r="H21" s="58">
        <v>192602268</v>
      </c>
      <c r="I21" s="58">
        <v>192318385</v>
      </c>
    </row>
    <row r="22" spans="1:9" x14ac:dyDescent="0.2">
      <c r="A22" s="238" t="s">
        <v>193</v>
      </c>
      <c r="B22" s="238"/>
      <c r="C22" s="238"/>
      <c r="D22" s="238"/>
      <c r="E22" s="238"/>
      <c r="F22" s="238"/>
      <c r="G22" s="16">
        <v>140</v>
      </c>
      <c r="H22" s="58">
        <v>88893344</v>
      </c>
      <c r="I22" s="58">
        <v>88762321</v>
      </c>
    </row>
    <row r="23" spans="1:9" x14ac:dyDescent="0.2">
      <c r="A23" s="178" t="s">
        <v>194</v>
      </c>
      <c r="B23" s="178"/>
      <c r="C23" s="178"/>
      <c r="D23" s="178"/>
      <c r="E23" s="178"/>
      <c r="F23" s="178"/>
      <c r="G23" s="16">
        <v>141</v>
      </c>
      <c r="H23" s="58">
        <v>278305793</v>
      </c>
      <c r="I23" s="58">
        <v>274315063</v>
      </c>
    </row>
    <row r="24" spans="1:9" x14ac:dyDescent="0.2">
      <c r="A24" s="178" t="s">
        <v>195</v>
      </c>
      <c r="B24" s="178"/>
      <c r="C24" s="178"/>
      <c r="D24" s="178"/>
      <c r="E24" s="178"/>
      <c r="F24" s="178"/>
      <c r="G24" s="16">
        <v>142</v>
      </c>
      <c r="H24" s="58">
        <v>745168043</v>
      </c>
      <c r="I24" s="58">
        <v>653805257</v>
      </c>
    </row>
    <row r="25" spans="1:9" x14ac:dyDescent="0.2">
      <c r="A25" s="239" t="s">
        <v>196</v>
      </c>
      <c r="B25" s="239"/>
      <c r="C25" s="239"/>
      <c r="D25" s="239"/>
      <c r="E25" s="239"/>
      <c r="F25" s="239"/>
      <c r="G25" s="17">
        <v>143</v>
      </c>
      <c r="H25" s="59">
        <f>H26+H27</f>
        <v>0</v>
      </c>
      <c r="I25" s="59">
        <f>I26+I27</f>
        <v>0</v>
      </c>
    </row>
    <row r="26" spans="1:9" x14ac:dyDescent="0.2">
      <c r="A26" s="238" t="s">
        <v>197</v>
      </c>
      <c r="B26" s="238"/>
      <c r="C26" s="238"/>
      <c r="D26" s="238"/>
      <c r="E26" s="238"/>
      <c r="F26" s="238"/>
      <c r="G26" s="16">
        <v>144</v>
      </c>
      <c r="H26" s="58">
        <v>0</v>
      </c>
      <c r="I26" s="58">
        <v>0</v>
      </c>
    </row>
    <row r="27" spans="1:9" x14ac:dyDescent="0.2">
      <c r="A27" s="238" t="s">
        <v>198</v>
      </c>
      <c r="B27" s="238"/>
      <c r="C27" s="238"/>
      <c r="D27" s="238"/>
      <c r="E27" s="238"/>
      <c r="F27" s="238"/>
      <c r="G27" s="16">
        <v>145</v>
      </c>
      <c r="H27" s="58">
        <v>0</v>
      </c>
      <c r="I27" s="58">
        <v>0</v>
      </c>
    </row>
    <row r="28" spans="1:9" x14ac:dyDescent="0.2">
      <c r="A28" s="239" t="s">
        <v>199</v>
      </c>
      <c r="B28" s="239"/>
      <c r="C28" s="239"/>
      <c r="D28" s="239"/>
      <c r="E28" s="239"/>
      <c r="F28" s="239"/>
      <c r="G28" s="17">
        <v>146</v>
      </c>
      <c r="H28" s="59">
        <f>SUM(H29:H34)</f>
        <v>0</v>
      </c>
      <c r="I28" s="59">
        <f>SUM(I29:I34)</f>
        <v>0</v>
      </c>
    </row>
    <row r="29" spans="1:9" x14ac:dyDescent="0.2">
      <c r="A29" s="238" t="s">
        <v>200</v>
      </c>
      <c r="B29" s="238"/>
      <c r="C29" s="238"/>
      <c r="D29" s="238"/>
      <c r="E29" s="238"/>
      <c r="F29" s="238"/>
      <c r="G29" s="16">
        <v>147</v>
      </c>
      <c r="H29" s="58">
        <v>0</v>
      </c>
      <c r="I29" s="58">
        <v>0</v>
      </c>
    </row>
    <row r="30" spans="1:9" x14ac:dyDescent="0.2">
      <c r="A30" s="238" t="s">
        <v>201</v>
      </c>
      <c r="B30" s="238"/>
      <c r="C30" s="238"/>
      <c r="D30" s="238"/>
      <c r="E30" s="238"/>
      <c r="F30" s="238"/>
      <c r="G30" s="16">
        <v>148</v>
      </c>
      <c r="H30" s="58">
        <v>0</v>
      </c>
      <c r="I30" s="58">
        <v>0</v>
      </c>
    </row>
    <row r="31" spans="1:9" x14ac:dyDescent="0.2">
      <c r="A31" s="238" t="s">
        <v>202</v>
      </c>
      <c r="B31" s="238"/>
      <c r="C31" s="238"/>
      <c r="D31" s="238"/>
      <c r="E31" s="238"/>
      <c r="F31" s="238"/>
      <c r="G31" s="16">
        <v>149</v>
      </c>
      <c r="H31" s="58">
        <v>0</v>
      </c>
      <c r="I31" s="58">
        <v>0</v>
      </c>
    </row>
    <row r="32" spans="1:9" x14ac:dyDescent="0.2">
      <c r="A32" s="238" t="s">
        <v>203</v>
      </c>
      <c r="B32" s="238"/>
      <c r="C32" s="238"/>
      <c r="D32" s="238"/>
      <c r="E32" s="238"/>
      <c r="F32" s="238"/>
      <c r="G32" s="16">
        <v>150</v>
      </c>
      <c r="H32" s="58">
        <v>0</v>
      </c>
      <c r="I32" s="58">
        <v>0</v>
      </c>
    </row>
    <row r="33" spans="1:9" x14ac:dyDescent="0.2">
      <c r="A33" s="238" t="s">
        <v>204</v>
      </c>
      <c r="B33" s="238"/>
      <c r="C33" s="238"/>
      <c r="D33" s="238"/>
      <c r="E33" s="238"/>
      <c r="F33" s="238"/>
      <c r="G33" s="16">
        <v>151</v>
      </c>
      <c r="H33" s="58">
        <v>0</v>
      </c>
      <c r="I33" s="58">
        <v>0</v>
      </c>
    </row>
    <row r="34" spans="1:9" x14ac:dyDescent="0.2">
      <c r="A34" s="238" t="s">
        <v>205</v>
      </c>
      <c r="B34" s="238"/>
      <c r="C34" s="238"/>
      <c r="D34" s="238"/>
      <c r="E34" s="238"/>
      <c r="F34" s="238"/>
      <c r="G34" s="16">
        <v>152</v>
      </c>
      <c r="H34" s="58">
        <v>0</v>
      </c>
      <c r="I34" s="58">
        <v>0</v>
      </c>
    </row>
    <row r="35" spans="1:9" x14ac:dyDescent="0.2">
      <c r="A35" s="178" t="s">
        <v>206</v>
      </c>
      <c r="B35" s="178"/>
      <c r="C35" s="178"/>
      <c r="D35" s="178"/>
      <c r="E35" s="178"/>
      <c r="F35" s="178"/>
      <c r="G35" s="16">
        <v>153</v>
      </c>
      <c r="H35" s="58">
        <v>129445048</v>
      </c>
      <c r="I35" s="58">
        <v>200807733</v>
      </c>
    </row>
    <row r="36" spans="1:9" x14ac:dyDescent="0.2">
      <c r="A36" s="180" t="s">
        <v>207</v>
      </c>
      <c r="B36" s="180"/>
      <c r="C36" s="180"/>
      <c r="D36" s="180"/>
      <c r="E36" s="180"/>
      <c r="F36" s="180"/>
      <c r="G36" s="17">
        <v>154</v>
      </c>
      <c r="H36" s="59">
        <f>SUM(H37:H46)</f>
        <v>5929535</v>
      </c>
      <c r="I36" s="59">
        <f>SUM(I37:I46)</f>
        <v>7607705</v>
      </c>
    </row>
    <row r="37" spans="1:9" ht="27.6" customHeight="1" x14ac:dyDescent="0.2">
      <c r="A37" s="178" t="s">
        <v>208</v>
      </c>
      <c r="B37" s="178"/>
      <c r="C37" s="178"/>
      <c r="D37" s="178"/>
      <c r="E37" s="178"/>
      <c r="F37" s="178"/>
      <c r="G37" s="16">
        <v>155</v>
      </c>
      <c r="H37" s="58">
        <v>0</v>
      </c>
      <c r="I37" s="58">
        <v>0</v>
      </c>
    </row>
    <row r="38" spans="1:9" ht="25.15" customHeight="1" x14ac:dyDescent="0.2">
      <c r="A38" s="178" t="s">
        <v>209</v>
      </c>
      <c r="B38" s="178"/>
      <c r="C38" s="178"/>
      <c r="D38" s="178"/>
      <c r="E38" s="178"/>
      <c r="F38" s="178"/>
      <c r="G38" s="16">
        <v>156</v>
      </c>
      <c r="H38" s="58">
        <v>0</v>
      </c>
      <c r="I38" s="58">
        <v>0</v>
      </c>
    </row>
    <row r="39" spans="1:9" ht="28.15" customHeight="1" x14ac:dyDescent="0.2">
      <c r="A39" s="178" t="s">
        <v>210</v>
      </c>
      <c r="B39" s="178"/>
      <c r="C39" s="178"/>
      <c r="D39" s="178"/>
      <c r="E39" s="178"/>
      <c r="F39" s="178"/>
      <c r="G39" s="16">
        <v>157</v>
      </c>
      <c r="H39" s="58">
        <v>0</v>
      </c>
      <c r="I39" s="58">
        <v>0</v>
      </c>
    </row>
    <row r="40" spans="1:9" ht="28.15" customHeight="1" x14ac:dyDescent="0.2">
      <c r="A40" s="178" t="s">
        <v>211</v>
      </c>
      <c r="B40" s="178"/>
      <c r="C40" s="178"/>
      <c r="D40" s="178"/>
      <c r="E40" s="178"/>
      <c r="F40" s="178"/>
      <c r="G40" s="16">
        <v>158</v>
      </c>
      <c r="H40" s="58">
        <v>0</v>
      </c>
      <c r="I40" s="58">
        <v>0</v>
      </c>
    </row>
    <row r="41" spans="1:9" ht="22.9" customHeight="1" x14ac:dyDescent="0.2">
      <c r="A41" s="178" t="s">
        <v>212</v>
      </c>
      <c r="B41" s="178"/>
      <c r="C41" s="178"/>
      <c r="D41" s="178"/>
      <c r="E41" s="178"/>
      <c r="F41" s="178"/>
      <c r="G41" s="16">
        <v>159</v>
      </c>
      <c r="H41" s="58">
        <v>0</v>
      </c>
      <c r="I41" s="58">
        <v>0</v>
      </c>
    </row>
    <row r="42" spans="1:9" x14ac:dyDescent="0.2">
      <c r="A42" s="178" t="s">
        <v>213</v>
      </c>
      <c r="B42" s="178"/>
      <c r="C42" s="178"/>
      <c r="D42" s="178"/>
      <c r="E42" s="178"/>
      <c r="F42" s="178"/>
      <c r="G42" s="16">
        <v>160</v>
      </c>
      <c r="H42" s="58">
        <v>0</v>
      </c>
      <c r="I42" s="58">
        <v>0</v>
      </c>
    </row>
    <row r="43" spans="1:9" x14ac:dyDescent="0.2">
      <c r="A43" s="178" t="s">
        <v>214</v>
      </c>
      <c r="B43" s="178"/>
      <c r="C43" s="178"/>
      <c r="D43" s="178"/>
      <c r="E43" s="178"/>
      <c r="F43" s="178"/>
      <c r="G43" s="16">
        <v>161</v>
      </c>
      <c r="H43" s="58">
        <v>0</v>
      </c>
      <c r="I43" s="58">
        <v>0</v>
      </c>
    </row>
    <row r="44" spans="1:9" x14ac:dyDescent="0.2">
      <c r="A44" s="178" t="s">
        <v>215</v>
      </c>
      <c r="B44" s="178"/>
      <c r="C44" s="178"/>
      <c r="D44" s="178"/>
      <c r="E44" s="178"/>
      <c r="F44" s="178"/>
      <c r="G44" s="16">
        <v>162</v>
      </c>
      <c r="H44" s="58">
        <v>5929535</v>
      </c>
      <c r="I44" s="58">
        <v>7607705</v>
      </c>
    </row>
    <row r="45" spans="1:9" x14ac:dyDescent="0.2">
      <c r="A45" s="178" t="s">
        <v>216</v>
      </c>
      <c r="B45" s="178"/>
      <c r="C45" s="178"/>
      <c r="D45" s="178"/>
      <c r="E45" s="178"/>
      <c r="F45" s="178"/>
      <c r="G45" s="16">
        <v>163</v>
      </c>
      <c r="H45" s="58">
        <v>0</v>
      </c>
      <c r="I45" s="58">
        <v>0</v>
      </c>
    </row>
    <row r="46" spans="1:9" x14ac:dyDescent="0.2">
      <c r="A46" s="178" t="s">
        <v>217</v>
      </c>
      <c r="B46" s="178"/>
      <c r="C46" s="178"/>
      <c r="D46" s="178"/>
      <c r="E46" s="178"/>
      <c r="F46" s="178"/>
      <c r="G46" s="16">
        <v>164</v>
      </c>
      <c r="H46" s="58">
        <v>0</v>
      </c>
      <c r="I46" s="58">
        <v>0</v>
      </c>
    </row>
    <row r="47" spans="1:9" x14ac:dyDescent="0.2">
      <c r="A47" s="180" t="s">
        <v>218</v>
      </c>
      <c r="B47" s="180"/>
      <c r="C47" s="180"/>
      <c r="D47" s="180"/>
      <c r="E47" s="180"/>
      <c r="F47" s="180"/>
      <c r="G47" s="17">
        <v>165</v>
      </c>
      <c r="H47" s="59">
        <f>SUM(H48:H54)</f>
        <v>42955593</v>
      </c>
      <c r="I47" s="59">
        <f>SUM(I48:I54)</f>
        <v>38143615</v>
      </c>
    </row>
    <row r="48" spans="1:9" ht="23.45" customHeight="1" x14ac:dyDescent="0.2">
      <c r="A48" s="178" t="s">
        <v>219</v>
      </c>
      <c r="B48" s="178"/>
      <c r="C48" s="178"/>
      <c r="D48" s="178"/>
      <c r="E48" s="178"/>
      <c r="F48" s="178"/>
      <c r="G48" s="16">
        <v>166</v>
      </c>
      <c r="H48" s="58">
        <v>0</v>
      </c>
      <c r="I48" s="58">
        <v>0</v>
      </c>
    </row>
    <row r="49" spans="1:9" ht="22.15" customHeight="1" x14ac:dyDescent="0.2">
      <c r="A49" s="235" t="s">
        <v>220</v>
      </c>
      <c r="B49" s="235"/>
      <c r="C49" s="235"/>
      <c r="D49" s="235"/>
      <c r="E49" s="235"/>
      <c r="F49" s="235"/>
      <c r="G49" s="16">
        <v>167</v>
      </c>
      <c r="H49" s="58">
        <v>0</v>
      </c>
      <c r="I49" s="58">
        <v>0</v>
      </c>
    </row>
    <row r="50" spans="1:9" x14ac:dyDescent="0.2">
      <c r="A50" s="235" t="s">
        <v>221</v>
      </c>
      <c r="B50" s="235"/>
      <c r="C50" s="235"/>
      <c r="D50" s="235"/>
      <c r="E50" s="235"/>
      <c r="F50" s="235"/>
      <c r="G50" s="16">
        <v>168</v>
      </c>
      <c r="H50" s="58">
        <v>35216548</v>
      </c>
      <c r="I50" s="58">
        <v>25708704</v>
      </c>
    </row>
    <row r="51" spans="1:9" x14ac:dyDescent="0.2">
      <c r="A51" s="235" t="s">
        <v>222</v>
      </c>
      <c r="B51" s="235"/>
      <c r="C51" s="235"/>
      <c r="D51" s="235"/>
      <c r="E51" s="235"/>
      <c r="F51" s="235"/>
      <c r="G51" s="16">
        <v>169</v>
      </c>
      <c r="H51" s="58">
        <v>7739045</v>
      </c>
      <c r="I51" s="58">
        <v>12434911</v>
      </c>
    </row>
    <row r="52" spans="1:9" x14ac:dyDescent="0.2">
      <c r="A52" s="235" t="s">
        <v>223</v>
      </c>
      <c r="B52" s="235"/>
      <c r="C52" s="235"/>
      <c r="D52" s="235"/>
      <c r="E52" s="235"/>
      <c r="F52" s="235"/>
      <c r="G52" s="16">
        <v>170</v>
      </c>
      <c r="H52" s="58">
        <v>0</v>
      </c>
      <c r="I52" s="58">
        <v>0</v>
      </c>
    </row>
    <row r="53" spans="1:9" x14ac:dyDescent="0.2">
      <c r="A53" s="235" t="s">
        <v>224</v>
      </c>
      <c r="B53" s="235"/>
      <c r="C53" s="235"/>
      <c r="D53" s="235"/>
      <c r="E53" s="235"/>
      <c r="F53" s="235"/>
      <c r="G53" s="16">
        <v>171</v>
      </c>
      <c r="H53" s="58">
        <v>0</v>
      </c>
      <c r="I53" s="58">
        <v>0</v>
      </c>
    </row>
    <row r="54" spans="1:9" x14ac:dyDescent="0.2">
      <c r="A54" s="235" t="s">
        <v>225</v>
      </c>
      <c r="B54" s="235"/>
      <c r="C54" s="235"/>
      <c r="D54" s="235"/>
      <c r="E54" s="235"/>
      <c r="F54" s="235"/>
      <c r="G54" s="16">
        <v>172</v>
      </c>
      <c r="H54" s="58">
        <v>0</v>
      </c>
      <c r="I54" s="58">
        <v>0</v>
      </c>
    </row>
    <row r="55" spans="1:9" ht="30.6" customHeight="1" x14ac:dyDescent="0.2">
      <c r="A55" s="179" t="s">
        <v>226</v>
      </c>
      <c r="B55" s="179"/>
      <c r="C55" s="179"/>
      <c r="D55" s="179"/>
      <c r="E55" s="179"/>
      <c r="F55" s="179"/>
      <c r="G55" s="16">
        <v>173</v>
      </c>
      <c r="H55" s="58">
        <v>0</v>
      </c>
      <c r="I55" s="58">
        <v>0</v>
      </c>
    </row>
    <row r="56" spans="1:9" x14ac:dyDescent="0.2">
      <c r="A56" s="179" t="s">
        <v>227</v>
      </c>
      <c r="B56" s="179"/>
      <c r="C56" s="179"/>
      <c r="D56" s="179"/>
      <c r="E56" s="179"/>
      <c r="F56" s="179"/>
      <c r="G56" s="16">
        <v>174</v>
      </c>
      <c r="H56" s="58">
        <v>0</v>
      </c>
      <c r="I56" s="58">
        <v>0</v>
      </c>
    </row>
    <row r="57" spans="1:9" ht="28.9" customHeight="1" x14ac:dyDescent="0.2">
      <c r="A57" s="179" t="s">
        <v>228</v>
      </c>
      <c r="B57" s="179"/>
      <c r="C57" s="179"/>
      <c r="D57" s="179"/>
      <c r="E57" s="179"/>
      <c r="F57" s="179"/>
      <c r="G57" s="16">
        <v>175</v>
      </c>
      <c r="H57" s="58">
        <v>0</v>
      </c>
      <c r="I57" s="58">
        <v>0</v>
      </c>
    </row>
    <row r="58" spans="1:9" x14ac:dyDescent="0.2">
      <c r="A58" s="179" t="s">
        <v>229</v>
      </c>
      <c r="B58" s="179"/>
      <c r="C58" s="179"/>
      <c r="D58" s="179"/>
      <c r="E58" s="179"/>
      <c r="F58" s="179"/>
      <c r="G58" s="16">
        <v>176</v>
      </c>
      <c r="H58" s="58">
        <v>0</v>
      </c>
      <c r="I58" s="58">
        <v>0</v>
      </c>
    </row>
    <row r="59" spans="1:9" x14ac:dyDescent="0.2">
      <c r="A59" s="180" t="s">
        <v>230</v>
      </c>
      <c r="B59" s="180"/>
      <c r="C59" s="180"/>
      <c r="D59" s="180"/>
      <c r="E59" s="180"/>
      <c r="F59" s="180"/>
      <c r="G59" s="17">
        <v>177</v>
      </c>
      <c r="H59" s="59">
        <f>H7+H36+H55+H56</f>
        <v>5512333374</v>
      </c>
      <c r="I59" s="59">
        <f>I7+I36+I55+I56</f>
        <v>5336281810</v>
      </c>
    </row>
    <row r="60" spans="1:9" x14ac:dyDescent="0.2">
      <c r="A60" s="180" t="s">
        <v>231</v>
      </c>
      <c r="B60" s="180"/>
      <c r="C60" s="180"/>
      <c r="D60" s="180"/>
      <c r="E60" s="180"/>
      <c r="F60" s="180"/>
      <c r="G60" s="17">
        <v>178</v>
      </c>
      <c r="H60" s="59">
        <f>H13+H47+H57+H58</f>
        <v>5048926759</v>
      </c>
      <c r="I60" s="59">
        <f>I13+I47+I57+I58</f>
        <v>4924634220</v>
      </c>
    </row>
    <row r="61" spans="1:9" x14ac:dyDescent="0.2">
      <c r="A61" s="180" t="s">
        <v>232</v>
      </c>
      <c r="B61" s="180"/>
      <c r="C61" s="180"/>
      <c r="D61" s="180"/>
      <c r="E61" s="180"/>
      <c r="F61" s="180"/>
      <c r="G61" s="17">
        <v>179</v>
      </c>
      <c r="H61" s="59">
        <f>H59-H60</f>
        <v>463406615</v>
      </c>
      <c r="I61" s="59">
        <f>I59-I60</f>
        <v>411647590</v>
      </c>
    </row>
    <row r="62" spans="1:9" x14ac:dyDescent="0.2">
      <c r="A62" s="237" t="s">
        <v>233</v>
      </c>
      <c r="B62" s="237"/>
      <c r="C62" s="237"/>
      <c r="D62" s="237"/>
      <c r="E62" s="237"/>
      <c r="F62" s="237"/>
      <c r="G62" s="17">
        <v>180</v>
      </c>
      <c r="H62" s="59">
        <f>+IF((H59-H60)&gt;0,(H59-H60),0)</f>
        <v>463406615</v>
      </c>
      <c r="I62" s="59">
        <f>+IF((I59-I60)&gt;0,(I59-I60),0)</f>
        <v>411647590</v>
      </c>
    </row>
    <row r="63" spans="1:9" x14ac:dyDescent="0.2">
      <c r="A63" s="237" t="s">
        <v>234</v>
      </c>
      <c r="B63" s="237"/>
      <c r="C63" s="237"/>
      <c r="D63" s="237"/>
      <c r="E63" s="237"/>
      <c r="F63" s="237"/>
      <c r="G63" s="17">
        <v>181</v>
      </c>
      <c r="H63" s="59">
        <f>+IF((H59-H60)&lt;0,(H59-H60),0)</f>
        <v>0</v>
      </c>
      <c r="I63" s="59">
        <f>+IF((I59-I60)&lt;0,(I59-I60),0)</f>
        <v>0</v>
      </c>
    </row>
    <row r="64" spans="1:9" x14ac:dyDescent="0.2">
      <c r="A64" s="179" t="s">
        <v>235</v>
      </c>
      <c r="B64" s="179"/>
      <c r="C64" s="179"/>
      <c r="D64" s="179"/>
      <c r="E64" s="179"/>
      <c r="F64" s="179"/>
      <c r="G64" s="16">
        <v>182</v>
      </c>
      <c r="H64" s="58">
        <v>73039280</v>
      </c>
      <c r="I64" s="58">
        <v>69377832</v>
      </c>
    </row>
    <row r="65" spans="1:9" x14ac:dyDescent="0.2">
      <c r="A65" s="180" t="s">
        <v>236</v>
      </c>
      <c r="B65" s="180"/>
      <c r="C65" s="180"/>
      <c r="D65" s="180"/>
      <c r="E65" s="180"/>
      <c r="F65" s="180"/>
      <c r="G65" s="17">
        <v>183</v>
      </c>
      <c r="H65" s="59">
        <f>H61-H64</f>
        <v>390367335</v>
      </c>
      <c r="I65" s="59">
        <f>I61-I64</f>
        <v>342269758</v>
      </c>
    </row>
    <row r="66" spans="1:9" x14ac:dyDescent="0.2">
      <c r="A66" s="237" t="s">
        <v>237</v>
      </c>
      <c r="B66" s="237"/>
      <c r="C66" s="237"/>
      <c r="D66" s="237"/>
      <c r="E66" s="237"/>
      <c r="F66" s="237"/>
      <c r="G66" s="17">
        <v>184</v>
      </c>
      <c r="H66" s="59">
        <f>+IF((H61-H64)&gt;0,(H61-H64),0)</f>
        <v>390367335</v>
      </c>
      <c r="I66" s="59">
        <f>+IF((I61-I64)&gt;0,(I61-I64),0)</f>
        <v>342269758</v>
      </c>
    </row>
    <row r="67" spans="1:9" x14ac:dyDescent="0.2">
      <c r="A67" s="241" t="s">
        <v>238</v>
      </c>
      <c r="B67" s="241"/>
      <c r="C67" s="241"/>
      <c r="D67" s="241"/>
      <c r="E67" s="241"/>
      <c r="F67" s="241"/>
      <c r="G67" s="18">
        <v>185</v>
      </c>
      <c r="H67" s="64">
        <f>+IF((H61-H64)&lt;0,(H61-H64),0)</f>
        <v>0</v>
      </c>
      <c r="I67" s="64">
        <f>+IF((I61-I64)&lt;0,(I61-I64),0)</f>
        <v>0</v>
      </c>
    </row>
    <row r="68" spans="1:9" x14ac:dyDescent="0.2">
      <c r="A68" s="196" t="s">
        <v>239</v>
      </c>
      <c r="B68" s="196"/>
      <c r="C68" s="196"/>
      <c r="D68" s="196"/>
      <c r="E68" s="196"/>
      <c r="F68" s="196"/>
      <c r="G68" s="228"/>
      <c r="H68" s="228"/>
      <c r="I68" s="228"/>
    </row>
    <row r="69" spans="1:9" ht="25.9" customHeight="1" x14ac:dyDescent="0.2">
      <c r="A69" s="180" t="s">
        <v>240</v>
      </c>
      <c r="B69" s="180"/>
      <c r="C69" s="180"/>
      <c r="D69" s="180"/>
      <c r="E69" s="180"/>
      <c r="F69" s="180"/>
      <c r="G69" s="17">
        <v>186</v>
      </c>
      <c r="H69" s="59">
        <f>H70-H71</f>
        <v>0</v>
      </c>
      <c r="I69" s="59">
        <f>I70-I71</f>
        <v>0</v>
      </c>
    </row>
    <row r="70" spans="1:9" x14ac:dyDescent="0.2">
      <c r="A70" s="235" t="s">
        <v>241</v>
      </c>
      <c r="B70" s="235"/>
      <c r="C70" s="235"/>
      <c r="D70" s="235"/>
      <c r="E70" s="235"/>
      <c r="F70" s="235"/>
      <c r="G70" s="16">
        <v>187</v>
      </c>
      <c r="H70" s="58">
        <v>0</v>
      </c>
      <c r="I70" s="58">
        <v>0</v>
      </c>
    </row>
    <row r="71" spans="1:9" x14ac:dyDescent="0.2">
      <c r="A71" s="235" t="s">
        <v>242</v>
      </c>
      <c r="B71" s="235"/>
      <c r="C71" s="235"/>
      <c r="D71" s="235"/>
      <c r="E71" s="235"/>
      <c r="F71" s="235"/>
      <c r="G71" s="16">
        <v>188</v>
      </c>
      <c r="H71" s="58">
        <v>0</v>
      </c>
      <c r="I71" s="58">
        <v>0</v>
      </c>
    </row>
    <row r="72" spans="1:9" x14ac:dyDescent="0.2">
      <c r="A72" s="179" t="s">
        <v>243</v>
      </c>
      <c r="B72" s="179"/>
      <c r="C72" s="179"/>
      <c r="D72" s="179"/>
      <c r="E72" s="179"/>
      <c r="F72" s="179"/>
      <c r="G72" s="16">
        <v>189</v>
      </c>
      <c r="H72" s="58">
        <v>0</v>
      </c>
      <c r="I72" s="58">
        <v>0</v>
      </c>
    </row>
    <row r="73" spans="1:9" x14ac:dyDescent="0.2">
      <c r="A73" s="237" t="s">
        <v>244</v>
      </c>
      <c r="B73" s="237"/>
      <c r="C73" s="237"/>
      <c r="D73" s="237"/>
      <c r="E73" s="237"/>
      <c r="F73" s="237"/>
      <c r="G73" s="17">
        <v>190</v>
      </c>
      <c r="H73" s="112"/>
      <c r="I73" s="112"/>
    </row>
    <row r="74" spans="1:9" x14ac:dyDescent="0.2">
      <c r="A74" s="241" t="s">
        <v>245</v>
      </c>
      <c r="B74" s="241"/>
      <c r="C74" s="241"/>
      <c r="D74" s="241"/>
      <c r="E74" s="241"/>
      <c r="F74" s="241"/>
      <c r="G74" s="18">
        <v>191</v>
      </c>
      <c r="H74" s="113"/>
      <c r="I74" s="113"/>
    </row>
    <row r="75" spans="1:9" x14ac:dyDescent="0.2">
      <c r="A75" s="196" t="s">
        <v>246</v>
      </c>
      <c r="B75" s="196"/>
      <c r="C75" s="196"/>
      <c r="D75" s="196"/>
      <c r="E75" s="196"/>
      <c r="F75" s="196"/>
      <c r="G75" s="228"/>
      <c r="H75" s="228"/>
      <c r="I75" s="228"/>
    </row>
    <row r="76" spans="1:9" x14ac:dyDescent="0.2">
      <c r="A76" s="180" t="s">
        <v>247</v>
      </c>
      <c r="B76" s="180"/>
      <c r="C76" s="180"/>
      <c r="D76" s="180"/>
      <c r="E76" s="180"/>
      <c r="F76" s="180"/>
      <c r="G76" s="17">
        <v>192</v>
      </c>
      <c r="H76" s="112"/>
      <c r="I76" s="112"/>
    </row>
    <row r="77" spans="1:9" x14ac:dyDescent="0.2">
      <c r="A77" s="236" t="s">
        <v>248</v>
      </c>
      <c r="B77" s="236"/>
      <c r="C77" s="236"/>
      <c r="D77" s="236"/>
      <c r="E77" s="236"/>
      <c r="F77" s="236"/>
      <c r="G77" s="22">
        <v>193</v>
      </c>
      <c r="H77" s="65">
        <v>0</v>
      </c>
      <c r="I77" s="65">
        <v>0</v>
      </c>
    </row>
    <row r="78" spans="1:9" x14ac:dyDescent="0.2">
      <c r="A78" s="236" t="s">
        <v>249</v>
      </c>
      <c r="B78" s="236"/>
      <c r="C78" s="236"/>
      <c r="D78" s="236"/>
      <c r="E78" s="236"/>
      <c r="F78" s="236"/>
      <c r="G78" s="22">
        <v>194</v>
      </c>
      <c r="H78" s="65">
        <v>0</v>
      </c>
      <c r="I78" s="65">
        <v>0</v>
      </c>
    </row>
    <row r="79" spans="1:9" x14ac:dyDescent="0.2">
      <c r="A79" s="180" t="s">
        <v>250</v>
      </c>
      <c r="B79" s="180"/>
      <c r="C79" s="180"/>
      <c r="D79" s="180"/>
      <c r="E79" s="180"/>
      <c r="F79" s="180"/>
      <c r="G79" s="17">
        <v>195</v>
      </c>
      <c r="H79" s="112"/>
      <c r="I79" s="112"/>
    </row>
    <row r="80" spans="1:9" x14ac:dyDescent="0.2">
      <c r="A80" s="180" t="s">
        <v>251</v>
      </c>
      <c r="B80" s="180"/>
      <c r="C80" s="180"/>
      <c r="D80" s="180"/>
      <c r="E80" s="180"/>
      <c r="F80" s="180"/>
      <c r="G80" s="17">
        <v>196</v>
      </c>
      <c r="H80" s="112"/>
      <c r="I80" s="112"/>
    </row>
    <row r="81" spans="1:9" x14ac:dyDescent="0.2">
      <c r="A81" s="237" t="s">
        <v>252</v>
      </c>
      <c r="B81" s="237"/>
      <c r="C81" s="237"/>
      <c r="D81" s="237"/>
      <c r="E81" s="237"/>
      <c r="F81" s="237"/>
      <c r="G81" s="17">
        <v>197</v>
      </c>
      <c r="H81" s="112"/>
      <c r="I81" s="112"/>
    </row>
    <row r="82" spans="1:9" x14ac:dyDescent="0.2">
      <c r="A82" s="241" t="s">
        <v>253</v>
      </c>
      <c r="B82" s="241"/>
      <c r="C82" s="241"/>
      <c r="D82" s="241"/>
      <c r="E82" s="241"/>
      <c r="F82" s="241"/>
      <c r="G82" s="18">
        <v>198</v>
      </c>
      <c r="H82" s="113"/>
      <c r="I82" s="113"/>
    </row>
    <row r="83" spans="1:9" x14ac:dyDescent="0.2">
      <c r="A83" s="196" t="s">
        <v>254</v>
      </c>
      <c r="B83" s="196"/>
      <c r="C83" s="196"/>
      <c r="D83" s="196"/>
      <c r="E83" s="196"/>
      <c r="F83" s="196"/>
      <c r="G83" s="228"/>
      <c r="H83" s="228"/>
      <c r="I83" s="228"/>
    </row>
    <row r="84" spans="1:9" x14ac:dyDescent="0.2">
      <c r="A84" s="229" t="s">
        <v>255</v>
      </c>
      <c r="B84" s="229"/>
      <c r="C84" s="229"/>
      <c r="D84" s="229"/>
      <c r="E84" s="229"/>
      <c r="F84" s="229"/>
      <c r="G84" s="17">
        <v>199</v>
      </c>
      <c r="H84" s="53">
        <f>H85+H86</f>
        <v>390367335</v>
      </c>
      <c r="I84" s="53">
        <f>I85+I86</f>
        <v>342269758</v>
      </c>
    </row>
    <row r="85" spans="1:9" x14ac:dyDescent="0.2">
      <c r="A85" s="230" t="s">
        <v>256</v>
      </c>
      <c r="B85" s="230"/>
      <c r="C85" s="230"/>
      <c r="D85" s="230"/>
      <c r="E85" s="230"/>
      <c r="F85" s="230"/>
      <c r="G85" s="16">
        <v>200</v>
      </c>
      <c r="H85" s="52">
        <v>388880497</v>
      </c>
      <c r="I85" s="52">
        <v>341729554</v>
      </c>
    </row>
    <row r="86" spans="1:9" x14ac:dyDescent="0.2">
      <c r="A86" s="231" t="s">
        <v>257</v>
      </c>
      <c r="B86" s="231"/>
      <c r="C86" s="231"/>
      <c r="D86" s="231"/>
      <c r="E86" s="231"/>
      <c r="F86" s="231"/>
      <c r="G86" s="19">
        <v>201</v>
      </c>
      <c r="H86" s="66">
        <v>1486838</v>
      </c>
      <c r="I86" s="66">
        <v>540204</v>
      </c>
    </row>
    <row r="87" spans="1:9" x14ac:dyDescent="0.2">
      <c r="A87" s="232" t="s">
        <v>258</v>
      </c>
      <c r="B87" s="232"/>
      <c r="C87" s="232"/>
      <c r="D87" s="232"/>
      <c r="E87" s="232"/>
      <c r="F87" s="232"/>
      <c r="G87" s="233"/>
      <c r="H87" s="233"/>
      <c r="I87" s="233"/>
    </row>
    <row r="88" spans="1:9" x14ac:dyDescent="0.2">
      <c r="A88" s="234" t="s">
        <v>259</v>
      </c>
      <c r="B88" s="234"/>
      <c r="C88" s="234"/>
      <c r="D88" s="234"/>
      <c r="E88" s="234"/>
      <c r="F88" s="234"/>
      <c r="G88" s="16">
        <v>202</v>
      </c>
      <c r="H88" s="52">
        <v>390367335</v>
      </c>
      <c r="I88" s="52">
        <v>342269758</v>
      </c>
    </row>
    <row r="89" spans="1:9" ht="24.6" customHeight="1" x14ac:dyDescent="0.2">
      <c r="A89" s="226" t="s">
        <v>260</v>
      </c>
      <c r="B89" s="226"/>
      <c r="C89" s="226"/>
      <c r="D89" s="226"/>
      <c r="E89" s="226"/>
      <c r="F89" s="226"/>
      <c r="G89" s="17">
        <v>203</v>
      </c>
      <c r="H89" s="53">
        <f>SUM(H90:H97)</f>
        <v>3324436.0000000009</v>
      </c>
      <c r="I89" s="53">
        <f>SUM(I90:I97)</f>
        <v>20334723</v>
      </c>
    </row>
    <row r="90" spans="1:9" x14ac:dyDescent="0.2">
      <c r="A90" s="235" t="s">
        <v>261</v>
      </c>
      <c r="B90" s="235"/>
      <c r="C90" s="235"/>
      <c r="D90" s="235"/>
      <c r="E90" s="235"/>
      <c r="F90" s="235"/>
      <c r="G90" s="16">
        <v>204</v>
      </c>
      <c r="H90" s="52">
        <v>8675180</v>
      </c>
      <c r="I90" s="52">
        <v>25640326</v>
      </c>
    </row>
    <row r="91" spans="1:9" ht="21.6" customHeight="1" x14ac:dyDescent="0.2">
      <c r="A91" s="235" t="s">
        <v>262</v>
      </c>
      <c r="B91" s="235"/>
      <c r="C91" s="235"/>
      <c r="D91" s="235"/>
      <c r="E91" s="235"/>
      <c r="F91" s="235"/>
      <c r="G91" s="16">
        <v>205</v>
      </c>
      <c r="H91" s="52">
        <v>0</v>
      </c>
      <c r="I91" s="52">
        <v>0</v>
      </c>
    </row>
    <row r="92" spans="1:9" ht="21.6" customHeight="1" x14ac:dyDescent="0.2">
      <c r="A92" s="235" t="s">
        <v>263</v>
      </c>
      <c r="B92" s="235"/>
      <c r="C92" s="235"/>
      <c r="D92" s="235"/>
      <c r="E92" s="235"/>
      <c r="F92" s="235"/>
      <c r="G92" s="16">
        <v>206</v>
      </c>
      <c r="H92" s="52">
        <v>0</v>
      </c>
      <c r="I92" s="52">
        <v>0</v>
      </c>
    </row>
    <row r="93" spans="1:9" x14ac:dyDescent="0.2">
      <c r="A93" s="235" t="s">
        <v>264</v>
      </c>
      <c r="B93" s="235"/>
      <c r="C93" s="235"/>
      <c r="D93" s="235"/>
      <c r="E93" s="235"/>
      <c r="F93" s="235"/>
      <c r="G93" s="16">
        <v>207</v>
      </c>
      <c r="H93" s="52">
        <v>-2965121</v>
      </c>
      <c r="I93" s="52">
        <v>-4306084</v>
      </c>
    </row>
    <row r="94" spans="1:9" ht="24.6" customHeight="1" x14ac:dyDescent="0.2">
      <c r="A94" s="235" t="s">
        <v>265</v>
      </c>
      <c r="B94" s="235"/>
      <c r="C94" s="235"/>
      <c r="D94" s="235"/>
      <c r="E94" s="235"/>
      <c r="F94" s="235"/>
      <c r="G94" s="16">
        <v>208</v>
      </c>
      <c r="H94" s="52">
        <v>0</v>
      </c>
      <c r="I94" s="52">
        <v>0</v>
      </c>
    </row>
    <row r="95" spans="1:9" ht="24.6" customHeight="1" x14ac:dyDescent="0.2">
      <c r="A95" s="235" t="s">
        <v>266</v>
      </c>
      <c r="B95" s="235"/>
      <c r="C95" s="235"/>
      <c r="D95" s="235"/>
      <c r="E95" s="235"/>
      <c r="F95" s="235"/>
      <c r="G95" s="16">
        <v>209</v>
      </c>
      <c r="H95" s="52">
        <v>0</v>
      </c>
      <c r="I95" s="52">
        <v>0</v>
      </c>
    </row>
    <row r="96" spans="1:9" x14ac:dyDescent="0.2">
      <c r="A96" s="235" t="s">
        <v>267</v>
      </c>
      <c r="B96" s="235"/>
      <c r="C96" s="235"/>
      <c r="D96" s="235"/>
      <c r="E96" s="235"/>
      <c r="F96" s="235"/>
      <c r="G96" s="16">
        <v>210</v>
      </c>
      <c r="H96" s="52">
        <v>-2385622.9999999991</v>
      </c>
      <c r="I96" s="52">
        <v>-999519</v>
      </c>
    </row>
    <row r="97" spans="1:9" x14ac:dyDescent="0.2">
      <c r="A97" s="235" t="s">
        <v>268</v>
      </c>
      <c r="B97" s="235"/>
      <c r="C97" s="235"/>
      <c r="D97" s="235"/>
      <c r="E97" s="235"/>
      <c r="F97" s="235"/>
      <c r="G97" s="16">
        <v>211</v>
      </c>
      <c r="H97" s="52">
        <v>0</v>
      </c>
      <c r="I97" s="52">
        <v>0</v>
      </c>
    </row>
    <row r="98" spans="1:9" x14ac:dyDescent="0.2">
      <c r="A98" s="234" t="s">
        <v>269</v>
      </c>
      <c r="B98" s="234"/>
      <c r="C98" s="234"/>
      <c r="D98" s="234"/>
      <c r="E98" s="234"/>
      <c r="F98" s="234"/>
      <c r="G98" s="16">
        <v>212</v>
      </c>
      <c r="H98" s="52">
        <v>0</v>
      </c>
      <c r="I98" s="52">
        <v>0</v>
      </c>
    </row>
    <row r="99" spans="1:9" ht="27.6" customHeight="1" x14ac:dyDescent="0.2">
      <c r="A99" s="226" t="s">
        <v>270</v>
      </c>
      <c r="B99" s="226"/>
      <c r="C99" s="226"/>
      <c r="D99" s="226"/>
      <c r="E99" s="226"/>
      <c r="F99" s="226"/>
      <c r="G99" s="17">
        <v>213</v>
      </c>
      <c r="H99" s="53">
        <f>H89-H98</f>
        <v>3324436.0000000009</v>
      </c>
      <c r="I99" s="53">
        <f>I89-I98</f>
        <v>20334723</v>
      </c>
    </row>
    <row r="100" spans="1:9" ht="31.15" customHeight="1" x14ac:dyDescent="0.2">
      <c r="A100" s="227" t="s">
        <v>271</v>
      </c>
      <c r="B100" s="227"/>
      <c r="C100" s="227"/>
      <c r="D100" s="227"/>
      <c r="E100" s="227"/>
      <c r="F100" s="227"/>
      <c r="G100" s="18">
        <v>214</v>
      </c>
      <c r="H100" s="54">
        <f>H88+H99</f>
        <v>393691771</v>
      </c>
      <c r="I100" s="54">
        <f>I88+I99</f>
        <v>362604481</v>
      </c>
    </row>
    <row r="101" spans="1:9" ht="28.9" customHeight="1" x14ac:dyDescent="0.2">
      <c r="A101" s="196" t="s">
        <v>272</v>
      </c>
      <c r="B101" s="196"/>
      <c r="C101" s="196"/>
      <c r="D101" s="196"/>
      <c r="E101" s="196"/>
      <c r="F101" s="196"/>
      <c r="G101" s="228"/>
      <c r="H101" s="228"/>
      <c r="I101" s="228"/>
    </row>
    <row r="102" spans="1:9" ht="23.45" customHeight="1" x14ac:dyDescent="0.2">
      <c r="A102" s="229" t="s">
        <v>273</v>
      </c>
      <c r="B102" s="229"/>
      <c r="C102" s="229"/>
      <c r="D102" s="229"/>
      <c r="E102" s="229"/>
      <c r="F102" s="229"/>
      <c r="G102" s="17">
        <v>215</v>
      </c>
      <c r="H102" s="53">
        <f>H103+H104</f>
        <v>393691771</v>
      </c>
      <c r="I102" s="53">
        <f>I103+I104</f>
        <v>362604481</v>
      </c>
    </row>
    <row r="103" spans="1:9" x14ac:dyDescent="0.2">
      <c r="A103" s="230" t="s">
        <v>274</v>
      </c>
      <c r="B103" s="230"/>
      <c r="C103" s="230"/>
      <c r="D103" s="230"/>
      <c r="E103" s="230"/>
      <c r="F103" s="230"/>
      <c r="G103" s="16">
        <v>216</v>
      </c>
      <c r="H103" s="52">
        <v>392198095</v>
      </c>
      <c r="I103" s="52">
        <v>362015599</v>
      </c>
    </row>
    <row r="104" spans="1:9" x14ac:dyDescent="0.2">
      <c r="A104" s="231" t="s">
        <v>275</v>
      </c>
      <c r="B104" s="231"/>
      <c r="C104" s="231"/>
      <c r="D104" s="231"/>
      <c r="E104" s="231"/>
      <c r="F104" s="231"/>
      <c r="G104" s="19">
        <v>217</v>
      </c>
      <c r="H104" s="66">
        <v>1493676</v>
      </c>
      <c r="I104" s="66">
        <v>588882</v>
      </c>
    </row>
  </sheetData>
  <sheetProtection algorithmName="SHA-512" hashValue="ExdivMfHprhYz4sY5xsdi9t/8zAa8p8xzOYGuRTceLinkImF6Tpr21DX5SkYidaRTik9R1Z/XbNFXWOmUFa3bg==" saltValue="X3mqdawevTVbQLAW0Y3+xA=="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46" t="s">
        <v>276</v>
      </c>
      <c r="B1" s="274"/>
      <c r="C1" s="274"/>
      <c r="D1" s="274"/>
      <c r="E1" s="274"/>
      <c r="F1" s="274"/>
      <c r="G1" s="274"/>
      <c r="H1" s="274"/>
      <c r="I1" s="274"/>
    </row>
    <row r="2" spans="1:9" x14ac:dyDescent="0.2">
      <c r="A2" s="245" t="s">
        <v>510</v>
      </c>
      <c r="B2" s="204"/>
      <c r="C2" s="204"/>
      <c r="D2" s="204"/>
      <c r="E2" s="204"/>
      <c r="F2" s="204"/>
      <c r="G2" s="204"/>
      <c r="H2" s="204"/>
      <c r="I2" s="204"/>
    </row>
    <row r="3" spans="1:9" x14ac:dyDescent="0.2">
      <c r="A3" s="276" t="s">
        <v>277</v>
      </c>
      <c r="B3" s="277"/>
      <c r="C3" s="277"/>
      <c r="D3" s="277"/>
      <c r="E3" s="277"/>
      <c r="F3" s="277"/>
      <c r="G3" s="277"/>
      <c r="H3" s="277"/>
      <c r="I3" s="277"/>
    </row>
    <row r="4" spans="1:9" x14ac:dyDescent="0.2">
      <c r="A4" s="275" t="s">
        <v>485</v>
      </c>
      <c r="B4" s="211"/>
      <c r="C4" s="211"/>
      <c r="D4" s="211"/>
      <c r="E4" s="211"/>
      <c r="F4" s="211"/>
      <c r="G4" s="211"/>
      <c r="H4" s="211"/>
      <c r="I4" s="212"/>
    </row>
    <row r="5" spans="1:9" ht="23.25" thickBot="1" x14ac:dyDescent="0.25">
      <c r="A5" s="278" t="s">
        <v>278</v>
      </c>
      <c r="B5" s="279"/>
      <c r="C5" s="279"/>
      <c r="D5" s="279"/>
      <c r="E5" s="279"/>
      <c r="F5" s="280"/>
      <c r="G5" s="13" t="s">
        <v>279</v>
      </c>
      <c r="H5" s="46" t="s">
        <v>280</v>
      </c>
      <c r="I5" s="46" t="s">
        <v>281</v>
      </c>
    </row>
    <row r="6" spans="1:9" x14ac:dyDescent="0.2">
      <c r="A6" s="281">
        <v>1</v>
      </c>
      <c r="B6" s="282"/>
      <c r="C6" s="282"/>
      <c r="D6" s="282"/>
      <c r="E6" s="282"/>
      <c r="F6" s="283"/>
      <c r="G6" s="20">
        <v>2</v>
      </c>
      <c r="H6" s="20" t="s">
        <v>282</v>
      </c>
      <c r="I6" s="20" t="s">
        <v>283</v>
      </c>
    </row>
    <row r="7" spans="1:9" x14ac:dyDescent="0.2">
      <c r="A7" s="253" t="s">
        <v>284</v>
      </c>
      <c r="B7" s="254"/>
      <c r="C7" s="254"/>
      <c r="D7" s="254"/>
      <c r="E7" s="254"/>
      <c r="F7" s="254"/>
      <c r="G7" s="254"/>
      <c r="H7" s="254"/>
      <c r="I7" s="255"/>
    </row>
    <row r="8" spans="1:9" ht="12.75" customHeight="1" x14ac:dyDescent="0.2">
      <c r="A8" s="256" t="s">
        <v>285</v>
      </c>
      <c r="B8" s="257"/>
      <c r="C8" s="257"/>
      <c r="D8" s="257"/>
      <c r="E8" s="257"/>
      <c r="F8" s="258"/>
      <c r="G8" s="21">
        <v>1</v>
      </c>
      <c r="H8" s="47">
        <v>463406615</v>
      </c>
      <c r="I8" s="47">
        <v>411647590</v>
      </c>
    </row>
    <row r="9" spans="1:9" ht="12.75" customHeight="1" x14ac:dyDescent="0.2">
      <c r="A9" s="271" t="s">
        <v>286</v>
      </c>
      <c r="B9" s="272"/>
      <c r="C9" s="272"/>
      <c r="D9" s="272"/>
      <c r="E9" s="272"/>
      <c r="F9" s="273"/>
      <c r="G9" s="17">
        <v>2</v>
      </c>
      <c r="H9" s="48">
        <f>H10+H11+H12+H13+H14+H15+H16+H17</f>
        <v>306136871</v>
      </c>
      <c r="I9" s="48">
        <f>I10+I11+I12+I13+I14+I15+I16+I17</f>
        <v>364688572</v>
      </c>
    </row>
    <row r="10" spans="1:9" ht="12.75" customHeight="1" x14ac:dyDescent="0.2">
      <c r="A10" s="268" t="s">
        <v>287</v>
      </c>
      <c r="B10" s="269"/>
      <c r="C10" s="269"/>
      <c r="D10" s="269"/>
      <c r="E10" s="269"/>
      <c r="F10" s="270"/>
      <c r="G10" s="22">
        <v>3</v>
      </c>
      <c r="H10" s="49">
        <v>278305793</v>
      </c>
      <c r="I10" s="49">
        <v>274315063</v>
      </c>
    </row>
    <row r="11" spans="1:9" ht="31.15" customHeight="1" x14ac:dyDescent="0.2">
      <c r="A11" s="268" t="s">
        <v>288</v>
      </c>
      <c r="B11" s="269"/>
      <c r="C11" s="269"/>
      <c r="D11" s="269"/>
      <c r="E11" s="269"/>
      <c r="F11" s="270"/>
      <c r="G11" s="22">
        <v>4</v>
      </c>
      <c r="H11" s="49">
        <v>-611637</v>
      </c>
      <c r="I11" s="49">
        <v>-129836.00000000001</v>
      </c>
    </row>
    <row r="12" spans="1:9" ht="28.15" customHeight="1" x14ac:dyDescent="0.2">
      <c r="A12" s="268" t="s">
        <v>289</v>
      </c>
      <c r="B12" s="269"/>
      <c r="C12" s="269"/>
      <c r="D12" s="269"/>
      <c r="E12" s="269"/>
      <c r="F12" s="270"/>
      <c r="G12" s="22">
        <v>5</v>
      </c>
      <c r="H12" s="49">
        <v>-62649222</v>
      </c>
      <c r="I12" s="49">
        <v>-264902</v>
      </c>
    </row>
    <row r="13" spans="1:9" ht="12.75" customHeight="1" x14ac:dyDescent="0.2">
      <c r="A13" s="268" t="s">
        <v>290</v>
      </c>
      <c r="B13" s="269"/>
      <c r="C13" s="269"/>
      <c r="D13" s="269"/>
      <c r="E13" s="269"/>
      <c r="F13" s="270"/>
      <c r="G13" s="22">
        <v>6</v>
      </c>
      <c r="H13" s="49">
        <v>-1027896</v>
      </c>
      <c r="I13" s="49">
        <v>-5060194</v>
      </c>
    </row>
    <row r="14" spans="1:9" ht="12.75" customHeight="1" x14ac:dyDescent="0.2">
      <c r="A14" s="268" t="s">
        <v>291</v>
      </c>
      <c r="B14" s="269"/>
      <c r="C14" s="269"/>
      <c r="D14" s="269"/>
      <c r="E14" s="269"/>
      <c r="F14" s="270"/>
      <c r="G14" s="22">
        <v>7</v>
      </c>
      <c r="H14" s="49">
        <v>35216548</v>
      </c>
      <c r="I14" s="49">
        <v>25708704</v>
      </c>
    </row>
    <row r="15" spans="1:9" ht="12.75" customHeight="1" x14ac:dyDescent="0.2">
      <c r="A15" s="268" t="s">
        <v>292</v>
      </c>
      <c r="B15" s="269"/>
      <c r="C15" s="269"/>
      <c r="D15" s="269"/>
      <c r="E15" s="269"/>
      <c r="F15" s="270"/>
      <c r="G15" s="22">
        <v>8</v>
      </c>
      <c r="H15" s="49">
        <v>15414993</v>
      </c>
      <c r="I15" s="49">
        <v>-1829537</v>
      </c>
    </row>
    <row r="16" spans="1:9" ht="12.75" customHeight="1" x14ac:dyDescent="0.2">
      <c r="A16" s="268" t="s">
        <v>293</v>
      </c>
      <c r="B16" s="269"/>
      <c r="C16" s="269"/>
      <c r="D16" s="269"/>
      <c r="E16" s="269"/>
      <c r="F16" s="270"/>
      <c r="G16" s="22">
        <v>9</v>
      </c>
      <c r="H16" s="49">
        <v>942861</v>
      </c>
      <c r="I16" s="49">
        <v>16943073</v>
      </c>
    </row>
    <row r="17" spans="1:9" ht="27.6" customHeight="1" x14ac:dyDescent="0.2">
      <c r="A17" s="268" t="s">
        <v>294</v>
      </c>
      <c r="B17" s="269"/>
      <c r="C17" s="269"/>
      <c r="D17" s="269"/>
      <c r="E17" s="269"/>
      <c r="F17" s="270"/>
      <c r="G17" s="22">
        <v>10</v>
      </c>
      <c r="H17" s="49">
        <v>40545431</v>
      </c>
      <c r="I17" s="49">
        <v>55006201</v>
      </c>
    </row>
    <row r="18" spans="1:9" ht="29.45" customHeight="1" x14ac:dyDescent="0.2">
      <c r="A18" s="247" t="s">
        <v>295</v>
      </c>
      <c r="B18" s="248"/>
      <c r="C18" s="248"/>
      <c r="D18" s="248"/>
      <c r="E18" s="248"/>
      <c r="F18" s="249"/>
      <c r="G18" s="17">
        <v>11</v>
      </c>
      <c r="H18" s="48">
        <f>H8+H9</f>
        <v>769543486</v>
      </c>
      <c r="I18" s="48">
        <f>I8+I9</f>
        <v>776336162</v>
      </c>
    </row>
    <row r="19" spans="1:9" ht="12.75" customHeight="1" x14ac:dyDescent="0.2">
      <c r="A19" s="271" t="s">
        <v>296</v>
      </c>
      <c r="B19" s="272"/>
      <c r="C19" s="272"/>
      <c r="D19" s="272"/>
      <c r="E19" s="272"/>
      <c r="F19" s="273"/>
      <c r="G19" s="17">
        <v>12</v>
      </c>
      <c r="H19" s="48">
        <f>H20+H21+H22+H23</f>
        <v>-72011365</v>
      </c>
      <c r="I19" s="48">
        <f>I20+I21+I22+I23</f>
        <v>-101964768</v>
      </c>
    </row>
    <row r="20" spans="1:9" ht="12.75" customHeight="1" x14ac:dyDescent="0.2">
      <c r="A20" s="268" t="s">
        <v>297</v>
      </c>
      <c r="B20" s="269"/>
      <c r="C20" s="269"/>
      <c r="D20" s="269"/>
      <c r="E20" s="269"/>
      <c r="F20" s="270"/>
      <c r="G20" s="22">
        <v>13</v>
      </c>
      <c r="H20" s="49">
        <v>68173384</v>
      </c>
      <c r="I20" s="49">
        <v>30308681</v>
      </c>
    </row>
    <row r="21" spans="1:9" ht="12.75" customHeight="1" x14ac:dyDescent="0.2">
      <c r="A21" s="268" t="s">
        <v>298</v>
      </c>
      <c r="B21" s="269"/>
      <c r="C21" s="269"/>
      <c r="D21" s="269"/>
      <c r="E21" s="269"/>
      <c r="F21" s="270"/>
      <c r="G21" s="22">
        <v>14</v>
      </c>
      <c r="H21" s="49">
        <v>-80855667</v>
      </c>
      <c r="I21" s="49">
        <v>-37331307</v>
      </c>
    </row>
    <row r="22" spans="1:9" ht="12.75" customHeight="1" x14ac:dyDescent="0.2">
      <c r="A22" s="268" t="s">
        <v>299</v>
      </c>
      <c r="B22" s="269"/>
      <c r="C22" s="269"/>
      <c r="D22" s="269"/>
      <c r="E22" s="269"/>
      <c r="F22" s="270"/>
      <c r="G22" s="22">
        <v>15</v>
      </c>
      <c r="H22" s="49">
        <v>-59329082</v>
      </c>
      <c r="I22" s="49">
        <v>-94942142</v>
      </c>
    </row>
    <row r="23" spans="1:9" ht="12.75" customHeight="1" x14ac:dyDescent="0.2">
      <c r="A23" s="268" t="s">
        <v>300</v>
      </c>
      <c r="B23" s="269"/>
      <c r="C23" s="269"/>
      <c r="D23" s="269"/>
      <c r="E23" s="269"/>
      <c r="F23" s="270"/>
      <c r="G23" s="22">
        <v>16</v>
      </c>
      <c r="H23" s="49">
        <v>0</v>
      </c>
      <c r="I23" s="49">
        <v>0</v>
      </c>
    </row>
    <row r="24" spans="1:9" ht="12.75" customHeight="1" x14ac:dyDescent="0.2">
      <c r="A24" s="247" t="s">
        <v>301</v>
      </c>
      <c r="B24" s="248"/>
      <c r="C24" s="248"/>
      <c r="D24" s="248"/>
      <c r="E24" s="248"/>
      <c r="F24" s="249"/>
      <c r="G24" s="17">
        <v>17</v>
      </c>
      <c r="H24" s="48">
        <f>H18+H19</f>
        <v>697532121</v>
      </c>
      <c r="I24" s="48">
        <f>I18+I19</f>
        <v>674371394</v>
      </c>
    </row>
    <row r="25" spans="1:9" ht="12.75" customHeight="1" x14ac:dyDescent="0.2">
      <c r="A25" s="259" t="s">
        <v>302</v>
      </c>
      <c r="B25" s="260"/>
      <c r="C25" s="260"/>
      <c r="D25" s="260"/>
      <c r="E25" s="260"/>
      <c r="F25" s="261"/>
      <c r="G25" s="22">
        <v>18</v>
      </c>
      <c r="H25" s="49">
        <v>-33445244</v>
      </c>
      <c r="I25" s="49">
        <v>-22896226</v>
      </c>
    </row>
    <row r="26" spans="1:9" ht="12.75" customHeight="1" x14ac:dyDescent="0.2">
      <c r="A26" s="259" t="s">
        <v>303</v>
      </c>
      <c r="B26" s="260"/>
      <c r="C26" s="260"/>
      <c r="D26" s="260"/>
      <c r="E26" s="260"/>
      <c r="F26" s="261"/>
      <c r="G26" s="22">
        <v>19</v>
      </c>
      <c r="H26" s="49">
        <v>-77704953</v>
      </c>
      <c r="I26" s="49">
        <v>-74354912</v>
      </c>
    </row>
    <row r="27" spans="1:9" ht="28.9" customHeight="1" x14ac:dyDescent="0.2">
      <c r="A27" s="250" t="s">
        <v>304</v>
      </c>
      <c r="B27" s="251"/>
      <c r="C27" s="251"/>
      <c r="D27" s="251"/>
      <c r="E27" s="251"/>
      <c r="F27" s="252"/>
      <c r="G27" s="18">
        <v>20</v>
      </c>
      <c r="H27" s="50">
        <f>H24+H25+H26</f>
        <v>586381924</v>
      </c>
      <c r="I27" s="50">
        <f>I24+I25+I26</f>
        <v>577120256</v>
      </c>
    </row>
    <row r="28" spans="1:9" x14ac:dyDescent="0.2">
      <c r="A28" s="253" t="s">
        <v>305</v>
      </c>
      <c r="B28" s="254"/>
      <c r="C28" s="254"/>
      <c r="D28" s="254"/>
      <c r="E28" s="254"/>
      <c r="F28" s="254"/>
      <c r="G28" s="254"/>
      <c r="H28" s="254"/>
      <c r="I28" s="255"/>
    </row>
    <row r="29" spans="1:9" ht="23.45" customHeight="1" x14ac:dyDescent="0.2">
      <c r="A29" s="256" t="s">
        <v>306</v>
      </c>
      <c r="B29" s="257"/>
      <c r="C29" s="257"/>
      <c r="D29" s="257"/>
      <c r="E29" s="257"/>
      <c r="F29" s="258"/>
      <c r="G29" s="21">
        <v>21</v>
      </c>
      <c r="H29" s="51">
        <v>3517893</v>
      </c>
      <c r="I29" s="51">
        <v>1031474.9999999999</v>
      </c>
    </row>
    <row r="30" spans="1:9" ht="12.75" customHeight="1" x14ac:dyDescent="0.2">
      <c r="A30" s="259" t="s">
        <v>307</v>
      </c>
      <c r="B30" s="260"/>
      <c r="C30" s="260"/>
      <c r="D30" s="260"/>
      <c r="E30" s="260"/>
      <c r="F30" s="261"/>
      <c r="G30" s="22">
        <v>22</v>
      </c>
      <c r="H30" s="52">
        <v>0</v>
      </c>
      <c r="I30" s="52">
        <v>0</v>
      </c>
    </row>
    <row r="31" spans="1:9" ht="12.75" customHeight="1" x14ac:dyDescent="0.2">
      <c r="A31" s="259" t="s">
        <v>308</v>
      </c>
      <c r="B31" s="260"/>
      <c r="C31" s="260"/>
      <c r="D31" s="260"/>
      <c r="E31" s="260"/>
      <c r="F31" s="261"/>
      <c r="G31" s="22">
        <v>23</v>
      </c>
      <c r="H31" s="52">
        <v>1027896</v>
      </c>
      <c r="I31" s="52">
        <v>5060194</v>
      </c>
    </row>
    <row r="32" spans="1:9" ht="12.75" customHeight="1" x14ac:dyDescent="0.2">
      <c r="A32" s="259" t="s">
        <v>309</v>
      </c>
      <c r="B32" s="260"/>
      <c r="C32" s="260"/>
      <c r="D32" s="260"/>
      <c r="E32" s="260"/>
      <c r="F32" s="261"/>
      <c r="G32" s="22">
        <v>24</v>
      </c>
      <c r="H32" s="52">
        <v>0</v>
      </c>
      <c r="I32" s="52">
        <v>0</v>
      </c>
    </row>
    <row r="33" spans="1:9" ht="12.75" customHeight="1" x14ac:dyDescent="0.2">
      <c r="A33" s="259" t="s">
        <v>310</v>
      </c>
      <c r="B33" s="260"/>
      <c r="C33" s="260"/>
      <c r="D33" s="260"/>
      <c r="E33" s="260"/>
      <c r="F33" s="261"/>
      <c r="G33" s="22">
        <v>25</v>
      </c>
      <c r="H33" s="52">
        <v>6637060</v>
      </c>
      <c r="I33" s="52">
        <v>3304750</v>
      </c>
    </row>
    <row r="34" spans="1:9" ht="12.75" customHeight="1" x14ac:dyDescent="0.2">
      <c r="A34" s="259" t="s">
        <v>311</v>
      </c>
      <c r="B34" s="260"/>
      <c r="C34" s="260"/>
      <c r="D34" s="260"/>
      <c r="E34" s="260"/>
      <c r="F34" s="261"/>
      <c r="G34" s="22">
        <v>26</v>
      </c>
      <c r="H34" s="52">
        <v>149830681</v>
      </c>
      <c r="I34" s="52">
        <v>26876225</v>
      </c>
    </row>
    <row r="35" spans="1:9" ht="27.6" customHeight="1" x14ac:dyDescent="0.2">
      <c r="A35" s="247" t="s">
        <v>312</v>
      </c>
      <c r="B35" s="248"/>
      <c r="C35" s="248"/>
      <c r="D35" s="248"/>
      <c r="E35" s="248"/>
      <c r="F35" s="249"/>
      <c r="G35" s="17">
        <v>27</v>
      </c>
      <c r="H35" s="53">
        <f>H29+H30+H31+H32+H33+H34</f>
        <v>161013530</v>
      </c>
      <c r="I35" s="53">
        <f>I29+I30+I31+I32+I33+I34</f>
        <v>36272644</v>
      </c>
    </row>
    <row r="36" spans="1:9" ht="26.45" customHeight="1" x14ac:dyDescent="0.2">
      <c r="A36" s="259" t="s">
        <v>313</v>
      </c>
      <c r="B36" s="260"/>
      <c r="C36" s="260"/>
      <c r="D36" s="260"/>
      <c r="E36" s="260"/>
      <c r="F36" s="261"/>
      <c r="G36" s="22">
        <v>28</v>
      </c>
      <c r="H36" s="52">
        <v>-225247533</v>
      </c>
      <c r="I36" s="52">
        <v>-242726556</v>
      </c>
    </row>
    <row r="37" spans="1:9" ht="12.75" customHeight="1" x14ac:dyDescent="0.2">
      <c r="A37" s="259" t="s">
        <v>314</v>
      </c>
      <c r="B37" s="260"/>
      <c r="C37" s="260"/>
      <c r="D37" s="260"/>
      <c r="E37" s="260"/>
      <c r="F37" s="261"/>
      <c r="G37" s="22">
        <v>29</v>
      </c>
      <c r="H37" s="52">
        <v>0</v>
      </c>
      <c r="I37" s="52">
        <v>0</v>
      </c>
    </row>
    <row r="38" spans="1:9" ht="12.75" customHeight="1" x14ac:dyDescent="0.2">
      <c r="A38" s="259" t="s">
        <v>315</v>
      </c>
      <c r="B38" s="260"/>
      <c r="C38" s="260"/>
      <c r="D38" s="260"/>
      <c r="E38" s="260"/>
      <c r="F38" s="261"/>
      <c r="G38" s="22">
        <v>30</v>
      </c>
      <c r="H38" s="52">
        <v>-2790060</v>
      </c>
      <c r="I38" s="52">
        <v>-10353054</v>
      </c>
    </row>
    <row r="39" spans="1:9" ht="12.75" customHeight="1" x14ac:dyDescent="0.2">
      <c r="A39" s="259" t="s">
        <v>316</v>
      </c>
      <c r="B39" s="260"/>
      <c r="C39" s="260"/>
      <c r="D39" s="260"/>
      <c r="E39" s="260"/>
      <c r="F39" s="261"/>
      <c r="G39" s="22">
        <v>31</v>
      </c>
      <c r="H39" s="52">
        <v>0</v>
      </c>
      <c r="I39" s="52">
        <v>0</v>
      </c>
    </row>
    <row r="40" spans="1:9" ht="12.75" customHeight="1" x14ac:dyDescent="0.2">
      <c r="A40" s="259" t="s">
        <v>317</v>
      </c>
      <c r="B40" s="260"/>
      <c r="C40" s="260"/>
      <c r="D40" s="260"/>
      <c r="E40" s="260"/>
      <c r="F40" s="261"/>
      <c r="G40" s="22">
        <v>32</v>
      </c>
      <c r="H40" s="52">
        <v>0</v>
      </c>
      <c r="I40" s="52">
        <v>0</v>
      </c>
    </row>
    <row r="41" spans="1:9" ht="22.9" customHeight="1" x14ac:dyDescent="0.2">
      <c r="A41" s="247" t="s">
        <v>318</v>
      </c>
      <c r="B41" s="248"/>
      <c r="C41" s="248"/>
      <c r="D41" s="248"/>
      <c r="E41" s="248"/>
      <c r="F41" s="249"/>
      <c r="G41" s="17">
        <v>33</v>
      </c>
      <c r="H41" s="53">
        <f>H36+H37+H38+H39+H40</f>
        <v>-228037593</v>
      </c>
      <c r="I41" s="53">
        <f>I36+I37+I38+I39+I40</f>
        <v>-253079610</v>
      </c>
    </row>
    <row r="42" spans="1:9" ht="30.6" customHeight="1" x14ac:dyDescent="0.2">
      <c r="A42" s="250" t="s">
        <v>319</v>
      </c>
      <c r="B42" s="251"/>
      <c r="C42" s="251"/>
      <c r="D42" s="251"/>
      <c r="E42" s="251"/>
      <c r="F42" s="252"/>
      <c r="G42" s="18">
        <v>34</v>
      </c>
      <c r="H42" s="54">
        <f>H35+H41</f>
        <v>-67024063</v>
      </c>
      <c r="I42" s="54">
        <f>I35+I41</f>
        <v>-216806966</v>
      </c>
    </row>
    <row r="43" spans="1:9" x14ac:dyDescent="0.2">
      <c r="A43" s="253" t="s">
        <v>320</v>
      </c>
      <c r="B43" s="254"/>
      <c r="C43" s="254"/>
      <c r="D43" s="254"/>
      <c r="E43" s="254"/>
      <c r="F43" s="254"/>
      <c r="G43" s="254"/>
      <c r="H43" s="254"/>
      <c r="I43" s="255"/>
    </row>
    <row r="44" spans="1:9" ht="12.75" customHeight="1" x14ac:dyDescent="0.2">
      <c r="A44" s="256" t="s">
        <v>321</v>
      </c>
      <c r="B44" s="257"/>
      <c r="C44" s="257"/>
      <c r="D44" s="257"/>
      <c r="E44" s="257"/>
      <c r="F44" s="258"/>
      <c r="G44" s="21">
        <v>35</v>
      </c>
      <c r="H44" s="51">
        <v>0</v>
      </c>
      <c r="I44" s="51">
        <v>0</v>
      </c>
    </row>
    <row r="45" spans="1:9" ht="27.6" customHeight="1" x14ac:dyDescent="0.2">
      <c r="A45" s="259" t="s">
        <v>322</v>
      </c>
      <c r="B45" s="260"/>
      <c r="C45" s="260"/>
      <c r="D45" s="260"/>
      <c r="E45" s="260"/>
      <c r="F45" s="261"/>
      <c r="G45" s="22">
        <v>36</v>
      </c>
      <c r="H45" s="52">
        <v>0</v>
      </c>
      <c r="I45" s="52">
        <v>140025000</v>
      </c>
    </row>
    <row r="46" spans="1:9" ht="12.75" customHeight="1" x14ac:dyDescent="0.2">
      <c r="A46" s="259" t="s">
        <v>323</v>
      </c>
      <c r="B46" s="260"/>
      <c r="C46" s="260"/>
      <c r="D46" s="260"/>
      <c r="E46" s="260"/>
      <c r="F46" s="261"/>
      <c r="G46" s="22">
        <v>37</v>
      </c>
      <c r="H46" s="52">
        <v>273362427</v>
      </c>
      <c r="I46" s="52">
        <v>748641930</v>
      </c>
    </row>
    <row r="47" spans="1:9" ht="12.75" customHeight="1" x14ac:dyDescent="0.2">
      <c r="A47" s="259" t="s">
        <v>324</v>
      </c>
      <c r="B47" s="260"/>
      <c r="C47" s="260"/>
      <c r="D47" s="260"/>
      <c r="E47" s="260"/>
      <c r="F47" s="261"/>
      <c r="G47" s="22">
        <v>38</v>
      </c>
      <c r="H47" s="52">
        <v>0</v>
      </c>
      <c r="I47" s="52">
        <v>0</v>
      </c>
    </row>
    <row r="48" spans="1:9" ht="25.9" customHeight="1" x14ac:dyDescent="0.2">
      <c r="A48" s="247" t="s">
        <v>325</v>
      </c>
      <c r="B48" s="248"/>
      <c r="C48" s="248"/>
      <c r="D48" s="248"/>
      <c r="E48" s="248"/>
      <c r="F48" s="249"/>
      <c r="G48" s="17">
        <v>39</v>
      </c>
      <c r="H48" s="53">
        <f>H44+H45+H46+H47</f>
        <v>273362427</v>
      </c>
      <c r="I48" s="53">
        <f>I44+I45+I46+I47</f>
        <v>888666930</v>
      </c>
    </row>
    <row r="49" spans="1:9" ht="24.6" customHeight="1" x14ac:dyDescent="0.2">
      <c r="A49" s="259" t="s">
        <v>326</v>
      </c>
      <c r="B49" s="260"/>
      <c r="C49" s="260"/>
      <c r="D49" s="260"/>
      <c r="E49" s="260"/>
      <c r="F49" s="261"/>
      <c r="G49" s="22">
        <v>40</v>
      </c>
      <c r="H49" s="52">
        <v>-623252298</v>
      </c>
      <c r="I49" s="52">
        <v>-1027367148</v>
      </c>
    </row>
    <row r="50" spans="1:9" ht="12.75" customHeight="1" x14ac:dyDescent="0.2">
      <c r="A50" s="259" t="s">
        <v>327</v>
      </c>
      <c r="B50" s="260"/>
      <c r="C50" s="260"/>
      <c r="D50" s="260"/>
      <c r="E50" s="260"/>
      <c r="F50" s="261"/>
      <c r="G50" s="22">
        <v>41</v>
      </c>
      <c r="H50" s="52">
        <v>-106599036</v>
      </c>
      <c r="I50" s="52">
        <v>-83186239</v>
      </c>
    </row>
    <row r="51" spans="1:9" ht="12.75" customHeight="1" x14ac:dyDescent="0.2">
      <c r="A51" s="259" t="s">
        <v>328</v>
      </c>
      <c r="B51" s="260"/>
      <c r="C51" s="260"/>
      <c r="D51" s="260"/>
      <c r="E51" s="260"/>
      <c r="F51" s="261"/>
      <c r="G51" s="22">
        <v>42</v>
      </c>
      <c r="H51" s="52">
        <v>-79993597</v>
      </c>
      <c r="I51" s="52">
        <v>-86999383</v>
      </c>
    </row>
    <row r="52" spans="1:9" ht="26.45" customHeight="1" x14ac:dyDescent="0.2">
      <c r="A52" s="259" t="s">
        <v>329</v>
      </c>
      <c r="B52" s="260"/>
      <c r="C52" s="260"/>
      <c r="D52" s="260"/>
      <c r="E52" s="260"/>
      <c r="F52" s="261"/>
      <c r="G52" s="22">
        <v>43</v>
      </c>
      <c r="H52" s="52">
        <v>-13424031</v>
      </c>
      <c r="I52" s="52">
        <v>-11022298</v>
      </c>
    </row>
    <row r="53" spans="1:9" ht="12.75" customHeight="1" x14ac:dyDescent="0.2">
      <c r="A53" s="259" t="s">
        <v>330</v>
      </c>
      <c r="B53" s="260"/>
      <c r="C53" s="260"/>
      <c r="D53" s="260"/>
      <c r="E53" s="260"/>
      <c r="F53" s="261"/>
      <c r="G53" s="22">
        <v>44</v>
      </c>
      <c r="H53" s="52">
        <v>0</v>
      </c>
      <c r="I53" s="52">
        <v>0</v>
      </c>
    </row>
    <row r="54" spans="1:9" ht="27.6" customHeight="1" x14ac:dyDescent="0.2">
      <c r="A54" s="247" t="s">
        <v>331</v>
      </c>
      <c r="B54" s="248"/>
      <c r="C54" s="248"/>
      <c r="D54" s="248"/>
      <c r="E54" s="248"/>
      <c r="F54" s="249"/>
      <c r="G54" s="17">
        <v>45</v>
      </c>
      <c r="H54" s="53">
        <f>H49+H50+H51+H52+H53</f>
        <v>-823268962</v>
      </c>
      <c r="I54" s="53">
        <f>I49+I50+I51+I52+I53</f>
        <v>-1208575068</v>
      </c>
    </row>
    <row r="55" spans="1:9" ht="27.6" customHeight="1" x14ac:dyDescent="0.2">
      <c r="A55" s="262" t="s">
        <v>332</v>
      </c>
      <c r="B55" s="263"/>
      <c r="C55" s="263"/>
      <c r="D55" s="263"/>
      <c r="E55" s="263"/>
      <c r="F55" s="264"/>
      <c r="G55" s="17">
        <v>46</v>
      </c>
      <c r="H55" s="53">
        <f>H48+H54</f>
        <v>-549906535</v>
      </c>
      <c r="I55" s="53">
        <f>I48+I54</f>
        <v>-319908138</v>
      </c>
    </row>
    <row r="56" spans="1:9" x14ac:dyDescent="0.2">
      <c r="A56" s="198" t="s">
        <v>333</v>
      </c>
      <c r="B56" s="199"/>
      <c r="C56" s="199"/>
      <c r="D56" s="199"/>
      <c r="E56" s="199"/>
      <c r="F56" s="200"/>
      <c r="G56" s="22">
        <v>47</v>
      </c>
      <c r="H56" s="52">
        <v>1411000</v>
      </c>
      <c r="I56" s="52">
        <v>1582036</v>
      </c>
    </row>
    <row r="57" spans="1:9" ht="27" customHeight="1" x14ac:dyDescent="0.2">
      <c r="A57" s="262" t="s">
        <v>334</v>
      </c>
      <c r="B57" s="263"/>
      <c r="C57" s="263"/>
      <c r="D57" s="263"/>
      <c r="E57" s="263"/>
      <c r="F57" s="264"/>
      <c r="G57" s="17">
        <v>48</v>
      </c>
      <c r="H57" s="53">
        <f>H27+H42+H55+H56</f>
        <v>-29137674</v>
      </c>
      <c r="I57" s="53">
        <f>I27+I42+I55+I56</f>
        <v>41987188</v>
      </c>
    </row>
    <row r="58" spans="1:9" ht="27" customHeight="1" x14ac:dyDescent="0.2">
      <c r="A58" s="265" t="s">
        <v>335</v>
      </c>
      <c r="B58" s="266"/>
      <c r="C58" s="266"/>
      <c r="D58" s="266"/>
      <c r="E58" s="266"/>
      <c r="F58" s="267"/>
      <c r="G58" s="22">
        <v>49</v>
      </c>
      <c r="H58" s="52">
        <v>413663456</v>
      </c>
      <c r="I58" s="52">
        <v>384525782</v>
      </c>
    </row>
    <row r="59" spans="1:9" ht="28.9" customHeight="1" x14ac:dyDescent="0.2">
      <c r="A59" s="250" t="s">
        <v>336</v>
      </c>
      <c r="B59" s="251"/>
      <c r="C59" s="251"/>
      <c r="D59" s="251"/>
      <c r="E59" s="251"/>
      <c r="F59" s="252"/>
      <c r="G59" s="18">
        <v>50</v>
      </c>
      <c r="H59" s="54">
        <f>H57+H58</f>
        <v>384525782</v>
      </c>
      <c r="I59" s="54">
        <f>I57+I58</f>
        <v>426512970</v>
      </c>
    </row>
  </sheetData>
  <sheetProtection algorithmName="SHA-512" hashValue="rJj1EfgBvxb3k5QPHa6r/ZvI420uzxam4UfzTlQkiuIZ9eztp1G661sWud+ASEOpxaNXwz0/w+cDCseLhlQUqw==" saltValue="7FrFLOh6DGlX3w3vSYsYn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Normal="100" zoomScaleSheetLayoutView="100" workbookViewId="0">
      <selection sqref="A1:I1"/>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46" t="s">
        <v>337</v>
      </c>
      <c r="B1" s="274"/>
      <c r="C1" s="274"/>
      <c r="D1" s="274"/>
      <c r="E1" s="274"/>
      <c r="F1" s="274"/>
      <c r="G1" s="274"/>
      <c r="H1" s="274"/>
      <c r="I1" s="274"/>
    </row>
    <row r="2" spans="1:9" ht="12.75" customHeight="1" x14ac:dyDescent="0.2">
      <c r="A2" s="245" t="s">
        <v>511</v>
      </c>
      <c r="B2" s="204"/>
      <c r="C2" s="204"/>
      <c r="D2" s="204"/>
      <c r="E2" s="204"/>
      <c r="F2" s="204"/>
      <c r="G2" s="204"/>
      <c r="H2" s="204"/>
      <c r="I2" s="204"/>
    </row>
    <row r="3" spans="1:9" x14ac:dyDescent="0.2">
      <c r="A3" s="276" t="s">
        <v>338</v>
      </c>
      <c r="B3" s="284"/>
      <c r="C3" s="284"/>
      <c r="D3" s="284"/>
      <c r="E3" s="284"/>
      <c r="F3" s="284"/>
      <c r="G3" s="284"/>
      <c r="H3" s="284"/>
      <c r="I3" s="284"/>
    </row>
    <row r="4" spans="1:9" x14ac:dyDescent="0.2">
      <c r="A4" s="275" t="s">
        <v>485</v>
      </c>
      <c r="B4" s="211"/>
      <c r="C4" s="211"/>
      <c r="D4" s="211"/>
      <c r="E4" s="211"/>
      <c r="F4" s="211"/>
      <c r="G4" s="211"/>
      <c r="H4" s="211"/>
      <c r="I4" s="212"/>
    </row>
    <row r="5" spans="1:9" ht="24" thickBot="1" x14ac:dyDescent="0.25">
      <c r="A5" s="278" t="s">
        <v>339</v>
      </c>
      <c r="B5" s="279"/>
      <c r="C5" s="279"/>
      <c r="D5" s="279"/>
      <c r="E5" s="279"/>
      <c r="F5" s="280"/>
      <c r="G5" s="12" t="s">
        <v>340</v>
      </c>
      <c r="H5" s="46" t="s">
        <v>341</v>
      </c>
      <c r="I5" s="46" t="s">
        <v>342</v>
      </c>
    </row>
    <row r="6" spans="1:9" x14ac:dyDescent="0.2">
      <c r="A6" s="281">
        <v>1</v>
      </c>
      <c r="B6" s="282"/>
      <c r="C6" s="282"/>
      <c r="D6" s="282"/>
      <c r="E6" s="282"/>
      <c r="F6" s="283"/>
      <c r="G6" s="14">
        <v>2</v>
      </c>
      <c r="H6" s="20" t="s">
        <v>343</v>
      </c>
      <c r="I6" s="20" t="s">
        <v>344</v>
      </c>
    </row>
    <row r="7" spans="1:9" x14ac:dyDescent="0.2">
      <c r="A7" s="253" t="s">
        <v>345</v>
      </c>
      <c r="B7" s="288"/>
      <c r="C7" s="288"/>
      <c r="D7" s="288"/>
      <c r="E7" s="288"/>
      <c r="F7" s="288"/>
      <c r="G7" s="288"/>
      <c r="H7" s="288"/>
      <c r="I7" s="289"/>
    </row>
    <row r="8" spans="1:9" x14ac:dyDescent="0.2">
      <c r="A8" s="290" t="s">
        <v>346</v>
      </c>
      <c r="B8" s="290"/>
      <c r="C8" s="290"/>
      <c r="D8" s="290"/>
      <c r="E8" s="290"/>
      <c r="F8" s="290"/>
      <c r="G8" s="15">
        <v>1</v>
      </c>
      <c r="H8" s="51">
        <v>0</v>
      </c>
      <c r="I8" s="51">
        <v>0</v>
      </c>
    </row>
    <row r="9" spans="1:9" x14ac:dyDescent="0.2">
      <c r="A9" s="235" t="s">
        <v>347</v>
      </c>
      <c r="B9" s="235"/>
      <c r="C9" s="235"/>
      <c r="D9" s="235"/>
      <c r="E9" s="235"/>
      <c r="F9" s="235"/>
      <c r="G9" s="16">
        <v>2</v>
      </c>
      <c r="H9" s="52">
        <v>0</v>
      </c>
      <c r="I9" s="52">
        <v>0</v>
      </c>
    </row>
    <row r="10" spans="1:9" x14ac:dyDescent="0.2">
      <c r="A10" s="235" t="s">
        <v>348</v>
      </c>
      <c r="B10" s="235"/>
      <c r="C10" s="235"/>
      <c r="D10" s="235"/>
      <c r="E10" s="235"/>
      <c r="F10" s="235"/>
      <c r="G10" s="16">
        <v>3</v>
      </c>
      <c r="H10" s="52">
        <v>0</v>
      </c>
      <c r="I10" s="52">
        <v>0</v>
      </c>
    </row>
    <row r="11" spans="1:9" x14ac:dyDescent="0.2">
      <c r="A11" s="235" t="s">
        <v>349</v>
      </c>
      <c r="B11" s="235"/>
      <c r="C11" s="235"/>
      <c r="D11" s="235"/>
      <c r="E11" s="235"/>
      <c r="F11" s="235"/>
      <c r="G11" s="16">
        <v>4</v>
      </c>
      <c r="H11" s="52">
        <v>0</v>
      </c>
      <c r="I11" s="52">
        <v>0</v>
      </c>
    </row>
    <row r="12" spans="1:9" x14ac:dyDescent="0.2">
      <c r="A12" s="235" t="s">
        <v>350</v>
      </c>
      <c r="B12" s="235"/>
      <c r="C12" s="235"/>
      <c r="D12" s="235"/>
      <c r="E12" s="235"/>
      <c r="F12" s="235"/>
      <c r="G12" s="16">
        <v>5</v>
      </c>
      <c r="H12" s="52">
        <v>0</v>
      </c>
      <c r="I12" s="52">
        <v>0</v>
      </c>
    </row>
    <row r="13" spans="1:9" x14ac:dyDescent="0.2">
      <c r="A13" s="235" t="s">
        <v>351</v>
      </c>
      <c r="B13" s="235"/>
      <c r="C13" s="235"/>
      <c r="D13" s="235"/>
      <c r="E13" s="235"/>
      <c r="F13" s="235"/>
      <c r="G13" s="16">
        <v>6</v>
      </c>
      <c r="H13" s="52">
        <v>0</v>
      </c>
      <c r="I13" s="52">
        <v>0</v>
      </c>
    </row>
    <row r="14" spans="1:9" x14ac:dyDescent="0.2">
      <c r="A14" s="235" t="s">
        <v>352</v>
      </c>
      <c r="B14" s="235"/>
      <c r="C14" s="235"/>
      <c r="D14" s="235"/>
      <c r="E14" s="235"/>
      <c r="F14" s="235"/>
      <c r="G14" s="16">
        <v>7</v>
      </c>
      <c r="H14" s="52">
        <v>0</v>
      </c>
      <c r="I14" s="52">
        <v>0</v>
      </c>
    </row>
    <row r="15" spans="1:9" x14ac:dyDescent="0.2">
      <c r="A15" s="235" t="s">
        <v>353</v>
      </c>
      <c r="B15" s="235"/>
      <c r="C15" s="235"/>
      <c r="D15" s="235"/>
      <c r="E15" s="235"/>
      <c r="F15" s="235"/>
      <c r="G15" s="16">
        <v>8</v>
      </c>
      <c r="H15" s="52">
        <v>0</v>
      </c>
      <c r="I15" s="52">
        <v>0</v>
      </c>
    </row>
    <row r="16" spans="1:9" x14ac:dyDescent="0.2">
      <c r="A16" s="226" t="s">
        <v>354</v>
      </c>
      <c r="B16" s="226"/>
      <c r="C16" s="226"/>
      <c r="D16" s="226"/>
      <c r="E16" s="226"/>
      <c r="F16" s="226"/>
      <c r="G16" s="17">
        <v>9</v>
      </c>
      <c r="H16" s="53">
        <f>SUM(H8:H15)</f>
        <v>0</v>
      </c>
      <c r="I16" s="53">
        <f>SUM(I8:I15)</f>
        <v>0</v>
      </c>
    </row>
    <row r="17" spans="1:9" x14ac:dyDescent="0.2">
      <c r="A17" s="235" t="s">
        <v>355</v>
      </c>
      <c r="B17" s="235"/>
      <c r="C17" s="235"/>
      <c r="D17" s="235"/>
      <c r="E17" s="235"/>
      <c r="F17" s="235"/>
      <c r="G17" s="16">
        <v>10</v>
      </c>
      <c r="H17" s="52">
        <v>0</v>
      </c>
      <c r="I17" s="52">
        <v>0</v>
      </c>
    </row>
    <row r="18" spans="1:9" x14ac:dyDescent="0.2">
      <c r="A18" s="235" t="s">
        <v>356</v>
      </c>
      <c r="B18" s="235"/>
      <c r="C18" s="235"/>
      <c r="D18" s="235"/>
      <c r="E18" s="235"/>
      <c r="F18" s="235"/>
      <c r="G18" s="16">
        <v>11</v>
      </c>
      <c r="H18" s="52">
        <v>0</v>
      </c>
      <c r="I18" s="52">
        <v>0</v>
      </c>
    </row>
    <row r="19" spans="1:9" ht="25.9" customHeight="1" x14ac:dyDescent="0.2">
      <c r="A19" s="287" t="s">
        <v>357</v>
      </c>
      <c r="B19" s="287"/>
      <c r="C19" s="287"/>
      <c r="D19" s="287"/>
      <c r="E19" s="287"/>
      <c r="F19" s="287"/>
      <c r="G19" s="18">
        <v>12</v>
      </c>
      <c r="H19" s="54">
        <f>H16+H17+H18</f>
        <v>0</v>
      </c>
      <c r="I19" s="54">
        <f>I16+I17+I18</f>
        <v>0</v>
      </c>
    </row>
    <row r="20" spans="1:9" x14ac:dyDescent="0.2">
      <c r="A20" s="253" t="s">
        <v>358</v>
      </c>
      <c r="B20" s="288"/>
      <c r="C20" s="288"/>
      <c r="D20" s="288"/>
      <c r="E20" s="288"/>
      <c r="F20" s="288"/>
      <c r="G20" s="288"/>
      <c r="H20" s="288"/>
      <c r="I20" s="289"/>
    </row>
    <row r="21" spans="1:9" ht="26.45" customHeight="1" x14ac:dyDescent="0.2">
      <c r="A21" s="290" t="s">
        <v>359</v>
      </c>
      <c r="B21" s="290"/>
      <c r="C21" s="290"/>
      <c r="D21" s="290"/>
      <c r="E21" s="290"/>
      <c r="F21" s="290"/>
      <c r="G21" s="15">
        <v>13</v>
      </c>
      <c r="H21" s="51">
        <v>0</v>
      </c>
      <c r="I21" s="51">
        <v>0</v>
      </c>
    </row>
    <row r="22" spans="1:9" x14ac:dyDescent="0.2">
      <c r="A22" s="235" t="s">
        <v>360</v>
      </c>
      <c r="B22" s="235"/>
      <c r="C22" s="235"/>
      <c r="D22" s="235"/>
      <c r="E22" s="235"/>
      <c r="F22" s="235"/>
      <c r="G22" s="16">
        <v>14</v>
      </c>
      <c r="H22" s="52">
        <v>0</v>
      </c>
      <c r="I22" s="52">
        <v>0</v>
      </c>
    </row>
    <row r="23" spans="1:9" x14ac:dyDescent="0.2">
      <c r="A23" s="235" t="s">
        <v>361</v>
      </c>
      <c r="B23" s="235"/>
      <c r="C23" s="235"/>
      <c r="D23" s="235"/>
      <c r="E23" s="235"/>
      <c r="F23" s="235"/>
      <c r="G23" s="16">
        <v>15</v>
      </c>
      <c r="H23" s="52">
        <v>0</v>
      </c>
      <c r="I23" s="52">
        <v>0</v>
      </c>
    </row>
    <row r="24" spans="1:9" x14ac:dyDescent="0.2">
      <c r="A24" s="235" t="s">
        <v>362</v>
      </c>
      <c r="B24" s="235"/>
      <c r="C24" s="235"/>
      <c r="D24" s="235"/>
      <c r="E24" s="235"/>
      <c r="F24" s="235"/>
      <c r="G24" s="16">
        <v>16</v>
      </c>
      <c r="H24" s="52">
        <v>0</v>
      </c>
      <c r="I24" s="52">
        <v>0</v>
      </c>
    </row>
    <row r="25" spans="1:9" x14ac:dyDescent="0.2">
      <c r="A25" s="235" t="s">
        <v>363</v>
      </c>
      <c r="B25" s="235"/>
      <c r="C25" s="235"/>
      <c r="D25" s="235"/>
      <c r="E25" s="235"/>
      <c r="F25" s="235"/>
      <c r="G25" s="16">
        <v>17</v>
      </c>
      <c r="H25" s="52">
        <v>0</v>
      </c>
      <c r="I25" s="52">
        <v>0</v>
      </c>
    </row>
    <row r="26" spans="1:9" x14ac:dyDescent="0.2">
      <c r="A26" s="235" t="s">
        <v>364</v>
      </c>
      <c r="B26" s="235"/>
      <c r="C26" s="235"/>
      <c r="D26" s="235"/>
      <c r="E26" s="235"/>
      <c r="F26" s="235"/>
      <c r="G26" s="16">
        <v>18</v>
      </c>
      <c r="H26" s="52">
        <v>0</v>
      </c>
      <c r="I26" s="52">
        <v>0</v>
      </c>
    </row>
    <row r="27" spans="1:9" ht="25.15" customHeight="1" x14ac:dyDescent="0.2">
      <c r="A27" s="226" t="s">
        <v>365</v>
      </c>
      <c r="B27" s="226"/>
      <c r="C27" s="226"/>
      <c r="D27" s="226"/>
      <c r="E27" s="226"/>
      <c r="F27" s="226"/>
      <c r="G27" s="17">
        <v>19</v>
      </c>
      <c r="H27" s="53">
        <f>SUM(H21:H26)</f>
        <v>0</v>
      </c>
      <c r="I27" s="53">
        <f>SUM(I21:I26)</f>
        <v>0</v>
      </c>
    </row>
    <row r="28" spans="1:9" ht="21" customHeight="1" x14ac:dyDescent="0.2">
      <c r="A28" s="235" t="s">
        <v>366</v>
      </c>
      <c r="B28" s="235"/>
      <c r="C28" s="235"/>
      <c r="D28" s="235"/>
      <c r="E28" s="235"/>
      <c r="F28" s="235"/>
      <c r="G28" s="16">
        <v>20</v>
      </c>
      <c r="H28" s="52">
        <v>0</v>
      </c>
      <c r="I28" s="52">
        <v>0</v>
      </c>
    </row>
    <row r="29" spans="1:9" x14ac:dyDescent="0.2">
      <c r="A29" s="235" t="s">
        <v>367</v>
      </c>
      <c r="B29" s="235"/>
      <c r="C29" s="235"/>
      <c r="D29" s="235"/>
      <c r="E29" s="235"/>
      <c r="F29" s="235"/>
      <c r="G29" s="16">
        <v>21</v>
      </c>
      <c r="H29" s="52">
        <v>0</v>
      </c>
      <c r="I29" s="52">
        <v>0</v>
      </c>
    </row>
    <row r="30" spans="1:9" x14ac:dyDescent="0.2">
      <c r="A30" s="235" t="s">
        <v>368</v>
      </c>
      <c r="B30" s="235"/>
      <c r="C30" s="235"/>
      <c r="D30" s="235"/>
      <c r="E30" s="235"/>
      <c r="F30" s="235"/>
      <c r="G30" s="16">
        <v>22</v>
      </c>
      <c r="H30" s="52">
        <v>0</v>
      </c>
      <c r="I30" s="52">
        <v>0</v>
      </c>
    </row>
    <row r="31" spans="1:9" x14ac:dyDescent="0.2">
      <c r="A31" s="235" t="s">
        <v>369</v>
      </c>
      <c r="B31" s="235"/>
      <c r="C31" s="235"/>
      <c r="D31" s="235"/>
      <c r="E31" s="235"/>
      <c r="F31" s="235"/>
      <c r="G31" s="16">
        <v>23</v>
      </c>
      <c r="H31" s="52">
        <v>0</v>
      </c>
      <c r="I31" s="52">
        <v>0</v>
      </c>
    </row>
    <row r="32" spans="1:9" x14ac:dyDescent="0.2">
      <c r="A32" s="235" t="s">
        <v>370</v>
      </c>
      <c r="B32" s="235"/>
      <c r="C32" s="235"/>
      <c r="D32" s="235"/>
      <c r="E32" s="235"/>
      <c r="F32" s="235"/>
      <c r="G32" s="16">
        <v>24</v>
      </c>
      <c r="H32" s="52">
        <v>0</v>
      </c>
      <c r="I32" s="52">
        <v>0</v>
      </c>
    </row>
    <row r="33" spans="1:9" ht="28.9" customHeight="1" x14ac:dyDescent="0.2">
      <c r="A33" s="226" t="s">
        <v>371</v>
      </c>
      <c r="B33" s="226"/>
      <c r="C33" s="226"/>
      <c r="D33" s="226"/>
      <c r="E33" s="226"/>
      <c r="F33" s="226"/>
      <c r="G33" s="17">
        <v>25</v>
      </c>
      <c r="H33" s="53">
        <f>SUM(H28:H32)</f>
        <v>0</v>
      </c>
      <c r="I33" s="53">
        <f>SUM(I28:I32)</f>
        <v>0</v>
      </c>
    </row>
    <row r="34" spans="1:9" ht="26.45" customHeight="1" x14ac:dyDescent="0.2">
      <c r="A34" s="287" t="s">
        <v>372</v>
      </c>
      <c r="B34" s="287"/>
      <c r="C34" s="287"/>
      <c r="D34" s="287"/>
      <c r="E34" s="287"/>
      <c r="F34" s="287"/>
      <c r="G34" s="18">
        <v>26</v>
      </c>
      <c r="H34" s="54">
        <f>H27+H33</f>
        <v>0</v>
      </c>
      <c r="I34" s="54">
        <f>I27+I33</f>
        <v>0</v>
      </c>
    </row>
    <row r="35" spans="1:9" x14ac:dyDescent="0.2">
      <c r="A35" s="253" t="s">
        <v>373</v>
      </c>
      <c r="B35" s="288"/>
      <c r="C35" s="288"/>
      <c r="D35" s="288"/>
      <c r="E35" s="288"/>
      <c r="F35" s="288"/>
      <c r="G35" s="288">
        <v>0</v>
      </c>
      <c r="H35" s="288"/>
      <c r="I35" s="289"/>
    </row>
    <row r="36" spans="1:9" x14ac:dyDescent="0.2">
      <c r="A36" s="291" t="s">
        <v>374</v>
      </c>
      <c r="B36" s="291"/>
      <c r="C36" s="291"/>
      <c r="D36" s="291"/>
      <c r="E36" s="291"/>
      <c r="F36" s="291"/>
      <c r="G36" s="15">
        <v>27</v>
      </c>
      <c r="H36" s="51">
        <v>0</v>
      </c>
      <c r="I36" s="51">
        <v>0</v>
      </c>
    </row>
    <row r="37" spans="1:9" ht="21.6" customHeight="1" x14ac:dyDescent="0.2">
      <c r="A37" s="178" t="s">
        <v>375</v>
      </c>
      <c r="B37" s="178"/>
      <c r="C37" s="178"/>
      <c r="D37" s="178"/>
      <c r="E37" s="178"/>
      <c r="F37" s="178"/>
      <c r="G37" s="16">
        <v>28</v>
      </c>
      <c r="H37" s="52">
        <v>0</v>
      </c>
      <c r="I37" s="52">
        <v>0</v>
      </c>
    </row>
    <row r="38" spans="1:9" x14ac:dyDescent="0.2">
      <c r="A38" s="178" t="s">
        <v>376</v>
      </c>
      <c r="B38" s="178"/>
      <c r="C38" s="178"/>
      <c r="D38" s="178"/>
      <c r="E38" s="178"/>
      <c r="F38" s="178"/>
      <c r="G38" s="16">
        <v>29</v>
      </c>
      <c r="H38" s="52">
        <v>0</v>
      </c>
      <c r="I38" s="52">
        <v>0</v>
      </c>
    </row>
    <row r="39" spans="1:9" x14ac:dyDescent="0.2">
      <c r="A39" s="178" t="s">
        <v>377</v>
      </c>
      <c r="B39" s="178"/>
      <c r="C39" s="178"/>
      <c r="D39" s="178"/>
      <c r="E39" s="178"/>
      <c r="F39" s="178"/>
      <c r="G39" s="16">
        <v>30</v>
      </c>
      <c r="H39" s="52">
        <v>0</v>
      </c>
      <c r="I39" s="52">
        <v>0</v>
      </c>
    </row>
    <row r="40" spans="1:9" ht="26.45" customHeight="1" x14ac:dyDescent="0.2">
      <c r="A40" s="226" t="s">
        <v>378</v>
      </c>
      <c r="B40" s="226"/>
      <c r="C40" s="226"/>
      <c r="D40" s="226"/>
      <c r="E40" s="226"/>
      <c r="F40" s="226"/>
      <c r="G40" s="17">
        <v>31</v>
      </c>
      <c r="H40" s="53">
        <f>H39+H38+H37+H36</f>
        <v>0</v>
      </c>
      <c r="I40" s="53">
        <f>I39+I38+I37+I36</f>
        <v>0</v>
      </c>
    </row>
    <row r="41" spans="1:9" ht="22.9" customHeight="1" x14ac:dyDescent="0.2">
      <c r="A41" s="178" t="s">
        <v>379</v>
      </c>
      <c r="B41" s="178"/>
      <c r="C41" s="178"/>
      <c r="D41" s="178"/>
      <c r="E41" s="178"/>
      <c r="F41" s="178"/>
      <c r="G41" s="16">
        <v>32</v>
      </c>
      <c r="H41" s="52">
        <v>0</v>
      </c>
      <c r="I41" s="52">
        <v>0</v>
      </c>
    </row>
    <row r="42" spans="1:9" x14ac:dyDescent="0.2">
      <c r="A42" s="178" t="s">
        <v>380</v>
      </c>
      <c r="B42" s="178"/>
      <c r="C42" s="178"/>
      <c r="D42" s="178"/>
      <c r="E42" s="178"/>
      <c r="F42" s="178"/>
      <c r="G42" s="16">
        <v>33</v>
      </c>
      <c r="H42" s="52">
        <v>0</v>
      </c>
      <c r="I42" s="52">
        <v>0</v>
      </c>
    </row>
    <row r="43" spans="1:9" x14ac:dyDescent="0.2">
      <c r="A43" s="178" t="s">
        <v>381</v>
      </c>
      <c r="B43" s="178"/>
      <c r="C43" s="178"/>
      <c r="D43" s="178"/>
      <c r="E43" s="178"/>
      <c r="F43" s="178"/>
      <c r="G43" s="16">
        <v>34</v>
      </c>
      <c r="H43" s="52">
        <v>0</v>
      </c>
      <c r="I43" s="52">
        <v>0</v>
      </c>
    </row>
    <row r="44" spans="1:9" ht="25.15" customHeight="1" x14ac:dyDescent="0.2">
      <c r="A44" s="178" t="s">
        <v>382</v>
      </c>
      <c r="B44" s="178"/>
      <c r="C44" s="178"/>
      <c r="D44" s="178"/>
      <c r="E44" s="178"/>
      <c r="F44" s="178"/>
      <c r="G44" s="16">
        <v>35</v>
      </c>
      <c r="H44" s="52">
        <v>0</v>
      </c>
      <c r="I44" s="52">
        <v>0</v>
      </c>
    </row>
    <row r="45" spans="1:9" x14ac:dyDescent="0.2">
      <c r="A45" s="178" t="s">
        <v>383</v>
      </c>
      <c r="B45" s="178"/>
      <c r="C45" s="178"/>
      <c r="D45" s="178"/>
      <c r="E45" s="178"/>
      <c r="F45" s="178"/>
      <c r="G45" s="16">
        <v>36</v>
      </c>
      <c r="H45" s="52">
        <v>0</v>
      </c>
      <c r="I45" s="52">
        <v>0</v>
      </c>
    </row>
    <row r="46" spans="1:9" ht="25.15" customHeight="1" x14ac:dyDescent="0.2">
      <c r="A46" s="226" t="s">
        <v>384</v>
      </c>
      <c r="B46" s="226"/>
      <c r="C46" s="226"/>
      <c r="D46" s="226"/>
      <c r="E46" s="226"/>
      <c r="F46" s="226"/>
      <c r="G46" s="17">
        <v>37</v>
      </c>
      <c r="H46" s="53">
        <f>H45+H44+H43+H42+H41</f>
        <v>0</v>
      </c>
      <c r="I46" s="53">
        <f>I45+I44+I43+I42+I41</f>
        <v>0</v>
      </c>
    </row>
    <row r="47" spans="1:9" ht="28.15" customHeight="1" x14ac:dyDescent="0.2">
      <c r="A47" s="229" t="s">
        <v>385</v>
      </c>
      <c r="B47" s="229"/>
      <c r="C47" s="229"/>
      <c r="D47" s="229"/>
      <c r="E47" s="229"/>
      <c r="F47" s="229"/>
      <c r="G47" s="17">
        <v>38</v>
      </c>
      <c r="H47" s="53">
        <f>H46+H40</f>
        <v>0</v>
      </c>
      <c r="I47" s="53">
        <f>I46+I40</f>
        <v>0</v>
      </c>
    </row>
    <row r="48" spans="1:9" x14ac:dyDescent="0.2">
      <c r="A48" s="235" t="s">
        <v>386</v>
      </c>
      <c r="B48" s="235"/>
      <c r="C48" s="235"/>
      <c r="D48" s="235"/>
      <c r="E48" s="235"/>
      <c r="F48" s="235"/>
      <c r="G48" s="16">
        <v>39</v>
      </c>
      <c r="H48" s="52">
        <v>0</v>
      </c>
      <c r="I48" s="52">
        <v>0</v>
      </c>
    </row>
    <row r="49" spans="1:9" ht="24.6" customHeight="1" x14ac:dyDescent="0.2">
      <c r="A49" s="229" t="s">
        <v>387</v>
      </c>
      <c r="B49" s="229"/>
      <c r="C49" s="229"/>
      <c r="D49" s="229"/>
      <c r="E49" s="229"/>
      <c r="F49" s="229"/>
      <c r="G49" s="17">
        <v>40</v>
      </c>
      <c r="H49" s="53">
        <f>H19+H34+H47+H48</f>
        <v>0</v>
      </c>
      <c r="I49" s="53">
        <f>I19+I34+I47+I48</f>
        <v>0</v>
      </c>
    </row>
    <row r="50" spans="1:9" ht="23.45" customHeight="1" x14ac:dyDescent="0.2">
      <c r="A50" s="286" t="s">
        <v>388</v>
      </c>
      <c r="B50" s="286"/>
      <c r="C50" s="286"/>
      <c r="D50" s="286"/>
      <c r="E50" s="286"/>
      <c r="F50" s="286"/>
      <c r="G50" s="16">
        <v>41</v>
      </c>
      <c r="H50" s="52">
        <v>0</v>
      </c>
      <c r="I50" s="52">
        <v>0</v>
      </c>
    </row>
    <row r="51" spans="1:9" ht="28.9" customHeight="1" x14ac:dyDescent="0.2">
      <c r="A51" s="285" t="s">
        <v>389</v>
      </c>
      <c r="B51" s="285"/>
      <c r="C51" s="285"/>
      <c r="D51" s="285"/>
      <c r="E51" s="285"/>
      <c r="F51" s="285"/>
      <c r="G51" s="19">
        <v>42</v>
      </c>
      <c r="H51" s="67">
        <f>H50+H49</f>
        <v>0</v>
      </c>
      <c r="I51" s="67">
        <f>I50+I49</f>
        <v>0</v>
      </c>
    </row>
  </sheetData>
  <sheetProtection algorithmName="SHA-512" hashValue="XfvVDYHtwzGJyPLoHT9VAcHhr+efDyaLIjiaaIBrCO6pY1QctBpmCZDkXlAM7awQJq8XljR+gBqdfWm/+gfjpQ==" saltValue="zbbwqnPgFMOQiqo4ST8Gnw=="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34:I34 H15:I16 H31:I31 H18:I19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36:I40 H21:I27 H50:I51" xr:uid="{00000000-0002-0000-0400-000005000000}">
      <formula1>0</formula1>
    </dataValidation>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1"/>
  <sheetViews>
    <sheetView view="pageBreakPreview" zoomScaleNormal="100" zoomScaleSheetLayoutView="100" workbookViewId="0">
      <selection sqref="A1:J1"/>
    </sheetView>
  </sheetViews>
  <sheetFormatPr defaultRowHeight="12.75" x14ac:dyDescent="0.2"/>
  <cols>
    <col min="1" max="4" width="9.140625" style="2"/>
    <col min="5" max="5" width="10.140625" style="2" bestFit="1" customWidth="1"/>
    <col min="6" max="6" width="9.140625" style="2"/>
    <col min="7" max="7" width="11" style="2" bestFit="1" customWidth="1"/>
    <col min="8" max="23" width="12.7109375" style="69" customWidth="1"/>
    <col min="24"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10" t="s">
        <v>390</v>
      </c>
      <c r="B1" s="311"/>
      <c r="C1" s="311"/>
      <c r="D1" s="311"/>
      <c r="E1" s="311"/>
      <c r="F1" s="311"/>
      <c r="G1" s="311"/>
      <c r="H1" s="311"/>
      <c r="I1" s="311"/>
      <c r="J1" s="311"/>
      <c r="K1" s="68"/>
    </row>
    <row r="2" spans="1:23" ht="15.75" x14ac:dyDescent="0.2">
      <c r="A2" s="3"/>
      <c r="B2" s="4"/>
      <c r="C2" s="312" t="s">
        <v>391</v>
      </c>
      <c r="D2" s="312"/>
      <c r="E2" s="5">
        <v>43831</v>
      </c>
      <c r="F2" s="6" t="s">
        <v>392</v>
      </c>
      <c r="G2" s="5">
        <v>44196</v>
      </c>
      <c r="H2" s="70"/>
      <c r="I2" s="70"/>
      <c r="J2" s="70"/>
      <c r="K2" s="71"/>
      <c r="V2" s="72" t="s">
        <v>393</v>
      </c>
    </row>
    <row r="3" spans="1:23" ht="13.5" customHeight="1" thickBot="1" x14ac:dyDescent="0.25">
      <c r="A3" s="313" t="s">
        <v>394</v>
      </c>
      <c r="B3" s="314"/>
      <c r="C3" s="314"/>
      <c r="D3" s="314"/>
      <c r="E3" s="314"/>
      <c r="F3" s="314"/>
      <c r="G3" s="317" t="s">
        <v>395</v>
      </c>
      <c r="H3" s="301" t="s">
        <v>396</v>
      </c>
      <c r="I3" s="301"/>
      <c r="J3" s="301"/>
      <c r="K3" s="301"/>
      <c r="L3" s="301"/>
      <c r="M3" s="301"/>
      <c r="N3" s="301"/>
      <c r="O3" s="301"/>
      <c r="P3" s="301"/>
      <c r="Q3" s="301"/>
      <c r="R3" s="301"/>
      <c r="S3" s="301"/>
      <c r="T3" s="301"/>
      <c r="U3" s="301"/>
      <c r="V3" s="301" t="s">
        <v>397</v>
      </c>
      <c r="W3" s="303" t="s">
        <v>398</v>
      </c>
    </row>
    <row r="4" spans="1:23" ht="68.25" thickBot="1" x14ac:dyDescent="0.25">
      <c r="A4" s="315"/>
      <c r="B4" s="316"/>
      <c r="C4" s="316"/>
      <c r="D4" s="316"/>
      <c r="E4" s="316"/>
      <c r="F4" s="316"/>
      <c r="G4" s="318"/>
      <c r="H4" s="73" t="s">
        <v>399</v>
      </c>
      <c r="I4" s="73" t="s">
        <v>400</v>
      </c>
      <c r="J4" s="73" t="s">
        <v>401</v>
      </c>
      <c r="K4" s="73" t="s">
        <v>402</v>
      </c>
      <c r="L4" s="73" t="s">
        <v>403</v>
      </c>
      <c r="M4" s="73" t="s">
        <v>404</v>
      </c>
      <c r="N4" s="73" t="s">
        <v>405</v>
      </c>
      <c r="O4" s="73" t="s">
        <v>406</v>
      </c>
      <c r="P4" s="73" t="s">
        <v>407</v>
      </c>
      <c r="Q4" s="73" t="s">
        <v>408</v>
      </c>
      <c r="R4" s="73" t="s">
        <v>409</v>
      </c>
      <c r="S4" s="73" t="s">
        <v>410</v>
      </c>
      <c r="T4" s="73" t="s">
        <v>411</v>
      </c>
      <c r="U4" s="73" t="s">
        <v>412</v>
      </c>
      <c r="V4" s="302"/>
      <c r="W4" s="304"/>
    </row>
    <row r="5" spans="1:23" ht="22.5" x14ac:dyDescent="0.2">
      <c r="A5" s="305">
        <v>1</v>
      </c>
      <c r="B5" s="306"/>
      <c r="C5" s="306"/>
      <c r="D5" s="306"/>
      <c r="E5" s="306"/>
      <c r="F5" s="306"/>
      <c r="G5" s="7">
        <v>2</v>
      </c>
      <c r="H5" s="74" t="s">
        <v>413</v>
      </c>
      <c r="I5" s="75" t="s">
        <v>414</v>
      </c>
      <c r="J5" s="74" t="s">
        <v>415</v>
      </c>
      <c r="K5" s="75" t="s">
        <v>416</v>
      </c>
      <c r="L5" s="74" t="s">
        <v>417</v>
      </c>
      <c r="M5" s="75" t="s">
        <v>418</v>
      </c>
      <c r="N5" s="74" t="s">
        <v>419</v>
      </c>
      <c r="O5" s="75" t="s">
        <v>420</v>
      </c>
      <c r="P5" s="74" t="s">
        <v>421</v>
      </c>
      <c r="Q5" s="75" t="s">
        <v>422</v>
      </c>
      <c r="R5" s="74" t="s">
        <v>423</v>
      </c>
      <c r="S5" s="75" t="s">
        <v>424</v>
      </c>
      <c r="T5" s="74" t="s">
        <v>425</v>
      </c>
      <c r="U5" s="74" t="s">
        <v>426</v>
      </c>
      <c r="V5" s="74" t="s">
        <v>427</v>
      </c>
      <c r="W5" s="76" t="s">
        <v>428</v>
      </c>
    </row>
    <row r="6" spans="1:23" x14ac:dyDescent="0.2">
      <c r="A6" s="307" t="s">
        <v>429</v>
      </c>
      <c r="B6" s="307"/>
      <c r="C6" s="307"/>
      <c r="D6" s="307"/>
      <c r="E6" s="307"/>
      <c r="F6" s="307"/>
      <c r="G6" s="307"/>
      <c r="H6" s="307"/>
      <c r="I6" s="307"/>
      <c r="J6" s="307"/>
      <c r="K6" s="307"/>
      <c r="L6" s="307"/>
      <c r="M6" s="307"/>
      <c r="N6" s="308"/>
      <c r="O6" s="308"/>
      <c r="P6" s="308"/>
      <c r="Q6" s="308"/>
      <c r="R6" s="308"/>
      <c r="S6" s="308"/>
      <c r="T6" s="308"/>
      <c r="U6" s="308"/>
      <c r="V6" s="308"/>
      <c r="W6" s="309"/>
    </row>
    <row r="7" spans="1:23" x14ac:dyDescent="0.2">
      <c r="A7" s="299" t="s">
        <v>430</v>
      </c>
      <c r="B7" s="299"/>
      <c r="C7" s="299"/>
      <c r="D7" s="299"/>
      <c r="E7" s="299"/>
      <c r="F7" s="299"/>
      <c r="G7" s="8">
        <v>1</v>
      </c>
      <c r="H7" s="77">
        <v>133372000</v>
      </c>
      <c r="I7" s="77">
        <v>881275444</v>
      </c>
      <c r="J7" s="77">
        <v>0</v>
      </c>
      <c r="K7" s="77">
        <v>0</v>
      </c>
      <c r="L7" s="77">
        <v>91568</v>
      </c>
      <c r="M7" s="77">
        <v>0</v>
      </c>
      <c r="N7" s="77">
        <v>-79599625</v>
      </c>
      <c r="O7" s="77">
        <v>0</v>
      </c>
      <c r="P7" s="77">
        <v>0</v>
      </c>
      <c r="Q7" s="77">
        <v>-2027863</v>
      </c>
      <c r="R7" s="77">
        <v>0</v>
      </c>
      <c r="S7" s="77">
        <v>1207685810</v>
      </c>
      <c r="T7" s="77">
        <v>243970033</v>
      </c>
      <c r="U7" s="78">
        <f>H7+I7+J7+K7-L7+M7+N7+O7+P7+Q7+R7+S7+T7</f>
        <v>2384584231</v>
      </c>
      <c r="V7" s="77">
        <v>3868891</v>
      </c>
      <c r="W7" s="78">
        <f>U7+V7</f>
        <v>2388453122</v>
      </c>
    </row>
    <row r="8" spans="1:23" x14ac:dyDescent="0.2">
      <c r="A8" s="294" t="s">
        <v>431</v>
      </c>
      <c r="B8" s="294"/>
      <c r="C8" s="294"/>
      <c r="D8" s="294"/>
      <c r="E8" s="294"/>
      <c r="F8" s="294"/>
      <c r="G8" s="8">
        <v>2</v>
      </c>
      <c r="H8" s="77">
        <v>0</v>
      </c>
      <c r="I8" s="77">
        <v>0</v>
      </c>
      <c r="J8" s="77">
        <v>0</v>
      </c>
      <c r="K8" s="77">
        <v>0</v>
      </c>
      <c r="L8" s="77">
        <v>0</v>
      </c>
      <c r="M8" s="77">
        <v>0</v>
      </c>
      <c r="N8" s="77">
        <v>0</v>
      </c>
      <c r="O8" s="77">
        <v>0</v>
      </c>
      <c r="P8" s="77">
        <v>0</v>
      </c>
      <c r="Q8" s="77">
        <v>0</v>
      </c>
      <c r="R8" s="77">
        <v>0</v>
      </c>
      <c r="S8" s="77">
        <v>0</v>
      </c>
      <c r="T8" s="77">
        <v>0</v>
      </c>
      <c r="U8" s="78">
        <f t="shared" ref="U8:U9" si="0">H8+I8+J8+K8-L8+M8+N8+O8+P8+Q8+R8+S8+T8</f>
        <v>0</v>
      </c>
      <c r="V8" s="77">
        <v>0</v>
      </c>
      <c r="W8" s="78">
        <f t="shared" ref="W8:W9" si="1">U8+V8</f>
        <v>0</v>
      </c>
    </row>
    <row r="9" spans="1:23" x14ac:dyDescent="0.2">
      <c r="A9" s="294" t="s">
        <v>432</v>
      </c>
      <c r="B9" s="294"/>
      <c r="C9" s="294"/>
      <c r="D9" s="294"/>
      <c r="E9" s="294"/>
      <c r="F9" s="294"/>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
      <c r="A10" s="300" t="s">
        <v>433</v>
      </c>
      <c r="B10" s="300"/>
      <c r="C10" s="300"/>
      <c r="D10" s="300"/>
      <c r="E10" s="300"/>
      <c r="F10" s="300"/>
      <c r="G10" s="9">
        <v>4</v>
      </c>
      <c r="H10" s="79">
        <f>H7+H8+H9</f>
        <v>133372000</v>
      </c>
      <c r="I10" s="79">
        <f t="shared" ref="I10:W10" si="2">I7+I8+I9</f>
        <v>881275444</v>
      </c>
      <c r="J10" s="79">
        <f t="shared" si="2"/>
        <v>0</v>
      </c>
      <c r="K10" s="79">
        <f t="shared" si="2"/>
        <v>0</v>
      </c>
      <c r="L10" s="79">
        <f t="shared" si="2"/>
        <v>91568</v>
      </c>
      <c r="M10" s="79">
        <f t="shared" si="2"/>
        <v>0</v>
      </c>
      <c r="N10" s="79">
        <f t="shared" si="2"/>
        <v>-79599625</v>
      </c>
      <c r="O10" s="79">
        <f t="shared" si="2"/>
        <v>0</v>
      </c>
      <c r="P10" s="79">
        <f t="shared" si="2"/>
        <v>0</v>
      </c>
      <c r="Q10" s="79">
        <f t="shared" si="2"/>
        <v>-2027863</v>
      </c>
      <c r="R10" s="79">
        <f t="shared" si="2"/>
        <v>0</v>
      </c>
      <c r="S10" s="79">
        <f t="shared" si="2"/>
        <v>1207685810</v>
      </c>
      <c r="T10" s="79">
        <f t="shared" si="2"/>
        <v>243970033</v>
      </c>
      <c r="U10" s="79">
        <f t="shared" si="2"/>
        <v>2384584231</v>
      </c>
      <c r="V10" s="79">
        <f t="shared" si="2"/>
        <v>3868891</v>
      </c>
      <c r="W10" s="79">
        <f t="shared" si="2"/>
        <v>2388453122</v>
      </c>
    </row>
    <row r="11" spans="1:23" x14ac:dyDescent="0.2">
      <c r="A11" s="294" t="s">
        <v>434</v>
      </c>
      <c r="B11" s="294"/>
      <c r="C11" s="294"/>
      <c r="D11" s="294"/>
      <c r="E11" s="294"/>
      <c r="F11" s="294"/>
      <c r="G11" s="8">
        <v>5</v>
      </c>
      <c r="H11" s="81">
        <v>0</v>
      </c>
      <c r="I11" s="81">
        <v>0</v>
      </c>
      <c r="J11" s="81">
        <v>0</v>
      </c>
      <c r="K11" s="81">
        <v>0</v>
      </c>
      <c r="L11" s="81">
        <v>0</v>
      </c>
      <c r="M11" s="81">
        <v>0</v>
      </c>
      <c r="N11" s="81">
        <v>0</v>
      </c>
      <c r="O11" s="81">
        <v>0</v>
      </c>
      <c r="P11" s="81">
        <v>0</v>
      </c>
      <c r="Q11" s="81">
        <v>0</v>
      </c>
      <c r="R11" s="81">
        <v>0</v>
      </c>
      <c r="S11" s="81">
        <v>0</v>
      </c>
      <c r="T11" s="77">
        <v>388880497</v>
      </c>
      <c r="U11" s="78">
        <f>H11+I11+J11+K11-L11+M11+N11+O11+P11+Q11+R11+S11+T11</f>
        <v>388880497</v>
      </c>
      <c r="V11" s="77">
        <v>1486838</v>
      </c>
      <c r="W11" s="78">
        <f t="shared" ref="W11:W28" si="3">U11+V11</f>
        <v>390367335</v>
      </c>
    </row>
    <row r="12" spans="1:23" x14ac:dyDescent="0.2">
      <c r="A12" s="294" t="s">
        <v>435</v>
      </c>
      <c r="B12" s="294"/>
      <c r="C12" s="294"/>
      <c r="D12" s="294"/>
      <c r="E12" s="294"/>
      <c r="F12" s="294"/>
      <c r="G12" s="8">
        <v>6</v>
      </c>
      <c r="H12" s="81">
        <v>0</v>
      </c>
      <c r="I12" s="81">
        <v>0</v>
      </c>
      <c r="J12" s="81">
        <v>0</v>
      </c>
      <c r="K12" s="81">
        <v>0</v>
      </c>
      <c r="L12" s="81">
        <v>0</v>
      </c>
      <c r="M12" s="81">
        <v>0</v>
      </c>
      <c r="N12" s="77">
        <v>8668342</v>
      </c>
      <c r="O12" s="81">
        <v>0</v>
      </c>
      <c r="P12" s="81">
        <v>0</v>
      </c>
      <c r="Q12" s="81">
        <v>0</v>
      </c>
      <c r="R12" s="81">
        <v>0</v>
      </c>
      <c r="S12" s="81">
        <v>0</v>
      </c>
      <c r="T12" s="81">
        <v>0</v>
      </c>
      <c r="U12" s="78">
        <f t="shared" ref="U12:U28" si="4">H12+I12+J12+K12-L12+M12+N12+O12+P12+Q12+R12+S12+T12</f>
        <v>8668342</v>
      </c>
      <c r="V12" s="77">
        <v>6838</v>
      </c>
      <c r="W12" s="78">
        <f t="shared" si="3"/>
        <v>8675180</v>
      </c>
    </row>
    <row r="13" spans="1:23" ht="26.25" customHeight="1" x14ac:dyDescent="0.2">
      <c r="A13" s="294" t="s">
        <v>436</v>
      </c>
      <c r="B13" s="294"/>
      <c r="C13" s="294"/>
      <c r="D13" s="294"/>
      <c r="E13" s="294"/>
      <c r="F13" s="294"/>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x14ac:dyDescent="0.2">
      <c r="A14" s="294" t="s">
        <v>437</v>
      </c>
      <c r="B14" s="294"/>
      <c r="C14" s="294"/>
      <c r="D14" s="294"/>
      <c r="E14" s="294"/>
      <c r="F14" s="294"/>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
      <c r="A15" s="294" t="s">
        <v>438</v>
      </c>
      <c r="B15" s="294"/>
      <c r="C15" s="294"/>
      <c r="D15" s="294"/>
      <c r="E15" s="294"/>
      <c r="F15" s="294"/>
      <c r="G15" s="8">
        <v>9</v>
      </c>
      <c r="H15" s="81">
        <v>0</v>
      </c>
      <c r="I15" s="81">
        <v>0</v>
      </c>
      <c r="J15" s="81">
        <v>0</v>
      </c>
      <c r="K15" s="81">
        <v>0</v>
      </c>
      <c r="L15" s="81">
        <v>0</v>
      </c>
      <c r="M15" s="81">
        <v>0</v>
      </c>
      <c r="N15" s="81">
        <v>0</v>
      </c>
      <c r="O15" s="81">
        <v>0</v>
      </c>
      <c r="P15" s="81">
        <v>0</v>
      </c>
      <c r="Q15" s="77">
        <v>-2965121</v>
      </c>
      <c r="R15" s="81">
        <v>0</v>
      </c>
      <c r="S15" s="77">
        <v>0</v>
      </c>
      <c r="T15" s="77">
        <v>0</v>
      </c>
      <c r="U15" s="78">
        <f t="shared" si="4"/>
        <v>-2965121</v>
      </c>
      <c r="V15" s="77">
        <v>0</v>
      </c>
      <c r="W15" s="78">
        <f t="shared" si="3"/>
        <v>-2965121</v>
      </c>
    </row>
    <row r="16" spans="1:23" ht="28.5" customHeight="1" x14ac:dyDescent="0.2">
      <c r="A16" s="294" t="s">
        <v>439</v>
      </c>
      <c r="B16" s="294"/>
      <c r="C16" s="294"/>
      <c r="D16" s="294"/>
      <c r="E16" s="294"/>
      <c r="F16" s="294"/>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
      <c r="A17" s="294" t="s">
        <v>440</v>
      </c>
      <c r="B17" s="294"/>
      <c r="C17" s="294"/>
      <c r="D17" s="294"/>
      <c r="E17" s="294"/>
      <c r="F17" s="294"/>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
      <c r="A18" s="294" t="s">
        <v>441</v>
      </c>
      <c r="B18" s="294"/>
      <c r="C18" s="294"/>
      <c r="D18" s="294"/>
      <c r="E18" s="294"/>
      <c r="F18" s="294"/>
      <c r="G18" s="8">
        <v>12</v>
      </c>
      <c r="H18" s="81">
        <v>0</v>
      </c>
      <c r="I18" s="81">
        <v>0</v>
      </c>
      <c r="J18" s="81">
        <v>0</v>
      </c>
      <c r="K18" s="81">
        <v>0</v>
      </c>
      <c r="L18" s="81">
        <v>0</v>
      </c>
      <c r="M18" s="81">
        <v>0</v>
      </c>
      <c r="N18" s="77">
        <v>0</v>
      </c>
      <c r="O18" s="77">
        <v>0</v>
      </c>
      <c r="P18" s="77">
        <v>0</v>
      </c>
      <c r="Q18" s="77">
        <v>0</v>
      </c>
      <c r="R18" s="77">
        <v>0</v>
      </c>
      <c r="S18" s="77">
        <v>-2385623</v>
      </c>
      <c r="T18" s="77">
        <v>0</v>
      </c>
      <c r="U18" s="78">
        <f t="shared" si="4"/>
        <v>-2385623</v>
      </c>
      <c r="V18" s="77">
        <v>0</v>
      </c>
      <c r="W18" s="78">
        <f t="shared" si="3"/>
        <v>-2385623</v>
      </c>
    </row>
    <row r="19" spans="1:23" x14ac:dyDescent="0.2">
      <c r="A19" s="294" t="s">
        <v>442</v>
      </c>
      <c r="B19" s="294"/>
      <c r="C19" s="294"/>
      <c r="D19" s="294"/>
      <c r="E19" s="294"/>
      <c r="F19" s="294"/>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
      <c r="A20" s="294" t="s">
        <v>443</v>
      </c>
      <c r="B20" s="294"/>
      <c r="C20" s="294"/>
      <c r="D20" s="294"/>
      <c r="E20" s="294"/>
      <c r="F20" s="294"/>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
      <c r="A21" s="294" t="s">
        <v>444</v>
      </c>
      <c r="B21" s="294"/>
      <c r="C21" s="294"/>
      <c r="D21" s="294"/>
      <c r="E21" s="294"/>
      <c r="F21" s="294"/>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x14ac:dyDescent="0.2">
      <c r="A22" s="294" t="s">
        <v>445</v>
      </c>
      <c r="B22" s="294"/>
      <c r="C22" s="294"/>
      <c r="D22" s="294"/>
      <c r="E22" s="294"/>
      <c r="F22" s="294"/>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
      <c r="A23" s="294" t="s">
        <v>446</v>
      </c>
      <c r="B23" s="294"/>
      <c r="C23" s="294"/>
      <c r="D23" s="294"/>
      <c r="E23" s="294"/>
      <c r="F23" s="294"/>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
      <c r="A24" s="294" t="s">
        <v>447</v>
      </c>
      <c r="B24" s="294"/>
      <c r="C24" s="294"/>
      <c r="D24" s="294"/>
      <c r="E24" s="294"/>
      <c r="F24" s="294"/>
      <c r="G24" s="8">
        <v>18</v>
      </c>
      <c r="H24" s="77">
        <v>0</v>
      </c>
      <c r="I24" s="77">
        <v>0</v>
      </c>
      <c r="J24" s="77">
        <v>0</v>
      </c>
      <c r="K24" s="77">
        <v>0</v>
      </c>
      <c r="L24" s="77">
        <v>13424031</v>
      </c>
      <c r="M24" s="77">
        <v>0</v>
      </c>
      <c r="N24" s="77">
        <v>0</v>
      </c>
      <c r="O24" s="77">
        <v>0</v>
      </c>
      <c r="P24" s="77">
        <v>0</v>
      </c>
      <c r="Q24" s="77">
        <v>0</v>
      </c>
      <c r="R24" s="77">
        <v>0</v>
      </c>
      <c r="S24" s="77">
        <v>0</v>
      </c>
      <c r="T24" s="77">
        <v>0</v>
      </c>
      <c r="U24" s="78">
        <f t="shared" si="4"/>
        <v>-13424031</v>
      </c>
      <c r="V24" s="77">
        <v>0</v>
      </c>
      <c r="W24" s="78">
        <f t="shared" si="3"/>
        <v>-13424031</v>
      </c>
    </row>
    <row r="25" spans="1:23" x14ac:dyDescent="0.2">
      <c r="A25" s="294" t="s">
        <v>448</v>
      </c>
      <c r="B25" s="294"/>
      <c r="C25" s="294"/>
      <c r="D25" s="294"/>
      <c r="E25" s="294"/>
      <c r="F25" s="294"/>
      <c r="G25" s="8">
        <v>19</v>
      </c>
      <c r="H25" s="77">
        <v>0</v>
      </c>
      <c r="I25" s="77">
        <v>0</v>
      </c>
      <c r="J25" s="77">
        <v>0</v>
      </c>
      <c r="K25" s="77">
        <v>0</v>
      </c>
      <c r="L25" s="77">
        <v>0</v>
      </c>
      <c r="M25" s="77">
        <v>0</v>
      </c>
      <c r="N25" s="77">
        <v>0</v>
      </c>
      <c r="O25" s="77">
        <v>0</v>
      </c>
      <c r="P25" s="77">
        <v>0</v>
      </c>
      <c r="Q25" s="77">
        <v>0</v>
      </c>
      <c r="R25" s="77">
        <v>0</v>
      </c>
      <c r="S25" s="77">
        <v>-106599036</v>
      </c>
      <c r="T25" s="77">
        <v>0</v>
      </c>
      <c r="U25" s="78">
        <f t="shared" si="4"/>
        <v>-106599036</v>
      </c>
      <c r="V25" s="77">
        <v>0</v>
      </c>
      <c r="W25" s="78">
        <f t="shared" si="3"/>
        <v>-106599036</v>
      </c>
    </row>
    <row r="26" spans="1:23" x14ac:dyDescent="0.2">
      <c r="A26" s="294" t="s">
        <v>449</v>
      </c>
      <c r="B26" s="294"/>
      <c r="C26" s="294"/>
      <c r="D26" s="294"/>
      <c r="E26" s="294"/>
      <c r="F26" s="294"/>
      <c r="G26" s="8">
        <v>20</v>
      </c>
      <c r="H26" s="77">
        <v>0</v>
      </c>
      <c r="I26" s="77">
        <v>48038</v>
      </c>
      <c r="J26" s="77">
        <v>0</v>
      </c>
      <c r="K26" s="77">
        <v>0</v>
      </c>
      <c r="L26" s="77">
        <v>-7631830</v>
      </c>
      <c r="M26" s="77">
        <v>0</v>
      </c>
      <c r="N26" s="77">
        <v>0</v>
      </c>
      <c r="O26" s="77">
        <v>0</v>
      </c>
      <c r="P26" s="77">
        <v>0</v>
      </c>
      <c r="Q26" s="77">
        <v>0</v>
      </c>
      <c r="R26" s="77">
        <v>0</v>
      </c>
      <c r="S26" s="77">
        <v>0</v>
      </c>
      <c r="T26" s="77">
        <v>0</v>
      </c>
      <c r="U26" s="78">
        <f t="shared" si="4"/>
        <v>7679868</v>
      </c>
      <c r="V26" s="77">
        <v>0</v>
      </c>
      <c r="W26" s="78">
        <f t="shared" si="3"/>
        <v>7679868</v>
      </c>
    </row>
    <row r="27" spans="1:23" x14ac:dyDescent="0.2">
      <c r="A27" s="294" t="s">
        <v>450</v>
      </c>
      <c r="B27" s="294"/>
      <c r="C27" s="294"/>
      <c r="D27" s="294"/>
      <c r="E27" s="294"/>
      <c r="F27" s="294"/>
      <c r="G27" s="8">
        <v>21</v>
      </c>
      <c r="H27" s="77">
        <v>0</v>
      </c>
      <c r="I27" s="77">
        <v>0</v>
      </c>
      <c r="J27" s="77">
        <v>0</v>
      </c>
      <c r="K27" s="77">
        <v>0</v>
      </c>
      <c r="L27" s="77">
        <v>0</v>
      </c>
      <c r="M27" s="77">
        <v>0</v>
      </c>
      <c r="N27" s="77">
        <v>2860681</v>
      </c>
      <c r="O27" s="77">
        <v>0</v>
      </c>
      <c r="P27" s="77">
        <v>0</v>
      </c>
      <c r="Q27" s="77">
        <v>0</v>
      </c>
      <c r="R27" s="77">
        <v>0</v>
      </c>
      <c r="S27" s="77">
        <v>241109352</v>
      </c>
      <c r="T27" s="77">
        <v>-243970033</v>
      </c>
      <c r="U27" s="78">
        <f t="shared" si="4"/>
        <v>0</v>
      </c>
      <c r="V27" s="77">
        <v>0</v>
      </c>
      <c r="W27" s="78">
        <f t="shared" si="3"/>
        <v>0</v>
      </c>
    </row>
    <row r="28" spans="1:23" x14ac:dyDescent="0.2">
      <c r="A28" s="294" t="s">
        <v>451</v>
      </c>
      <c r="B28" s="294"/>
      <c r="C28" s="294"/>
      <c r="D28" s="294"/>
      <c r="E28" s="294"/>
      <c r="F28" s="294"/>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
      <c r="A29" s="295" t="s">
        <v>452</v>
      </c>
      <c r="B29" s="295"/>
      <c r="C29" s="295"/>
      <c r="D29" s="295"/>
      <c r="E29" s="295"/>
      <c r="F29" s="295"/>
      <c r="G29" s="10">
        <v>23</v>
      </c>
      <c r="H29" s="80">
        <f>SUM(H10:H28)</f>
        <v>133372000</v>
      </c>
      <c r="I29" s="80">
        <f t="shared" ref="I29:W29" si="5">SUM(I10:I28)</f>
        <v>881323482</v>
      </c>
      <c r="J29" s="80">
        <f t="shared" si="5"/>
        <v>0</v>
      </c>
      <c r="K29" s="80">
        <f t="shared" si="5"/>
        <v>0</v>
      </c>
      <c r="L29" s="80">
        <f t="shared" si="5"/>
        <v>5883769</v>
      </c>
      <c r="M29" s="80">
        <f t="shared" si="5"/>
        <v>0</v>
      </c>
      <c r="N29" s="80">
        <f t="shared" si="5"/>
        <v>-68070602</v>
      </c>
      <c r="O29" s="80">
        <f t="shared" si="5"/>
        <v>0</v>
      </c>
      <c r="P29" s="80">
        <f t="shared" si="5"/>
        <v>0</v>
      </c>
      <c r="Q29" s="80">
        <f t="shared" si="5"/>
        <v>-4992984</v>
      </c>
      <c r="R29" s="80">
        <f t="shared" si="5"/>
        <v>0</v>
      </c>
      <c r="S29" s="80">
        <f t="shared" si="5"/>
        <v>1339810503</v>
      </c>
      <c r="T29" s="80">
        <f t="shared" si="5"/>
        <v>388880497</v>
      </c>
      <c r="U29" s="80">
        <f t="shared" si="5"/>
        <v>2664439127</v>
      </c>
      <c r="V29" s="80">
        <f t="shared" si="5"/>
        <v>5362567</v>
      </c>
      <c r="W29" s="80">
        <f t="shared" si="5"/>
        <v>2669801694</v>
      </c>
    </row>
    <row r="30" spans="1:23" x14ac:dyDescent="0.2">
      <c r="A30" s="296" t="s">
        <v>453</v>
      </c>
      <c r="B30" s="297"/>
      <c r="C30" s="297"/>
      <c r="D30" s="297"/>
      <c r="E30" s="297"/>
      <c r="F30" s="297"/>
      <c r="G30" s="297"/>
      <c r="H30" s="297"/>
      <c r="I30" s="297"/>
      <c r="J30" s="297"/>
      <c r="K30" s="297"/>
      <c r="L30" s="297"/>
      <c r="M30" s="297"/>
      <c r="N30" s="297"/>
      <c r="O30" s="297"/>
      <c r="P30" s="297"/>
      <c r="Q30" s="297"/>
      <c r="R30" s="297"/>
      <c r="S30" s="297"/>
      <c r="T30" s="297"/>
      <c r="U30" s="297"/>
      <c r="V30" s="297"/>
      <c r="W30" s="297"/>
    </row>
    <row r="31" spans="1:23" ht="36.75" customHeight="1" x14ac:dyDescent="0.2">
      <c r="A31" s="292" t="s">
        <v>454</v>
      </c>
      <c r="B31" s="292"/>
      <c r="C31" s="292"/>
      <c r="D31" s="292"/>
      <c r="E31" s="292"/>
      <c r="F31" s="292"/>
      <c r="G31" s="9">
        <v>24</v>
      </c>
      <c r="H31" s="79">
        <f>SUM(H12:H20)</f>
        <v>0</v>
      </c>
      <c r="I31" s="79">
        <f t="shared" ref="I31:W31" si="6">SUM(I12:I20)</f>
        <v>0</v>
      </c>
      <c r="J31" s="79">
        <f t="shared" si="6"/>
        <v>0</v>
      </c>
      <c r="K31" s="79">
        <f t="shared" si="6"/>
        <v>0</v>
      </c>
      <c r="L31" s="79">
        <f t="shared" si="6"/>
        <v>0</v>
      </c>
      <c r="M31" s="79">
        <f t="shared" si="6"/>
        <v>0</v>
      </c>
      <c r="N31" s="79">
        <f t="shared" si="6"/>
        <v>8668342</v>
      </c>
      <c r="O31" s="79">
        <f t="shared" si="6"/>
        <v>0</v>
      </c>
      <c r="P31" s="79">
        <f t="shared" si="6"/>
        <v>0</v>
      </c>
      <c r="Q31" s="79">
        <f t="shared" si="6"/>
        <v>-2965121</v>
      </c>
      <c r="R31" s="79">
        <f t="shared" si="6"/>
        <v>0</v>
      </c>
      <c r="S31" s="79">
        <f t="shared" si="6"/>
        <v>-2385623</v>
      </c>
      <c r="T31" s="79">
        <f t="shared" si="6"/>
        <v>0</v>
      </c>
      <c r="U31" s="79">
        <f t="shared" si="6"/>
        <v>3317598</v>
      </c>
      <c r="V31" s="79">
        <f t="shared" si="6"/>
        <v>6838</v>
      </c>
      <c r="W31" s="79">
        <f t="shared" si="6"/>
        <v>3324436</v>
      </c>
    </row>
    <row r="32" spans="1:23" ht="31.5" customHeight="1" x14ac:dyDescent="0.2">
      <c r="A32" s="292" t="s">
        <v>455</v>
      </c>
      <c r="B32" s="292"/>
      <c r="C32" s="292"/>
      <c r="D32" s="292"/>
      <c r="E32" s="292"/>
      <c r="F32" s="292"/>
      <c r="G32" s="9">
        <v>25</v>
      </c>
      <c r="H32" s="79">
        <f>H11+H31</f>
        <v>0</v>
      </c>
      <c r="I32" s="79">
        <f t="shared" ref="I32:W32" si="7">I11+I31</f>
        <v>0</v>
      </c>
      <c r="J32" s="79">
        <f t="shared" si="7"/>
        <v>0</v>
      </c>
      <c r="K32" s="79">
        <f t="shared" si="7"/>
        <v>0</v>
      </c>
      <c r="L32" s="79">
        <f t="shared" si="7"/>
        <v>0</v>
      </c>
      <c r="M32" s="79">
        <f t="shared" si="7"/>
        <v>0</v>
      </c>
      <c r="N32" s="79">
        <f t="shared" si="7"/>
        <v>8668342</v>
      </c>
      <c r="O32" s="79">
        <f t="shared" si="7"/>
        <v>0</v>
      </c>
      <c r="P32" s="79">
        <f t="shared" si="7"/>
        <v>0</v>
      </c>
      <c r="Q32" s="79">
        <f t="shared" si="7"/>
        <v>-2965121</v>
      </c>
      <c r="R32" s="79">
        <f t="shared" si="7"/>
        <v>0</v>
      </c>
      <c r="S32" s="79">
        <f t="shared" si="7"/>
        <v>-2385623</v>
      </c>
      <c r="T32" s="79">
        <f t="shared" si="7"/>
        <v>388880497</v>
      </c>
      <c r="U32" s="79">
        <f t="shared" si="7"/>
        <v>392198095</v>
      </c>
      <c r="V32" s="79">
        <f t="shared" si="7"/>
        <v>1493676</v>
      </c>
      <c r="W32" s="79">
        <f t="shared" si="7"/>
        <v>393691771</v>
      </c>
    </row>
    <row r="33" spans="1:23" ht="30.75" customHeight="1" x14ac:dyDescent="0.2">
      <c r="A33" s="293" t="s">
        <v>456</v>
      </c>
      <c r="B33" s="293"/>
      <c r="C33" s="293"/>
      <c r="D33" s="293"/>
      <c r="E33" s="293"/>
      <c r="F33" s="293"/>
      <c r="G33" s="10">
        <v>26</v>
      </c>
      <c r="H33" s="80">
        <f>SUM(H21:H28)</f>
        <v>0</v>
      </c>
      <c r="I33" s="80">
        <f t="shared" ref="I33:W33" si="8">SUM(I21:I28)</f>
        <v>48038</v>
      </c>
      <c r="J33" s="80">
        <f t="shared" si="8"/>
        <v>0</v>
      </c>
      <c r="K33" s="80">
        <f t="shared" si="8"/>
        <v>0</v>
      </c>
      <c r="L33" s="80">
        <f t="shared" si="8"/>
        <v>5792201</v>
      </c>
      <c r="M33" s="80">
        <f t="shared" si="8"/>
        <v>0</v>
      </c>
      <c r="N33" s="80">
        <f t="shared" si="8"/>
        <v>2860681</v>
      </c>
      <c r="O33" s="80">
        <f t="shared" si="8"/>
        <v>0</v>
      </c>
      <c r="P33" s="80">
        <f t="shared" si="8"/>
        <v>0</v>
      </c>
      <c r="Q33" s="80">
        <f t="shared" si="8"/>
        <v>0</v>
      </c>
      <c r="R33" s="80">
        <f t="shared" si="8"/>
        <v>0</v>
      </c>
      <c r="S33" s="80">
        <f t="shared" si="8"/>
        <v>134510316</v>
      </c>
      <c r="T33" s="80">
        <f t="shared" si="8"/>
        <v>-243970033</v>
      </c>
      <c r="U33" s="80">
        <f t="shared" si="8"/>
        <v>-112343199</v>
      </c>
      <c r="V33" s="80">
        <f t="shared" si="8"/>
        <v>0</v>
      </c>
      <c r="W33" s="80">
        <f t="shared" si="8"/>
        <v>-112343199</v>
      </c>
    </row>
    <row r="34" spans="1:23" x14ac:dyDescent="0.2">
      <c r="A34" s="296" t="s">
        <v>457</v>
      </c>
      <c r="B34" s="298"/>
      <c r="C34" s="298"/>
      <c r="D34" s="298"/>
      <c r="E34" s="298"/>
      <c r="F34" s="298"/>
      <c r="G34" s="298"/>
      <c r="H34" s="298"/>
      <c r="I34" s="298"/>
      <c r="J34" s="298"/>
      <c r="K34" s="298"/>
      <c r="L34" s="298"/>
      <c r="M34" s="298"/>
      <c r="N34" s="298"/>
      <c r="O34" s="298"/>
      <c r="P34" s="298"/>
      <c r="Q34" s="298"/>
      <c r="R34" s="298"/>
      <c r="S34" s="298"/>
      <c r="T34" s="298"/>
      <c r="U34" s="298"/>
      <c r="V34" s="298"/>
      <c r="W34" s="298"/>
    </row>
    <row r="35" spans="1:23" x14ac:dyDescent="0.2">
      <c r="A35" s="299" t="s">
        <v>458</v>
      </c>
      <c r="B35" s="299"/>
      <c r="C35" s="299"/>
      <c r="D35" s="299"/>
      <c r="E35" s="299"/>
      <c r="F35" s="299"/>
      <c r="G35" s="8">
        <v>27</v>
      </c>
      <c r="H35" s="77">
        <v>133372000</v>
      </c>
      <c r="I35" s="77">
        <v>881323482</v>
      </c>
      <c r="J35" s="77">
        <v>0</v>
      </c>
      <c r="K35" s="77">
        <v>0</v>
      </c>
      <c r="L35" s="77">
        <v>5883769</v>
      </c>
      <c r="M35" s="77">
        <v>0</v>
      </c>
      <c r="N35" s="77">
        <v>-68070602</v>
      </c>
      <c r="O35" s="77">
        <v>0</v>
      </c>
      <c r="P35" s="77">
        <v>0</v>
      </c>
      <c r="Q35" s="77">
        <v>-4992984</v>
      </c>
      <c r="R35" s="77">
        <v>0</v>
      </c>
      <c r="S35" s="77">
        <v>1339810503</v>
      </c>
      <c r="T35" s="77">
        <v>388880497</v>
      </c>
      <c r="U35" s="78">
        <f t="shared" ref="U35:U37" si="9">H35+I35+J35+K35-L35+M35+N35+O35+P35+Q35+R35+S35+T35</f>
        <v>2664439127</v>
      </c>
      <c r="V35" s="77">
        <v>5362567</v>
      </c>
      <c r="W35" s="78">
        <f t="shared" ref="W35:W37" si="10">U35+V35</f>
        <v>2669801694</v>
      </c>
    </row>
    <row r="36" spans="1:23" x14ac:dyDescent="0.2">
      <c r="A36" s="294" t="s">
        <v>459</v>
      </c>
      <c r="B36" s="294"/>
      <c r="C36" s="294"/>
      <c r="D36" s="294"/>
      <c r="E36" s="294"/>
      <c r="F36" s="294"/>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
      <c r="A37" s="294" t="s">
        <v>460</v>
      </c>
      <c r="B37" s="294"/>
      <c r="C37" s="294"/>
      <c r="D37" s="294"/>
      <c r="E37" s="294"/>
      <c r="F37" s="294"/>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
      <c r="A38" s="300" t="s">
        <v>461</v>
      </c>
      <c r="B38" s="300"/>
      <c r="C38" s="300"/>
      <c r="D38" s="300"/>
      <c r="E38" s="300"/>
      <c r="F38" s="300"/>
      <c r="G38" s="9">
        <v>30</v>
      </c>
      <c r="H38" s="79">
        <f>H35+H36+H37</f>
        <v>133372000</v>
      </c>
      <c r="I38" s="79">
        <f t="shared" ref="I38:W38" si="11">I35+I36+I37</f>
        <v>881323482</v>
      </c>
      <c r="J38" s="79">
        <f t="shared" si="11"/>
        <v>0</v>
      </c>
      <c r="K38" s="79">
        <f t="shared" si="11"/>
        <v>0</v>
      </c>
      <c r="L38" s="79">
        <f t="shared" si="11"/>
        <v>5883769</v>
      </c>
      <c r="M38" s="79">
        <f t="shared" si="11"/>
        <v>0</v>
      </c>
      <c r="N38" s="79">
        <f t="shared" si="11"/>
        <v>-68070602</v>
      </c>
      <c r="O38" s="79">
        <f t="shared" si="11"/>
        <v>0</v>
      </c>
      <c r="P38" s="79">
        <f t="shared" si="11"/>
        <v>0</v>
      </c>
      <c r="Q38" s="79">
        <f t="shared" si="11"/>
        <v>-4992984</v>
      </c>
      <c r="R38" s="79">
        <f t="shared" si="11"/>
        <v>0</v>
      </c>
      <c r="S38" s="79">
        <f t="shared" si="11"/>
        <v>1339810503</v>
      </c>
      <c r="T38" s="79">
        <f t="shared" si="11"/>
        <v>388880497</v>
      </c>
      <c r="U38" s="79">
        <f t="shared" si="11"/>
        <v>2664439127</v>
      </c>
      <c r="V38" s="79">
        <f t="shared" si="11"/>
        <v>5362567</v>
      </c>
      <c r="W38" s="79">
        <f t="shared" si="11"/>
        <v>2669801694</v>
      </c>
    </row>
    <row r="39" spans="1:23" x14ac:dyDescent="0.2">
      <c r="A39" s="294" t="s">
        <v>462</v>
      </c>
      <c r="B39" s="294"/>
      <c r="C39" s="294"/>
      <c r="D39" s="294"/>
      <c r="E39" s="294"/>
      <c r="F39" s="294"/>
      <c r="G39" s="8">
        <v>31</v>
      </c>
      <c r="H39" s="81">
        <v>0</v>
      </c>
      <c r="I39" s="81">
        <v>0</v>
      </c>
      <c r="J39" s="81">
        <v>0</v>
      </c>
      <c r="K39" s="81">
        <v>0</v>
      </c>
      <c r="L39" s="81">
        <v>0</v>
      </c>
      <c r="M39" s="81">
        <v>0</v>
      </c>
      <c r="N39" s="81">
        <v>0</v>
      </c>
      <c r="O39" s="81">
        <v>0</v>
      </c>
      <c r="P39" s="81">
        <v>0</v>
      </c>
      <c r="Q39" s="81">
        <v>0</v>
      </c>
      <c r="R39" s="81">
        <v>0</v>
      </c>
      <c r="S39" s="81">
        <v>0</v>
      </c>
      <c r="T39" s="77">
        <v>341729554</v>
      </c>
      <c r="U39" s="78">
        <f t="shared" ref="U39:U56" si="12">H39+I39+J39+K39-L39+M39+N39+O39+P39+Q39+R39+S39+T39</f>
        <v>341729554</v>
      </c>
      <c r="V39" s="77">
        <v>540204</v>
      </c>
      <c r="W39" s="78">
        <f t="shared" ref="W39:W56" si="13">U39+V39</f>
        <v>342269758</v>
      </c>
    </row>
    <row r="40" spans="1:23" x14ac:dyDescent="0.2">
      <c r="A40" s="294" t="s">
        <v>463</v>
      </c>
      <c r="B40" s="294"/>
      <c r="C40" s="294"/>
      <c r="D40" s="294"/>
      <c r="E40" s="294"/>
      <c r="F40" s="294"/>
      <c r="G40" s="8">
        <v>32</v>
      </c>
      <c r="H40" s="81">
        <v>0</v>
      </c>
      <c r="I40" s="81">
        <v>0</v>
      </c>
      <c r="J40" s="81">
        <v>0</v>
      </c>
      <c r="K40" s="81">
        <v>0</v>
      </c>
      <c r="L40" s="81">
        <v>0</v>
      </c>
      <c r="M40" s="81">
        <v>0</v>
      </c>
      <c r="N40" s="77">
        <v>25591648</v>
      </c>
      <c r="O40" s="81">
        <v>0</v>
      </c>
      <c r="P40" s="81">
        <v>0</v>
      </c>
      <c r="Q40" s="81">
        <v>0</v>
      </c>
      <c r="R40" s="81">
        <v>0</v>
      </c>
      <c r="S40" s="81">
        <v>0</v>
      </c>
      <c r="T40" s="81">
        <v>0</v>
      </c>
      <c r="U40" s="78">
        <f t="shared" si="12"/>
        <v>25591648</v>
      </c>
      <c r="V40" s="77">
        <v>48678</v>
      </c>
      <c r="W40" s="78">
        <f t="shared" si="13"/>
        <v>25640326</v>
      </c>
    </row>
    <row r="41" spans="1:23" ht="27" customHeight="1" x14ac:dyDescent="0.2">
      <c r="A41" s="294" t="s">
        <v>464</v>
      </c>
      <c r="B41" s="294"/>
      <c r="C41" s="294"/>
      <c r="D41" s="294"/>
      <c r="E41" s="294"/>
      <c r="F41" s="294"/>
      <c r="G41" s="8">
        <v>33</v>
      </c>
      <c r="H41" s="81">
        <v>0</v>
      </c>
      <c r="I41" s="81">
        <v>0</v>
      </c>
      <c r="J41" s="81">
        <v>0</v>
      </c>
      <c r="K41" s="81">
        <v>0</v>
      </c>
      <c r="L41" s="81">
        <v>0</v>
      </c>
      <c r="M41" s="81">
        <v>0</v>
      </c>
      <c r="N41" s="81">
        <v>0</v>
      </c>
      <c r="O41" s="77">
        <v>0</v>
      </c>
      <c r="P41" s="81">
        <v>0</v>
      </c>
      <c r="Q41" s="81">
        <v>0</v>
      </c>
      <c r="R41" s="81">
        <v>0</v>
      </c>
      <c r="S41" s="77">
        <v>0</v>
      </c>
      <c r="T41" s="77">
        <v>0</v>
      </c>
      <c r="U41" s="78">
        <f t="shared" si="12"/>
        <v>0</v>
      </c>
      <c r="V41" s="77">
        <v>0</v>
      </c>
      <c r="W41" s="78">
        <f t="shared" si="13"/>
        <v>0</v>
      </c>
    </row>
    <row r="42" spans="1:23" ht="20.25" customHeight="1" x14ac:dyDescent="0.2">
      <c r="A42" s="294" t="s">
        <v>465</v>
      </c>
      <c r="B42" s="294"/>
      <c r="C42" s="294"/>
      <c r="D42" s="294"/>
      <c r="E42" s="294"/>
      <c r="F42" s="294"/>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
      <c r="A43" s="294" t="s">
        <v>466</v>
      </c>
      <c r="B43" s="294"/>
      <c r="C43" s="294"/>
      <c r="D43" s="294"/>
      <c r="E43" s="294"/>
      <c r="F43" s="294"/>
      <c r="G43" s="8">
        <v>35</v>
      </c>
      <c r="H43" s="81">
        <v>0</v>
      </c>
      <c r="I43" s="81">
        <v>0</v>
      </c>
      <c r="J43" s="81">
        <v>0</v>
      </c>
      <c r="K43" s="81">
        <v>0</v>
      </c>
      <c r="L43" s="81">
        <v>0</v>
      </c>
      <c r="M43" s="81">
        <v>0</v>
      </c>
      <c r="N43" s="81">
        <v>0</v>
      </c>
      <c r="O43" s="81">
        <v>0</v>
      </c>
      <c r="P43" s="81">
        <v>0</v>
      </c>
      <c r="Q43" s="77">
        <v>-4306084</v>
      </c>
      <c r="R43" s="81">
        <v>0</v>
      </c>
      <c r="S43" s="77">
        <v>0</v>
      </c>
      <c r="T43" s="77">
        <v>0</v>
      </c>
      <c r="U43" s="78">
        <f t="shared" si="12"/>
        <v>-4306084</v>
      </c>
      <c r="V43" s="77">
        <v>0</v>
      </c>
      <c r="W43" s="78">
        <f t="shared" si="13"/>
        <v>-4306084</v>
      </c>
    </row>
    <row r="44" spans="1:23" ht="29.25" customHeight="1" x14ac:dyDescent="0.2">
      <c r="A44" s="294" t="s">
        <v>467</v>
      </c>
      <c r="B44" s="294"/>
      <c r="C44" s="294"/>
      <c r="D44" s="294"/>
      <c r="E44" s="294"/>
      <c r="F44" s="294"/>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
      <c r="A45" s="294" t="s">
        <v>468</v>
      </c>
      <c r="B45" s="294"/>
      <c r="C45" s="294"/>
      <c r="D45" s="294"/>
      <c r="E45" s="294"/>
      <c r="F45" s="294"/>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
      <c r="A46" s="294" t="s">
        <v>469</v>
      </c>
      <c r="B46" s="294"/>
      <c r="C46" s="294"/>
      <c r="D46" s="294"/>
      <c r="E46" s="294"/>
      <c r="F46" s="294"/>
      <c r="G46" s="8">
        <v>38</v>
      </c>
      <c r="H46" s="81">
        <v>0</v>
      </c>
      <c r="I46" s="81">
        <v>0</v>
      </c>
      <c r="J46" s="81">
        <v>0</v>
      </c>
      <c r="K46" s="81">
        <v>0</v>
      </c>
      <c r="L46" s="81">
        <v>0</v>
      </c>
      <c r="M46" s="81">
        <v>0</v>
      </c>
      <c r="N46" s="77">
        <v>0</v>
      </c>
      <c r="O46" s="77">
        <v>0</v>
      </c>
      <c r="P46" s="77">
        <v>0</v>
      </c>
      <c r="Q46" s="77">
        <v>0</v>
      </c>
      <c r="R46" s="77">
        <v>0</v>
      </c>
      <c r="S46" s="77">
        <v>-999519</v>
      </c>
      <c r="T46" s="77">
        <v>0</v>
      </c>
      <c r="U46" s="78">
        <f t="shared" si="12"/>
        <v>-999519</v>
      </c>
      <c r="V46" s="77">
        <v>0</v>
      </c>
      <c r="W46" s="78">
        <f t="shared" si="13"/>
        <v>-999519</v>
      </c>
    </row>
    <row r="47" spans="1:23" x14ac:dyDescent="0.2">
      <c r="A47" s="294" t="s">
        <v>470</v>
      </c>
      <c r="B47" s="294"/>
      <c r="C47" s="294"/>
      <c r="D47" s="294"/>
      <c r="E47" s="294"/>
      <c r="F47" s="294"/>
      <c r="G47" s="8">
        <v>39</v>
      </c>
      <c r="H47" s="77">
        <v>0</v>
      </c>
      <c r="I47" s="77">
        <v>0</v>
      </c>
      <c r="J47" s="77">
        <v>0</v>
      </c>
      <c r="K47" s="77">
        <v>0</v>
      </c>
      <c r="L47" s="77">
        <v>0</v>
      </c>
      <c r="M47" s="77">
        <v>0</v>
      </c>
      <c r="N47" s="77">
        <v>0</v>
      </c>
      <c r="O47" s="77">
        <v>0</v>
      </c>
      <c r="P47" s="77">
        <v>0</v>
      </c>
      <c r="Q47" s="77">
        <v>0</v>
      </c>
      <c r="R47" s="77">
        <v>0</v>
      </c>
      <c r="S47" s="77">
        <v>0</v>
      </c>
      <c r="T47" s="77">
        <v>0</v>
      </c>
      <c r="U47" s="78">
        <f t="shared" si="12"/>
        <v>0</v>
      </c>
      <c r="V47" s="77">
        <v>0</v>
      </c>
      <c r="W47" s="78">
        <f t="shared" si="13"/>
        <v>0</v>
      </c>
    </row>
    <row r="48" spans="1:23" x14ac:dyDescent="0.2">
      <c r="A48" s="294" t="s">
        <v>471</v>
      </c>
      <c r="B48" s="294"/>
      <c r="C48" s="294"/>
      <c r="D48" s="294"/>
      <c r="E48" s="294"/>
      <c r="F48" s="294"/>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x14ac:dyDescent="0.2">
      <c r="A49" s="294" t="s">
        <v>472</v>
      </c>
      <c r="B49" s="294"/>
      <c r="C49" s="294"/>
      <c r="D49" s="294"/>
      <c r="E49" s="294"/>
      <c r="F49" s="294"/>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x14ac:dyDescent="0.2">
      <c r="A50" s="294" t="s">
        <v>473</v>
      </c>
      <c r="B50" s="294"/>
      <c r="C50" s="294"/>
      <c r="D50" s="294"/>
      <c r="E50" s="294"/>
      <c r="F50" s="294"/>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
      <c r="A51" s="294" t="s">
        <v>474</v>
      </c>
      <c r="B51" s="294"/>
      <c r="C51" s="294"/>
      <c r="D51" s="294"/>
      <c r="E51" s="294"/>
      <c r="F51" s="294"/>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
      <c r="A52" s="294" t="s">
        <v>475</v>
      </c>
      <c r="B52" s="294"/>
      <c r="C52" s="294"/>
      <c r="D52" s="294"/>
      <c r="E52" s="294"/>
      <c r="F52" s="294"/>
      <c r="G52" s="8">
        <v>44</v>
      </c>
      <c r="H52" s="77">
        <v>0</v>
      </c>
      <c r="I52" s="77">
        <v>0</v>
      </c>
      <c r="J52" s="77">
        <v>0</v>
      </c>
      <c r="K52" s="77">
        <v>0</v>
      </c>
      <c r="L52" s="77">
        <v>11022298</v>
      </c>
      <c r="M52" s="77">
        <v>0</v>
      </c>
      <c r="N52" s="77">
        <v>0</v>
      </c>
      <c r="O52" s="77">
        <v>0</v>
      </c>
      <c r="P52" s="77">
        <v>0</v>
      </c>
      <c r="Q52" s="77">
        <v>0</v>
      </c>
      <c r="R52" s="77">
        <v>0</v>
      </c>
      <c r="S52" s="77">
        <v>0</v>
      </c>
      <c r="T52" s="77">
        <v>0</v>
      </c>
      <c r="U52" s="78">
        <f t="shared" si="12"/>
        <v>-11022298</v>
      </c>
      <c r="V52" s="77">
        <v>0</v>
      </c>
      <c r="W52" s="78">
        <f t="shared" si="13"/>
        <v>-11022298</v>
      </c>
    </row>
    <row r="53" spans="1:23" x14ac:dyDescent="0.2">
      <c r="A53" s="294" t="s">
        <v>476</v>
      </c>
      <c r="B53" s="294"/>
      <c r="C53" s="294"/>
      <c r="D53" s="294"/>
      <c r="E53" s="294"/>
      <c r="F53" s="294"/>
      <c r="G53" s="8">
        <v>45</v>
      </c>
      <c r="H53" s="77">
        <v>0</v>
      </c>
      <c r="I53" s="77">
        <v>0</v>
      </c>
      <c r="J53" s="77">
        <v>0</v>
      </c>
      <c r="K53" s="77">
        <v>0</v>
      </c>
      <c r="L53" s="77">
        <v>0</v>
      </c>
      <c r="M53" s="77">
        <v>0</v>
      </c>
      <c r="N53" s="77">
        <v>0</v>
      </c>
      <c r="O53" s="77">
        <v>0</v>
      </c>
      <c r="P53" s="77">
        <v>0</v>
      </c>
      <c r="Q53" s="77">
        <v>0</v>
      </c>
      <c r="R53" s="77">
        <v>0</v>
      </c>
      <c r="S53" s="77">
        <v>-83186239</v>
      </c>
      <c r="T53" s="77">
        <v>0</v>
      </c>
      <c r="U53" s="78">
        <f t="shared" si="12"/>
        <v>-83186239</v>
      </c>
      <c r="V53" s="77">
        <v>0</v>
      </c>
      <c r="W53" s="78">
        <f t="shared" si="13"/>
        <v>-83186239</v>
      </c>
    </row>
    <row r="54" spans="1:23" x14ac:dyDescent="0.2">
      <c r="A54" s="294" t="s">
        <v>477</v>
      </c>
      <c r="B54" s="294"/>
      <c r="C54" s="294"/>
      <c r="D54" s="294"/>
      <c r="E54" s="294"/>
      <c r="F54" s="294"/>
      <c r="G54" s="8">
        <v>46</v>
      </c>
      <c r="H54" s="77">
        <v>0</v>
      </c>
      <c r="I54" s="77">
        <v>527202</v>
      </c>
      <c r="J54" s="77">
        <v>0</v>
      </c>
      <c r="K54" s="77">
        <v>0</v>
      </c>
      <c r="L54" s="77">
        <v>-9258288</v>
      </c>
      <c r="M54" s="77">
        <v>0</v>
      </c>
      <c r="N54" s="77">
        <v>0</v>
      </c>
      <c r="O54" s="77">
        <v>0</v>
      </c>
      <c r="P54" s="77">
        <v>0</v>
      </c>
      <c r="Q54" s="77">
        <v>0</v>
      </c>
      <c r="R54" s="77">
        <v>0</v>
      </c>
      <c r="S54" s="77">
        <v>0</v>
      </c>
      <c r="T54" s="77">
        <v>0</v>
      </c>
      <c r="U54" s="78">
        <f t="shared" si="12"/>
        <v>9785490</v>
      </c>
      <c r="V54" s="77">
        <v>0</v>
      </c>
      <c r="W54" s="78">
        <f t="shared" si="13"/>
        <v>9785490</v>
      </c>
    </row>
    <row r="55" spans="1:23" x14ac:dyDescent="0.2">
      <c r="A55" s="294" t="s">
        <v>478</v>
      </c>
      <c r="B55" s="294"/>
      <c r="C55" s="294"/>
      <c r="D55" s="294"/>
      <c r="E55" s="294"/>
      <c r="F55" s="294"/>
      <c r="G55" s="8">
        <v>47</v>
      </c>
      <c r="H55" s="77">
        <v>0</v>
      </c>
      <c r="I55" s="77">
        <v>0</v>
      </c>
      <c r="J55" s="77">
        <v>0</v>
      </c>
      <c r="K55" s="77">
        <v>0</v>
      </c>
      <c r="L55" s="77">
        <v>0</v>
      </c>
      <c r="M55" s="77">
        <v>0</v>
      </c>
      <c r="N55" s="77">
        <v>327236</v>
      </c>
      <c r="O55" s="77">
        <v>0</v>
      </c>
      <c r="P55" s="77">
        <v>0</v>
      </c>
      <c r="Q55" s="77">
        <v>0</v>
      </c>
      <c r="R55" s="77">
        <v>0</v>
      </c>
      <c r="S55" s="77">
        <v>388553261</v>
      </c>
      <c r="T55" s="77">
        <v>-388880497</v>
      </c>
      <c r="U55" s="78">
        <f t="shared" si="12"/>
        <v>0</v>
      </c>
      <c r="V55" s="77">
        <v>0</v>
      </c>
      <c r="W55" s="78">
        <f t="shared" si="13"/>
        <v>0</v>
      </c>
    </row>
    <row r="56" spans="1:23" x14ac:dyDescent="0.2">
      <c r="A56" s="294" t="s">
        <v>479</v>
      </c>
      <c r="B56" s="294"/>
      <c r="C56" s="294"/>
      <c r="D56" s="294"/>
      <c r="E56" s="294"/>
      <c r="F56" s="294"/>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
      <c r="A57" s="295" t="s">
        <v>480</v>
      </c>
      <c r="B57" s="295"/>
      <c r="C57" s="295"/>
      <c r="D57" s="295"/>
      <c r="E57" s="295"/>
      <c r="F57" s="295"/>
      <c r="G57" s="10">
        <v>49</v>
      </c>
      <c r="H57" s="80">
        <f>SUM(H38:H56)</f>
        <v>133372000</v>
      </c>
      <c r="I57" s="80">
        <f t="shared" ref="I57:W57" si="14">SUM(I38:I56)</f>
        <v>881850684</v>
      </c>
      <c r="J57" s="80">
        <f t="shared" si="14"/>
        <v>0</v>
      </c>
      <c r="K57" s="80">
        <f t="shared" si="14"/>
        <v>0</v>
      </c>
      <c r="L57" s="80">
        <f t="shared" si="14"/>
        <v>7647779</v>
      </c>
      <c r="M57" s="80">
        <f t="shared" si="14"/>
        <v>0</v>
      </c>
      <c r="N57" s="80">
        <f t="shared" si="14"/>
        <v>-42151718</v>
      </c>
      <c r="O57" s="80">
        <f t="shared" si="14"/>
        <v>0</v>
      </c>
      <c r="P57" s="80">
        <f t="shared" si="14"/>
        <v>0</v>
      </c>
      <c r="Q57" s="80">
        <f t="shared" si="14"/>
        <v>-9299068</v>
      </c>
      <c r="R57" s="80">
        <f t="shared" si="14"/>
        <v>0</v>
      </c>
      <c r="S57" s="80">
        <f t="shared" si="14"/>
        <v>1644178006</v>
      </c>
      <c r="T57" s="80">
        <f t="shared" si="14"/>
        <v>341729554</v>
      </c>
      <c r="U57" s="80">
        <f t="shared" si="14"/>
        <v>2942031679</v>
      </c>
      <c r="V57" s="80">
        <f t="shared" si="14"/>
        <v>5951449</v>
      </c>
      <c r="W57" s="80">
        <f t="shared" si="14"/>
        <v>2947983128</v>
      </c>
    </row>
    <row r="58" spans="1:23" x14ac:dyDescent="0.2">
      <c r="A58" s="296" t="s">
        <v>481</v>
      </c>
      <c r="B58" s="297"/>
      <c r="C58" s="297"/>
      <c r="D58" s="297"/>
      <c r="E58" s="297"/>
      <c r="F58" s="297"/>
      <c r="G58" s="297"/>
      <c r="H58" s="297"/>
      <c r="I58" s="297"/>
      <c r="J58" s="297"/>
      <c r="K58" s="297"/>
      <c r="L58" s="297"/>
      <c r="M58" s="297"/>
      <c r="N58" s="297"/>
      <c r="O58" s="297"/>
      <c r="P58" s="297"/>
      <c r="Q58" s="297"/>
      <c r="R58" s="297"/>
      <c r="S58" s="297"/>
      <c r="T58" s="297"/>
      <c r="U58" s="297"/>
      <c r="V58" s="297"/>
      <c r="W58" s="297"/>
    </row>
    <row r="59" spans="1:23" ht="31.5" customHeight="1" x14ac:dyDescent="0.2">
      <c r="A59" s="292" t="s">
        <v>482</v>
      </c>
      <c r="B59" s="292"/>
      <c r="C59" s="292"/>
      <c r="D59" s="292"/>
      <c r="E59" s="292"/>
      <c r="F59" s="292"/>
      <c r="G59" s="9">
        <v>50</v>
      </c>
      <c r="H59" s="79">
        <f>SUM(H40:H48)</f>
        <v>0</v>
      </c>
      <c r="I59" s="79">
        <f t="shared" ref="I59:W59" si="15">SUM(I40:I48)</f>
        <v>0</v>
      </c>
      <c r="J59" s="79">
        <f t="shared" si="15"/>
        <v>0</v>
      </c>
      <c r="K59" s="79">
        <f t="shared" si="15"/>
        <v>0</v>
      </c>
      <c r="L59" s="79">
        <f t="shared" si="15"/>
        <v>0</v>
      </c>
      <c r="M59" s="79">
        <f t="shared" si="15"/>
        <v>0</v>
      </c>
      <c r="N59" s="79">
        <f t="shared" si="15"/>
        <v>25591648</v>
      </c>
      <c r="O59" s="79">
        <f t="shared" si="15"/>
        <v>0</v>
      </c>
      <c r="P59" s="79">
        <f t="shared" si="15"/>
        <v>0</v>
      </c>
      <c r="Q59" s="79">
        <f t="shared" si="15"/>
        <v>-4306084</v>
      </c>
      <c r="R59" s="79">
        <f t="shared" si="15"/>
        <v>0</v>
      </c>
      <c r="S59" s="79">
        <f t="shared" si="15"/>
        <v>-999519</v>
      </c>
      <c r="T59" s="79">
        <f t="shared" si="15"/>
        <v>0</v>
      </c>
      <c r="U59" s="79">
        <f t="shared" si="15"/>
        <v>20286045</v>
      </c>
      <c r="V59" s="79">
        <f t="shared" si="15"/>
        <v>48678</v>
      </c>
      <c r="W59" s="79">
        <f t="shared" si="15"/>
        <v>20334723</v>
      </c>
    </row>
    <row r="60" spans="1:23" ht="27.75" customHeight="1" x14ac:dyDescent="0.2">
      <c r="A60" s="292" t="s">
        <v>483</v>
      </c>
      <c r="B60" s="292"/>
      <c r="C60" s="292"/>
      <c r="D60" s="292"/>
      <c r="E60" s="292"/>
      <c r="F60" s="292"/>
      <c r="G60" s="9">
        <v>51</v>
      </c>
      <c r="H60" s="79">
        <f>H39+H59</f>
        <v>0</v>
      </c>
      <c r="I60" s="79">
        <f t="shared" ref="I60:W60" si="16">I39+I59</f>
        <v>0</v>
      </c>
      <c r="J60" s="79">
        <f t="shared" si="16"/>
        <v>0</v>
      </c>
      <c r="K60" s="79">
        <f t="shared" si="16"/>
        <v>0</v>
      </c>
      <c r="L60" s="79">
        <f t="shared" si="16"/>
        <v>0</v>
      </c>
      <c r="M60" s="79">
        <f t="shared" si="16"/>
        <v>0</v>
      </c>
      <c r="N60" s="79">
        <f t="shared" si="16"/>
        <v>25591648</v>
      </c>
      <c r="O60" s="79">
        <f t="shared" si="16"/>
        <v>0</v>
      </c>
      <c r="P60" s="79">
        <f t="shared" si="16"/>
        <v>0</v>
      </c>
      <c r="Q60" s="79">
        <f t="shared" si="16"/>
        <v>-4306084</v>
      </c>
      <c r="R60" s="79">
        <f t="shared" si="16"/>
        <v>0</v>
      </c>
      <c r="S60" s="79">
        <f t="shared" si="16"/>
        <v>-999519</v>
      </c>
      <c r="T60" s="79">
        <f t="shared" si="16"/>
        <v>341729554</v>
      </c>
      <c r="U60" s="79">
        <f t="shared" si="16"/>
        <v>362015599</v>
      </c>
      <c r="V60" s="79">
        <f t="shared" si="16"/>
        <v>588882</v>
      </c>
      <c r="W60" s="79">
        <f t="shared" si="16"/>
        <v>362604481</v>
      </c>
    </row>
    <row r="61" spans="1:23" ht="29.25" customHeight="1" x14ac:dyDescent="0.2">
      <c r="A61" s="293" t="s">
        <v>484</v>
      </c>
      <c r="B61" s="293"/>
      <c r="C61" s="293"/>
      <c r="D61" s="293"/>
      <c r="E61" s="293"/>
      <c r="F61" s="293"/>
      <c r="G61" s="10">
        <v>52</v>
      </c>
      <c r="H61" s="80">
        <f>SUM(H49:H56)</f>
        <v>0</v>
      </c>
      <c r="I61" s="80">
        <f t="shared" ref="I61:W61" si="17">SUM(I49:I56)</f>
        <v>527202</v>
      </c>
      <c r="J61" s="80">
        <f t="shared" si="17"/>
        <v>0</v>
      </c>
      <c r="K61" s="80">
        <f t="shared" si="17"/>
        <v>0</v>
      </c>
      <c r="L61" s="80">
        <f t="shared" si="17"/>
        <v>1764010</v>
      </c>
      <c r="M61" s="80">
        <f t="shared" si="17"/>
        <v>0</v>
      </c>
      <c r="N61" s="80">
        <f t="shared" si="17"/>
        <v>327236</v>
      </c>
      <c r="O61" s="80">
        <f t="shared" si="17"/>
        <v>0</v>
      </c>
      <c r="P61" s="80">
        <f t="shared" si="17"/>
        <v>0</v>
      </c>
      <c r="Q61" s="80">
        <f t="shared" si="17"/>
        <v>0</v>
      </c>
      <c r="R61" s="80">
        <f t="shared" si="17"/>
        <v>0</v>
      </c>
      <c r="S61" s="80">
        <f t="shared" si="17"/>
        <v>305367022</v>
      </c>
      <c r="T61" s="80">
        <f t="shared" si="17"/>
        <v>-388880497</v>
      </c>
      <c r="U61" s="80">
        <f t="shared" si="17"/>
        <v>-84423047</v>
      </c>
      <c r="V61" s="80">
        <f t="shared" si="17"/>
        <v>0</v>
      </c>
      <c r="W61" s="80">
        <f t="shared" si="17"/>
        <v>-84423047</v>
      </c>
    </row>
  </sheetData>
  <sheetProtection algorithmName="SHA-512" hashValue="xQnlRoAaQuD4bXNrfsq2+pLLHxQ9FAO9i6a8hdXru+sYYIWQaTQyCfRq74/8xitN+VqrRj53v3JbBwGdr03q7A==" saltValue="BjzGXMUWLeHrnKRLRM7gX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59:W61 H31:W33 H35:W57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Normal="100" workbookViewId="0">
      <selection sqref="A1:J30"/>
    </sheetView>
  </sheetViews>
  <sheetFormatPr defaultRowHeight="12.75" x14ac:dyDescent="0.2"/>
  <cols>
    <col min="10" max="10" width="105.42578125" customWidth="1"/>
  </cols>
  <sheetData>
    <row r="1" spans="1:10" x14ac:dyDescent="0.2">
      <c r="A1" s="319" t="s">
        <v>516</v>
      </c>
      <c r="B1" s="320"/>
      <c r="C1" s="320"/>
      <c r="D1" s="320"/>
      <c r="E1" s="320"/>
      <c r="F1" s="320"/>
      <c r="G1" s="320"/>
      <c r="H1" s="320"/>
      <c r="I1" s="320"/>
      <c r="J1" s="320"/>
    </row>
    <row r="2" spans="1:10" x14ac:dyDescent="0.2">
      <c r="A2" s="320"/>
      <c r="B2" s="320"/>
      <c r="C2" s="320"/>
      <c r="D2" s="320"/>
      <c r="E2" s="320"/>
      <c r="F2" s="320"/>
      <c r="G2" s="320"/>
      <c r="H2" s="320"/>
      <c r="I2" s="320"/>
      <c r="J2" s="320"/>
    </row>
    <row r="3" spans="1:10" x14ac:dyDescent="0.2">
      <c r="A3" s="320"/>
      <c r="B3" s="320"/>
      <c r="C3" s="320"/>
      <c r="D3" s="320"/>
      <c r="E3" s="320"/>
      <c r="F3" s="320"/>
      <c r="G3" s="320"/>
      <c r="H3" s="320"/>
      <c r="I3" s="320"/>
      <c r="J3" s="320"/>
    </row>
    <row r="4" spans="1:10" x14ac:dyDescent="0.2">
      <c r="A4" s="320"/>
      <c r="B4" s="320"/>
      <c r="C4" s="320"/>
      <c r="D4" s="320"/>
      <c r="E4" s="320"/>
      <c r="F4" s="320"/>
      <c r="G4" s="320"/>
      <c r="H4" s="320"/>
      <c r="I4" s="320"/>
      <c r="J4" s="320"/>
    </row>
    <row r="5" spans="1:10" x14ac:dyDescent="0.2">
      <c r="A5" s="320"/>
      <c r="B5" s="320"/>
      <c r="C5" s="320"/>
      <c r="D5" s="320"/>
      <c r="E5" s="320"/>
      <c r="F5" s="320"/>
      <c r="G5" s="320"/>
      <c r="H5" s="320"/>
      <c r="I5" s="320"/>
      <c r="J5" s="320"/>
    </row>
    <row r="6" spans="1:10" x14ac:dyDescent="0.2">
      <c r="A6" s="320"/>
      <c r="B6" s="320"/>
      <c r="C6" s="320"/>
      <c r="D6" s="320"/>
      <c r="E6" s="320"/>
      <c r="F6" s="320"/>
      <c r="G6" s="320"/>
      <c r="H6" s="320"/>
      <c r="I6" s="320"/>
      <c r="J6" s="320"/>
    </row>
    <row r="7" spans="1:10" x14ac:dyDescent="0.2">
      <c r="A7" s="320"/>
      <c r="B7" s="320"/>
      <c r="C7" s="320"/>
      <c r="D7" s="320"/>
      <c r="E7" s="320"/>
      <c r="F7" s="320"/>
      <c r="G7" s="320"/>
      <c r="H7" s="320"/>
      <c r="I7" s="320"/>
      <c r="J7" s="320"/>
    </row>
    <row r="8" spans="1:10" x14ac:dyDescent="0.2">
      <c r="A8" s="320"/>
      <c r="B8" s="320"/>
      <c r="C8" s="320"/>
      <c r="D8" s="320"/>
      <c r="E8" s="320"/>
      <c r="F8" s="320"/>
      <c r="G8" s="320"/>
      <c r="H8" s="320"/>
      <c r="I8" s="320"/>
      <c r="J8" s="320"/>
    </row>
    <row r="9" spans="1:10" x14ac:dyDescent="0.2">
      <c r="A9" s="320"/>
      <c r="B9" s="320"/>
      <c r="C9" s="320"/>
      <c r="D9" s="320"/>
      <c r="E9" s="320"/>
      <c r="F9" s="320"/>
      <c r="G9" s="320"/>
      <c r="H9" s="320"/>
      <c r="I9" s="320"/>
      <c r="J9" s="320"/>
    </row>
    <row r="10" spans="1:10" x14ac:dyDescent="0.2">
      <c r="A10" s="320"/>
      <c r="B10" s="320"/>
      <c r="C10" s="320"/>
      <c r="D10" s="320"/>
      <c r="E10" s="320"/>
      <c r="F10" s="320"/>
      <c r="G10" s="320"/>
      <c r="H10" s="320"/>
      <c r="I10" s="320"/>
      <c r="J10" s="320"/>
    </row>
    <row r="11" spans="1:10" x14ac:dyDescent="0.2">
      <c r="A11" s="320"/>
      <c r="B11" s="320"/>
      <c r="C11" s="320"/>
      <c r="D11" s="320"/>
      <c r="E11" s="320"/>
      <c r="F11" s="320"/>
      <c r="G11" s="320"/>
      <c r="H11" s="320"/>
      <c r="I11" s="320"/>
      <c r="J11" s="320"/>
    </row>
    <row r="12" spans="1:10" x14ac:dyDescent="0.2">
      <c r="A12" s="320"/>
      <c r="B12" s="320"/>
      <c r="C12" s="320"/>
      <c r="D12" s="320"/>
      <c r="E12" s="320"/>
      <c r="F12" s="320"/>
      <c r="G12" s="320"/>
      <c r="H12" s="320"/>
      <c r="I12" s="320"/>
      <c r="J12" s="320"/>
    </row>
    <row r="13" spans="1:10" x14ac:dyDescent="0.2">
      <c r="A13" s="320"/>
      <c r="B13" s="320"/>
      <c r="C13" s="320"/>
      <c r="D13" s="320"/>
      <c r="E13" s="320"/>
      <c r="F13" s="320"/>
      <c r="G13" s="320"/>
      <c r="H13" s="320"/>
      <c r="I13" s="320"/>
      <c r="J13" s="320"/>
    </row>
    <row r="14" spans="1:10" ht="106.5" customHeight="1" x14ac:dyDescent="0.2">
      <c r="A14" s="320"/>
      <c r="B14" s="320"/>
      <c r="C14" s="320"/>
      <c r="D14" s="320"/>
      <c r="E14" s="320"/>
      <c r="F14" s="320"/>
      <c r="G14" s="320"/>
      <c r="H14" s="320"/>
      <c r="I14" s="320"/>
      <c r="J14" s="320"/>
    </row>
    <row r="15" spans="1:10" x14ac:dyDescent="0.2">
      <c r="A15" s="320"/>
      <c r="B15" s="320"/>
      <c r="C15" s="320"/>
      <c r="D15" s="320"/>
      <c r="E15" s="320"/>
      <c r="F15" s="320"/>
      <c r="G15" s="320"/>
      <c r="H15" s="320"/>
      <c r="I15" s="320"/>
      <c r="J15" s="320"/>
    </row>
    <row r="16" spans="1:10" ht="72.75" customHeight="1" x14ac:dyDescent="0.2">
      <c r="A16" s="320"/>
      <c r="B16" s="320"/>
      <c r="C16" s="320"/>
      <c r="D16" s="320"/>
      <c r="E16" s="320"/>
      <c r="F16" s="320"/>
      <c r="G16" s="320"/>
      <c r="H16" s="320"/>
      <c r="I16" s="320"/>
      <c r="J16" s="320"/>
    </row>
    <row r="17" spans="1:10" x14ac:dyDescent="0.2">
      <c r="A17" s="320"/>
      <c r="B17" s="320"/>
      <c r="C17" s="320"/>
      <c r="D17" s="320"/>
      <c r="E17" s="320"/>
      <c r="F17" s="320"/>
      <c r="G17" s="320"/>
      <c r="H17" s="320"/>
      <c r="I17" s="320"/>
      <c r="J17" s="320"/>
    </row>
    <row r="18" spans="1:10" x14ac:dyDescent="0.2">
      <c r="A18" s="320"/>
      <c r="B18" s="320"/>
      <c r="C18" s="320"/>
      <c r="D18" s="320"/>
      <c r="E18" s="320"/>
      <c r="F18" s="320"/>
      <c r="G18" s="320"/>
      <c r="H18" s="320"/>
      <c r="I18" s="320"/>
      <c r="J18" s="320"/>
    </row>
    <row r="19" spans="1:10" x14ac:dyDescent="0.2">
      <c r="A19" s="320"/>
      <c r="B19" s="320"/>
      <c r="C19" s="320"/>
      <c r="D19" s="320"/>
      <c r="E19" s="320"/>
      <c r="F19" s="320"/>
      <c r="G19" s="320"/>
      <c r="H19" s="320"/>
      <c r="I19" s="320"/>
      <c r="J19" s="320"/>
    </row>
    <row r="20" spans="1:10" ht="58.5" customHeight="1" x14ac:dyDescent="0.2">
      <c r="A20" s="320"/>
      <c r="B20" s="320"/>
      <c r="C20" s="320"/>
      <c r="D20" s="320"/>
      <c r="E20" s="320"/>
      <c r="F20" s="320"/>
      <c r="G20" s="320"/>
      <c r="H20" s="320"/>
      <c r="I20" s="320"/>
      <c r="J20" s="320"/>
    </row>
    <row r="21" spans="1:10" ht="60.75" customHeight="1" x14ac:dyDescent="0.2">
      <c r="A21" s="320"/>
      <c r="B21" s="320"/>
      <c r="C21" s="320"/>
      <c r="D21" s="320"/>
      <c r="E21" s="320"/>
      <c r="F21" s="320"/>
      <c r="G21" s="320"/>
      <c r="H21" s="320"/>
      <c r="I21" s="320"/>
      <c r="J21" s="320"/>
    </row>
    <row r="22" spans="1:10" ht="58.5" customHeight="1" x14ac:dyDescent="0.2">
      <c r="A22" s="320"/>
      <c r="B22" s="320"/>
      <c r="C22" s="320"/>
      <c r="D22" s="320"/>
      <c r="E22" s="320"/>
      <c r="F22" s="320"/>
      <c r="G22" s="320"/>
      <c r="H22" s="320"/>
      <c r="I22" s="320"/>
      <c r="J22" s="320"/>
    </row>
    <row r="23" spans="1:10" ht="52.5" customHeight="1" x14ac:dyDescent="0.2">
      <c r="A23" s="320"/>
      <c r="B23" s="320"/>
      <c r="C23" s="320"/>
      <c r="D23" s="320"/>
      <c r="E23" s="320"/>
      <c r="F23" s="320"/>
      <c r="G23" s="320"/>
      <c r="H23" s="320"/>
      <c r="I23" s="320"/>
      <c r="J23" s="320"/>
    </row>
    <row r="24" spans="1:10" x14ac:dyDescent="0.2">
      <c r="A24" s="320"/>
      <c r="B24" s="320"/>
      <c r="C24" s="320"/>
      <c r="D24" s="320"/>
      <c r="E24" s="320"/>
      <c r="F24" s="320"/>
      <c r="G24" s="320"/>
      <c r="H24" s="320"/>
      <c r="I24" s="320"/>
      <c r="J24" s="320"/>
    </row>
    <row r="25" spans="1:10" x14ac:dyDescent="0.2">
      <c r="A25" s="320"/>
      <c r="B25" s="320"/>
      <c r="C25" s="320"/>
      <c r="D25" s="320"/>
      <c r="E25" s="320"/>
      <c r="F25" s="320"/>
      <c r="G25" s="320"/>
      <c r="H25" s="320"/>
      <c r="I25" s="320"/>
      <c r="J25" s="320"/>
    </row>
    <row r="26" spans="1:10" x14ac:dyDescent="0.2">
      <c r="A26" s="320"/>
      <c r="B26" s="320"/>
      <c r="C26" s="320"/>
      <c r="D26" s="320"/>
      <c r="E26" s="320"/>
      <c r="F26" s="320"/>
      <c r="G26" s="320"/>
      <c r="H26" s="320"/>
      <c r="I26" s="320"/>
      <c r="J26" s="320"/>
    </row>
    <row r="27" spans="1:10" ht="71.25" customHeight="1" x14ac:dyDescent="0.2">
      <c r="A27" s="320"/>
      <c r="B27" s="320"/>
      <c r="C27" s="320"/>
      <c r="D27" s="320"/>
      <c r="E27" s="320"/>
      <c r="F27" s="320"/>
      <c r="G27" s="320"/>
      <c r="H27" s="320"/>
      <c r="I27" s="320"/>
      <c r="J27" s="320"/>
    </row>
    <row r="28" spans="1:10" ht="42.75" customHeight="1" x14ac:dyDescent="0.2">
      <c r="A28" s="320"/>
      <c r="B28" s="320"/>
      <c r="C28" s="320"/>
      <c r="D28" s="320"/>
      <c r="E28" s="320"/>
      <c r="F28" s="320"/>
      <c r="G28" s="320"/>
      <c r="H28" s="320"/>
      <c r="I28" s="320"/>
      <c r="J28" s="320"/>
    </row>
    <row r="29" spans="1:10" ht="43.5" customHeight="1" x14ac:dyDescent="0.2">
      <c r="A29" s="320"/>
      <c r="B29" s="320"/>
      <c r="C29" s="320"/>
      <c r="D29" s="320"/>
      <c r="E29" s="320"/>
      <c r="F29" s="320"/>
      <c r="G29" s="320"/>
      <c r="H29" s="320"/>
      <c r="I29" s="320"/>
      <c r="J29" s="320"/>
    </row>
    <row r="30" spans="1:10" ht="222" customHeight="1" x14ac:dyDescent="0.2">
      <c r="A30" s="320"/>
      <c r="B30" s="320"/>
      <c r="C30" s="320"/>
      <c r="D30" s="320"/>
      <c r="E30" s="320"/>
      <c r="F30" s="320"/>
      <c r="G30" s="320"/>
      <c r="H30" s="320"/>
      <c r="I30" s="320"/>
      <c r="J30" s="320"/>
    </row>
  </sheetData>
  <mergeCells count="1">
    <mergeCell ref="A1:J3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d8745bc5-821e-4205-946a-621c2da728c8"/>
    <ds:schemaRef ds:uri="http://schemas.microsoft.com/office/2006/metadata/properties"/>
    <ds:schemaRef ds:uri="http://purl.org/dc/terms/"/>
    <ds:schemaRef ds:uri="22baa3bd-a2fa-4ea9-9ebb-3a9c6a55952b"/>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Nikša Sinčić</cp:lastModifiedBy>
  <cp:lastPrinted>2018-04-25T06:49:36Z</cp:lastPrinted>
  <dcterms:created xsi:type="dcterms:W3CDTF">2008-10-17T11:51:54Z</dcterms:created>
  <dcterms:modified xsi:type="dcterms:W3CDTF">2021-03-29T06:21:08Z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