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ThisWorkbook" defaultThemeVersion="124226"/>
  <bookViews>
    <workbookView xWindow="0" yWindow="255" windowWidth="15570" windowHeight="11760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GENERAL!$A$1:$I$62</definedName>
    <definedName name="_xlnm.Print_Area" localSheetId="2">PL!$A$1:$F$72</definedName>
  </definedNames>
  <calcPr calcId="125725"/>
</workbook>
</file>

<file path=xl/calcChain.xml><?xml version="1.0" encoding="utf-8"?>
<calcChain xmlns="http://schemas.openxmlformats.org/spreadsheetml/2006/main">
  <c r="D45" i="18"/>
  <c r="C45"/>
  <c r="K14" i="17"/>
  <c r="C100" i="19" l="1"/>
  <c r="C90"/>
  <c r="C86"/>
  <c r="C82"/>
  <c r="C79"/>
  <c r="C72"/>
  <c r="C69" s="1"/>
  <c r="C56"/>
  <c r="C49"/>
  <c r="C41"/>
  <c r="C35"/>
  <c r="C26"/>
  <c r="C16"/>
  <c r="C9"/>
  <c r="C40" l="1"/>
  <c r="C114"/>
  <c r="C8"/>
  <c r="C66" s="1"/>
  <c r="J14" i="17"/>
  <c r="D119" i="19"/>
  <c r="C119"/>
  <c r="K21" i="17"/>
  <c r="K23" s="1"/>
  <c r="J21"/>
  <c r="J23" s="1"/>
  <c r="C115" i="19" l="1"/>
  <c r="D118"/>
  <c r="C118"/>
  <c r="C18" i="20" l="1"/>
  <c r="C31" l="1"/>
  <c r="C44" l="1"/>
  <c r="C46" s="1"/>
  <c r="C27"/>
  <c r="C13"/>
  <c r="C19" s="1"/>
  <c r="C32" l="1"/>
  <c r="C33"/>
  <c r="C47" l="1"/>
  <c r="C48"/>
  <c r="C51"/>
  <c r="C50"/>
  <c r="C52" l="1"/>
  <c r="D27" l="1"/>
  <c r="D31" l="1"/>
  <c r="D33" l="1"/>
  <c r="D32"/>
  <c r="D13" l="1"/>
  <c r="D18"/>
  <c r="D19" l="1"/>
  <c r="D44" l="1"/>
  <c r="D46" s="1"/>
  <c r="D51" l="1"/>
  <c r="D48"/>
  <c r="D47"/>
  <c r="D50"/>
  <c r="D52" l="1"/>
  <c r="C7" i="18" l="1"/>
  <c r="E57" l="1"/>
  <c r="E66" s="1"/>
  <c r="D57" l="1"/>
  <c r="D66" s="1"/>
  <c r="C57" l="1"/>
  <c r="C66" s="1"/>
  <c r="F57" l="1"/>
  <c r="F66" s="1"/>
  <c r="C33" l="1"/>
  <c r="D33" l="1"/>
  <c r="C27" l="1"/>
  <c r="C42" s="1"/>
  <c r="C16" l="1"/>
  <c r="C22"/>
  <c r="D27"/>
  <c r="D22" l="1"/>
  <c r="D16" l="1"/>
  <c r="C12" l="1"/>
  <c r="C10" s="1"/>
  <c r="C43" s="1"/>
  <c r="C44" s="1"/>
  <c r="C48" s="1"/>
  <c r="C49" l="1"/>
  <c r="C56" s="1"/>
  <c r="C67" s="1"/>
  <c r="C50"/>
  <c r="D12"/>
  <c r="D10" s="1"/>
  <c r="D43" s="1"/>
  <c r="D7" l="1"/>
  <c r="D42" s="1"/>
  <c r="D44" s="1"/>
  <c r="D48" s="1"/>
  <c r="D50" l="1"/>
  <c r="D49"/>
  <c r="D56" s="1"/>
  <c r="D67" s="1"/>
  <c r="E33" l="1"/>
  <c r="E16" l="1"/>
  <c r="E7"/>
  <c r="F33"/>
  <c r="F16"/>
  <c r="F7" l="1"/>
  <c r="F22"/>
  <c r="E22"/>
  <c r="E27"/>
  <c r="E42" s="1"/>
  <c r="F27" l="1"/>
  <c r="F42" s="1"/>
  <c r="E12" l="1"/>
  <c r="E10" s="1"/>
  <c r="E43" s="1"/>
  <c r="F12"/>
  <c r="F10" s="1"/>
  <c r="F43" s="1"/>
  <c r="F44" l="1"/>
  <c r="F48" s="1"/>
  <c r="F45"/>
  <c r="E44"/>
  <c r="E48" s="1"/>
  <c r="E45"/>
  <c r="E50" l="1"/>
  <c r="E49"/>
  <c r="E56" s="1"/>
  <c r="E67" s="1"/>
  <c r="F49"/>
  <c r="F56" s="1"/>
  <c r="F67" s="1"/>
  <c r="F50"/>
</calcChain>
</file>

<file path=xl/sharedStrings.xml><?xml version="1.0" encoding="utf-8"?>
<sst xmlns="http://schemas.openxmlformats.org/spreadsheetml/2006/main" count="351" uniqueCount="313">
  <si>
    <t xml:space="preserve">   3. Goodwill</t>
  </si>
  <si>
    <t>MB:</t>
  </si>
  <si>
    <t>Telefaks:</t>
  </si>
  <si>
    <t/>
  </si>
  <si>
    <t>3</t>
  </si>
  <si>
    <t>4</t>
  </si>
  <si>
    <t>01414887</t>
  </si>
  <si>
    <t>080266256</t>
  </si>
  <si>
    <t>81793146560</t>
  </si>
  <si>
    <t>Hrvatski Telekom d.d.</t>
  </si>
  <si>
    <t>Zagreb</t>
  </si>
  <si>
    <t>ir@t.ht.hr</t>
  </si>
  <si>
    <t>Grad Zagreb</t>
  </si>
  <si>
    <t>6110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</si>
  <si>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</si>
  <si>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</si>
  <si>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</si>
  <si>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</si>
  <si>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</si>
  <si>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</si>
  <si>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</si>
  <si>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</si>
  <si>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</si>
  <si>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</si>
  <si>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</si>
  <si>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</si>
  <si>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</si>
  <si>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</si>
  <si>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</si>
  <si>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</si>
  <si>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</si>
  <si>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</si>
  <si>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</si>
  <si>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</si>
  <si>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</si>
  <si>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</si>
  <si>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</si>
  <si>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</si>
  <si>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Documentation for publishing:</t>
  </si>
  <si>
    <t>1. Audited annual financial statements</t>
  </si>
  <si>
    <t>2. Statement of persons responsible for the drawing-up of financial statements</t>
  </si>
  <si>
    <t>3. Report of the Management Board on the Company Status</t>
  </si>
  <si>
    <t>L.S.</t>
  </si>
  <si>
    <t>(signature of the person authorized to represent the company)</t>
  </si>
  <si>
    <t>to</t>
  </si>
  <si>
    <t>Company: Hrvatski Telekom d.d._____________________________________________________________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</si>
  <si>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</si>
  <si>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</si>
  <si>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</si>
  <si>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</si>
  <si>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</si>
  <si>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</si>
  <si>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</si>
  <si>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>I. INTANGIBLE ASSETS (004 do 009)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</si>
  <si>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</si>
  <si>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</si>
  <si>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</si>
  <si>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</si>
  <si>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</si>
  <si>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>II. PROPERTY, PLANT AND EQUIPMENT (011 do 019)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</si>
  <si>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</si>
  <si>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</si>
  <si>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</si>
  <si>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</si>
  <si>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</si>
  <si>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</si>
  <si>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</si>
  <si>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</si>
  <si>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</si>
  <si>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>III. NON-CURRENT FINANCIAL ASSETS (021 do 028)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</si>
  <si>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</si>
  <si>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</si>
  <si>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</si>
  <si>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</si>
  <si>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</si>
  <si>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</si>
  <si>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</si>
  <si>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</si>
  <si>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>IV. RECEIVABLES (030 do 032)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</si>
  <si>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</si>
  <si>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</si>
  <si>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</si>
  <si>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</si>
  <si>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</si>
  <si>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>I. INVENTORIES (036 do 042)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</si>
  <si>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</si>
  <si>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</si>
  <si>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</si>
  <si>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</si>
  <si>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</si>
  <si>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</si>
  <si>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</si>
  <si>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</si>
  <si>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</si>
  <si>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</si>
  <si>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</si>
  <si>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</si>
  <si>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</si>
  <si>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</si>
  <si>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>III. CURRENT FINANCIAL ASSETS (051 do 057)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</si>
  <si>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</si>
  <si>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</si>
  <si>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</si>
  <si>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</si>
  <si>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</si>
  <si>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</si>
  <si>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</si>
  <si>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</si>
  <si>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</si>
  <si>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</si>
  <si>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</si>
  <si>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</si>
  <si>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</si>
  <si>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</si>
  <si>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</si>
  <si>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</si>
  <si>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</si>
  <si>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</si>
  <si>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</si>
  <si>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</si>
  <si>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</si>
  <si>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</si>
  <si>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</si>
  <si>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</si>
  <si>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</si>
  <si>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</si>
  <si>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>C)  NON-CURRENT LIABILITIES (084 do 092)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</si>
  <si>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</si>
  <si>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</si>
  <si>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</si>
  <si>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</si>
  <si>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</si>
  <si>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</si>
  <si>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</si>
  <si>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</si>
  <si>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</si>
  <si>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>D)  CURRENT LIABILITIES (094 do 105)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</si>
  <si>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</si>
  <si>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</si>
  <si>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</si>
  <si>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</si>
  <si>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</si>
  <si>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</si>
  <si>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</si>
  <si>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</si>
  <si>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</si>
  <si>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</si>
  <si>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</si>
  <si>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</si>
  <si>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</si>
  <si>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Company: Hrvatski Telekom d.d. _____________________________________________________________</t>
  </si>
  <si>
    <t>I. OPERATING INCOME (112 do 113)</t>
  </si>
  <si>
    <t xml:space="preserve">   1. Rendering of services</t>
  </si>
  <si>
    <t xml:space="preserve">   2. Other operating income</t>
  </si>
  <si>
    <t>II. OPERATING COSTS (115+116+120+124+125+126+129+130)</t>
  </si>
  <si>
    <t xml:space="preserve">   1. Change in inventories of work in progress</t>
  </si>
  <si>
    <t xml:space="preserve">   2. Material expenses (117 do 119)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</si>
  <si>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</si>
  <si>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</si>
  <si>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</si>
  <si>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3. Employee benefits expenses (121 do 123)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</si>
  <si>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</si>
  <si>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</si>
  <si>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</si>
  <si>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</si>
  <si>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</si>
  <si>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</si>
  <si>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</si>
  <si>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</si>
  <si>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</si>
  <si>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</si>
  <si>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>III. FINANCIAL INCOME (132 do 136)</t>
  </si>
  <si>
    <t xml:space="preserve">     1. Interest, foreign exchange differences, dividens and similar income from related parties</t>
  </si>
  <si>
    <t xml:space="preserve">     2. Interest, foreign exchange differences, dividens and similar income from third parties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</si>
  <si>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</si>
  <si>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</si>
  <si>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</si>
  <si>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>IV. FINANCIAL EXPENSES (138 do 141)</t>
  </si>
  <si>
    <t xml:space="preserve">    1. Interest, foreign exchange differences, dividens and similar income from related parties</t>
  </si>
  <si>
    <t xml:space="preserve">    2. Interest, foreign exchange differences, dividens and similar income from third parties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</si>
  <si>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</si>
  <si>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</si>
  <si>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</si>
  <si>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</si>
  <si>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</si>
  <si>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</si>
  <si>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</si>
  <si>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</si>
  <si>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</si>
  <si>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</si>
  <si>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</si>
  <si>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</si>
  <si>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</si>
  <si>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</si>
  <si>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</si>
  <si>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</si>
  <si>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</si>
  <si>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</si>
  <si>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</si>
  <si>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</si>
  <si>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</si>
  <si>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</si>
  <si>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</si>
  <si>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</si>
  <si>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</si>
  <si>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</si>
  <si>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</si>
  <si>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</si>
  <si>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</si>
  <si>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</si>
  <si>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IV. NET OTHER COMPREHENSIVE INCOME FOR THE PERIOD (158 TO 166)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</si>
  <si>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</si>
  <si>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</si>
  <si>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</si>
  <si>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</si>
  <si>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</si>
  <si>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</si>
  <si>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</si>
  <si>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</si>
  <si>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</si>
  <si>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</si>
  <si>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</si>
  <si>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</si>
  <si>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</si>
  <si>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</si>
  <si>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</si>
  <si>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</si>
  <si>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</si>
  <si>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</si>
  <si>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</si>
  <si>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</si>
  <si>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</si>
  <si>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</si>
  <si>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</si>
  <si>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</si>
  <si>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</si>
  <si>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</si>
  <si>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</si>
  <si>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</si>
  <si>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</si>
  <si>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</si>
  <si>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</si>
  <si>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</si>
  <si>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</si>
  <si>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</si>
  <si>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</si>
  <si>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</si>
  <si>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</si>
  <si>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</si>
  <si>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</si>
  <si>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</si>
  <si>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</si>
  <si>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</si>
  <si>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</si>
  <si>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</si>
  <si>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</si>
  <si>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</si>
  <si>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</si>
  <si>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</si>
  <si>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</si>
  <si>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</si>
  <si>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</si>
  <si>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</si>
  <si>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</si>
  <si>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</si>
  <si>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</si>
  <si>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</si>
  <si>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</si>
  <si>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</si>
  <si>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</si>
  <si>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</si>
  <si>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</si>
  <si>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</si>
  <si>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</si>
  <si>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</si>
  <si>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</si>
  <si>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</si>
  <si>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</si>
  <si>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</si>
  <si>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</si>
  <si>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</si>
  <si>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</si>
  <si>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</si>
  <si>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11. Foreign exchenge differences ffrom foreign investments</t>
  </si>
  <si>
    <t>STATEMENT OF CHANGES IN EQUITY</t>
  </si>
  <si>
    <t>Balance Sheet</t>
  </si>
  <si>
    <t>Cash flow statement - indirect method</t>
  </si>
  <si>
    <t>YES</t>
  </si>
  <si>
    <t>Iskon Internet d.d.</t>
  </si>
  <si>
    <t>Garićgradska 18, Zagreb</t>
  </si>
  <si>
    <t>0629529</t>
  </si>
  <si>
    <t>KDS d.o.o.</t>
  </si>
  <si>
    <t>Vukovarska 5, Čakovec</t>
  </si>
  <si>
    <t>1117645</t>
  </si>
  <si>
    <t>COMBIS d.o.o.</t>
  </si>
  <si>
    <t>Baštijanova 52/a, Zagreb</t>
  </si>
  <si>
    <t>3609103</t>
  </si>
  <si>
    <t xml:space="preserve">  9. Other revaluation</t>
  </si>
  <si>
    <t>Quarterly financial statements TFI-POD</t>
  </si>
  <si>
    <t xml:space="preserve">   2. Depreciation, amortisation and write down </t>
  </si>
  <si>
    <t>E-tours d.o.o. putnička agencija</t>
  </si>
  <si>
    <t>1526634</t>
  </si>
  <si>
    <t>Roberta Frangeša Mihanovića 9</t>
  </si>
  <si>
    <t>OT-OPTIMA TELEKOM d.d.</t>
  </si>
  <si>
    <t>Bani 75a, Zagreb</t>
  </si>
  <si>
    <t>0820431</t>
  </si>
  <si>
    <t>Roberta Frangeša Mihanovića 9, Zagreb</t>
  </si>
  <si>
    <t xml:space="preserve"> 04659511</t>
  </si>
  <si>
    <t>01.01.2018.</t>
  </si>
  <si>
    <t>HT holding d.o.o.</t>
  </si>
  <si>
    <t>30.09.2018.</t>
  </si>
  <si>
    <t>as of 30.09.2018.</t>
  </si>
  <si>
    <t>period 01.01.2018. to 30.09.2018.</t>
  </si>
</sst>
</file>

<file path=xl/styles.xml><?xml version="1.0" encoding="utf-8"?>
<styleSheet xmlns="http://schemas.openxmlformats.org/spreadsheetml/2006/main">
  <numFmts count="1"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6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02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6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7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8" xfId="3" applyFont="1" applyBorder="1" applyAlignment="1" applyProtection="1">
      <protection hidden="1"/>
    </xf>
    <xf numFmtId="0" fontId="7" fillId="0" borderId="8" xfId="3" applyFont="1" applyBorder="1" applyAlignment="1"/>
    <xf numFmtId="0" fontId="18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164" fontId="20" fillId="0" borderId="5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7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7" fillId="0" borderId="9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7" fillId="0" borderId="7" xfId="3" applyFont="1" applyBorder="1" applyAlignment="1"/>
    <xf numFmtId="0" fontId="7" fillId="0" borderId="13" xfId="3" applyFont="1" applyBorder="1" applyAlignment="1"/>
    <xf numFmtId="0" fontId="5" fillId="0" borderId="14" xfId="3" applyFont="1" applyFill="1" applyBorder="1" applyAlignment="1" applyProtection="1">
      <alignment horizontal="left" vertical="center" wrapText="1"/>
      <protection hidden="1"/>
    </xf>
    <xf numFmtId="0" fontId="7" fillId="0" borderId="14" xfId="3" applyFont="1" applyBorder="1" applyAlignment="1" applyProtection="1">
      <alignment horizontal="left" vertical="center" wrapText="1"/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4" xfId="3" applyFont="1" applyFill="1" applyBorder="1" applyAlignment="1" applyProtection="1">
      <protection hidden="1"/>
    </xf>
    <xf numFmtId="0" fontId="7" fillId="0" borderId="14" xfId="3" applyFont="1" applyBorder="1" applyAlignment="1" applyProtection="1">
      <alignment wrapText="1"/>
      <protection hidden="1"/>
    </xf>
    <xf numFmtId="0" fontId="7" fillId="0" borderId="14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7" fillId="0" borderId="14" xfId="3" applyFont="1" applyBorder="1" applyAlignment="1" applyProtection="1">
      <alignment horizontal="left" vertical="top" wrapText="1"/>
      <protection hidden="1"/>
    </xf>
    <xf numFmtId="49" fontId="4" fillId="0" borderId="14" xfId="3" applyNumberFormat="1" applyFont="1" applyBorder="1" applyAlignment="1" applyProtection="1">
      <alignment horizontal="center" vertical="center"/>
      <protection locked="0" hidden="1"/>
    </xf>
    <xf numFmtId="0" fontId="7" fillId="0" borderId="14" xfId="3" applyFont="1" applyBorder="1" applyAlignment="1" applyProtection="1">
      <alignment horizontal="left"/>
      <protection hidden="1"/>
    </xf>
    <xf numFmtId="0" fontId="7" fillId="0" borderId="13" xfId="3" applyFont="1" applyBorder="1" applyAlignment="1" applyProtection="1">
      <protection hidden="1"/>
    </xf>
    <xf numFmtId="0" fontId="7" fillId="0" borderId="14" xfId="3" applyFont="1" applyFill="1" applyBorder="1" applyAlignment="1" applyProtection="1">
      <alignment vertical="center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15" xfId="3" applyFont="1" applyBorder="1" applyAlignment="1" applyProtection="1"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49" fontId="4" fillId="2" borderId="10" xfId="0" applyNumberFormat="1" applyFont="1" applyFill="1" applyBorder="1" applyAlignment="1" applyProtection="1">
      <alignment horizontal="right" vertical="center"/>
      <protection locked="0" hidden="1"/>
    </xf>
    <xf numFmtId="3" fontId="1" fillId="0" borderId="0" xfId="0" applyNumberFormat="1" applyFont="1" applyFill="1"/>
    <xf numFmtId="3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hidden="1"/>
    </xf>
    <xf numFmtId="0" fontId="17" fillId="0" borderId="21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left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7" fillId="0" borderId="0" xfId="3" applyFont="1" applyAlignment="1" applyProtection="1">
      <alignment vertical="top"/>
      <protection hidden="1"/>
    </xf>
    <xf numFmtId="0" fontId="16" fillId="0" borderId="0" xfId="3" applyFont="1" applyBorder="1" applyAlignment="1" applyProtection="1">
      <alignment vertical="center"/>
      <protection hidden="1"/>
    </xf>
    <xf numFmtId="0" fontId="16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left" vertical="top" indent="2"/>
      <protection hidden="1"/>
    </xf>
    <xf numFmtId="0" fontId="5" fillId="0" borderId="0" xfId="0" applyFont="1" applyAlignment="1" applyProtection="1">
      <alignment horizontal="left" vertical="top" wrapText="1" indent="2"/>
      <protection hidden="1"/>
    </xf>
    <xf numFmtId="3" fontId="17" fillId="0" borderId="1" xfId="0" applyNumberFormat="1" applyFont="1" applyFill="1" applyBorder="1" applyAlignment="1" applyProtection="1">
      <alignment vertical="center"/>
      <protection locked="0"/>
    </xf>
    <xf numFmtId="3" fontId="17" fillId="0" borderId="4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3" fontId="12" fillId="0" borderId="0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top" wrapText="1"/>
    </xf>
    <xf numFmtId="3" fontId="8" fillId="0" borderId="22" xfId="0" applyNumberFormat="1" applyFont="1" applyFill="1" applyBorder="1" applyAlignment="1" applyProtection="1">
      <alignment vertical="center" wrapText="1"/>
      <protection hidden="1"/>
    </xf>
    <xf numFmtId="3" fontId="8" fillId="0" borderId="11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17" fillId="0" borderId="9" xfId="0" applyNumberFormat="1" applyFont="1" applyFill="1" applyBorder="1" applyAlignment="1">
      <alignment vertical="center"/>
    </xf>
    <xf numFmtId="3" fontId="17" fillId="0" borderId="9" xfId="0" applyNumberFormat="1" applyFont="1" applyFill="1" applyBorder="1"/>
    <xf numFmtId="0" fontId="17" fillId="0" borderId="0" xfId="0" applyFont="1" applyFill="1"/>
    <xf numFmtId="4" fontId="0" fillId="0" borderId="0" xfId="0" applyNumberFormat="1" applyFill="1"/>
    <xf numFmtId="4" fontId="0" fillId="0" borderId="0" xfId="0" applyNumberFormat="1"/>
    <xf numFmtId="3" fontId="4" fillId="0" borderId="21" xfId="0" applyNumberFormat="1" applyFont="1" applyFill="1" applyBorder="1" applyAlignment="1">
      <alignment horizontal="left" vertical="center" wrapText="1"/>
    </xf>
    <xf numFmtId="3" fontId="25" fillId="0" borderId="7" xfId="0" applyNumberFormat="1" applyFont="1" applyFill="1" applyBorder="1" applyAlignment="1">
      <alignment horizontal="left" vertical="center" wrapText="1"/>
    </xf>
    <xf numFmtId="3" fontId="25" fillId="0" borderId="28" xfId="0" applyNumberFormat="1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 applyProtection="1">
      <alignment vertical="center"/>
      <protection locked="0"/>
    </xf>
    <xf numFmtId="3" fontId="8" fillId="0" borderId="18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2" borderId="18" xfId="0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4" fontId="5" fillId="0" borderId="0" xfId="0" applyNumberFormat="1" applyFont="1" applyFill="1"/>
    <xf numFmtId="4" fontId="4" fillId="0" borderId="1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hidden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horizontal="right" vertical="center"/>
      <protection locked="0" hidden="1"/>
    </xf>
    <xf numFmtId="4" fontId="26" fillId="0" borderId="0" xfId="0" applyNumberFormat="1" applyFont="1" applyFill="1"/>
    <xf numFmtId="4" fontId="2" fillId="0" borderId="1" xfId="2" applyNumberFormat="1" applyFont="1" applyFill="1" applyBorder="1" applyAlignment="1" applyProtection="1">
      <alignment vertical="center"/>
      <protection hidden="1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0" fontId="12" fillId="0" borderId="26" xfId="3" applyFont="1" applyBorder="1" applyAlignment="1"/>
    <xf numFmtId="0" fontId="12" fillId="0" borderId="7" xfId="3" applyFont="1" applyBorder="1" applyAlignment="1"/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0" fontId="4" fillId="0" borderId="2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4" fillId="0" borderId="17" xfId="3" applyFont="1" applyFill="1" applyBorder="1" applyAlignment="1" applyProtection="1">
      <alignment horizontal="left" vertical="center"/>
      <protection locked="0" hidden="1"/>
    </xf>
    <xf numFmtId="49" fontId="4" fillId="0" borderId="2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4" fillId="2" borderId="25" xfId="0" applyFont="1" applyFill="1" applyBorder="1" applyAlignment="1" applyProtection="1">
      <alignment horizontal="right" vertical="center"/>
      <protection locked="0" hidden="1"/>
    </xf>
    <xf numFmtId="0" fontId="4" fillId="2" borderId="16" xfId="0" applyFont="1" applyFill="1" applyBorder="1" applyAlignment="1" applyProtection="1">
      <alignment horizontal="right" vertical="center"/>
      <protection hidden="1"/>
    </xf>
    <xf numFmtId="0" fontId="4" fillId="2" borderId="17" xfId="0" applyFont="1" applyFill="1" applyBorder="1" applyAlignment="1" applyProtection="1">
      <alignment horizontal="right" vertical="center"/>
      <protection hidden="1"/>
    </xf>
    <xf numFmtId="0" fontId="4" fillId="2" borderId="16" xfId="0" applyFont="1" applyFill="1" applyBorder="1" applyAlignment="1" applyProtection="1">
      <alignment horizontal="right" vertical="center"/>
      <protection locked="0" hidden="1"/>
    </xf>
    <xf numFmtId="0" fontId="4" fillId="2" borderId="17" xfId="0" applyFont="1" applyFill="1" applyBorder="1" applyAlignment="1" applyProtection="1">
      <alignment horizontal="right" vertical="center"/>
      <protection locked="0" hidden="1"/>
    </xf>
    <xf numFmtId="0" fontId="7" fillId="0" borderId="16" xfId="3" applyFont="1" applyFill="1" applyBorder="1" applyAlignment="1"/>
    <xf numFmtId="0" fontId="7" fillId="0" borderId="17" xfId="3" applyFont="1" applyFill="1" applyBorder="1" applyAlignment="1"/>
    <xf numFmtId="49" fontId="4" fillId="2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49" fontId="4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 vertical="top"/>
      <protection hidden="1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0" fontId="16" fillId="0" borderId="0" xfId="3" applyFont="1" applyAlignment="1" applyProtection="1">
      <alignment horizontal="left"/>
      <protection hidden="1"/>
    </xf>
    <xf numFmtId="0" fontId="0" fillId="0" borderId="0" xfId="3" applyFont="1" applyAlignment="1"/>
    <xf numFmtId="0" fontId="24" fillId="0" borderId="0" xfId="0" applyFont="1" applyAlignment="1" applyProtection="1">
      <alignment horizontal="left"/>
      <protection hidden="1"/>
    </xf>
    <xf numFmtId="0" fontId="23" fillId="0" borderId="0" xfId="0" applyFont="1" applyAlignment="1"/>
    <xf numFmtId="0" fontId="16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7" xfId="3" applyFont="1" applyBorder="1" applyAlignment="1" applyProtection="1">
      <alignment horizontal="center"/>
      <protection hidden="1"/>
    </xf>
    <xf numFmtId="49" fontId="15" fillId="0" borderId="25" xfId="1" applyNumberFormat="1" applyFont="1" applyFill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0" fontId="7" fillId="0" borderId="17" xfId="3" applyFont="1" applyFill="1" applyBorder="1" applyAlignment="1">
      <alignment horizontal="left" vertical="center"/>
    </xf>
    <xf numFmtId="0" fontId="24" fillId="0" borderId="0" xfId="3" applyFont="1" applyAlignment="1" applyProtection="1">
      <alignment horizontal="left"/>
      <protection hidden="1"/>
    </xf>
    <xf numFmtId="0" fontId="17" fillId="0" borderId="0" xfId="3" applyFont="1" applyAlignment="1"/>
    <xf numFmtId="0" fontId="4" fillId="2" borderId="2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16" xfId="0" applyFont="1" applyBorder="1" applyAlignment="1"/>
    <xf numFmtId="0" fontId="5" fillId="0" borderId="16" xfId="0" applyFont="1" applyBorder="1" applyAlignment="1" applyProtection="1">
      <protection locked="0"/>
    </xf>
    <xf numFmtId="49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0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Alignment="1">
      <alignment horizontal="center"/>
    </xf>
    <xf numFmtId="0" fontId="6" fillId="2" borderId="25" xfId="1" applyFill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4" fillId="0" borderId="17" xfId="0" applyFont="1" applyBorder="1" applyAlignment="1" applyProtection="1">
      <protection locked="0"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49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25" xfId="3" applyFont="1" applyFill="1" applyBorder="1" applyAlignment="1" applyProtection="1">
      <alignment horizontal="right" vertical="center"/>
      <protection locked="0"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5" fillId="0" borderId="16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@t.ht.hr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2"/>
  <sheetViews>
    <sheetView tabSelected="1" view="pageBreakPreview" topLeftCell="A10" zoomScale="110" zoomScaleNormal="100" zoomScaleSheetLayoutView="100" workbookViewId="0">
      <selection activeCell="E10" sqref="E10"/>
    </sheetView>
  </sheetViews>
  <sheetFormatPr defaultRowHeight="12.75"/>
  <cols>
    <col min="1" max="1" width="9.140625" style="145"/>
    <col min="2" max="2" width="13" style="145" customWidth="1"/>
    <col min="3" max="6" width="9.140625" style="9"/>
    <col min="7" max="7" width="15.140625" style="9" customWidth="1"/>
    <col min="8" max="8" width="19.28515625" style="9" customWidth="1"/>
    <col min="9" max="9" width="14.42578125" style="9" customWidth="1"/>
    <col min="10" max="16384" width="9.140625" style="9"/>
  </cols>
  <sheetData>
    <row r="1" spans="1:12" ht="15.75">
      <c r="A1" s="196" t="s">
        <v>29</v>
      </c>
      <c r="B1" s="197"/>
      <c r="C1" s="197"/>
      <c r="D1" s="64"/>
      <c r="E1" s="64"/>
      <c r="F1" s="64"/>
      <c r="G1" s="64"/>
      <c r="H1" s="64"/>
      <c r="I1" s="65"/>
      <c r="J1" s="8"/>
      <c r="K1" s="8"/>
      <c r="L1" s="8"/>
    </row>
    <row r="2" spans="1:12">
      <c r="A2" s="275" t="s">
        <v>30</v>
      </c>
      <c r="B2" s="276"/>
      <c r="C2" s="276"/>
      <c r="D2" s="277"/>
      <c r="E2" s="83" t="s">
        <v>308</v>
      </c>
      <c r="F2" s="10"/>
      <c r="G2" s="11" t="s">
        <v>44</v>
      </c>
      <c r="H2" s="83" t="s">
        <v>310</v>
      </c>
      <c r="I2" s="66"/>
      <c r="J2" s="8"/>
      <c r="K2" s="8"/>
      <c r="L2" s="8"/>
    </row>
    <row r="3" spans="1:12">
      <c r="A3" s="12"/>
      <c r="B3" s="12"/>
      <c r="C3" s="12"/>
      <c r="D3" s="12"/>
      <c r="E3" s="13"/>
      <c r="F3" s="13"/>
      <c r="G3" s="12"/>
      <c r="H3" s="12"/>
      <c r="I3" s="67"/>
      <c r="J3" s="8"/>
      <c r="K3" s="8"/>
      <c r="L3" s="8"/>
    </row>
    <row r="4" spans="1:12" ht="15.75">
      <c r="A4" s="278" t="s">
        <v>298</v>
      </c>
      <c r="B4" s="279"/>
      <c r="C4" s="279"/>
      <c r="D4" s="279"/>
      <c r="E4" s="279"/>
      <c r="F4" s="279"/>
      <c r="G4" s="279"/>
      <c r="H4" s="279"/>
      <c r="I4" s="280"/>
      <c r="J4" s="8"/>
      <c r="K4" s="8"/>
      <c r="L4" s="8"/>
    </row>
    <row r="5" spans="1:12">
      <c r="A5" s="14"/>
      <c r="B5" s="14"/>
      <c r="C5" s="14"/>
      <c r="D5" s="14"/>
      <c r="E5" s="15"/>
      <c r="F5" s="68"/>
      <c r="G5" s="16"/>
      <c r="H5" s="17"/>
      <c r="I5" s="69"/>
      <c r="J5" s="8"/>
      <c r="K5" s="8"/>
      <c r="L5" s="8"/>
    </row>
    <row r="6" spans="1:12">
      <c r="A6" s="234" t="s">
        <v>14</v>
      </c>
      <c r="B6" s="235"/>
      <c r="C6" s="244" t="s">
        <v>6</v>
      </c>
      <c r="D6" s="245"/>
      <c r="E6" s="23"/>
      <c r="F6" s="23"/>
      <c r="G6" s="23"/>
      <c r="H6" s="23"/>
      <c r="I6" s="70"/>
      <c r="J6" s="8"/>
      <c r="K6" s="8"/>
      <c r="L6" s="8"/>
    </row>
    <row r="7" spans="1:12">
      <c r="A7" s="138"/>
      <c r="B7" s="138"/>
      <c r="C7" s="86"/>
      <c r="D7" s="86"/>
      <c r="E7" s="23"/>
      <c r="F7" s="23"/>
      <c r="G7" s="23"/>
      <c r="H7" s="23"/>
      <c r="I7" s="70"/>
      <c r="J7" s="8"/>
      <c r="K7" s="8"/>
      <c r="L7" s="8"/>
    </row>
    <row r="8" spans="1:12" ht="12.75" customHeight="1">
      <c r="A8" s="273" t="s">
        <v>15</v>
      </c>
      <c r="B8" s="274"/>
      <c r="C8" s="244" t="s">
        <v>7</v>
      </c>
      <c r="D8" s="255"/>
      <c r="E8" s="23"/>
      <c r="F8" s="23"/>
      <c r="G8" s="23"/>
      <c r="H8" s="23"/>
      <c r="I8" s="71"/>
      <c r="J8" s="8"/>
      <c r="K8" s="8"/>
      <c r="L8" s="8"/>
    </row>
    <row r="9" spans="1:12">
      <c r="A9" s="139"/>
      <c r="B9" s="139"/>
      <c r="C9" s="87"/>
      <c r="D9" s="86"/>
      <c r="E9" s="14"/>
      <c r="F9" s="14"/>
      <c r="G9" s="14"/>
      <c r="H9" s="14"/>
      <c r="I9" s="71"/>
      <c r="J9" s="8"/>
      <c r="K9" s="8"/>
      <c r="L9" s="8"/>
    </row>
    <row r="10" spans="1:12" ht="12.75" customHeight="1">
      <c r="A10" s="263" t="s">
        <v>16</v>
      </c>
      <c r="B10" s="264"/>
      <c r="C10" s="244" t="s">
        <v>8</v>
      </c>
      <c r="D10" s="245"/>
      <c r="E10" s="14"/>
      <c r="F10" s="14"/>
      <c r="G10" s="14"/>
      <c r="H10" s="14"/>
      <c r="I10" s="71"/>
      <c r="J10" s="8"/>
      <c r="K10" s="8"/>
      <c r="L10" s="8"/>
    </row>
    <row r="11" spans="1:12">
      <c r="A11" s="265"/>
      <c r="B11" s="265"/>
      <c r="C11" s="14"/>
      <c r="D11" s="14"/>
      <c r="E11" s="14"/>
      <c r="F11" s="14"/>
      <c r="G11" s="14"/>
      <c r="H11" s="14"/>
      <c r="I11" s="71"/>
      <c r="J11" s="8"/>
      <c r="K11" s="8"/>
      <c r="L11" s="8"/>
    </row>
    <row r="12" spans="1:12">
      <c r="A12" s="234" t="s">
        <v>17</v>
      </c>
      <c r="B12" s="235"/>
      <c r="C12" s="252" t="s">
        <v>9</v>
      </c>
      <c r="D12" s="266"/>
      <c r="E12" s="266"/>
      <c r="F12" s="266"/>
      <c r="G12" s="266"/>
      <c r="H12" s="266"/>
      <c r="I12" s="267"/>
      <c r="J12" s="8"/>
      <c r="K12" s="8"/>
      <c r="L12" s="8"/>
    </row>
    <row r="13" spans="1:12">
      <c r="A13" s="138"/>
      <c r="B13" s="138"/>
      <c r="C13" s="88"/>
      <c r="D13" s="86"/>
      <c r="E13" s="86"/>
      <c r="F13" s="86"/>
      <c r="G13" s="86"/>
      <c r="H13" s="86"/>
      <c r="I13" s="86"/>
      <c r="J13" s="8"/>
      <c r="K13" s="8"/>
      <c r="L13" s="8"/>
    </row>
    <row r="14" spans="1:12">
      <c r="A14" s="234" t="s">
        <v>18</v>
      </c>
      <c r="B14" s="268"/>
      <c r="C14" s="269">
        <v>10110</v>
      </c>
      <c r="D14" s="270"/>
      <c r="E14" s="86"/>
      <c r="F14" s="252" t="s">
        <v>10</v>
      </c>
      <c r="G14" s="271"/>
      <c r="H14" s="271"/>
      <c r="I14" s="272"/>
      <c r="J14" s="8"/>
      <c r="K14" s="8"/>
      <c r="L14" s="8"/>
    </row>
    <row r="15" spans="1:12">
      <c r="A15" s="138"/>
      <c r="B15" s="138"/>
      <c r="C15" s="86"/>
      <c r="D15" s="86"/>
      <c r="E15" s="86"/>
      <c r="F15" s="86"/>
      <c r="G15" s="86"/>
      <c r="H15" s="86"/>
      <c r="I15" s="86"/>
      <c r="J15" s="8"/>
      <c r="K15" s="8"/>
      <c r="L15" s="8"/>
    </row>
    <row r="16" spans="1:12">
      <c r="A16" s="234" t="s">
        <v>19</v>
      </c>
      <c r="B16" s="235"/>
      <c r="C16" s="252" t="s">
        <v>302</v>
      </c>
      <c r="D16" s="266"/>
      <c r="E16" s="266"/>
      <c r="F16" s="266"/>
      <c r="G16" s="266"/>
      <c r="H16" s="266"/>
      <c r="I16" s="267"/>
      <c r="J16" s="8"/>
      <c r="K16" s="8"/>
      <c r="L16" s="8"/>
    </row>
    <row r="17" spans="1:12">
      <c r="A17" s="138"/>
      <c r="B17" s="138"/>
      <c r="C17" s="86"/>
      <c r="D17" s="86"/>
      <c r="E17" s="86"/>
      <c r="F17" s="86"/>
      <c r="G17" s="86"/>
      <c r="H17" s="86"/>
      <c r="I17" s="86"/>
      <c r="J17" s="8"/>
      <c r="K17" s="8"/>
      <c r="L17" s="8"/>
    </row>
    <row r="18" spans="1:12">
      <c r="A18" s="234" t="s">
        <v>20</v>
      </c>
      <c r="B18" s="235"/>
      <c r="C18" s="247" t="s">
        <v>11</v>
      </c>
      <c r="D18" s="248"/>
      <c r="E18" s="248"/>
      <c r="F18" s="248"/>
      <c r="G18" s="248"/>
      <c r="H18" s="248"/>
      <c r="I18" s="249"/>
      <c r="J18" s="8"/>
      <c r="K18" s="8"/>
      <c r="L18" s="8"/>
    </row>
    <row r="19" spans="1:12">
      <c r="A19" s="138"/>
      <c r="B19" s="138"/>
      <c r="C19" s="88"/>
      <c r="D19" s="86"/>
      <c r="E19" s="86"/>
      <c r="F19" s="86"/>
      <c r="G19" s="86"/>
      <c r="H19" s="86"/>
      <c r="I19" s="86"/>
      <c r="J19" s="8"/>
      <c r="K19" s="8"/>
      <c r="L19" s="8"/>
    </row>
    <row r="20" spans="1:12">
      <c r="A20" s="234" t="s">
        <v>21</v>
      </c>
      <c r="B20" s="235"/>
      <c r="C20" s="247" t="s">
        <v>11</v>
      </c>
      <c r="D20" s="248"/>
      <c r="E20" s="248"/>
      <c r="F20" s="248"/>
      <c r="G20" s="248"/>
      <c r="H20" s="248"/>
      <c r="I20" s="249"/>
      <c r="J20" s="8"/>
      <c r="K20" s="8"/>
      <c r="L20" s="8"/>
    </row>
    <row r="21" spans="1:12">
      <c r="A21" s="138"/>
      <c r="B21" s="138"/>
      <c r="C21" s="88"/>
      <c r="D21" s="86"/>
      <c r="E21" s="86"/>
      <c r="F21" s="86"/>
      <c r="G21" s="86"/>
      <c r="H21" s="86"/>
      <c r="I21" s="86"/>
      <c r="J21" s="8"/>
      <c r="K21" s="8"/>
      <c r="L21" s="8"/>
    </row>
    <row r="22" spans="1:12">
      <c r="A22" s="234" t="s">
        <v>22</v>
      </c>
      <c r="B22" s="235"/>
      <c r="C22" s="89">
        <v>133</v>
      </c>
      <c r="D22" s="252" t="s">
        <v>10</v>
      </c>
      <c r="E22" s="253"/>
      <c r="F22" s="254"/>
      <c r="G22" s="250"/>
      <c r="H22" s="251"/>
      <c r="I22" s="90"/>
      <c r="J22" s="8"/>
      <c r="K22" s="8"/>
      <c r="L22" s="8"/>
    </row>
    <row r="23" spans="1:12">
      <c r="A23" s="138"/>
      <c r="B23" s="138"/>
      <c r="C23" s="86"/>
      <c r="D23" s="86"/>
      <c r="E23" s="86"/>
      <c r="F23" s="86"/>
      <c r="G23" s="86"/>
      <c r="H23" s="86"/>
      <c r="I23" s="91"/>
      <c r="J23" s="8"/>
      <c r="K23" s="8"/>
      <c r="L23" s="8"/>
    </row>
    <row r="24" spans="1:12">
      <c r="A24" s="234" t="s">
        <v>23</v>
      </c>
      <c r="B24" s="235"/>
      <c r="C24" s="89">
        <v>21</v>
      </c>
      <c r="D24" s="252" t="s">
        <v>12</v>
      </c>
      <c r="E24" s="253"/>
      <c r="F24" s="253"/>
      <c r="G24" s="254"/>
      <c r="H24" s="137" t="s">
        <v>33</v>
      </c>
      <c r="I24" s="192">
        <v>5473</v>
      </c>
      <c r="J24" s="8"/>
      <c r="K24" s="8"/>
      <c r="L24" s="8"/>
    </row>
    <row r="25" spans="1:12">
      <c r="A25" s="138"/>
      <c r="B25" s="138"/>
      <c r="C25" s="86"/>
      <c r="D25" s="86"/>
      <c r="E25" s="86"/>
      <c r="F25" s="86"/>
      <c r="G25" s="92"/>
      <c r="H25" s="138" t="s">
        <v>34</v>
      </c>
      <c r="I25" s="88"/>
      <c r="J25" s="8"/>
      <c r="K25" s="8"/>
      <c r="L25" s="8"/>
    </row>
    <row r="26" spans="1:12">
      <c r="A26" s="234" t="s">
        <v>24</v>
      </c>
      <c r="B26" s="235"/>
      <c r="C26" s="93" t="s">
        <v>287</v>
      </c>
      <c r="D26" s="94"/>
      <c r="E26" s="95"/>
      <c r="F26" s="91"/>
      <c r="G26" s="234" t="s">
        <v>35</v>
      </c>
      <c r="H26" s="235"/>
      <c r="I26" s="96" t="s">
        <v>13</v>
      </c>
      <c r="J26" s="8"/>
      <c r="K26" s="8"/>
      <c r="L26" s="8"/>
    </row>
    <row r="27" spans="1:12">
      <c r="A27" s="138"/>
      <c r="B27" s="138"/>
      <c r="C27" s="14"/>
      <c r="D27" s="72"/>
      <c r="E27" s="72"/>
      <c r="F27" s="72"/>
      <c r="G27" s="72"/>
      <c r="H27" s="14"/>
      <c r="I27" s="73"/>
      <c r="J27" s="8"/>
      <c r="K27" s="8"/>
      <c r="L27" s="8"/>
    </row>
    <row r="28" spans="1:12">
      <c r="A28" s="258" t="s">
        <v>31</v>
      </c>
      <c r="B28" s="259"/>
      <c r="C28" s="260"/>
      <c r="D28" s="260"/>
      <c r="E28" s="259" t="s">
        <v>32</v>
      </c>
      <c r="F28" s="261"/>
      <c r="G28" s="261"/>
      <c r="H28" s="246" t="s">
        <v>1</v>
      </c>
      <c r="I28" s="246"/>
      <c r="J28" s="8"/>
      <c r="K28" s="8"/>
      <c r="L28" s="8"/>
    </row>
    <row r="29" spans="1:12">
      <c r="A29" s="8"/>
      <c r="B29" s="8"/>
      <c r="C29" s="27"/>
      <c r="D29" s="21"/>
      <c r="E29" s="14"/>
      <c r="F29" s="14"/>
      <c r="G29" s="14"/>
      <c r="H29" s="22"/>
      <c r="I29" s="73"/>
      <c r="J29" s="8"/>
      <c r="K29" s="8"/>
      <c r="L29" s="8"/>
    </row>
    <row r="30" spans="1:12">
      <c r="A30" s="262"/>
      <c r="B30" s="212"/>
      <c r="C30" s="212"/>
      <c r="D30" s="213"/>
      <c r="E30" s="262"/>
      <c r="F30" s="212"/>
      <c r="G30" s="212"/>
      <c r="H30" s="216"/>
      <c r="I30" s="217"/>
      <c r="J30" s="8"/>
      <c r="K30" s="8"/>
      <c r="L30" s="8"/>
    </row>
    <row r="31" spans="1:12">
      <c r="A31" s="207" t="s">
        <v>288</v>
      </c>
      <c r="B31" s="210"/>
      <c r="C31" s="210"/>
      <c r="D31" s="211"/>
      <c r="E31" s="207" t="s">
        <v>289</v>
      </c>
      <c r="F31" s="210"/>
      <c r="G31" s="211"/>
      <c r="H31" s="244" t="s">
        <v>290</v>
      </c>
      <c r="I31" s="255"/>
      <c r="J31" s="8"/>
      <c r="K31" s="8"/>
      <c r="L31" s="8"/>
    </row>
    <row r="32" spans="1:12">
      <c r="A32" s="136"/>
      <c r="B32" s="136"/>
      <c r="C32" s="88"/>
      <c r="D32" s="256"/>
      <c r="E32" s="256"/>
      <c r="F32" s="256"/>
      <c r="G32" s="257"/>
      <c r="H32" s="86"/>
      <c r="I32" s="154"/>
      <c r="J32" s="8"/>
      <c r="K32" s="8"/>
      <c r="L32" s="8"/>
    </row>
    <row r="33" spans="1:12">
      <c r="A33" s="207" t="s">
        <v>291</v>
      </c>
      <c r="B33" s="210"/>
      <c r="C33" s="210"/>
      <c r="D33" s="211"/>
      <c r="E33" s="207" t="s">
        <v>292</v>
      </c>
      <c r="F33" s="243"/>
      <c r="G33" s="243"/>
      <c r="H33" s="244" t="s">
        <v>293</v>
      </c>
      <c r="I33" s="245"/>
      <c r="J33" s="8"/>
      <c r="K33" s="8"/>
      <c r="L33" s="8"/>
    </row>
    <row r="34" spans="1:12">
      <c r="A34" s="136"/>
      <c r="B34" s="136"/>
      <c r="C34" s="88"/>
      <c r="D34" s="152"/>
      <c r="E34" s="152"/>
      <c r="F34" s="152"/>
      <c r="G34" s="153"/>
      <c r="H34" s="86"/>
      <c r="I34" s="155"/>
      <c r="J34" s="8"/>
      <c r="K34" s="8"/>
      <c r="L34" s="8"/>
    </row>
    <row r="35" spans="1:12">
      <c r="A35" s="207" t="s">
        <v>294</v>
      </c>
      <c r="B35" s="208"/>
      <c r="C35" s="208"/>
      <c r="D35" s="209"/>
      <c r="E35" s="207" t="s">
        <v>295</v>
      </c>
      <c r="F35" s="242"/>
      <c r="G35" s="242"/>
      <c r="H35" s="244" t="s">
        <v>296</v>
      </c>
      <c r="I35" s="245"/>
      <c r="J35" s="8"/>
      <c r="K35" s="8"/>
      <c r="L35" s="8"/>
    </row>
    <row r="36" spans="1:12">
      <c r="A36" s="24"/>
      <c r="B36" s="24"/>
      <c r="C36" s="218"/>
      <c r="D36" s="219"/>
      <c r="E36" s="14"/>
      <c r="F36" s="218"/>
      <c r="G36" s="219"/>
      <c r="H36" s="14"/>
      <c r="I36" s="71"/>
      <c r="J36" s="8"/>
      <c r="K36" s="8"/>
      <c r="L36" s="8"/>
    </row>
    <row r="37" spans="1:12">
      <c r="A37" s="207" t="s">
        <v>300</v>
      </c>
      <c r="B37" s="208"/>
      <c r="C37" s="208"/>
      <c r="D37" s="209"/>
      <c r="E37" s="207" t="s">
        <v>289</v>
      </c>
      <c r="F37" s="210"/>
      <c r="G37" s="211"/>
      <c r="H37" s="214" t="s">
        <v>301</v>
      </c>
      <c r="I37" s="215"/>
      <c r="J37" s="8"/>
      <c r="K37" s="8"/>
      <c r="L37" s="8"/>
    </row>
    <row r="38" spans="1:12">
      <c r="A38" s="24"/>
      <c r="B38" s="24"/>
      <c r="C38" s="25"/>
      <c r="D38" s="26"/>
      <c r="E38" s="14"/>
      <c r="F38" s="25"/>
      <c r="G38" s="26"/>
      <c r="H38" s="14"/>
      <c r="I38" s="71"/>
      <c r="J38" s="8"/>
      <c r="K38" s="8"/>
      <c r="L38" s="8"/>
    </row>
    <row r="39" spans="1:12">
      <c r="A39" s="207" t="s">
        <v>303</v>
      </c>
      <c r="B39" s="208"/>
      <c r="C39" s="208"/>
      <c r="D39" s="209"/>
      <c r="E39" s="207" t="s">
        <v>304</v>
      </c>
      <c r="F39" s="210"/>
      <c r="G39" s="211"/>
      <c r="H39" s="214" t="s">
        <v>305</v>
      </c>
      <c r="I39" s="215"/>
      <c r="J39" s="8"/>
      <c r="K39" s="8"/>
      <c r="L39" s="8"/>
    </row>
    <row r="40" spans="1:12">
      <c r="A40" s="140"/>
      <c r="B40" s="27"/>
      <c r="C40" s="27"/>
      <c r="D40" s="27"/>
      <c r="E40" s="20"/>
      <c r="F40" s="84"/>
      <c r="G40" s="84"/>
      <c r="H40" s="85"/>
      <c r="I40" s="74"/>
      <c r="J40" s="8"/>
      <c r="K40" s="8"/>
      <c r="L40" s="8"/>
    </row>
    <row r="41" spans="1:12">
      <c r="A41" s="239" t="s">
        <v>309</v>
      </c>
      <c r="B41" s="240"/>
      <c r="C41" s="240"/>
      <c r="D41" s="241"/>
      <c r="E41" s="239" t="s">
        <v>306</v>
      </c>
      <c r="F41" s="240"/>
      <c r="G41" s="240"/>
      <c r="H41" s="214" t="s">
        <v>307</v>
      </c>
      <c r="I41" s="215"/>
      <c r="J41" s="8"/>
      <c r="K41" s="8"/>
      <c r="L41" s="8"/>
    </row>
    <row r="42" spans="1:12">
      <c r="A42" s="28"/>
      <c r="B42" s="28"/>
      <c r="C42" s="28"/>
      <c r="D42" s="18"/>
      <c r="E42" s="18"/>
      <c r="F42" s="28"/>
      <c r="G42" s="18"/>
      <c r="H42" s="18"/>
      <c r="I42" s="75"/>
      <c r="J42" s="8"/>
      <c r="K42" s="8"/>
      <c r="L42" s="8"/>
    </row>
    <row r="43" spans="1:12" ht="12.75" customHeight="1">
      <c r="A43" s="199" t="s">
        <v>25</v>
      </c>
      <c r="B43" s="200"/>
      <c r="C43" s="216"/>
      <c r="D43" s="217"/>
      <c r="E43" s="21"/>
      <c r="F43" s="201"/>
      <c r="G43" s="212"/>
      <c r="H43" s="212"/>
      <c r="I43" s="213"/>
      <c r="J43" s="8"/>
      <c r="K43" s="8"/>
      <c r="L43" s="8"/>
    </row>
    <row r="44" spans="1:12">
      <c r="A44" s="24"/>
      <c r="B44" s="24"/>
      <c r="C44" s="218"/>
      <c r="D44" s="219"/>
      <c r="E44" s="14"/>
      <c r="F44" s="218"/>
      <c r="G44" s="232"/>
      <c r="H44" s="29"/>
      <c r="I44" s="76"/>
      <c r="J44" s="8"/>
      <c r="K44" s="8"/>
      <c r="L44" s="8"/>
    </row>
    <row r="45" spans="1:12" ht="12.75" customHeight="1">
      <c r="A45" s="199" t="s">
        <v>26</v>
      </c>
      <c r="B45" s="200"/>
      <c r="C45" s="201"/>
      <c r="D45" s="202"/>
      <c r="E45" s="202"/>
      <c r="F45" s="202"/>
      <c r="G45" s="202"/>
      <c r="H45" s="202"/>
      <c r="I45" s="203"/>
      <c r="J45" s="8"/>
      <c r="K45" s="8"/>
      <c r="L45" s="8"/>
    </row>
    <row r="46" spans="1:12">
      <c r="A46" s="138"/>
      <c r="B46" s="138"/>
      <c r="C46" s="146" t="s">
        <v>36</v>
      </c>
      <c r="D46" s="14"/>
      <c r="E46" s="14"/>
      <c r="F46" s="14"/>
      <c r="G46" s="14"/>
      <c r="H46" s="14"/>
      <c r="I46" s="71"/>
      <c r="J46" s="8"/>
      <c r="K46" s="8"/>
      <c r="L46" s="8"/>
    </row>
    <row r="47" spans="1:12">
      <c r="A47" s="199" t="s">
        <v>27</v>
      </c>
      <c r="B47" s="200"/>
      <c r="C47" s="204"/>
      <c r="D47" s="205"/>
      <c r="E47" s="206"/>
      <c r="F47" s="14"/>
      <c r="G47" s="39" t="s">
        <v>2</v>
      </c>
      <c r="H47" s="204"/>
      <c r="I47" s="206"/>
      <c r="J47" s="8"/>
      <c r="K47" s="8"/>
      <c r="L47" s="8"/>
    </row>
    <row r="48" spans="1:12">
      <c r="A48" s="138"/>
      <c r="B48" s="138"/>
      <c r="C48" s="19"/>
      <c r="D48" s="14"/>
      <c r="E48" s="14"/>
      <c r="F48" s="14"/>
      <c r="G48" s="14"/>
      <c r="H48" s="14"/>
      <c r="I48" s="71"/>
      <c r="J48" s="8"/>
      <c r="K48" s="8"/>
      <c r="L48" s="8"/>
    </row>
    <row r="49" spans="1:12" ht="12.75" customHeight="1">
      <c r="A49" s="199" t="s">
        <v>20</v>
      </c>
      <c r="B49" s="200"/>
      <c r="C49" s="233"/>
      <c r="D49" s="205"/>
      <c r="E49" s="205"/>
      <c r="F49" s="205"/>
      <c r="G49" s="205"/>
      <c r="H49" s="205"/>
      <c r="I49" s="206"/>
      <c r="J49" s="8"/>
      <c r="K49" s="8"/>
      <c r="L49" s="8"/>
    </row>
    <row r="50" spans="1:12">
      <c r="A50" s="138"/>
      <c r="B50" s="138"/>
      <c r="C50" s="14"/>
      <c r="D50" s="14"/>
      <c r="E50" s="14"/>
      <c r="F50" s="14"/>
      <c r="G50" s="14"/>
      <c r="H50" s="14"/>
      <c r="I50" s="71"/>
      <c r="J50" s="8"/>
      <c r="K50" s="8"/>
      <c r="L50" s="8"/>
    </row>
    <row r="51" spans="1:12">
      <c r="A51" s="234" t="s">
        <v>28</v>
      </c>
      <c r="B51" s="235"/>
      <c r="C51" s="204"/>
      <c r="D51" s="205"/>
      <c r="E51" s="205"/>
      <c r="F51" s="205"/>
      <c r="G51" s="205"/>
      <c r="H51" s="205"/>
      <c r="I51" s="236"/>
      <c r="J51" s="8"/>
      <c r="K51" s="8"/>
      <c r="L51" s="8"/>
    </row>
    <row r="52" spans="1:12">
      <c r="A52" s="141"/>
      <c r="B52" s="141"/>
      <c r="C52" s="198" t="s">
        <v>37</v>
      </c>
      <c r="D52" s="198"/>
      <c r="E52" s="198"/>
      <c r="F52" s="198"/>
      <c r="G52" s="198"/>
      <c r="H52" s="198"/>
      <c r="I52" s="77"/>
      <c r="J52" s="8"/>
      <c r="K52" s="8"/>
      <c r="L52" s="8"/>
    </row>
    <row r="53" spans="1:12">
      <c r="A53" s="141"/>
      <c r="B53" s="141"/>
      <c r="C53" s="30"/>
      <c r="D53" s="30"/>
      <c r="E53" s="30"/>
      <c r="F53" s="30"/>
      <c r="G53" s="30"/>
      <c r="H53" s="30"/>
      <c r="I53" s="77"/>
      <c r="J53" s="8"/>
      <c r="K53" s="8"/>
      <c r="L53" s="8"/>
    </row>
    <row r="54" spans="1:12">
      <c r="A54" s="141"/>
      <c r="B54" s="237" t="s">
        <v>38</v>
      </c>
      <c r="C54" s="238"/>
      <c r="D54" s="238"/>
      <c r="E54" s="238"/>
      <c r="F54" s="147"/>
      <c r="G54" s="147"/>
      <c r="H54" s="147"/>
      <c r="I54" s="148"/>
      <c r="J54" s="8"/>
      <c r="K54" s="8"/>
      <c r="L54" s="8"/>
    </row>
    <row r="55" spans="1:12">
      <c r="A55" s="141"/>
      <c r="B55" s="225" t="s">
        <v>39</v>
      </c>
      <c r="C55" s="226"/>
      <c r="D55" s="226"/>
      <c r="E55" s="226"/>
      <c r="F55" s="226"/>
      <c r="G55" s="226"/>
      <c r="H55" s="226"/>
      <c r="I55" s="226"/>
      <c r="J55" s="8"/>
      <c r="K55" s="8"/>
      <c r="L55" s="8"/>
    </row>
    <row r="56" spans="1:12">
      <c r="A56" s="141"/>
      <c r="B56" s="227" t="s">
        <v>40</v>
      </c>
      <c r="C56" s="228"/>
      <c r="D56" s="228"/>
      <c r="E56" s="228"/>
      <c r="F56" s="228"/>
      <c r="G56" s="228"/>
      <c r="H56" s="228"/>
      <c r="I56" s="228"/>
      <c r="J56" s="8"/>
      <c r="K56" s="8"/>
      <c r="L56" s="8"/>
    </row>
    <row r="57" spans="1:12">
      <c r="A57" s="141"/>
      <c r="B57" s="227" t="s">
        <v>41</v>
      </c>
      <c r="C57" s="228"/>
      <c r="D57" s="228"/>
      <c r="E57" s="228"/>
      <c r="F57" s="228"/>
      <c r="G57" s="228"/>
      <c r="H57" s="228"/>
      <c r="I57" s="228"/>
      <c r="J57" s="8"/>
      <c r="K57" s="8"/>
      <c r="L57" s="8"/>
    </row>
    <row r="58" spans="1:12">
      <c r="A58" s="141"/>
      <c r="B58" s="229"/>
      <c r="C58" s="230"/>
      <c r="D58" s="230"/>
      <c r="E58" s="230"/>
      <c r="F58" s="230"/>
      <c r="G58" s="230"/>
      <c r="H58" s="230"/>
      <c r="I58" s="231"/>
      <c r="J58" s="8"/>
      <c r="K58" s="8"/>
      <c r="L58" s="8"/>
    </row>
    <row r="59" spans="1:12">
      <c r="A59" s="142" t="s">
        <v>3</v>
      </c>
      <c r="B59" s="143"/>
      <c r="C59" s="78"/>
      <c r="D59" s="78"/>
      <c r="E59" s="78"/>
      <c r="F59" s="78"/>
      <c r="G59" s="78"/>
      <c r="H59" s="78"/>
      <c r="I59" s="79"/>
      <c r="J59" s="8"/>
      <c r="K59" s="8"/>
      <c r="L59" s="8"/>
    </row>
    <row r="60" spans="1:12" ht="13.5" thickBot="1">
      <c r="A60" s="143"/>
      <c r="B60" s="143"/>
      <c r="C60" s="14"/>
      <c r="D60" s="14"/>
      <c r="E60" s="14"/>
      <c r="F60" s="14"/>
      <c r="G60" s="31"/>
      <c r="H60" s="32"/>
      <c r="I60" s="80"/>
      <c r="J60" s="8"/>
      <c r="K60" s="8"/>
      <c r="L60" s="8"/>
    </row>
    <row r="61" spans="1:12">
      <c r="A61" s="144"/>
      <c r="B61" s="144"/>
      <c r="C61" s="14"/>
      <c r="D61" s="14"/>
      <c r="E61" s="149" t="s">
        <v>42</v>
      </c>
      <c r="F61" s="8"/>
      <c r="G61" s="220" t="s">
        <v>43</v>
      </c>
      <c r="H61" s="221"/>
      <c r="I61" s="222"/>
      <c r="J61" s="8"/>
      <c r="K61" s="8"/>
      <c r="L61" s="8"/>
    </row>
    <row r="62" spans="1:12">
      <c r="C62" s="81"/>
      <c r="D62" s="81"/>
      <c r="E62" s="81"/>
      <c r="F62" s="81"/>
      <c r="G62" s="223"/>
      <c r="H62" s="224"/>
      <c r="I62" s="82"/>
      <c r="J62" s="8"/>
      <c r="K62" s="8"/>
      <c r="L62" s="8"/>
    </row>
  </sheetData>
  <protectedRanges>
    <protectedRange sqref="E2 H2 C30:I30" name="Range1"/>
    <protectedRange sqref="C6:D6 C8:D8 C10:D10" name="Range1_1"/>
    <protectedRange sqref="C12:I12 C14:D14 F14:I14 C18:I18 C20:I20 C24:G24 C22:F22 C26 I26" name="Range1_1_1"/>
    <protectedRange sqref="A30:B30" name="Range1_1_2"/>
    <protectedRange sqref="A31:I31 A33:I33 A35:D35 E37:G37" name="Range1_1_3"/>
    <protectedRange sqref="I24" name="Range1_1_1_1"/>
    <protectedRange sqref="C16:I16" name="Range1_1_1_2"/>
  </protectedRanges>
  <mergeCells count="76">
    <mergeCell ref="A8:B8"/>
    <mergeCell ref="C8:D8"/>
    <mergeCell ref="A2:D2"/>
    <mergeCell ref="A4:I4"/>
    <mergeCell ref="A6:B6"/>
    <mergeCell ref="C6:D6"/>
    <mergeCell ref="A10:B11"/>
    <mergeCell ref="C10:D10"/>
    <mergeCell ref="A16:B16"/>
    <mergeCell ref="C16:I16"/>
    <mergeCell ref="A12:B12"/>
    <mergeCell ref="C12:I12"/>
    <mergeCell ref="A14:B14"/>
    <mergeCell ref="C14:D14"/>
    <mergeCell ref="F14:I14"/>
    <mergeCell ref="H33:I33"/>
    <mergeCell ref="D22:F22"/>
    <mergeCell ref="A28:D28"/>
    <mergeCell ref="E28:G28"/>
    <mergeCell ref="H30:I30"/>
    <mergeCell ref="A30:D30"/>
    <mergeCell ref="E30:G30"/>
    <mergeCell ref="H35:I35"/>
    <mergeCell ref="H28:I28"/>
    <mergeCell ref="A31:D31"/>
    <mergeCell ref="E31:G31"/>
    <mergeCell ref="C18:I18"/>
    <mergeCell ref="A20:B20"/>
    <mergeCell ref="C20:I20"/>
    <mergeCell ref="A24:B24"/>
    <mergeCell ref="A18:B18"/>
    <mergeCell ref="A26:B26"/>
    <mergeCell ref="G26:H26"/>
    <mergeCell ref="G22:H22"/>
    <mergeCell ref="D24:G24"/>
    <mergeCell ref="A22:B22"/>
    <mergeCell ref="H31:I31"/>
    <mergeCell ref="D32:G32"/>
    <mergeCell ref="A41:D41"/>
    <mergeCell ref="E41:G41"/>
    <mergeCell ref="E35:G35"/>
    <mergeCell ref="A33:D33"/>
    <mergeCell ref="E33:G33"/>
    <mergeCell ref="A35:D35"/>
    <mergeCell ref="H41:I41"/>
    <mergeCell ref="C36:D36"/>
    <mergeCell ref="F36:G36"/>
    <mergeCell ref="G61:I61"/>
    <mergeCell ref="G62:H62"/>
    <mergeCell ref="B55:I55"/>
    <mergeCell ref="B57:I57"/>
    <mergeCell ref="B58:I58"/>
    <mergeCell ref="C44:D44"/>
    <mergeCell ref="F44:G44"/>
    <mergeCell ref="B56:I56"/>
    <mergeCell ref="A49:B49"/>
    <mergeCell ref="C49:I49"/>
    <mergeCell ref="A51:B51"/>
    <mergeCell ref="C51:I51"/>
    <mergeCell ref="B54:E54"/>
    <mergeCell ref="A1:C1"/>
    <mergeCell ref="C52:H52"/>
    <mergeCell ref="A45:B45"/>
    <mergeCell ref="C45:I45"/>
    <mergeCell ref="A47:B47"/>
    <mergeCell ref="C47:E47"/>
    <mergeCell ref="H47:I47"/>
    <mergeCell ref="A37:D37"/>
    <mergeCell ref="E37:G37"/>
    <mergeCell ref="F43:I43"/>
    <mergeCell ref="H37:I37"/>
    <mergeCell ref="A39:D39"/>
    <mergeCell ref="A43:B43"/>
    <mergeCell ref="H39:I39"/>
    <mergeCell ref="C43:D43"/>
    <mergeCell ref="E39:G39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121"/>
  <sheetViews>
    <sheetView view="pageBreakPreview" zoomScaleNormal="100" zoomScaleSheetLayoutView="100" workbookViewId="0">
      <selection activeCell="A2" sqref="A2"/>
    </sheetView>
  </sheetViews>
  <sheetFormatPr defaultRowHeight="12.75"/>
  <cols>
    <col min="1" max="1" width="96.42578125" style="150" bestFit="1" customWidth="1"/>
    <col min="2" max="2" width="9.140625" style="40"/>
    <col min="3" max="4" width="14" style="40" bestFit="1" customWidth="1"/>
    <col min="5" max="5" width="11.28515625" style="40" bestFit="1" customWidth="1"/>
    <col min="6" max="16384" width="9.140625" style="40"/>
  </cols>
  <sheetData>
    <row r="1" spans="1:8" ht="12.75" customHeight="1">
      <c r="A1" s="116" t="s">
        <v>285</v>
      </c>
      <c r="B1" s="116"/>
      <c r="C1" s="116"/>
      <c r="D1" s="116"/>
    </row>
    <row r="2" spans="1:8" ht="12.75" customHeight="1">
      <c r="A2" s="117" t="s">
        <v>311</v>
      </c>
      <c r="B2" s="117"/>
      <c r="C2" s="117"/>
      <c r="D2" s="117"/>
    </row>
    <row r="3" spans="1:8" ht="12.75" customHeight="1">
      <c r="A3" s="118" t="s">
        <v>45</v>
      </c>
      <c r="B3" s="119"/>
      <c r="C3" s="119"/>
      <c r="D3" s="120"/>
    </row>
    <row r="4" spans="1:8" ht="22.5" customHeight="1">
      <c r="A4" s="121" t="s">
        <v>46</v>
      </c>
      <c r="B4" s="45" t="s">
        <v>47</v>
      </c>
      <c r="C4" s="46" t="s">
        <v>48</v>
      </c>
      <c r="D4" s="47" t="s">
        <v>49</v>
      </c>
    </row>
    <row r="5" spans="1:8" ht="12.75" customHeight="1">
      <c r="A5" s="43">
        <v>1</v>
      </c>
      <c r="B5" s="44">
        <v>2</v>
      </c>
      <c r="C5" s="43">
        <v>3</v>
      </c>
      <c r="D5" s="43">
        <v>4</v>
      </c>
    </row>
    <row r="6" spans="1:8" ht="12.75" customHeight="1">
      <c r="A6" s="122" t="s">
        <v>50</v>
      </c>
      <c r="B6" s="123"/>
      <c r="C6" s="123"/>
      <c r="D6" s="124"/>
    </row>
    <row r="7" spans="1:8" ht="12.75" customHeight="1">
      <c r="A7" s="110" t="s">
        <v>51</v>
      </c>
      <c r="B7" s="3">
        <v>1</v>
      </c>
      <c r="C7" s="187">
        <v>0</v>
      </c>
      <c r="D7" s="187">
        <v>0</v>
      </c>
      <c r="F7" s="98"/>
      <c r="G7" s="98"/>
      <c r="H7" s="98"/>
    </row>
    <row r="8" spans="1:8" ht="12.75" customHeight="1">
      <c r="A8" s="99" t="s">
        <v>52</v>
      </c>
      <c r="B8" s="1">
        <v>2</v>
      </c>
      <c r="C8" s="188">
        <f>C9+C16+C26+C35+C39</f>
        <v>10385162656</v>
      </c>
      <c r="D8" s="188">
        <v>10540724359</v>
      </c>
      <c r="F8" s="98"/>
      <c r="G8" s="98"/>
      <c r="H8" s="98"/>
    </row>
    <row r="9" spans="1:8" ht="12.75" customHeight="1">
      <c r="A9" s="112" t="s">
        <v>53</v>
      </c>
      <c r="B9" s="1">
        <v>3</v>
      </c>
      <c r="C9" s="188">
        <f>SUM(C10:C15)</f>
        <v>2538531457</v>
      </c>
      <c r="D9" s="188">
        <v>2463707154</v>
      </c>
      <c r="F9" s="98"/>
      <c r="G9" s="98"/>
      <c r="H9" s="98"/>
    </row>
    <row r="10" spans="1:8">
      <c r="A10" s="112" t="s">
        <v>54</v>
      </c>
      <c r="B10" s="1">
        <v>4</v>
      </c>
      <c r="C10" s="189">
        <v>0</v>
      </c>
      <c r="D10" s="189">
        <v>0</v>
      </c>
      <c r="F10" s="98"/>
      <c r="G10" s="98"/>
      <c r="H10" s="98"/>
    </row>
    <row r="11" spans="1:8">
      <c r="A11" s="112" t="s">
        <v>55</v>
      </c>
      <c r="B11" s="1">
        <v>5</v>
      </c>
      <c r="C11" s="189">
        <v>1841110866</v>
      </c>
      <c r="D11" s="189">
        <v>1947695101</v>
      </c>
      <c r="F11" s="98"/>
      <c r="G11" s="98"/>
      <c r="H11" s="98"/>
    </row>
    <row r="12" spans="1:8">
      <c r="A12" s="112" t="s">
        <v>0</v>
      </c>
      <c r="B12" s="1">
        <v>6</v>
      </c>
      <c r="C12" s="189">
        <v>455905113</v>
      </c>
      <c r="D12" s="189">
        <v>454020799</v>
      </c>
      <c r="F12" s="98"/>
      <c r="G12" s="98"/>
      <c r="H12" s="98"/>
    </row>
    <row r="13" spans="1:8">
      <c r="A13" s="112" t="s">
        <v>56</v>
      </c>
      <c r="B13" s="1">
        <v>7</v>
      </c>
      <c r="C13" s="189">
        <v>0</v>
      </c>
      <c r="D13" s="189">
        <v>0</v>
      </c>
      <c r="F13" s="98"/>
      <c r="G13" s="98"/>
      <c r="H13" s="98"/>
    </row>
    <row r="14" spans="1:8">
      <c r="A14" s="112" t="s">
        <v>57</v>
      </c>
      <c r="B14" s="1">
        <v>8</v>
      </c>
      <c r="C14" s="189">
        <v>241515478</v>
      </c>
      <c r="D14" s="189">
        <v>61991254</v>
      </c>
      <c r="F14" s="98"/>
      <c r="G14" s="98"/>
      <c r="H14" s="98"/>
    </row>
    <row r="15" spans="1:8">
      <c r="A15" s="112" t="s">
        <v>58</v>
      </c>
      <c r="B15" s="1">
        <v>9</v>
      </c>
      <c r="C15" s="189">
        <v>0</v>
      </c>
      <c r="D15" s="189">
        <v>0</v>
      </c>
      <c r="F15" s="98"/>
      <c r="G15" s="98"/>
      <c r="H15" s="98"/>
    </row>
    <row r="16" spans="1:8">
      <c r="A16" s="112" t="s">
        <v>59</v>
      </c>
      <c r="B16" s="1">
        <v>10</v>
      </c>
      <c r="C16" s="188">
        <f>SUM(C17:C25)</f>
        <v>6174936178</v>
      </c>
      <c r="D16" s="188">
        <v>6197752305</v>
      </c>
      <c r="F16" s="98"/>
      <c r="G16" s="98"/>
      <c r="H16" s="98"/>
    </row>
    <row r="17" spans="1:8">
      <c r="A17" s="112" t="s">
        <v>60</v>
      </c>
      <c r="B17" s="1">
        <v>11</v>
      </c>
      <c r="C17" s="189">
        <v>63751515</v>
      </c>
      <c r="D17" s="189">
        <v>64231360</v>
      </c>
      <c r="F17" s="98"/>
      <c r="G17" s="98"/>
      <c r="H17" s="98"/>
    </row>
    <row r="18" spans="1:8">
      <c r="A18" s="112" t="s">
        <v>61</v>
      </c>
      <c r="B18" s="1">
        <v>12</v>
      </c>
      <c r="C18" s="189">
        <v>3571485894</v>
      </c>
      <c r="D18" s="189">
        <v>3671064584</v>
      </c>
      <c r="F18" s="98"/>
      <c r="G18" s="98"/>
      <c r="H18" s="98"/>
    </row>
    <row r="19" spans="1:8">
      <c r="A19" s="112" t="s">
        <v>62</v>
      </c>
      <c r="B19" s="1">
        <v>13</v>
      </c>
      <c r="C19" s="189">
        <v>1995307269</v>
      </c>
      <c r="D19" s="189">
        <v>1834607401</v>
      </c>
      <c r="F19" s="98"/>
      <c r="G19" s="98"/>
      <c r="H19" s="98"/>
    </row>
    <row r="20" spans="1:8">
      <c r="A20" s="112" t="s">
        <v>63</v>
      </c>
      <c r="B20" s="1">
        <v>14</v>
      </c>
      <c r="C20" s="189">
        <v>44668136</v>
      </c>
      <c r="D20" s="189">
        <v>35085744</v>
      </c>
      <c r="F20" s="98"/>
      <c r="G20" s="98"/>
      <c r="H20" s="98"/>
    </row>
    <row r="21" spans="1:8">
      <c r="A21" s="112" t="s">
        <v>64</v>
      </c>
      <c r="B21" s="1">
        <v>15</v>
      </c>
      <c r="C21" s="189">
        <v>0</v>
      </c>
      <c r="D21" s="189">
        <v>0</v>
      </c>
      <c r="F21" s="98"/>
      <c r="G21" s="98"/>
      <c r="H21" s="98"/>
    </row>
    <row r="22" spans="1:8">
      <c r="A22" s="112" t="s">
        <v>65</v>
      </c>
      <c r="B22" s="1">
        <v>16</v>
      </c>
      <c r="C22" s="189">
        <v>561731</v>
      </c>
      <c r="D22" s="189">
        <v>539005</v>
      </c>
      <c r="F22" s="98"/>
      <c r="G22" s="98"/>
      <c r="H22" s="98"/>
    </row>
    <row r="23" spans="1:8">
      <c r="A23" s="112" t="s">
        <v>66</v>
      </c>
      <c r="B23" s="1">
        <v>17</v>
      </c>
      <c r="C23" s="189">
        <v>459466408</v>
      </c>
      <c r="D23" s="189">
        <v>565970486</v>
      </c>
      <c r="F23" s="98"/>
      <c r="G23" s="98"/>
      <c r="H23" s="98"/>
    </row>
    <row r="24" spans="1:8">
      <c r="A24" s="112" t="s">
        <v>67</v>
      </c>
      <c r="B24" s="1">
        <v>18</v>
      </c>
      <c r="C24" s="189">
        <v>3994017</v>
      </c>
      <c r="D24" s="189">
        <v>9306331</v>
      </c>
      <c r="F24" s="98"/>
      <c r="G24" s="98"/>
      <c r="H24" s="98"/>
    </row>
    <row r="25" spans="1:8">
      <c r="A25" s="112" t="s">
        <v>68</v>
      </c>
      <c r="B25" s="1">
        <v>19</v>
      </c>
      <c r="C25" s="189">
        <v>35701208</v>
      </c>
      <c r="D25" s="189">
        <v>16947394</v>
      </c>
      <c r="F25" s="98"/>
      <c r="G25" s="98"/>
      <c r="H25" s="98"/>
    </row>
    <row r="26" spans="1:8">
      <c r="A26" s="112" t="s">
        <v>69</v>
      </c>
      <c r="B26" s="1">
        <v>20</v>
      </c>
      <c r="C26" s="188">
        <f>SUM(C27:C34)</f>
        <v>1333440319</v>
      </c>
      <c r="D26" s="188">
        <v>1319775434</v>
      </c>
      <c r="F26" s="98"/>
      <c r="G26" s="98"/>
      <c r="H26" s="98"/>
    </row>
    <row r="27" spans="1:8">
      <c r="A27" s="112" t="s">
        <v>70</v>
      </c>
      <c r="B27" s="1">
        <v>21</v>
      </c>
      <c r="C27" s="189">
        <v>0</v>
      </c>
      <c r="D27" s="189">
        <v>0</v>
      </c>
      <c r="F27" s="98"/>
      <c r="G27" s="98"/>
      <c r="H27" s="98"/>
    </row>
    <row r="28" spans="1:8">
      <c r="A28" s="112" t="s">
        <v>71</v>
      </c>
      <c r="B28" s="1">
        <v>22</v>
      </c>
      <c r="C28" s="189">
        <v>0</v>
      </c>
      <c r="D28" s="189">
        <v>0</v>
      </c>
      <c r="F28" s="98"/>
      <c r="G28" s="98"/>
      <c r="H28" s="98"/>
    </row>
    <row r="29" spans="1:8">
      <c r="A29" s="112" t="s">
        <v>72</v>
      </c>
      <c r="B29" s="1">
        <v>23</v>
      </c>
      <c r="C29" s="189">
        <v>0</v>
      </c>
      <c r="D29" s="189">
        <v>0</v>
      </c>
      <c r="F29" s="98"/>
      <c r="G29" s="98"/>
      <c r="H29" s="98"/>
    </row>
    <row r="30" spans="1:8">
      <c r="A30" s="112" t="s">
        <v>73</v>
      </c>
      <c r="B30" s="1">
        <v>24</v>
      </c>
      <c r="C30" s="189">
        <v>0</v>
      </c>
      <c r="D30" s="189">
        <v>0</v>
      </c>
      <c r="F30" s="98"/>
      <c r="G30" s="98"/>
      <c r="H30" s="98"/>
    </row>
    <row r="31" spans="1:8">
      <c r="A31" s="112" t="s">
        <v>74</v>
      </c>
      <c r="B31" s="1">
        <v>25</v>
      </c>
      <c r="C31" s="189">
        <v>947738236</v>
      </c>
      <c r="D31" s="189">
        <v>933228519</v>
      </c>
      <c r="F31" s="98"/>
      <c r="G31" s="98"/>
      <c r="H31" s="98"/>
    </row>
    <row r="32" spans="1:8">
      <c r="A32" s="112" t="s">
        <v>75</v>
      </c>
      <c r="B32" s="1">
        <v>26</v>
      </c>
      <c r="C32" s="189">
        <v>6671944</v>
      </c>
      <c r="D32" s="189">
        <v>3399702</v>
      </c>
      <c r="F32" s="98"/>
      <c r="G32" s="98"/>
      <c r="H32" s="98"/>
    </row>
    <row r="33" spans="1:8">
      <c r="A33" s="112" t="s">
        <v>76</v>
      </c>
      <c r="B33" s="1">
        <v>27</v>
      </c>
      <c r="C33" s="189">
        <v>0</v>
      </c>
      <c r="D33" s="189">
        <v>0</v>
      </c>
      <c r="F33" s="98"/>
      <c r="G33" s="98"/>
      <c r="H33" s="98"/>
    </row>
    <row r="34" spans="1:8">
      <c r="A34" s="112" t="s">
        <v>77</v>
      </c>
      <c r="B34" s="1">
        <v>28</v>
      </c>
      <c r="C34" s="189">
        <v>379030139</v>
      </c>
      <c r="D34" s="189">
        <v>383147213</v>
      </c>
      <c r="F34" s="98"/>
      <c r="G34" s="98"/>
      <c r="H34" s="98"/>
    </row>
    <row r="35" spans="1:8">
      <c r="A35" s="112" t="s">
        <v>78</v>
      </c>
      <c r="B35" s="1">
        <v>29</v>
      </c>
      <c r="C35" s="188">
        <f>SUM(C36:C38)</f>
        <v>247675906</v>
      </c>
      <c r="D35" s="188">
        <v>468805905</v>
      </c>
      <c r="F35" s="98"/>
      <c r="G35" s="98"/>
      <c r="H35" s="98"/>
    </row>
    <row r="36" spans="1:8">
      <c r="A36" s="112" t="s">
        <v>79</v>
      </c>
      <c r="B36" s="1">
        <v>30</v>
      </c>
      <c r="C36" s="189">
        <v>0</v>
      </c>
      <c r="D36" s="189">
        <v>0</v>
      </c>
      <c r="F36" s="98"/>
      <c r="G36" s="98"/>
      <c r="H36" s="98"/>
    </row>
    <row r="37" spans="1:8">
      <c r="A37" s="112" t="s">
        <v>80</v>
      </c>
      <c r="B37" s="1">
        <v>31</v>
      </c>
      <c r="C37" s="189">
        <v>7815941</v>
      </c>
      <c r="D37" s="189">
        <v>6714394</v>
      </c>
      <c r="F37" s="98"/>
      <c r="G37" s="98"/>
      <c r="H37" s="98"/>
    </row>
    <row r="38" spans="1:8">
      <c r="A38" s="112" t="s">
        <v>81</v>
      </c>
      <c r="B38" s="1">
        <v>32</v>
      </c>
      <c r="C38" s="189">
        <v>239859965</v>
      </c>
      <c r="D38" s="189">
        <v>462091511</v>
      </c>
      <c r="F38" s="98"/>
      <c r="G38" s="98"/>
      <c r="H38" s="98"/>
    </row>
    <row r="39" spans="1:8">
      <c r="A39" s="112" t="s">
        <v>82</v>
      </c>
      <c r="B39" s="1">
        <v>33</v>
      </c>
      <c r="C39" s="189">
        <v>90578796</v>
      </c>
      <c r="D39" s="189">
        <v>90683561</v>
      </c>
      <c r="F39" s="98"/>
      <c r="G39" s="98"/>
      <c r="H39" s="98"/>
    </row>
    <row r="40" spans="1:8">
      <c r="A40" s="99" t="s">
        <v>83</v>
      </c>
      <c r="B40" s="1">
        <v>34</v>
      </c>
      <c r="C40" s="188">
        <f>C41+C49+C56+C64</f>
        <v>5107598382</v>
      </c>
      <c r="D40" s="188">
        <v>5305572021</v>
      </c>
      <c r="F40" s="98"/>
      <c r="G40" s="98"/>
      <c r="H40" s="98"/>
    </row>
    <row r="41" spans="1:8">
      <c r="A41" s="112" t="s">
        <v>84</v>
      </c>
      <c r="B41" s="1">
        <v>35</v>
      </c>
      <c r="C41" s="188">
        <f>SUM(C42:C48)</f>
        <v>127772976</v>
      </c>
      <c r="D41" s="188">
        <v>130628517</v>
      </c>
      <c r="F41" s="98"/>
      <c r="G41" s="98"/>
      <c r="H41" s="98"/>
    </row>
    <row r="42" spans="1:8">
      <c r="A42" s="112" t="s">
        <v>85</v>
      </c>
      <c r="B42" s="1">
        <v>36</v>
      </c>
      <c r="C42" s="189">
        <v>22773233</v>
      </c>
      <c r="D42" s="189">
        <v>30758834</v>
      </c>
      <c r="F42" s="98"/>
      <c r="G42" s="98"/>
      <c r="H42" s="98"/>
    </row>
    <row r="43" spans="1:8">
      <c r="A43" s="112" t="s">
        <v>86</v>
      </c>
      <c r="B43" s="1">
        <v>37</v>
      </c>
      <c r="C43" s="189">
        <v>0</v>
      </c>
      <c r="D43" s="189">
        <v>0</v>
      </c>
      <c r="F43" s="98"/>
      <c r="G43" s="98"/>
      <c r="H43" s="98"/>
    </row>
    <row r="44" spans="1:8">
      <c r="A44" s="112" t="s">
        <v>87</v>
      </c>
      <c r="B44" s="1">
        <v>38</v>
      </c>
      <c r="C44" s="189">
        <v>0</v>
      </c>
      <c r="D44" s="189">
        <v>0</v>
      </c>
      <c r="F44" s="98"/>
      <c r="G44" s="98"/>
      <c r="H44" s="98"/>
    </row>
    <row r="45" spans="1:8">
      <c r="A45" s="112" t="s">
        <v>88</v>
      </c>
      <c r="B45" s="1">
        <v>39</v>
      </c>
      <c r="C45" s="189">
        <v>104961984</v>
      </c>
      <c r="D45" s="189">
        <v>99840549</v>
      </c>
      <c r="F45" s="98"/>
      <c r="G45" s="98"/>
      <c r="H45" s="98"/>
    </row>
    <row r="46" spans="1:8">
      <c r="A46" s="112" t="s">
        <v>89</v>
      </c>
      <c r="B46" s="1">
        <v>40</v>
      </c>
      <c r="C46" s="189">
        <v>37759</v>
      </c>
      <c r="D46" s="189">
        <v>29134</v>
      </c>
      <c r="F46" s="98"/>
      <c r="G46" s="98"/>
      <c r="H46" s="98"/>
    </row>
    <row r="47" spans="1:8">
      <c r="A47" s="112" t="s">
        <v>90</v>
      </c>
      <c r="B47" s="1">
        <v>41</v>
      </c>
      <c r="C47" s="189">
        <v>0</v>
      </c>
      <c r="D47" s="189">
        <v>0</v>
      </c>
      <c r="F47" s="98"/>
      <c r="G47" s="98"/>
      <c r="H47" s="98"/>
    </row>
    <row r="48" spans="1:8">
      <c r="A48" s="112" t="s">
        <v>91</v>
      </c>
      <c r="B48" s="1">
        <v>42</v>
      </c>
      <c r="C48" s="189">
        <v>0</v>
      </c>
      <c r="D48" s="189">
        <v>0</v>
      </c>
      <c r="F48" s="98"/>
      <c r="G48" s="98"/>
      <c r="H48" s="98"/>
    </row>
    <row r="49" spans="1:8">
      <c r="A49" s="112" t="s">
        <v>92</v>
      </c>
      <c r="B49" s="1">
        <v>43</v>
      </c>
      <c r="C49" s="188">
        <f>SUM(C50:C55)</f>
        <v>1630528251</v>
      </c>
      <c r="D49" s="188">
        <v>1847858701</v>
      </c>
      <c r="F49" s="98"/>
      <c r="G49" s="98"/>
      <c r="H49" s="98"/>
    </row>
    <row r="50" spans="1:8">
      <c r="A50" s="112" t="s">
        <v>93</v>
      </c>
      <c r="B50" s="1">
        <v>44</v>
      </c>
      <c r="C50" s="189">
        <v>0</v>
      </c>
      <c r="D50" s="189">
        <v>0</v>
      </c>
      <c r="F50" s="98"/>
      <c r="G50" s="98"/>
      <c r="H50" s="98"/>
    </row>
    <row r="51" spans="1:8">
      <c r="A51" s="112" t="s">
        <v>94</v>
      </c>
      <c r="B51" s="1">
        <v>45</v>
      </c>
      <c r="C51" s="189">
        <v>1574712398</v>
      </c>
      <c r="D51" s="189">
        <v>1777604853</v>
      </c>
      <c r="F51" s="98"/>
      <c r="G51" s="98"/>
      <c r="H51" s="98"/>
    </row>
    <row r="52" spans="1:8">
      <c r="A52" s="112" t="s">
        <v>95</v>
      </c>
      <c r="B52" s="1">
        <v>46</v>
      </c>
      <c r="C52" s="189">
        <v>0</v>
      </c>
      <c r="D52" s="189">
        <v>0</v>
      </c>
      <c r="F52" s="98"/>
      <c r="G52" s="98"/>
      <c r="H52" s="98"/>
    </row>
    <row r="53" spans="1:8">
      <c r="A53" s="112" t="s">
        <v>96</v>
      </c>
      <c r="B53" s="1">
        <v>47</v>
      </c>
      <c r="C53" s="189">
        <v>21877031</v>
      </c>
      <c r="D53" s="189">
        <v>26229163</v>
      </c>
      <c r="F53" s="98"/>
      <c r="G53" s="98"/>
      <c r="H53" s="98"/>
    </row>
    <row r="54" spans="1:8">
      <c r="A54" s="112" t="s">
        <v>97</v>
      </c>
      <c r="B54" s="1">
        <v>48</v>
      </c>
      <c r="C54" s="189">
        <v>8797419</v>
      </c>
      <c r="D54" s="189">
        <v>14296215</v>
      </c>
      <c r="F54" s="98"/>
      <c r="G54" s="98"/>
      <c r="H54" s="98"/>
    </row>
    <row r="55" spans="1:8">
      <c r="A55" s="112" t="s">
        <v>98</v>
      </c>
      <c r="B55" s="1">
        <v>49</v>
      </c>
      <c r="C55" s="189">
        <v>25141403</v>
      </c>
      <c r="D55" s="189">
        <v>29728470</v>
      </c>
      <c r="F55" s="98"/>
      <c r="G55" s="98"/>
      <c r="H55" s="98"/>
    </row>
    <row r="56" spans="1:8">
      <c r="A56" s="112" t="s">
        <v>99</v>
      </c>
      <c r="B56" s="1">
        <v>50</v>
      </c>
      <c r="C56" s="188">
        <f>SUM(C57:C63)</f>
        <v>197232420</v>
      </c>
      <c r="D56" s="188">
        <v>393666788</v>
      </c>
      <c r="F56" s="98"/>
      <c r="G56" s="98"/>
      <c r="H56" s="98"/>
    </row>
    <row r="57" spans="1:8">
      <c r="A57" s="112" t="s">
        <v>70</v>
      </c>
      <c r="B57" s="1">
        <v>51</v>
      </c>
      <c r="C57" s="189">
        <v>0</v>
      </c>
      <c r="D57" s="189">
        <v>0</v>
      </c>
      <c r="F57" s="98"/>
      <c r="G57" s="98"/>
      <c r="H57" s="98"/>
    </row>
    <row r="58" spans="1:8">
      <c r="A58" s="112" t="s">
        <v>71</v>
      </c>
      <c r="B58" s="1">
        <v>52</v>
      </c>
      <c r="C58" s="189">
        <v>0</v>
      </c>
      <c r="D58" s="189">
        <v>0</v>
      </c>
      <c r="F58" s="98"/>
      <c r="G58" s="98"/>
      <c r="H58" s="98"/>
    </row>
    <row r="59" spans="1:8">
      <c r="A59" s="112" t="s">
        <v>72</v>
      </c>
      <c r="B59" s="1">
        <v>53</v>
      </c>
      <c r="C59" s="189">
        <v>0</v>
      </c>
      <c r="D59" s="189">
        <v>0</v>
      </c>
      <c r="F59" s="98"/>
      <c r="G59" s="98"/>
      <c r="H59" s="98"/>
    </row>
    <row r="60" spans="1:8">
      <c r="A60" s="112" t="s">
        <v>73</v>
      </c>
      <c r="B60" s="1">
        <v>54</v>
      </c>
      <c r="C60" s="189">
        <v>0</v>
      </c>
      <c r="D60" s="189">
        <v>0</v>
      </c>
      <c r="F60" s="98"/>
      <c r="G60" s="98"/>
      <c r="H60" s="98"/>
    </row>
    <row r="61" spans="1:8">
      <c r="A61" s="112" t="s">
        <v>74</v>
      </c>
      <c r="B61" s="1">
        <v>55</v>
      </c>
      <c r="C61" s="189">
        <v>121386</v>
      </c>
      <c r="D61" s="189">
        <v>122636</v>
      </c>
      <c r="F61" s="98"/>
      <c r="G61" s="98"/>
      <c r="H61" s="98"/>
    </row>
    <row r="62" spans="1:8">
      <c r="A62" s="112" t="s">
        <v>75</v>
      </c>
      <c r="B62" s="1">
        <v>56</v>
      </c>
      <c r="C62" s="189">
        <v>197111034</v>
      </c>
      <c r="D62" s="189">
        <v>393544152</v>
      </c>
      <c r="F62" s="98"/>
      <c r="G62" s="98"/>
      <c r="H62" s="98"/>
    </row>
    <row r="63" spans="1:8">
      <c r="A63" s="112" t="s">
        <v>100</v>
      </c>
      <c r="B63" s="1">
        <v>57</v>
      </c>
      <c r="C63" s="189">
        <v>0</v>
      </c>
      <c r="D63" s="189">
        <v>0</v>
      </c>
      <c r="F63" s="98"/>
      <c r="G63" s="98"/>
      <c r="H63" s="98"/>
    </row>
    <row r="64" spans="1:8">
      <c r="A64" s="112" t="s">
        <v>101</v>
      </c>
      <c r="B64" s="1">
        <v>58</v>
      </c>
      <c r="C64" s="189">
        <v>3152064735</v>
      </c>
      <c r="D64" s="189">
        <v>2933418015</v>
      </c>
      <c r="E64" s="98"/>
      <c r="F64" s="98"/>
      <c r="G64" s="98"/>
      <c r="H64" s="98"/>
    </row>
    <row r="65" spans="1:8">
      <c r="A65" s="99" t="s">
        <v>102</v>
      </c>
      <c r="B65" s="1">
        <v>59</v>
      </c>
      <c r="C65" s="189">
        <v>245658727</v>
      </c>
      <c r="D65" s="189">
        <v>107551320</v>
      </c>
      <c r="F65" s="98"/>
      <c r="G65" s="98"/>
      <c r="H65" s="98"/>
    </row>
    <row r="66" spans="1:8">
      <c r="A66" s="99" t="s">
        <v>103</v>
      </c>
      <c r="B66" s="1">
        <v>60</v>
      </c>
      <c r="C66" s="188">
        <f>C7+C8+C40+C65</f>
        <v>15738419765</v>
      </c>
      <c r="D66" s="188">
        <v>15953847700</v>
      </c>
      <c r="F66" s="98"/>
      <c r="G66" s="98"/>
      <c r="H66" s="98"/>
    </row>
    <row r="67" spans="1:8">
      <c r="A67" s="113" t="s">
        <v>104</v>
      </c>
      <c r="B67" s="4">
        <v>61</v>
      </c>
      <c r="C67" s="190">
        <v>0</v>
      </c>
      <c r="D67" s="190">
        <v>0</v>
      </c>
      <c r="F67" s="98"/>
      <c r="G67" s="98"/>
      <c r="H67" s="98"/>
    </row>
    <row r="68" spans="1:8">
      <c r="A68" s="106" t="s">
        <v>145</v>
      </c>
      <c r="B68" s="114"/>
      <c r="C68" s="114"/>
      <c r="D68" s="115"/>
      <c r="F68" s="98"/>
      <c r="G68" s="98"/>
      <c r="H68" s="98"/>
    </row>
    <row r="69" spans="1:8">
      <c r="A69" s="110" t="s">
        <v>105</v>
      </c>
      <c r="B69" s="3">
        <v>62</v>
      </c>
      <c r="C69" s="191">
        <f>C70+C71+C72+C78+C79+C82+C85</f>
        <v>12572520864</v>
      </c>
      <c r="D69" s="191">
        <v>13029715603</v>
      </c>
      <c r="F69" s="98"/>
      <c r="G69" s="98"/>
      <c r="H69" s="98"/>
    </row>
    <row r="70" spans="1:8">
      <c r="A70" s="112" t="s">
        <v>106</v>
      </c>
      <c r="B70" s="1">
        <v>63</v>
      </c>
      <c r="C70" s="189">
        <v>9822853500</v>
      </c>
      <c r="D70" s="189">
        <v>9822853500</v>
      </c>
      <c r="F70" s="98"/>
      <c r="G70" s="98"/>
      <c r="H70" s="98"/>
    </row>
    <row r="71" spans="1:8">
      <c r="A71" s="112" t="s">
        <v>107</v>
      </c>
      <c r="B71" s="1">
        <v>64</v>
      </c>
      <c r="C71" s="189">
        <v>0</v>
      </c>
      <c r="D71" s="189">
        <v>0</v>
      </c>
      <c r="F71" s="98"/>
      <c r="G71" s="98"/>
      <c r="H71" s="98"/>
    </row>
    <row r="72" spans="1:8">
      <c r="A72" s="112" t="s">
        <v>108</v>
      </c>
      <c r="B72" s="1">
        <v>65</v>
      </c>
      <c r="C72" s="188">
        <f>C73+C74-C75+C76+C77</f>
        <v>491604073</v>
      </c>
      <c r="D72" s="188">
        <v>431366638</v>
      </c>
      <c r="F72" s="98"/>
      <c r="G72" s="98"/>
      <c r="H72" s="98"/>
    </row>
    <row r="73" spans="1:8">
      <c r="A73" s="112" t="s">
        <v>109</v>
      </c>
      <c r="B73" s="1">
        <v>66</v>
      </c>
      <c r="C73" s="189">
        <v>491142675</v>
      </c>
      <c r="D73" s="189">
        <v>491142675</v>
      </c>
      <c r="F73" s="98"/>
      <c r="G73" s="98"/>
      <c r="H73" s="98"/>
    </row>
    <row r="74" spans="1:8">
      <c r="A74" s="112" t="s">
        <v>110</v>
      </c>
      <c r="B74" s="1">
        <v>67</v>
      </c>
      <c r="C74" s="189">
        <v>37634983</v>
      </c>
      <c r="D74" s="189">
        <v>0</v>
      </c>
      <c r="F74" s="98"/>
      <c r="G74" s="98"/>
      <c r="H74" s="98"/>
    </row>
    <row r="75" spans="1:8">
      <c r="A75" s="112" t="s">
        <v>111</v>
      </c>
      <c r="B75" s="1">
        <v>68</v>
      </c>
      <c r="C75" s="189">
        <v>38454288</v>
      </c>
      <c r="D75" s="189">
        <v>60913551</v>
      </c>
      <c r="F75" s="98"/>
      <c r="G75" s="98"/>
      <c r="H75" s="98"/>
    </row>
    <row r="76" spans="1:8">
      <c r="A76" s="112" t="s">
        <v>112</v>
      </c>
      <c r="B76" s="1">
        <v>69</v>
      </c>
      <c r="C76" s="189"/>
      <c r="D76" s="189">
        <v>0</v>
      </c>
      <c r="F76" s="98"/>
      <c r="G76" s="98"/>
      <c r="H76" s="98"/>
    </row>
    <row r="77" spans="1:8">
      <c r="A77" s="112" t="s">
        <v>113</v>
      </c>
      <c r="B77" s="1">
        <v>70</v>
      </c>
      <c r="C77" s="189">
        <v>1280703</v>
      </c>
      <c r="D77" s="189">
        <v>1137514</v>
      </c>
      <c r="F77" s="98"/>
      <c r="G77" s="98"/>
      <c r="H77" s="98"/>
    </row>
    <row r="78" spans="1:8">
      <c r="A78" s="112" t="s">
        <v>114</v>
      </c>
      <c r="B78" s="1">
        <v>71</v>
      </c>
      <c r="C78" s="189">
        <v>1661560</v>
      </c>
      <c r="D78" s="189">
        <v>15944934</v>
      </c>
      <c r="F78" s="98"/>
      <c r="G78" s="98"/>
      <c r="H78" s="98"/>
    </row>
    <row r="79" spans="1:8">
      <c r="A79" s="112" t="s">
        <v>115</v>
      </c>
      <c r="B79" s="1">
        <v>72</v>
      </c>
      <c r="C79" s="188">
        <f>C80-C81</f>
        <v>1024447978</v>
      </c>
      <c r="D79" s="188">
        <v>1548396740</v>
      </c>
      <c r="F79" s="98"/>
      <c r="G79" s="98"/>
      <c r="H79" s="98"/>
    </row>
    <row r="80" spans="1:8">
      <c r="A80" s="112" t="s">
        <v>116</v>
      </c>
      <c r="B80" s="1">
        <v>73</v>
      </c>
      <c r="C80" s="189">
        <v>1024447978</v>
      </c>
      <c r="D80" s="189">
        <v>1548396740</v>
      </c>
      <c r="F80" s="98"/>
      <c r="G80" s="98"/>
      <c r="H80" s="98"/>
    </row>
    <row r="81" spans="1:9">
      <c r="A81" s="112" t="s">
        <v>117</v>
      </c>
      <c r="B81" s="1">
        <v>74</v>
      </c>
      <c r="C81" s="189">
        <v>0</v>
      </c>
      <c r="D81" s="189">
        <v>0</v>
      </c>
      <c r="F81" s="98"/>
      <c r="G81" s="98"/>
      <c r="H81" s="98"/>
    </row>
    <row r="82" spans="1:9">
      <c r="A82" s="112" t="s">
        <v>118</v>
      </c>
      <c r="B82" s="1">
        <v>75</v>
      </c>
      <c r="C82" s="188">
        <f>C83-C84</f>
        <v>863436283</v>
      </c>
      <c r="D82" s="188">
        <v>871995209</v>
      </c>
      <c r="F82" s="98"/>
      <c r="G82" s="98"/>
      <c r="H82" s="98"/>
    </row>
    <row r="83" spans="1:9">
      <c r="A83" s="112" t="s">
        <v>119</v>
      </c>
      <c r="B83" s="1">
        <v>76</v>
      </c>
      <c r="C83" s="189">
        <v>863436283</v>
      </c>
      <c r="D83" s="189">
        <v>871995209</v>
      </c>
      <c r="F83" s="98"/>
      <c r="G83" s="98"/>
      <c r="H83" s="98"/>
      <c r="I83" s="98"/>
    </row>
    <row r="84" spans="1:9">
      <c r="A84" s="112" t="s">
        <v>120</v>
      </c>
      <c r="B84" s="1">
        <v>77</v>
      </c>
      <c r="C84" s="189">
        <v>0</v>
      </c>
      <c r="D84" s="189">
        <v>0</v>
      </c>
      <c r="F84" s="98"/>
      <c r="G84" s="98"/>
      <c r="H84" s="98"/>
    </row>
    <row r="85" spans="1:9">
      <c r="A85" s="112" t="s">
        <v>121</v>
      </c>
      <c r="B85" s="1">
        <v>78</v>
      </c>
      <c r="C85" s="189">
        <v>368517470</v>
      </c>
      <c r="D85" s="189">
        <v>339158582</v>
      </c>
      <c r="E85" s="98"/>
      <c r="F85" s="98"/>
      <c r="G85" s="98"/>
      <c r="H85" s="98"/>
    </row>
    <row r="86" spans="1:9">
      <c r="A86" s="99" t="s">
        <v>122</v>
      </c>
      <c r="B86" s="1">
        <v>79</v>
      </c>
      <c r="C86" s="188">
        <f>SUM(C87:C89)</f>
        <v>102760777</v>
      </c>
      <c r="D86" s="188">
        <v>74980968</v>
      </c>
      <c r="F86" s="98"/>
      <c r="G86" s="98"/>
      <c r="H86" s="98"/>
    </row>
    <row r="87" spans="1:9">
      <c r="A87" s="112" t="s">
        <v>123</v>
      </c>
      <c r="B87" s="1">
        <v>80</v>
      </c>
      <c r="C87" s="189">
        <v>42596387</v>
      </c>
      <c r="D87" s="189">
        <v>8095956</v>
      </c>
      <c r="F87" s="98"/>
      <c r="G87" s="98"/>
      <c r="H87" s="98"/>
    </row>
    <row r="88" spans="1:9">
      <c r="A88" s="112" t="s">
        <v>124</v>
      </c>
      <c r="B88" s="1">
        <v>81</v>
      </c>
      <c r="C88" s="189">
        <v>0</v>
      </c>
      <c r="D88" s="189">
        <v>0</v>
      </c>
      <c r="F88" s="98"/>
      <c r="G88" s="98"/>
      <c r="H88" s="98"/>
    </row>
    <row r="89" spans="1:9">
      <c r="A89" s="112" t="s">
        <v>125</v>
      </c>
      <c r="B89" s="1">
        <v>82</v>
      </c>
      <c r="C89" s="189">
        <v>60164390</v>
      </c>
      <c r="D89" s="189">
        <v>66885012</v>
      </c>
      <c r="F89" s="98"/>
      <c r="G89" s="98"/>
      <c r="H89" s="98"/>
    </row>
    <row r="90" spans="1:9">
      <c r="A90" s="99" t="s">
        <v>126</v>
      </c>
      <c r="B90" s="1">
        <v>83</v>
      </c>
      <c r="C90" s="188">
        <f>SUM(C91:C99)</f>
        <v>664432083</v>
      </c>
      <c r="D90" s="188">
        <v>623255322</v>
      </c>
      <c r="F90" s="98"/>
      <c r="G90" s="98"/>
      <c r="H90" s="98"/>
    </row>
    <row r="91" spans="1:9">
      <c r="A91" s="112" t="s">
        <v>127</v>
      </c>
      <c r="B91" s="1">
        <v>84</v>
      </c>
      <c r="C91" s="189">
        <v>0</v>
      </c>
      <c r="D91" s="189">
        <v>0</v>
      </c>
      <c r="F91" s="98"/>
      <c r="G91" s="98"/>
      <c r="H91" s="98"/>
    </row>
    <row r="92" spans="1:9">
      <c r="A92" s="112" t="s">
        <v>128</v>
      </c>
      <c r="B92" s="1">
        <v>85</v>
      </c>
      <c r="C92" s="189">
        <v>3661526</v>
      </c>
      <c r="D92" s="189">
        <v>3126670</v>
      </c>
      <c r="F92" s="98"/>
      <c r="G92" s="98"/>
      <c r="H92" s="98"/>
    </row>
    <row r="93" spans="1:9">
      <c r="A93" s="112" t="s">
        <v>129</v>
      </c>
      <c r="B93" s="1">
        <v>86</v>
      </c>
      <c r="C93" s="189">
        <v>211990479</v>
      </c>
      <c r="D93" s="189">
        <v>183738509</v>
      </c>
      <c r="F93" s="98"/>
      <c r="G93" s="98"/>
      <c r="H93" s="98"/>
    </row>
    <row r="94" spans="1:9">
      <c r="A94" s="112" t="s">
        <v>130</v>
      </c>
      <c r="B94" s="1">
        <v>87</v>
      </c>
      <c r="C94" s="189">
        <v>0</v>
      </c>
      <c r="D94" s="189">
        <v>0</v>
      </c>
      <c r="F94" s="98"/>
      <c r="G94" s="98"/>
      <c r="H94" s="98"/>
    </row>
    <row r="95" spans="1:9">
      <c r="A95" s="112" t="s">
        <v>131</v>
      </c>
      <c r="B95" s="1">
        <v>88</v>
      </c>
      <c r="C95" s="189">
        <v>0</v>
      </c>
      <c r="D95" s="189">
        <v>0</v>
      </c>
      <c r="F95" s="98"/>
      <c r="G95" s="98"/>
      <c r="H95" s="98"/>
    </row>
    <row r="96" spans="1:9">
      <c r="A96" s="112" t="s">
        <v>132</v>
      </c>
      <c r="B96" s="1">
        <v>89</v>
      </c>
      <c r="C96" s="189">
        <v>90221763</v>
      </c>
      <c r="D96" s="189">
        <v>75427321</v>
      </c>
      <c r="F96" s="98"/>
      <c r="G96" s="98"/>
      <c r="H96" s="98"/>
    </row>
    <row r="97" spans="1:8">
      <c r="A97" s="112" t="s">
        <v>133</v>
      </c>
      <c r="B97" s="1">
        <v>90</v>
      </c>
      <c r="C97" s="189">
        <v>0</v>
      </c>
      <c r="D97" s="189">
        <v>0</v>
      </c>
      <c r="F97" s="98"/>
      <c r="G97" s="98"/>
      <c r="H97" s="98"/>
    </row>
    <row r="98" spans="1:8">
      <c r="A98" s="112" t="s">
        <v>134</v>
      </c>
      <c r="B98" s="1">
        <v>91</v>
      </c>
      <c r="C98" s="189">
        <v>311157647</v>
      </c>
      <c r="D98" s="189">
        <v>317725917</v>
      </c>
      <c r="F98" s="98"/>
      <c r="G98" s="98"/>
      <c r="H98" s="98"/>
    </row>
    <row r="99" spans="1:8">
      <c r="A99" s="112" t="s">
        <v>135</v>
      </c>
      <c r="B99" s="1">
        <v>92</v>
      </c>
      <c r="C99" s="189">
        <v>47400668</v>
      </c>
      <c r="D99" s="189">
        <v>43236905</v>
      </c>
      <c r="F99" s="98"/>
      <c r="G99" s="98"/>
      <c r="H99" s="98"/>
    </row>
    <row r="100" spans="1:8">
      <c r="A100" s="99" t="s">
        <v>136</v>
      </c>
      <c r="B100" s="1">
        <v>93</v>
      </c>
      <c r="C100" s="188">
        <f>SUM(C101:C112)</f>
        <v>2309589778</v>
      </c>
      <c r="D100" s="188">
        <v>2130062407</v>
      </c>
      <c r="F100" s="98"/>
      <c r="G100" s="98"/>
      <c r="H100" s="98"/>
    </row>
    <row r="101" spans="1:8">
      <c r="A101" s="112" t="s">
        <v>127</v>
      </c>
      <c r="B101" s="1">
        <v>94</v>
      </c>
      <c r="C101" s="189">
        <v>0</v>
      </c>
      <c r="D101" s="189">
        <v>0</v>
      </c>
      <c r="F101" s="98"/>
      <c r="G101" s="98"/>
      <c r="H101" s="98"/>
    </row>
    <row r="102" spans="1:8">
      <c r="A102" s="112" t="s">
        <v>128</v>
      </c>
      <c r="B102" s="1">
        <v>95</v>
      </c>
      <c r="C102" s="189">
        <v>1005080</v>
      </c>
      <c r="D102" s="189">
        <v>605083</v>
      </c>
      <c r="F102" s="98"/>
      <c r="G102" s="98"/>
      <c r="H102" s="98"/>
    </row>
    <row r="103" spans="1:8">
      <c r="A103" s="112" t="s">
        <v>129</v>
      </c>
      <c r="B103" s="1">
        <v>96</v>
      </c>
      <c r="C103" s="189">
        <v>39154238</v>
      </c>
      <c r="D103" s="189">
        <v>41828823</v>
      </c>
      <c r="F103" s="98"/>
      <c r="G103" s="98"/>
      <c r="H103" s="98"/>
    </row>
    <row r="104" spans="1:8">
      <c r="A104" s="112" t="s">
        <v>130</v>
      </c>
      <c r="B104" s="1">
        <v>97</v>
      </c>
      <c r="C104" s="189">
        <v>36579877</v>
      </c>
      <c r="D104" s="189">
        <v>20197307</v>
      </c>
      <c r="F104" s="98"/>
      <c r="G104" s="98"/>
      <c r="H104" s="98"/>
    </row>
    <row r="105" spans="1:8">
      <c r="A105" s="112" t="s">
        <v>131</v>
      </c>
      <c r="B105" s="1">
        <v>98</v>
      </c>
      <c r="C105" s="189">
        <v>1692855188</v>
      </c>
      <c r="D105" s="189">
        <v>1405767200</v>
      </c>
      <c r="F105" s="98"/>
      <c r="G105" s="98"/>
      <c r="H105" s="98"/>
    </row>
    <row r="106" spans="1:8">
      <c r="A106" s="112" t="s">
        <v>132</v>
      </c>
      <c r="B106" s="1">
        <v>99</v>
      </c>
      <c r="C106" s="189">
        <v>0</v>
      </c>
      <c r="D106" s="189">
        <v>0</v>
      </c>
      <c r="F106" s="98"/>
      <c r="G106" s="98"/>
      <c r="H106" s="98"/>
    </row>
    <row r="107" spans="1:8">
      <c r="A107" s="112" t="s">
        <v>133</v>
      </c>
      <c r="B107" s="1">
        <v>100</v>
      </c>
      <c r="C107" s="189">
        <v>0</v>
      </c>
      <c r="D107" s="189">
        <v>0</v>
      </c>
      <c r="F107" s="98"/>
      <c r="G107" s="98"/>
      <c r="H107" s="98"/>
    </row>
    <row r="108" spans="1:8">
      <c r="A108" s="112" t="s">
        <v>137</v>
      </c>
      <c r="B108" s="1">
        <v>101</v>
      </c>
      <c r="C108" s="189">
        <v>121616264</v>
      </c>
      <c r="D108" s="189">
        <v>111044782</v>
      </c>
      <c r="F108" s="98"/>
      <c r="G108" s="98"/>
      <c r="H108" s="98"/>
    </row>
    <row r="109" spans="1:8">
      <c r="A109" s="112" t="s">
        <v>138</v>
      </c>
      <c r="B109" s="1">
        <v>102</v>
      </c>
      <c r="C109" s="189">
        <v>136936201</v>
      </c>
      <c r="D109" s="189">
        <v>266161492</v>
      </c>
      <c r="F109" s="98"/>
      <c r="G109" s="98"/>
      <c r="H109" s="98"/>
    </row>
    <row r="110" spans="1:8">
      <c r="A110" s="112" t="s">
        <v>139</v>
      </c>
      <c r="B110" s="1">
        <v>103</v>
      </c>
      <c r="C110" s="189">
        <v>0</v>
      </c>
      <c r="D110" s="189">
        <v>0</v>
      </c>
      <c r="F110" s="98"/>
      <c r="G110" s="98"/>
      <c r="H110" s="98"/>
    </row>
    <row r="111" spans="1:8">
      <c r="A111" s="112" t="s">
        <v>140</v>
      </c>
      <c r="B111" s="1">
        <v>104</v>
      </c>
      <c r="C111" s="189">
        <v>0</v>
      </c>
      <c r="D111" s="189">
        <v>0</v>
      </c>
      <c r="F111" s="98"/>
      <c r="G111" s="98"/>
      <c r="H111" s="98"/>
    </row>
    <row r="112" spans="1:8">
      <c r="A112" s="112" t="s">
        <v>141</v>
      </c>
      <c r="B112" s="1">
        <v>105</v>
      </c>
      <c r="C112" s="189">
        <v>281442930</v>
      </c>
      <c r="D112" s="189">
        <v>284457720</v>
      </c>
      <c r="F112" s="98"/>
      <c r="G112" s="98"/>
      <c r="H112" s="98"/>
    </row>
    <row r="113" spans="1:8">
      <c r="A113" s="99" t="s">
        <v>142</v>
      </c>
      <c r="B113" s="1">
        <v>106</v>
      </c>
      <c r="C113" s="189">
        <v>89116263</v>
      </c>
      <c r="D113" s="189">
        <v>95833400</v>
      </c>
      <c r="F113" s="98"/>
      <c r="G113" s="98"/>
      <c r="H113" s="98"/>
    </row>
    <row r="114" spans="1:8">
      <c r="A114" s="99" t="s">
        <v>143</v>
      </c>
      <c r="B114" s="1">
        <v>107</v>
      </c>
      <c r="C114" s="188">
        <f>C69+C86+C90+C100+C113</f>
        <v>15738419765</v>
      </c>
      <c r="D114" s="188">
        <v>15953847700</v>
      </c>
      <c r="F114" s="98"/>
      <c r="G114" s="98"/>
      <c r="H114" s="98"/>
    </row>
    <row r="115" spans="1:8">
      <c r="A115" s="105" t="s">
        <v>144</v>
      </c>
      <c r="B115" s="2">
        <v>108</v>
      </c>
      <c r="C115" s="190">
        <f>+C114-C66</f>
        <v>0</v>
      </c>
      <c r="D115" s="190">
        <v>0</v>
      </c>
      <c r="F115" s="98"/>
      <c r="G115" s="98"/>
      <c r="H115" s="98"/>
    </row>
    <row r="116" spans="1:8">
      <c r="A116" s="106" t="s">
        <v>146</v>
      </c>
      <c r="B116" s="108"/>
      <c r="C116" s="108"/>
      <c r="D116" s="109"/>
      <c r="F116" s="98"/>
      <c r="G116" s="98"/>
      <c r="H116" s="98"/>
    </row>
    <row r="117" spans="1:8">
      <c r="A117" s="110" t="s">
        <v>147</v>
      </c>
      <c r="B117" s="42"/>
      <c r="C117" s="42"/>
      <c r="D117" s="111"/>
      <c r="F117" s="98"/>
      <c r="G117" s="98"/>
      <c r="H117" s="98"/>
    </row>
    <row r="118" spans="1:8">
      <c r="A118" s="112" t="s">
        <v>148</v>
      </c>
      <c r="B118" s="1">
        <v>109</v>
      </c>
      <c r="C118" s="156">
        <f>+C69-C119</f>
        <v>12204003394</v>
      </c>
      <c r="D118" s="156">
        <f>+D69-D119</f>
        <v>12690557021</v>
      </c>
      <c r="F118" s="98"/>
      <c r="G118" s="98"/>
      <c r="H118" s="98"/>
    </row>
    <row r="119" spans="1:8">
      <c r="A119" s="100" t="s">
        <v>149</v>
      </c>
      <c r="B119" s="4">
        <v>110</v>
      </c>
      <c r="C119" s="157">
        <f>+C85</f>
        <v>368517470</v>
      </c>
      <c r="D119" s="157">
        <f>+D85</f>
        <v>339158582</v>
      </c>
      <c r="F119" s="98"/>
      <c r="G119" s="98"/>
      <c r="H119" s="98"/>
    </row>
    <row r="120" spans="1:8">
      <c r="A120" s="101"/>
      <c r="B120" s="102"/>
      <c r="C120" s="102"/>
      <c r="D120" s="102"/>
    </row>
    <row r="121" spans="1:8">
      <c r="A121" s="103"/>
      <c r="B121" s="104"/>
      <c r="C121" s="104"/>
      <c r="D121" s="104"/>
    </row>
  </sheetData>
  <phoneticPr fontId="3" type="noConversion"/>
  <dataValidations count="5">
    <dataValidation type="whole" operator="notEqual" allowBlank="1" showInputMessage="1" showErrorMessage="1" errorTitle="Pogrešan unos" error="Mogu se unijeti samo cjelobrojne vrijednosti." sqref="C118:D119 C85:D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69:D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71:D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:D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C70:D70 C86:D115 C72:D77 C79:D84 C7:D67">
      <formula1>0</formula1>
    </dataValidation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77"/>
  <sheetViews>
    <sheetView view="pageBreakPreview" zoomScaleNormal="100" zoomScaleSheetLayoutView="100" workbookViewId="0">
      <selection activeCell="E58" sqref="E58"/>
    </sheetView>
  </sheetViews>
  <sheetFormatPr defaultRowHeight="12.75"/>
  <cols>
    <col min="1" max="1" width="96.85546875" style="150" bestFit="1" customWidth="1"/>
    <col min="2" max="2" width="9.140625" style="40"/>
    <col min="3" max="4" width="15.42578125" style="40" bestFit="1" customWidth="1"/>
    <col min="5" max="6" width="15.42578125" style="174" bestFit="1" customWidth="1"/>
    <col min="7" max="7" width="19.42578125" style="40" customWidth="1"/>
    <col min="8" max="8" width="11.140625" style="40" bestFit="1" customWidth="1"/>
    <col min="9" max="16384" width="9.140625" style="40"/>
  </cols>
  <sheetData>
    <row r="1" spans="1:12" ht="15.75">
      <c r="A1" s="116" t="s">
        <v>216</v>
      </c>
      <c r="B1" s="116"/>
      <c r="C1" s="116"/>
      <c r="D1" s="116"/>
      <c r="E1" s="116"/>
      <c r="F1" s="116"/>
    </row>
    <row r="2" spans="1:12">
      <c r="A2" s="125" t="s">
        <v>312</v>
      </c>
      <c r="B2" s="125"/>
      <c r="C2" s="125"/>
      <c r="D2" s="125"/>
      <c r="E2" s="125"/>
      <c r="F2" s="125"/>
    </row>
    <row r="3" spans="1:12">
      <c r="A3" s="130" t="s">
        <v>150</v>
      </c>
      <c r="B3" s="130"/>
      <c r="C3" s="130"/>
      <c r="D3" s="130"/>
      <c r="E3" s="130"/>
      <c r="F3" s="130"/>
    </row>
    <row r="4" spans="1:12">
      <c r="A4" s="45" t="s">
        <v>46</v>
      </c>
      <c r="B4" s="45" t="s">
        <v>47</v>
      </c>
      <c r="C4" s="47" t="s">
        <v>48</v>
      </c>
      <c r="D4" s="47" t="s">
        <v>48</v>
      </c>
      <c r="E4" s="47" t="s">
        <v>49</v>
      </c>
      <c r="F4" s="47" t="s">
        <v>49</v>
      </c>
    </row>
    <row r="5" spans="1:12">
      <c r="A5" s="45"/>
      <c r="B5" s="45"/>
      <c r="C5" s="47" t="s">
        <v>215</v>
      </c>
      <c r="D5" s="47" t="s">
        <v>214</v>
      </c>
      <c r="E5" s="47" t="s">
        <v>215</v>
      </c>
      <c r="F5" s="47" t="s">
        <v>214</v>
      </c>
    </row>
    <row r="6" spans="1:12">
      <c r="A6" s="47">
        <v>1</v>
      </c>
      <c r="B6" s="49">
        <v>2</v>
      </c>
      <c r="C6" s="47">
        <v>3</v>
      </c>
      <c r="D6" s="47">
        <v>4</v>
      </c>
      <c r="E6" s="47">
        <v>5</v>
      </c>
      <c r="F6" s="47">
        <v>6</v>
      </c>
    </row>
    <row r="7" spans="1:12">
      <c r="A7" s="110" t="s">
        <v>151</v>
      </c>
      <c r="B7" s="3">
        <v>111</v>
      </c>
      <c r="C7" s="159">
        <f>SUM(C8:C9)</f>
        <v>5905594318</v>
      </c>
      <c r="D7" s="159">
        <f>SUM(D8:D9)</f>
        <v>2153790560</v>
      </c>
      <c r="E7" s="159">
        <f>SUM(E8:E9)</f>
        <v>5897271315</v>
      </c>
      <c r="F7" s="159">
        <f>SUM(F8:F9)</f>
        <v>2160213999</v>
      </c>
      <c r="G7" s="98"/>
      <c r="H7" s="98"/>
      <c r="I7" s="98"/>
      <c r="J7" s="98"/>
      <c r="K7" s="98"/>
      <c r="L7" s="98"/>
    </row>
    <row r="8" spans="1:12">
      <c r="A8" s="99" t="s">
        <v>152</v>
      </c>
      <c r="B8" s="1">
        <v>112</v>
      </c>
      <c r="C8" s="158">
        <v>5785064873</v>
      </c>
      <c r="D8" s="158">
        <v>2093830694</v>
      </c>
      <c r="E8" s="158">
        <v>5787412991</v>
      </c>
      <c r="F8" s="158">
        <v>2106546589</v>
      </c>
      <c r="G8" s="98"/>
      <c r="H8" s="98"/>
      <c r="I8" s="98"/>
      <c r="J8" s="98"/>
      <c r="K8" s="98"/>
      <c r="L8" s="98"/>
    </row>
    <row r="9" spans="1:12">
      <c r="A9" s="99" t="s">
        <v>153</v>
      </c>
      <c r="B9" s="1">
        <v>113</v>
      </c>
      <c r="C9" s="158">
        <v>120529445</v>
      </c>
      <c r="D9" s="158">
        <v>59959866</v>
      </c>
      <c r="E9" s="158">
        <v>109858324</v>
      </c>
      <c r="F9" s="158">
        <v>53667410</v>
      </c>
      <c r="G9" s="98"/>
      <c r="H9" s="98"/>
      <c r="I9" s="98"/>
      <c r="J9" s="98"/>
      <c r="K9" s="98"/>
      <c r="L9" s="98"/>
    </row>
    <row r="10" spans="1:12">
      <c r="A10" s="99" t="s">
        <v>154</v>
      </c>
      <c r="B10" s="1">
        <v>114</v>
      </c>
      <c r="C10" s="160">
        <f>C11+C12+C16+C20+C21+C22+C25+C26</f>
        <v>4917796518</v>
      </c>
      <c r="D10" s="160">
        <f>D11+D12+D16+D20+D21+D22+D25+D26</f>
        <v>1747729852</v>
      </c>
      <c r="E10" s="160">
        <f>E11+E12+E16+E20+E21+E22+E25+E26</f>
        <v>4774545649</v>
      </c>
      <c r="F10" s="160">
        <f>F11+F12+F16+F20+F21+F22+F25+F26</f>
        <v>1634309521</v>
      </c>
      <c r="G10" s="98"/>
      <c r="H10" s="98"/>
      <c r="I10" s="98"/>
      <c r="J10" s="98"/>
      <c r="K10" s="98"/>
      <c r="L10" s="98"/>
    </row>
    <row r="11" spans="1:12">
      <c r="A11" s="99" t="s">
        <v>155</v>
      </c>
      <c r="B11" s="1">
        <v>115</v>
      </c>
      <c r="C11" s="158"/>
      <c r="D11" s="158"/>
      <c r="E11" s="158"/>
      <c r="F11" s="158"/>
      <c r="G11" s="98"/>
      <c r="H11" s="98"/>
      <c r="I11" s="98"/>
      <c r="J11" s="98"/>
      <c r="K11" s="98"/>
      <c r="L11" s="98"/>
    </row>
    <row r="12" spans="1:12">
      <c r="A12" s="99" t="s">
        <v>156</v>
      </c>
      <c r="B12" s="1">
        <v>116</v>
      </c>
      <c r="C12" s="160">
        <f>SUM(C13:C15)</f>
        <v>1735726913</v>
      </c>
      <c r="D12" s="160">
        <f>SUM(D13:D15)</f>
        <v>659252808</v>
      </c>
      <c r="E12" s="160">
        <f>SUM(E13:E15)</f>
        <v>1758342116</v>
      </c>
      <c r="F12" s="160">
        <f>SUM(F13:F15)</f>
        <v>637429632</v>
      </c>
      <c r="G12" s="98"/>
      <c r="H12" s="98"/>
      <c r="I12" s="98"/>
      <c r="J12" s="98"/>
      <c r="K12" s="98"/>
      <c r="L12" s="98"/>
    </row>
    <row r="13" spans="1:12">
      <c r="A13" s="112" t="s">
        <v>157</v>
      </c>
      <c r="B13" s="1">
        <v>117</v>
      </c>
      <c r="C13" s="158">
        <v>106091301</v>
      </c>
      <c r="D13" s="158">
        <v>35982439</v>
      </c>
      <c r="E13" s="158">
        <v>112800086</v>
      </c>
      <c r="F13" s="158">
        <v>37479727</v>
      </c>
      <c r="G13" s="98"/>
      <c r="H13" s="98"/>
      <c r="I13" s="98"/>
      <c r="J13" s="98"/>
      <c r="K13" s="98"/>
      <c r="L13" s="98"/>
    </row>
    <row r="14" spans="1:12">
      <c r="A14" s="112" t="s">
        <v>158</v>
      </c>
      <c r="B14" s="1">
        <v>118</v>
      </c>
      <c r="C14" s="158">
        <v>1040716748</v>
      </c>
      <c r="D14" s="158">
        <v>410176932</v>
      </c>
      <c r="E14" s="158">
        <v>1020619689</v>
      </c>
      <c r="F14" s="158">
        <v>382954514</v>
      </c>
      <c r="G14" s="98"/>
      <c r="H14" s="98"/>
      <c r="I14" s="98"/>
      <c r="J14" s="98"/>
      <c r="K14" s="98"/>
      <c r="L14" s="98"/>
    </row>
    <row r="15" spans="1:12">
      <c r="A15" s="112" t="s">
        <v>159</v>
      </c>
      <c r="B15" s="1">
        <v>119</v>
      </c>
      <c r="C15" s="158">
        <v>588918864</v>
      </c>
      <c r="D15" s="158">
        <v>213093437</v>
      </c>
      <c r="E15" s="158">
        <v>624922341</v>
      </c>
      <c r="F15" s="158">
        <v>216995391</v>
      </c>
      <c r="G15" s="98"/>
      <c r="H15" s="98"/>
      <c r="I15" s="98"/>
      <c r="J15" s="98"/>
      <c r="K15" s="98"/>
      <c r="L15" s="98"/>
    </row>
    <row r="16" spans="1:12">
      <c r="A16" s="99" t="s">
        <v>160</v>
      </c>
      <c r="B16" s="1">
        <v>120</v>
      </c>
      <c r="C16" s="160">
        <f>SUM(C17:C19)</f>
        <v>706675160</v>
      </c>
      <c r="D16" s="160">
        <f>SUM(D17:D19)</f>
        <v>242573480</v>
      </c>
      <c r="E16" s="160">
        <f>SUM(E17:E19)</f>
        <v>749777035</v>
      </c>
      <c r="F16" s="160">
        <f>SUM(F17:F19)</f>
        <v>253446219</v>
      </c>
      <c r="G16" s="98"/>
      <c r="H16" s="98"/>
      <c r="I16" s="98"/>
      <c r="J16" s="98"/>
      <c r="K16" s="98"/>
      <c r="L16" s="98"/>
    </row>
    <row r="17" spans="1:12">
      <c r="A17" s="112" t="s">
        <v>161</v>
      </c>
      <c r="B17" s="1">
        <v>121</v>
      </c>
      <c r="C17" s="158">
        <v>430070774</v>
      </c>
      <c r="D17" s="158">
        <v>147279817</v>
      </c>
      <c r="E17" s="158">
        <v>457320478</v>
      </c>
      <c r="F17" s="158">
        <v>155863191</v>
      </c>
      <c r="G17" s="98"/>
      <c r="H17" s="98"/>
      <c r="I17" s="98"/>
      <c r="J17" s="98"/>
      <c r="K17" s="98"/>
      <c r="L17" s="98"/>
    </row>
    <row r="18" spans="1:12">
      <c r="A18" s="112" t="s">
        <v>162</v>
      </c>
      <c r="B18" s="1">
        <v>122</v>
      </c>
      <c r="C18" s="158">
        <v>180041240</v>
      </c>
      <c r="D18" s="158">
        <v>62229027</v>
      </c>
      <c r="E18" s="158">
        <v>190890473</v>
      </c>
      <c r="F18" s="158">
        <v>63704720</v>
      </c>
      <c r="G18" s="98"/>
      <c r="H18" s="98"/>
      <c r="I18" s="98"/>
      <c r="J18" s="98"/>
      <c r="K18" s="98"/>
      <c r="L18" s="98"/>
    </row>
    <row r="19" spans="1:12">
      <c r="A19" s="112" t="s">
        <v>163</v>
      </c>
      <c r="B19" s="1">
        <v>123</v>
      </c>
      <c r="C19" s="158">
        <v>96563146</v>
      </c>
      <c r="D19" s="158">
        <v>33064636</v>
      </c>
      <c r="E19" s="158">
        <v>101566084</v>
      </c>
      <c r="F19" s="158">
        <v>33878308</v>
      </c>
      <c r="G19" s="98"/>
      <c r="H19" s="98"/>
      <c r="I19" s="98"/>
      <c r="J19" s="98"/>
      <c r="K19" s="98"/>
      <c r="L19" s="98"/>
    </row>
    <row r="20" spans="1:12">
      <c r="A20" s="99" t="s">
        <v>164</v>
      </c>
      <c r="B20" s="1">
        <v>124</v>
      </c>
      <c r="C20" s="161">
        <v>1255228994</v>
      </c>
      <c r="D20" s="161">
        <v>430525171</v>
      </c>
      <c r="E20" s="186">
        <v>1251594779</v>
      </c>
      <c r="F20" s="161">
        <v>411649778</v>
      </c>
      <c r="G20" s="98"/>
      <c r="H20" s="98"/>
      <c r="I20" s="98"/>
      <c r="J20" s="98"/>
      <c r="K20" s="98"/>
      <c r="L20" s="98"/>
    </row>
    <row r="21" spans="1:12">
      <c r="A21" s="99" t="s">
        <v>165</v>
      </c>
      <c r="B21" s="1">
        <v>125</v>
      </c>
      <c r="C21" s="161">
        <v>1061531202</v>
      </c>
      <c r="D21" s="161">
        <v>344861731</v>
      </c>
      <c r="E21" s="161">
        <v>908446308</v>
      </c>
      <c r="F21" s="161">
        <v>290001615</v>
      </c>
      <c r="G21" s="98"/>
      <c r="H21" s="98"/>
      <c r="I21" s="98"/>
      <c r="J21" s="98"/>
      <c r="K21" s="98"/>
      <c r="L21" s="98"/>
    </row>
    <row r="22" spans="1:12">
      <c r="A22" s="99" t="s">
        <v>166</v>
      </c>
      <c r="B22" s="1">
        <v>126</v>
      </c>
      <c r="C22" s="160">
        <f>SUM(C23:C24)</f>
        <v>99650806</v>
      </c>
      <c r="D22" s="160">
        <f>SUM(D23:D24)</f>
        <v>62634881</v>
      </c>
      <c r="E22" s="160">
        <f>SUM(E23:E24)</f>
        <v>63670570</v>
      </c>
      <c r="F22" s="160">
        <f>SUM(F23:F24)</f>
        <v>36175488</v>
      </c>
      <c r="G22" s="98"/>
      <c r="H22" s="98"/>
      <c r="I22" s="98"/>
      <c r="J22" s="98"/>
      <c r="K22" s="98"/>
      <c r="L22" s="98"/>
    </row>
    <row r="23" spans="1:12">
      <c r="A23" s="112" t="s">
        <v>167</v>
      </c>
      <c r="B23" s="1">
        <v>127</v>
      </c>
      <c r="C23" s="158">
        <v>0</v>
      </c>
      <c r="D23" s="158">
        <v>0</v>
      </c>
      <c r="E23" s="158">
        <v>14698383</v>
      </c>
      <c r="F23" s="158">
        <v>14698383</v>
      </c>
      <c r="G23" s="98"/>
      <c r="H23" s="98"/>
      <c r="I23" s="98"/>
      <c r="J23" s="98"/>
      <c r="K23" s="98"/>
      <c r="L23" s="98"/>
    </row>
    <row r="24" spans="1:12">
      <c r="A24" s="112" t="s">
        <v>168</v>
      </c>
      <c r="B24" s="1">
        <v>128</v>
      </c>
      <c r="C24" s="158">
        <v>99650806</v>
      </c>
      <c r="D24" s="158">
        <v>62634881</v>
      </c>
      <c r="E24" s="158">
        <v>48972187</v>
      </c>
      <c r="F24" s="158">
        <v>21477105</v>
      </c>
      <c r="G24" s="98"/>
      <c r="H24" s="98"/>
      <c r="I24" s="98"/>
      <c r="J24" s="98"/>
      <c r="K24" s="98"/>
      <c r="L24" s="98"/>
    </row>
    <row r="25" spans="1:12">
      <c r="A25" s="99" t="s">
        <v>169</v>
      </c>
      <c r="B25" s="1">
        <v>129</v>
      </c>
      <c r="C25" s="161">
        <v>58983443</v>
      </c>
      <c r="D25" s="161">
        <v>7881781</v>
      </c>
      <c r="E25" s="161">
        <v>42714841</v>
      </c>
      <c r="F25" s="161">
        <v>5606789</v>
      </c>
      <c r="G25" s="98"/>
      <c r="H25" s="98"/>
      <c r="I25" s="98"/>
      <c r="J25" s="98"/>
      <c r="K25" s="98"/>
      <c r="L25" s="98"/>
    </row>
    <row r="26" spans="1:12">
      <c r="A26" s="99" t="s">
        <v>170</v>
      </c>
      <c r="B26" s="1">
        <v>130</v>
      </c>
      <c r="C26" s="161">
        <v>0</v>
      </c>
      <c r="D26" s="161">
        <v>0</v>
      </c>
      <c r="E26" s="161">
        <v>0</v>
      </c>
      <c r="F26" s="161">
        <v>0</v>
      </c>
      <c r="G26" s="98"/>
      <c r="H26" s="98"/>
      <c r="I26" s="98"/>
      <c r="J26" s="98"/>
      <c r="K26" s="98"/>
      <c r="L26" s="98"/>
    </row>
    <row r="27" spans="1:12">
      <c r="A27" s="99" t="s">
        <v>171</v>
      </c>
      <c r="B27" s="1">
        <v>131</v>
      </c>
      <c r="C27" s="160">
        <f>SUM(C28:C32)</f>
        <v>36983580</v>
      </c>
      <c r="D27" s="160">
        <f>SUM(D28:D32)</f>
        <v>6765424</v>
      </c>
      <c r="E27" s="160">
        <f>SUM(E28:E32)</f>
        <v>28754692</v>
      </c>
      <c r="F27" s="160">
        <f>SUM(F28:F32)</f>
        <v>4988103</v>
      </c>
      <c r="G27" s="98"/>
      <c r="H27" s="98"/>
      <c r="I27" s="98"/>
      <c r="J27" s="98"/>
      <c r="K27" s="98"/>
      <c r="L27" s="98"/>
    </row>
    <row r="28" spans="1:12">
      <c r="A28" s="99" t="s">
        <v>172</v>
      </c>
      <c r="B28" s="1">
        <v>132</v>
      </c>
      <c r="C28" s="158">
        <v>0</v>
      </c>
      <c r="D28" s="158">
        <v>0</v>
      </c>
      <c r="E28" s="158">
        <v>0</v>
      </c>
      <c r="F28" s="158">
        <v>0</v>
      </c>
      <c r="G28" s="98"/>
      <c r="H28" s="98"/>
      <c r="I28" s="98"/>
      <c r="J28" s="98"/>
      <c r="K28" s="98"/>
      <c r="L28" s="98"/>
    </row>
    <row r="29" spans="1:12">
      <c r="A29" s="99" t="s">
        <v>173</v>
      </c>
      <c r="B29" s="1">
        <v>133</v>
      </c>
      <c r="C29" s="158">
        <v>30577506</v>
      </c>
      <c r="D29" s="158">
        <v>1473290</v>
      </c>
      <c r="E29" s="158">
        <v>24637612</v>
      </c>
      <c r="F29" s="158">
        <v>1082980</v>
      </c>
      <c r="G29" s="98"/>
      <c r="H29" s="98"/>
      <c r="I29" s="98"/>
      <c r="J29" s="98"/>
      <c r="K29" s="98"/>
      <c r="L29" s="98"/>
    </row>
    <row r="30" spans="1:12">
      <c r="A30" s="99" t="s">
        <v>174</v>
      </c>
      <c r="B30" s="1">
        <v>134</v>
      </c>
      <c r="C30" s="158">
        <v>5859397</v>
      </c>
      <c r="D30" s="158">
        <v>5183657</v>
      </c>
      <c r="E30" s="158">
        <v>4117074</v>
      </c>
      <c r="F30" s="158">
        <v>3905117</v>
      </c>
      <c r="G30" s="98"/>
      <c r="H30" s="98"/>
      <c r="I30" s="98"/>
      <c r="J30" s="98"/>
      <c r="K30" s="98"/>
      <c r="L30" s="98"/>
    </row>
    <row r="31" spans="1:12">
      <c r="A31" s="99" t="s">
        <v>175</v>
      </c>
      <c r="B31" s="1">
        <v>135</v>
      </c>
      <c r="C31" s="158">
        <v>0</v>
      </c>
      <c r="D31" s="158">
        <v>0</v>
      </c>
      <c r="E31" s="158">
        <v>0</v>
      </c>
      <c r="F31" s="158">
        <v>0</v>
      </c>
      <c r="G31" s="98"/>
      <c r="H31" s="98"/>
      <c r="I31" s="98"/>
      <c r="J31" s="98"/>
      <c r="K31" s="98"/>
      <c r="L31" s="98"/>
    </row>
    <row r="32" spans="1:12">
      <c r="A32" s="99" t="s">
        <v>176</v>
      </c>
      <c r="B32" s="1">
        <v>136</v>
      </c>
      <c r="C32" s="158">
        <v>546677</v>
      </c>
      <c r="D32" s="158">
        <v>108477</v>
      </c>
      <c r="E32" s="158">
        <v>6</v>
      </c>
      <c r="F32" s="158">
        <v>6</v>
      </c>
      <c r="G32" s="98"/>
      <c r="H32" s="98"/>
      <c r="I32" s="98"/>
      <c r="J32" s="98"/>
      <c r="K32" s="98"/>
      <c r="L32" s="98"/>
    </row>
    <row r="33" spans="1:12">
      <c r="A33" s="99" t="s">
        <v>177</v>
      </c>
      <c r="B33" s="1">
        <v>137</v>
      </c>
      <c r="C33" s="160">
        <f>SUM(C34:C37)</f>
        <v>138217177</v>
      </c>
      <c r="D33" s="160">
        <f>SUM(D34:D37)</f>
        <v>24394468</v>
      </c>
      <c r="E33" s="160">
        <f>SUM(E34:E37)</f>
        <v>96782122</v>
      </c>
      <c r="F33" s="160">
        <f>SUM(F34:F37)</f>
        <v>14551351</v>
      </c>
      <c r="G33" s="98"/>
      <c r="H33" s="98"/>
      <c r="I33" s="98"/>
      <c r="J33" s="98"/>
      <c r="K33" s="98"/>
      <c r="L33" s="98"/>
    </row>
    <row r="34" spans="1:12">
      <c r="A34" s="99" t="s">
        <v>178</v>
      </c>
      <c r="B34" s="1">
        <v>138</v>
      </c>
      <c r="C34" s="158">
        <v>0</v>
      </c>
      <c r="D34" s="158">
        <v>0</v>
      </c>
      <c r="E34" s="158">
        <v>0</v>
      </c>
      <c r="F34" s="158">
        <v>0</v>
      </c>
      <c r="G34" s="98"/>
      <c r="H34" s="98"/>
      <c r="I34" s="98"/>
      <c r="J34" s="98"/>
      <c r="K34" s="98"/>
      <c r="L34" s="98"/>
    </row>
    <row r="35" spans="1:12">
      <c r="A35" s="99" t="s">
        <v>179</v>
      </c>
      <c r="B35" s="1">
        <v>139</v>
      </c>
      <c r="C35" s="158">
        <v>136113278</v>
      </c>
      <c r="D35" s="158">
        <v>23801727</v>
      </c>
      <c r="E35" s="158">
        <v>94277020</v>
      </c>
      <c r="F35" s="158">
        <v>13608615</v>
      </c>
      <c r="G35" s="98"/>
      <c r="H35" s="98"/>
      <c r="I35" s="98"/>
      <c r="J35" s="98"/>
      <c r="K35" s="98"/>
      <c r="L35" s="98"/>
    </row>
    <row r="36" spans="1:12">
      <c r="A36" s="99" t="s">
        <v>180</v>
      </c>
      <c r="B36" s="1">
        <v>140</v>
      </c>
      <c r="C36" s="158">
        <v>0</v>
      </c>
      <c r="D36" s="158">
        <v>0</v>
      </c>
      <c r="E36" s="158">
        <v>0</v>
      </c>
      <c r="F36" s="158">
        <v>0</v>
      </c>
      <c r="G36" s="98"/>
      <c r="H36" s="98"/>
      <c r="I36" s="98"/>
      <c r="J36" s="98"/>
      <c r="K36" s="98"/>
      <c r="L36" s="98"/>
    </row>
    <row r="37" spans="1:12">
      <c r="A37" s="99" t="s">
        <v>181</v>
      </c>
      <c r="B37" s="1">
        <v>141</v>
      </c>
      <c r="C37" s="158">
        <v>2103899</v>
      </c>
      <c r="D37" s="158">
        <v>592741</v>
      </c>
      <c r="E37" s="158">
        <v>2505102</v>
      </c>
      <c r="F37" s="158">
        <v>942736</v>
      </c>
      <c r="G37" s="98"/>
      <c r="H37" s="98"/>
      <c r="I37" s="98"/>
      <c r="J37" s="98"/>
      <c r="K37" s="98"/>
      <c r="L37" s="98"/>
    </row>
    <row r="38" spans="1:12">
      <c r="A38" s="99" t="s">
        <v>182</v>
      </c>
      <c r="B38" s="1">
        <v>142</v>
      </c>
      <c r="C38" s="158">
        <v>0</v>
      </c>
      <c r="D38" s="158">
        <v>0</v>
      </c>
      <c r="E38" s="158">
        <v>0</v>
      </c>
      <c r="F38" s="158">
        <v>0</v>
      </c>
      <c r="G38" s="98"/>
      <c r="H38" s="98"/>
      <c r="I38" s="98"/>
      <c r="J38" s="98"/>
      <c r="K38" s="98"/>
      <c r="L38" s="98"/>
    </row>
    <row r="39" spans="1:12">
      <c r="A39" s="99" t="s">
        <v>183</v>
      </c>
      <c r="B39" s="1">
        <v>143</v>
      </c>
      <c r="C39" s="158">
        <v>0</v>
      </c>
      <c r="D39" s="158">
        <v>0</v>
      </c>
      <c r="E39" s="158">
        <v>0</v>
      </c>
      <c r="F39" s="158">
        <v>0</v>
      </c>
      <c r="G39" s="98"/>
      <c r="H39" s="98"/>
      <c r="I39" s="98"/>
      <c r="J39" s="98"/>
      <c r="K39" s="98"/>
      <c r="L39" s="98"/>
    </row>
    <row r="40" spans="1:12">
      <c r="A40" s="99" t="s">
        <v>184</v>
      </c>
      <c r="B40" s="1">
        <v>144</v>
      </c>
      <c r="C40" s="158">
        <v>0</v>
      </c>
      <c r="D40" s="158">
        <v>0</v>
      </c>
      <c r="E40" s="158">
        <v>0</v>
      </c>
      <c r="F40" s="158">
        <v>0</v>
      </c>
      <c r="G40" s="98"/>
      <c r="H40" s="98"/>
      <c r="I40" s="98"/>
      <c r="J40" s="98"/>
      <c r="K40" s="98"/>
      <c r="L40" s="98"/>
    </row>
    <row r="41" spans="1:12">
      <c r="A41" s="99" t="s">
        <v>185</v>
      </c>
      <c r="B41" s="1">
        <v>145</v>
      </c>
      <c r="C41" s="158">
        <v>0</v>
      </c>
      <c r="D41" s="158">
        <v>0</v>
      </c>
      <c r="E41" s="158">
        <v>0</v>
      </c>
      <c r="F41" s="158">
        <v>0</v>
      </c>
      <c r="G41" s="98"/>
      <c r="H41" s="98"/>
      <c r="I41" s="98"/>
      <c r="J41" s="98"/>
      <c r="K41" s="98"/>
      <c r="L41" s="98"/>
    </row>
    <row r="42" spans="1:12">
      <c r="A42" s="99" t="s">
        <v>186</v>
      </c>
      <c r="B42" s="1">
        <v>146</v>
      </c>
      <c r="C42" s="160">
        <f>C7+C27+C38+C40</f>
        <v>5942577898</v>
      </c>
      <c r="D42" s="160">
        <f>D7+D27+D38+D40</f>
        <v>2160555984</v>
      </c>
      <c r="E42" s="160">
        <f>E7+E27+E38+E40</f>
        <v>5926026007</v>
      </c>
      <c r="F42" s="160">
        <f>F7+F27+F38+F40</f>
        <v>2165202102</v>
      </c>
      <c r="G42" s="98"/>
      <c r="H42" s="98"/>
      <c r="I42" s="98"/>
      <c r="J42" s="98"/>
      <c r="K42" s="98"/>
      <c r="L42" s="98"/>
    </row>
    <row r="43" spans="1:12">
      <c r="A43" s="99" t="s">
        <v>187</v>
      </c>
      <c r="B43" s="1">
        <v>147</v>
      </c>
      <c r="C43" s="160">
        <f>C10+C33+C39+C41</f>
        <v>5056013695</v>
      </c>
      <c r="D43" s="160">
        <f>D10+D33+D39+D41</f>
        <v>1772124320</v>
      </c>
      <c r="E43" s="160">
        <f>E10+E33+E39+E41</f>
        <v>4871327771</v>
      </c>
      <c r="F43" s="160">
        <f>F10+F33+F39+F41</f>
        <v>1648860872</v>
      </c>
      <c r="G43" s="98"/>
      <c r="H43" s="98"/>
      <c r="I43" s="98"/>
      <c r="J43" s="98"/>
      <c r="K43" s="98"/>
      <c r="L43" s="98"/>
    </row>
    <row r="44" spans="1:12">
      <c r="A44" s="99" t="s">
        <v>188</v>
      </c>
      <c r="B44" s="1">
        <v>148</v>
      </c>
      <c r="C44" s="160">
        <f>C42-C43</f>
        <v>886564203</v>
      </c>
      <c r="D44" s="160">
        <f>D42-D43</f>
        <v>388431664</v>
      </c>
      <c r="E44" s="160">
        <f>E42-E43</f>
        <v>1054698236</v>
      </c>
      <c r="F44" s="160">
        <f>F42-F43</f>
        <v>516341230</v>
      </c>
      <c r="G44" s="98"/>
      <c r="H44" s="98"/>
      <c r="I44" s="98"/>
      <c r="J44" s="98"/>
      <c r="K44" s="98"/>
      <c r="L44" s="98"/>
    </row>
    <row r="45" spans="1:12">
      <c r="A45" s="112" t="s">
        <v>189</v>
      </c>
      <c r="B45" s="1">
        <v>149</v>
      </c>
      <c r="C45" s="194">
        <f t="shared" ref="C45:F45" si="0">IF(C42&gt;C43,C42-C43,0)</f>
        <v>886564203</v>
      </c>
      <c r="D45" s="194">
        <f t="shared" si="0"/>
        <v>388431664</v>
      </c>
      <c r="E45" s="194">
        <f t="shared" si="0"/>
        <v>1054698236</v>
      </c>
      <c r="F45" s="194">
        <f t="shared" si="0"/>
        <v>516341230</v>
      </c>
      <c r="G45" s="98"/>
      <c r="H45" s="98"/>
      <c r="I45" s="98"/>
      <c r="J45" s="98"/>
      <c r="K45" s="98"/>
      <c r="L45" s="98"/>
    </row>
    <row r="46" spans="1:12">
      <c r="A46" s="112" t="s">
        <v>190</v>
      </c>
      <c r="B46" s="1">
        <v>150</v>
      </c>
      <c r="C46" s="162">
        <v>0</v>
      </c>
      <c r="D46" s="162">
        <v>0</v>
      </c>
      <c r="E46" s="162">
        <v>0</v>
      </c>
      <c r="F46" s="162">
        <v>0</v>
      </c>
      <c r="G46" s="98"/>
      <c r="H46" s="98"/>
      <c r="I46" s="98"/>
      <c r="J46" s="98"/>
      <c r="K46" s="98"/>
      <c r="L46" s="98"/>
    </row>
    <row r="47" spans="1:12">
      <c r="A47" s="99" t="s">
        <v>191</v>
      </c>
      <c r="B47" s="1">
        <v>151</v>
      </c>
      <c r="C47" s="158">
        <v>160869677</v>
      </c>
      <c r="D47" s="158">
        <v>70903886</v>
      </c>
      <c r="E47" s="158">
        <v>190435890</v>
      </c>
      <c r="F47" s="158">
        <v>92525479</v>
      </c>
      <c r="G47" s="98"/>
      <c r="H47" s="98"/>
      <c r="I47" s="98"/>
      <c r="J47" s="98"/>
      <c r="K47" s="98"/>
      <c r="L47" s="98"/>
    </row>
    <row r="48" spans="1:12">
      <c r="A48" s="99" t="s">
        <v>192</v>
      </c>
      <c r="B48" s="1">
        <v>152</v>
      </c>
      <c r="C48" s="160">
        <f>C44-C47</f>
        <v>725694526</v>
      </c>
      <c r="D48" s="160">
        <f>D44-D47</f>
        <v>317527778</v>
      </c>
      <c r="E48" s="160">
        <f>E44-E47</f>
        <v>864262346</v>
      </c>
      <c r="F48" s="160">
        <f>F44-F47</f>
        <v>423815751</v>
      </c>
      <c r="G48" s="98"/>
      <c r="H48" s="98"/>
      <c r="I48" s="98"/>
      <c r="J48" s="98"/>
      <c r="K48" s="98"/>
      <c r="L48" s="98"/>
    </row>
    <row r="49" spans="1:12">
      <c r="A49" s="112" t="s">
        <v>193</v>
      </c>
      <c r="B49" s="1">
        <v>153</v>
      </c>
      <c r="C49" s="160">
        <f>IF(C48&gt;0,C48,0)</f>
        <v>725694526</v>
      </c>
      <c r="D49" s="160">
        <f>IF(D48&gt;0,D48,0)</f>
        <v>317527778</v>
      </c>
      <c r="E49" s="160">
        <f>IF(E48&gt;0,E48,0)</f>
        <v>864262346</v>
      </c>
      <c r="F49" s="160">
        <f>IF(F48&gt;0,F48,0)</f>
        <v>423815751</v>
      </c>
      <c r="G49" s="98"/>
      <c r="H49" s="98"/>
      <c r="I49" s="98"/>
      <c r="J49" s="98"/>
      <c r="K49" s="98"/>
      <c r="L49" s="98"/>
    </row>
    <row r="50" spans="1:12">
      <c r="A50" s="151" t="s">
        <v>194</v>
      </c>
      <c r="B50" s="2">
        <v>154</v>
      </c>
      <c r="C50" s="163">
        <f>IF(C48&lt;0,-C48,0)</f>
        <v>0</v>
      </c>
      <c r="D50" s="163">
        <f>IF(D48&lt;0,-D48,0)</f>
        <v>0</v>
      </c>
      <c r="E50" s="163">
        <f>IF(E48&lt;0,-E48,0)</f>
        <v>0</v>
      </c>
      <c r="F50" s="163">
        <f>IF(F48&lt;0,-F48,0)</f>
        <v>0</v>
      </c>
      <c r="G50" s="98"/>
      <c r="H50" s="98"/>
      <c r="I50" s="98"/>
      <c r="J50" s="98"/>
      <c r="K50" s="98"/>
      <c r="L50" s="98"/>
    </row>
    <row r="51" spans="1:12">
      <c r="A51" s="106" t="s">
        <v>195</v>
      </c>
      <c r="B51" s="107"/>
      <c r="C51" s="177"/>
      <c r="D51" s="177"/>
      <c r="E51" s="177"/>
      <c r="F51" s="177"/>
      <c r="G51" s="98"/>
      <c r="H51" s="98"/>
      <c r="I51" s="98"/>
      <c r="J51" s="98"/>
      <c r="K51" s="98"/>
      <c r="L51" s="98"/>
    </row>
    <row r="52" spans="1:12">
      <c r="A52" s="110" t="s">
        <v>196</v>
      </c>
      <c r="B52" s="42"/>
      <c r="C52" s="172"/>
      <c r="D52" s="172"/>
      <c r="E52" s="172"/>
      <c r="F52" s="173"/>
      <c r="G52" s="98"/>
      <c r="H52" s="98"/>
      <c r="I52" s="98"/>
      <c r="J52" s="98"/>
      <c r="K52" s="98"/>
      <c r="L52" s="98"/>
    </row>
    <row r="53" spans="1:12">
      <c r="A53" s="99" t="s">
        <v>197</v>
      </c>
      <c r="B53" s="1">
        <v>155</v>
      </c>
      <c r="C53" s="158">
        <v>735035340</v>
      </c>
      <c r="D53" s="158">
        <v>324874330</v>
      </c>
      <c r="E53" s="158">
        <v>871995209</v>
      </c>
      <c r="F53" s="158">
        <v>424651021</v>
      </c>
      <c r="G53" s="98"/>
      <c r="H53" s="98"/>
      <c r="I53" s="98"/>
      <c r="J53" s="98"/>
      <c r="K53" s="98"/>
      <c r="L53" s="98"/>
    </row>
    <row r="54" spans="1:12">
      <c r="A54" s="99" t="s">
        <v>198</v>
      </c>
      <c r="B54" s="1">
        <v>156</v>
      </c>
      <c r="C54" s="158">
        <v>-9340814</v>
      </c>
      <c r="D54" s="158">
        <v>-7346552</v>
      </c>
      <c r="E54" s="158">
        <v>-7732863</v>
      </c>
      <c r="F54" s="158">
        <v>-835270</v>
      </c>
      <c r="G54" s="98"/>
      <c r="H54" s="98"/>
      <c r="I54" s="98"/>
      <c r="J54" s="98"/>
      <c r="K54" s="98"/>
      <c r="L54" s="98"/>
    </row>
    <row r="55" spans="1:12">
      <c r="A55" s="106" t="s">
        <v>199</v>
      </c>
      <c r="B55" s="107"/>
      <c r="C55" s="177"/>
      <c r="D55" s="177"/>
      <c r="E55" s="177"/>
      <c r="F55" s="177"/>
      <c r="G55" s="98"/>
      <c r="H55" s="98"/>
      <c r="I55" s="98"/>
      <c r="J55" s="98"/>
      <c r="K55" s="98"/>
      <c r="L55" s="98"/>
    </row>
    <row r="56" spans="1:12">
      <c r="A56" s="110" t="s">
        <v>200</v>
      </c>
      <c r="B56" s="7">
        <v>157</v>
      </c>
      <c r="C56" s="160">
        <f>C49</f>
        <v>725694526</v>
      </c>
      <c r="D56" s="160">
        <f>D49</f>
        <v>317527778</v>
      </c>
      <c r="E56" s="160">
        <f>E49</f>
        <v>864262346</v>
      </c>
      <c r="F56" s="160">
        <f>F49</f>
        <v>423815751</v>
      </c>
      <c r="G56" s="98"/>
      <c r="H56" s="98"/>
      <c r="I56" s="98"/>
      <c r="J56" s="98"/>
      <c r="K56" s="98"/>
      <c r="L56" s="98"/>
    </row>
    <row r="57" spans="1:12">
      <c r="A57" s="99" t="s">
        <v>201</v>
      </c>
      <c r="B57" s="1">
        <v>158</v>
      </c>
      <c r="C57" s="160">
        <f>SUM(C58:C64)</f>
        <v>3786239</v>
      </c>
      <c r="D57" s="160">
        <f>SUM(D58:D64)</f>
        <v>6124406</v>
      </c>
      <c r="E57" s="160">
        <f>SUM(E58:E64)</f>
        <v>-2703782</v>
      </c>
      <c r="F57" s="160">
        <f>SUM(F58:F64)</f>
        <v>14701.189999999944</v>
      </c>
      <c r="G57" s="98"/>
      <c r="H57" s="98"/>
      <c r="I57" s="98"/>
      <c r="J57" s="98"/>
      <c r="K57" s="98"/>
      <c r="L57" s="98"/>
    </row>
    <row r="58" spans="1:12">
      <c r="A58" s="99" t="s">
        <v>202</v>
      </c>
      <c r="B58" s="1">
        <v>159</v>
      </c>
      <c r="C58" s="158">
        <v>0</v>
      </c>
      <c r="D58" s="158">
        <v>0</v>
      </c>
      <c r="E58" s="158">
        <v>0</v>
      </c>
      <c r="F58" s="158">
        <v>0</v>
      </c>
      <c r="G58" s="98"/>
      <c r="H58" s="98"/>
      <c r="I58" s="98"/>
      <c r="J58" s="98"/>
      <c r="K58" s="98"/>
      <c r="L58" s="98"/>
    </row>
    <row r="59" spans="1:12">
      <c r="A59" s="99" t="s">
        <v>203</v>
      </c>
      <c r="B59" s="1">
        <v>160</v>
      </c>
      <c r="C59" s="158">
        <v>0</v>
      </c>
      <c r="D59" s="158">
        <v>0</v>
      </c>
      <c r="E59" s="158">
        <v>0</v>
      </c>
      <c r="F59" s="158">
        <v>0</v>
      </c>
      <c r="G59" s="98"/>
      <c r="H59" s="98"/>
      <c r="I59" s="98"/>
      <c r="J59" s="98"/>
      <c r="K59" s="98"/>
      <c r="L59" s="98"/>
    </row>
    <row r="60" spans="1:12">
      <c r="A60" s="99" t="s">
        <v>204</v>
      </c>
      <c r="B60" s="1">
        <v>161</v>
      </c>
      <c r="C60" s="158">
        <v>3801819</v>
      </c>
      <c r="D60" s="158">
        <v>6124406</v>
      </c>
      <c r="E60" s="158">
        <v>-2703782</v>
      </c>
      <c r="F60" s="158">
        <v>14701.189999999944</v>
      </c>
      <c r="G60" s="98"/>
      <c r="H60" s="98"/>
      <c r="I60" s="98"/>
      <c r="J60" s="98"/>
      <c r="K60" s="98"/>
      <c r="L60" s="98"/>
    </row>
    <row r="61" spans="1:12">
      <c r="A61" s="99" t="s">
        <v>205</v>
      </c>
      <c r="B61" s="1">
        <v>162</v>
      </c>
      <c r="C61" s="158">
        <v>0</v>
      </c>
      <c r="D61" s="158">
        <v>0</v>
      </c>
      <c r="E61" s="158">
        <v>0</v>
      </c>
      <c r="F61" s="158">
        <v>0</v>
      </c>
      <c r="G61" s="98"/>
      <c r="H61" s="98"/>
      <c r="I61" s="98"/>
      <c r="J61" s="98"/>
      <c r="K61" s="98"/>
      <c r="L61" s="98"/>
    </row>
    <row r="62" spans="1:12">
      <c r="A62" s="99" t="s">
        <v>206</v>
      </c>
      <c r="B62" s="1">
        <v>163</v>
      </c>
      <c r="C62" s="158">
        <v>0</v>
      </c>
      <c r="D62" s="158">
        <v>0</v>
      </c>
      <c r="E62" s="158">
        <v>0</v>
      </c>
      <c r="F62" s="158">
        <v>0</v>
      </c>
      <c r="G62" s="98"/>
      <c r="H62" s="98"/>
      <c r="I62" s="98"/>
      <c r="J62" s="98"/>
      <c r="K62" s="98"/>
      <c r="L62" s="98"/>
    </row>
    <row r="63" spans="1:12">
      <c r="A63" s="99" t="s">
        <v>207</v>
      </c>
      <c r="B63" s="1">
        <v>164</v>
      </c>
      <c r="C63" s="158">
        <v>0</v>
      </c>
      <c r="D63" s="158">
        <v>0</v>
      </c>
      <c r="E63" s="158">
        <v>0</v>
      </c>
      <c r="F63" s="158">
        <v>0</v>
      </c>
      <c r="G63" s="98"/>
      <c r="H63" s="98"/>
      <c r="I63" s="98"/>
      <c r="J63" s="98"/>
      <c r="K63" s="98"/>
      <c r="L63" s="98"/>
    </row>
    <row r="64" spans="1:12">
      <c r="A64" s="99" t="s">
        <v>208</v>
      </c>
      <c r="B64" s="1">
        <v>165</v>
      </c>
      <c r="C64" s="158">
        <v>-15580</v>
      </c>
      <c r="D64" s="158">
        <v>0</v>
      </c>
      <c r="E64" s="158">
        <v>0</v>
      </c>
      <c r="F64" s="158">
        <v>0</v>
      </c>
      <c r="G64" s="98"/>
      <c r="H64" s="98"/>
      <c r="I64" s="98"/>
      <c r="J64" s="98"/>
      <c r="K64" s="98"/>
      <c r="L64" s="98"/>
    </row>
    <row r="65" spans="1:12">
      <c r="A65" s="99" t="s">
        <v>209</v>
      </c>
      <c r="B65" s="1">
        <v>166</v>
      </c>
      <c r="C65" s="160">
        <v>0</v>
      </c>
      <c r="D65" s="160">
        <v>0</v>
      </c>
      <c r="E65" s="160">
        <v>0</v>
      </c>
      <c r="F65" s="160">
        <v>0</v>
      </c>
      <c r="G65" s="98"/>
      <c r="H65" s="98"/>
      <c r="I65" s="98"/>
      <c r="J65" s="98"/>
      <c r="K65" s="98"/>
      <c r="L65" s="98"/>
    </row>
    <row r="66" spans="1:12">
      <c r="A66" s="99" t="s">
        <v>210</v>
      </c>
      <c r="B66" s="1">
        <v>167</v>
      </c>
      <c r="C66" s="160">
        <f>C57-C65</f>
        <v>3786239</v>
      </c>
      <c r="D66" s="160">
        <f>D57-D65</f>
        <v>6124406</v>
      </c>
      <c r="E66" s="160">
        <f>E57-E65</f>
        <v>-2703782</v>
      </c>
      <c r="F66" s="160">
        <f>F57-F65</f>
        <v>14701.189999999944</v>
      </c>
      <c r="G66" s="98"/>
      <c r="H66" s="98"/>
      <c r="I66" s="98"/>
      <c r="J66" s="98"/>
      <c r="K66" s="98"/>
      <c r="L66" s="98"/>
    </row>
    <row r="67" spans="1:12">
      <c r="A67" s="99" t="s">
        <v>211</v>
      </c>
      <c r="B67" s="1">
        <v>168</v>
      </c>
      <c r="C67" s="160">
        <f>C56+C66</f>
        <v>729480765</v>
      </c>
      <c r="D67" s="160">
        <f>D56+D66</f>
        <v>323652184</v>
      </c>
      <c r="E67" s="160">
        <f>E56+E66</f>
        <v>861558564</v>
      </c>
      <c r="F67" s="160">
        <f>F56+F66</f>
        <v>423830452.19</v>
      </c>
      <c r="G67" s="98"/>
      <c r="H67" s="98"/>
      <c r="I67" s="98"/>
      <c r="J67" s="98"/>
      <c r="K67" s="98"/>
      <c r="L67" s="98"/>
    </row>
    <row r="68" spans="1:12">
      <c r="A68" s="126" t="s">
        <v>212</v>
      </c>
      <c r="B68" s="127"/>
      <c r="C68" s="178"/>
      <c r="D68" s="178"/>
      <c r="E68" s="178"/>
      <c r="F68" s="178"/>
      <c r="G68" s="98"/>
      <c r="H68" s="98"/>
      <c r="I68" s="98"/>
      <c r="J68" s="98"/>
      <c r="K68" s="98"/>
      <c r="L68" s="98"/>
    </row>
    <row r="69" spans="1:12">
      <c r="A69" s="128" t="s">
        <v>213</v>
      </c>
      <c r="B69" s="129"/>
      <c r="C69" s="179"/>
      <c r="D69" s="179"/>
      <c r="E69" s="179"/>
      <c r="F69" s="179"/>
      <c r="G69" s="98"/>
      <c r="H69" s="98"/>
      <c r="I69" s="98"/>
      <c r="J69" s="98"/>
      <c r="K69" s="98"/>
      <c r="L69" s="98"/>
    </row>
    <row r="70" spans="1:12">
      <c r="A70" s="99" t="s">
        <v>197</v>
      </c>
      <c r="B70" s="1">
        <v>169</v>
      </c>
      <c r="C70" s="180">
        <v>738821579</v>
      </c>
      <c r="D70" s="180">
        <v>330998736</v>
      </c>
      <c r="E70" s="180">
        <v>869291427</v>
      </c>
      <c r="F70" s="180">
        <v>424665722.19</v>
      </c>
      <c r="G70" s="98"/>
      <c r="H70" s="98"/>
      <c r="I70" s="98"/>
      <c r="J70" s="98"/>
      <c r="K70" s="98"/>
      <c r="L70" s="98"/>
    </row>
    <row r="71" spans="1:12">
      <c r="A71" s="113" t="s">
        <v>198</v>
      </c>
      <c r="B71" s="4">
        <v>170</v>
      </c>
      <c r="C71" s="163">
        <v>-9340814</v>
      </c>
      <c r="D71" s="163">
        <v>-7346552</v>
      </c>
      <c r="E71" s="163">
        <v>-7732863</v>
      </c>
      <c r="F71" s="163">
        <v>-835270</v>
      </c>
      <c r="G71" s="98"/>
      <c r="H71" s="98"/>
      <c r="I71" s="98"/>
      <c r="J71" s="98"/>
      <c r="K71" s="98"/>
      <c r="L71" s="98"/>
    </row>
    <row r="75" spans="1:12">
      <c r="G75" s="98"/>
    </row>
    <row r="77" spans="1:12">
      <c r="G77" s="98"/>
    </row>
  </sheetData>
  <autoFilter ref="A1:F71"/>
  <phoneticPr fontId="3" type="noConversion"/>
  <dataValidations count="4">
    <dataValidation type="whole" operator="notEqual" allowBlank="1" showInputMessage="1" showErrorMessage="1" errorTitle="Pogrešan unos" error="Mogu se unijeti samo cjelobrojne vrijednosti." sqref="C65:D65 E71:F71 C56:F57 C66:F67 E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11:E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D54 D19:F19 F46 C25 C23:D24 C22:F22 C48:F50 C12:F18 C58:E64 D71 C19:C21 C7:F10 F27:F44 C26:E44 C46:E47 C45:F45">
      <formula1>0</formula1>
    </dataValidation>
    <dataValidation operator="greaterThanOrEqual" allowBlank="1" showInputMessage="1" showErrorMessage="1" errorTitle="Pogrešan unos" error="Mogu se unijeti samo cjelobrojne pozitivne vrijednosti." sqref="F47 F58:F64 C71"/>
  </dataValidations>
  <pageMargins left="0.75" right="0.75" top="1" bottom="1" header="0.5" footer="0.5"/>
  <pageSetup paperSize="9" scale="52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J57"/>
  <sheetViews>
    <sheetView view="pageBreakPreview" zoomScaleNormal="100" zoomScaleSheetLayoutView="100" workbookViewId="0">
      <selection activeCell="D53" sqref="D53"/>
    </sheetView>
  </sheetViews>
  <sheetFormatPr defaultRowHeight="12.75"/>
  <cols>
    <col min="1" max="1" width="57.85546875" style="150" bestFit="1" customWidth="1"/>
    <col min="2" max="2" width="9.140625" style="40"/>
    <col min="3" max="3" width="16" style="40" bestFit="1" customWidth="1"/>
    <col min="4" max="4" width="15.85546875" style="98" bestFit="1" customWidth="1"/>
    <col min="5" max="5" width="15.42578125" style="40" bestFit="1" customWidth="1"/>
    <col min="6" max="6" width="16" style="40" bestFit="1" customWidth="1"/>
    <col min="7" max="8" width="9.140625" style="40"/>
    <col min="9" max="9" width="13.42578125" style="40" bestFit="1" customWidth="1"/>
    <col min="10" max="16384" width="9.140625" style="40"/>
  </cols>
  <sheetData>
    <row r="1" spans="1:10" ht="15.75">
      <c r="A1" s="134" t="s">
        <v>286</v>
      </c>
      <c r="B1" s="134"/>
      <c r="C1" s="134"/>
      <c r="D1" s="165"/>
    </row>
    <row r="2" spans="1:10">
      <c r="A2" s="135" t="s">
        <v>312</v>
      </c>
      <c r="B2" s="135"/>
      <c r="C2" s="135"/>
      <c r="D2" s="166"/>
    </row>
    <row r="3" spans="1:10" ht="22.5">
      <c r="A3" s="132" t="s">
        <v>150</v>
      </c>
      <c r="B3" s="133"/>
      <c r="C3" s="133"/>
      <c r="D3" s="167"/>
    </row>
    <row r="4" spans="1:10">
      <c r="A4" s="50" t="s">
        <v>46</v>
      </c>
      <c r="B4" s="50" t="s">
        <v>47</v>
      </c>
      <c r="C4" s="51" t="s">
        <v>48</v>
      </c>
      <c r="D4" s="168" t="s">
        <v>49</v>
      </c>
    </row>
    <row r="5" spans="1:10">
      <c r="A5" s="51">
        <v>1</v>
      </c>
      <c r="B5" s="52">
        <v>2</v>
      </c>
      <c r="C5" s="53" t="s">
        <v>4</v>
      </c>
      <c r="D5" s="168" t="s">
        <v>5</v>
      </c>
    </row>
    <row r="6" spans="1:10">
      <c r="A6" s="106" t="s">
        <v>217</v>
      </c>
      <c r="B6" s="131"/>
      <c r="C6" s="131"/>
      <c r="D6" s="169"/>
    </row>
    <row r="7" spans="1:10">
      <c r="A7" s="112" t="s">
        <v>218</v>
      </c>
      <c r="B7" s="1">
        <v>1</v>
      </c>
      <c r="C7" s="164">
        <v>886564203.00256753</v>
      </c>
      <c r="D7" s="164">
        <v>1054698235.9945507</v>
      </c>
      <c r="E7" s="193"/>
      <c r="F7" s="193"/>
      <c r="G7" s="193"/>
      <c r="I7" s="98"/>
      <c r="J7" s="175"/>
    </row>
    <row r="8" spans="1:10">
      <c r="A8" s="112" t="s">
        <v>299</v>
      </c>
      <c r="B8" s="1">
        <v>2</v>
      </c>
      <c r="C8" s="164">
        <v>1255228994.0018094</v>
      </c>
      <c r="D8" s="164">
        <v>1266293161.7490056</v>
      </c>
      <c r="E8" s="193"/>
      <c r="F8" s="193"/>
      <c r="G8" s="193"/>
      <c r="I8" s="185"/>
      <c r="J8" s="175"/>
    </row>
    <row r="9" spans="1:10">
      <c r="A9" s="112" t="s">
        <v>219</v>
      </c>
      <c r="B9" s="1">
        <v>3</v>
      </c>
      <c r="C9" s="164">
        <v>64488678.53859131</v>
      </c>
      <c r="D9" s="164"/>
      <c r="E9" s="98"/>
    </row>
    <row r="10" spans="1:10">
      <c r="A10" s="112" t="s">
        <v>220</v>
      </c>
      <c r="B10" s="1">
        <v>4</v>
      </c>
      <c r="C10" s="164">
        <v>8482840.7185306102</v>
      </c>
      <c r="D10" s="164">
        <v>65602651.891967282</v>
      </c>
    </row>
    <row r="11" spans="1:10">
      <c r="A11" s="112" t="s">
        <v>221</v>
      </c>
      <c r="B11" s="1">
        <v>5</v>
      </c>
      <c r="C11" s="164"/>
      <c r="D11" s="164"/>
    </row>
    <row r="12" spans="1:10">
      <c r="A12" s="112" t="s">
        <v>222</v>
      </c>
      <c r="B12" s="1">
        <v>6</v>
      </c>
      <c r="C12" s="164"/>
      <c r="D12" s="164"/>
    </row>
    <row r="13" spans="1:10">
      <c r="A13" s="99" t="s">
        <v>223</v>
      </c>
      <c r="B13" s="1">
        <v>7</v>
      </c>
      <c r="C13" s="170">
        <f>SUM(C7:C12)</f>
        <v>2214764716.2614989</v>
      </c>
      <c r="D13" s="171">
        <f>SUM(D7:D12)</f>
        <v>2386594049.6355233</v>
      </c>
    </row>
    <row r="14" spans="1:10">
      <c r="A14" s="112" t="s">
        <v>224</v>
      </c>
      <c r="B14" s="1">
        <v>8</v>
      </c>
      <c r="C14" s="164"/>
      <c r="D14" s="164">
        <v>255170669.32273352</v>
      </c>
    </row>
    <row r="15" spans="1:10">
      <c r="A15" s="112" t="s">
        <v>225</v>
      </c>
      <c r="B15" s="1">
        <v>9</v>
      </c>
      <c r="C15" s="164"/>
      <c r="D15" s="164"/>
    </row>
    <row r="16" spans="1:10">
      <c r="A16" s="112" t="s">
        <v>226</v>
      </c>
      <c r="B16" s="1">
        <v>10</v>
      </c>
      <c r="C16" s="164">
        <v>60410225.851108685</v>
      </c>
      <c r="D16" s="164">
        <v>18876008.715530083</v>
      </c>
    </row>
    <row r="17" spans="1:5">
      <c r="A17" s="112" t="s">
        <v>227</v>
      </c>
      <c r="B17" s="1">
        <v>11</v>
      </c>
      <c r="C17" s="164">
        <v>286228676.43294835</v>
      </c>
      <c r="D17" s="164">
        <v>312297263.73762536</v>
      </c>
      <c r="E17" s="98"/>
    </row>
    <row r="18" spans="1:5">
      <c r="A18" s="99" t="s">
        <v>228</v>
      </c>
      <c r="B18" s="1">
        <v>12</v>
      </c>
      <c r="C18" s="170">
        <f>SUM(C14:C17)</f>
        <v>346638902.28405702</v>
      </c>
      <c r="D18" s="171">
        <f>SUM(D14:D17)</f>
        <v>586343941.77588892</v>
      </c>
    </row>
    <row r="19" spans="1:5">
      <c r="A19" s="99" t="s">
        <v>229</v>
      </c>
      <c r="B19" s="1">
        <v>13</v>
      </c>
      <c r="C19" s="181">
        <f>IF(C13&gt;C18,C13-C18,0)</f>
        <v>1868125813.9774418</v>
      </c>
      <c r="D19" s="182">
        <f>IF(D13&gt;D18,D13-D18,0)</f>
        <v>1800250107.8596344</v>
      </c>
      <c r="E19" s="98"/>
    </row>
    <row r="20" spans="1:5">
      <c r="A20" s="99" t="s">
        <v>230</v>
      </c>
      <c r="B20" s="1">
        <v>14</v>
      </c>
      <c r="C20" s="160">
        <v>0</v>
      </c>
      <c r="D20" s="160">
        <v>0</v>
      </c>
    </row>
    <row r="21" spans="1:5">
      <c r="A21" s="106" t="s">
        <v>231</v>
      </c>
      <c r="B21" s="131"/>
      <c r="C21" s="131"/>
      <c r="D21" s="169"/>
    </row>
    <row r="22" spans="1:5">
      <c r="A22" s="112" t="s">
        <v>232</v>
      </c>
      <c r="B22" s="1">
        <v>15</v>
      </c>
      <c r="C22" s="164">
        <v>91272400.36324878</v>
      </c>
      <c r="D22" s="164">
        <v>24895386.500802819</v>
      </c>
    </row>
    <row r="23" spans="1:5">
      <c r="A23" s="112" t="s">
        <v>233</v>
      </c>
      <c r="B23" s="1">
        <v>16</v>
      </c>
      <c r="C23" s="164">
        <v>1161615.54</v>
      </c>
      <c r="D23" s="164">
        <v>1122881.4846059377</v>
      </c>
    </row>
    <row r="24" spans="1:5">
      <c r="A24" s="112" t="s">
        <v>234</v>
      </c>
      <c r="B24" s="1">
        <v>17</v>
      </c>
      <c r="C24" s="164">
        <v>7363853.1296655666</v>
      </c>
      <c r="D24" s="164">
        <v>9739084.8970992006</v>
      </c>
    </row>
    <row r="25" spans="1:5">
      <c r="A25" s="112" t="s">
        <v>235</v>
      </c>
      <c r="B25" s="1">
        <v>18</v>
      </c>
      <c r="C25" s="164"/>
      <c r="D25" s="164"/>
    </row>
    <row r="26" spans="1:5">
      <c r="A26" s="112" t="s">
        <v>236</v>
      </c>
      <c r="B26" s="1">
        <v>19</v>
      </c>
      <c r="C26" s="164">
        <v>1305692216.9358549</v>
      </c>
      <c r="D26" s="164">
        <v>202116828.34600019</v>
      </c>
    </row>
    <row r="27" spans="1:5">
      <c r="A27" s="99" t="s">
        <v>237</v>
      </c>
      <c r="B27" s="1">
        <v>20</v>
      </c>
      <c r="C27" s="170">
        <f>SUM(C22:C26)</f>
        <v>1405490085.9687693</v>
      </c>
      <c r="D27" s="171">
        <f>SUM(D22:D26)</f>
        <v>237874181.22850814</v>
      </c>
    </row>
    <row r="28" spans="1:5">
      <c r="A28" s="112" t="s">
        <v>238</v>
      </c>
      <c r="B28" s="1">
        <v>21</v>
      </c>
      <c r="C28" s="164">
        <v>1079927622.2248979</v>
      </c>
      <c r="D28" s="164">
        <v>990385247.93249547</v>
      </c>
    </row>
    <row r="29" spans="1:5">
      <c r="A29" s="112" t="s">
        <v>239</v>
      </c>
      <c r="B29" s="1">
        <v>22</v>
      </c>
      <c r="C29" s="164">
        <v>924311111.08066666</v>
      </c>
      <c r="D29" s="164">
        <v>0</v>
      </c>
    </row>
    <row r="30" spans="1:5">
      <c r="A30" s="112" t="s">
        <v>240</v>
      </c>
      <c r="B30" s="1">
        <v>23</v>
      </c>
      <c r="C30" s="164">
        <v>265803875.71054333</v>
      </c>
      <c r="D30" s="164">
        <v>394048404.56</v>
      </c>
    </row>
    <row r="31" spans="1:5">
      <c r="A31" s="99" t="s">
        <v>241</v>
      </c>
      <c r="B31" s="1">
        <v>24</v>
      </c>
      <c r="C31" s="170">
        <f>SUM(C28:C30)</f>
        <v>2270042609.0161076</v>
      </c>
      <c r="D31" s="171">
        <f>SUM(D28:D30)</f>
        <v>1384433652.4924955</v>
      </c>
    </row>
    <row r="32" spans="1:5">
      <c r="A32" s="99" t="s">
        <v>242</v>
      </c>
      <c r="B32" s="1">
        <v>25</v>
      </c>
      <c r="C32" s="181">
        <f>IF(C27&gt;C31,C27-C31,0)</f>
        <v>0</v>
      </c>
      <c r="D32" s="182">
        <f>IF(D27&gt;D31,D27-D31,0)</f>
        <v>0</v>
      </c>
    </row>
    <row r="33" spans="1:4">
      <c r="A33" s="99" t="s">
        <v>243</v>
      </c>
      <c r="B33" s="1">
        <v>26</v>
      </c>
      <c r="C33" s="181">
        <f>IF(C31&gt;C27,C31-C27,0)</f>
        <v>864552523.04733825</v>
      </c>
      <c r="D33" s="182">
        <f>IF(D31&gt;D27,D31-D27,0)</f>
        <v>1146559471.2639873</v>
      </c>
    </row>
    <row r="34" spans="1:4">
      <c r="A34" s="106" t="s">
        <v>244</v>
      </c>
      <c r="B34" s="131"/>
      <c r="C34" s="131"/>
      <c r="D34" s="169"/>
    </row>
    <row r="35" spans="1:4">
      <c r="A35" s="112" t="s">
        <v>245</v>
      </c>
      <c r="B35" s="1">
        <v>27</v>
      </c>
      <c r="C35" s="6"/>
      <c r="D35" s="6"/>
    </row>
    <row r="36" spans="1:4">
      <c r="A36" s="112" t="s">
        <v>246</v>
      </c>
      <c r="B36" s="1">
        <v>28</v>
      </c>
      <c r="C36" s="6"/>
      <c r="D36" s="6"/>
    </row>
    <row r="37" spans="1:4">
      <c r="A37" s="112" t="s">
        <v>247</v>
      </c>
      <c r="B37" s="1">
        <v>29</v>
      </c>
      <c r="C37" s="6"/>
      <c r="D37" s="6"/>
    </row>
    <row r="38" spans="1:4">
      <c r="A38" s="99" t="s">
        <v>248</v>
      </c>
      <c r="B38" s="1">
        <v>30</v>
      </c>
      <c r="C38" s="170">
        <v>0</v>
      </c>
      <c r="D38" s="171">
        <v>0</v>
      </c>
    </row>
    <row r="39" spans="1:4">
      <c r="A39" s="112" t="s">
        <v>249</v>
      </c>
      <c r="B39" s="1">
        <v>31</v>
      </c>
      <c r="C39" s="195">
        <v>56611116.420000002</v>
      </c>
      <c r="D39" s="6">
        <v>42674703.170000002</v>
      </c>
    </row>
    <row r="40" spans="1:4">
      <c r="A40" s="112" t="s">
        <v>250</v>
      </c>
      <c r="B40" s="1">
        <v>32</v>
      </c>
      <c r="C40" s="6">
        <v>493319001.56714135</v>
      </c>
      <c r="D40" s="6">
        <v>497064711.22398484</v>
      </c>
    </row>
    <row r="41" spans="1:4">
      <c r="A41" s="112" t="s">
        <v>251</v>
      </c>
      <c r="B41" s="1">
        <v>33</v>
      </c>
      <c r="C41" s="6">
        <v>51849386.629999995</v>
      </c>
      <c r="D41" s="6">
        <v>1636069.2880000002</v>
      </c>
    </row>
    <row r="42" spans="1:4">
      <c r="A42" s="112" t="s">
        <v>252</v>
      </c>
      <c r="B42" s="1">
        <v>34</v>
      </c>
      <c r="C42" s="6">
        <v>22326483.940000001</v>
      </c>
      <c r="D42" s="6">
        <v>60913550.649999999</v>
      </c>
    </row>
    <row r="43" spans="1:4">
      <c r="A43" s="112" t="s">
        <v>253</v>
      </c>
      <c r="B43" s="1">
        <v>35</v>
      </c>
      <c r="C43" s="6">
        <v>237980441.05161041</v>
      </c>
      <c r="D43" s="6">
        <v>270048322.49617505</v>
      </c>
    </row>
    <row r="44" spans="1:4">
      <c r="A44" s="99" t="s">
        <v>254</v>
      </c>
      <c r="B44" s="1">
        <v>36</v>
      </c>
      <c r="C44" s="170">
        <f>SUM(C39:C43)</f>
        <v>862086429.60875177</v>
      </c>
      <c r="D44" s="171">
        <f>SUM(D39:D43)</f>
        <v>872337356.82815981</v>
      </c>
    </row>
    <row r="45" spans="1:4">
      <c r="A45" s="99" t="s">
        <v>255</v>
      </c>
      <c r="B45" s="1">
        <v>37</v>
      </c>
      <c r="C45" s="181">
        <v>0</v>
      </c>
      <c r="D45" s="182">
        <v>0</v>
      </c>
    </row>
    <row r="46" spans="1:4">
      <c r="A46" s="99" t="s">
        <v>256</v>
      </c>
      <c r="B46" s="1">
        <v>38</v>
      </c>
      <c r="C46" s="181">
        <f>IF(C44&gt;C38,C44-C38,0)</f>
        <v>862086429.60875177</v>
      </c>
      <c r="D46" s="182">
        <f>IF(D44&gt;D38,D44-D38,0)</f>
        <v>872337356.82815981</v>
      </c>
    </row>
    <row r="47" spans="1:4">
      <c r="A47" s="112" t="s">
        <v>257</v>
      </c>
      <c r="B47" s="1">
        <v>39</v>
      </c>
      <c r="C47" s="170">
        <f>IF(C19-C20+C32-C33+C45-C46&gt;0,C19-C20+C32-C33+C45-C46,0)</f>
        <v>141486861.32135177</v>
      </c>
      <c r="D47" s="171">
        <f>IF(D19-D20+D32-D33+D45-D46&gt;0,D19-D20+D32-D33+D45-D46,0)</f>
        <v>0</v>
      </c>
    </row>
    <row r="48" spans="1:4">
      <c r="A48" s="112" t="s">
        <v>258</v>
      </c>
      <c r="B48" s="1">
        <v>40</v>
      </c>
      <c r="C48" s="170">
        <f>IF(C20-C19+C33-C32+C46-C45&gt;0,C20-C19+C33-C32+C46-C45,0)</f>
        <v>0</v>
      </c>
      <c r="D48" s="171">
        <f>IF(D20-D19+D33-D32+D46-D45&gt;0,D20-D19+D33-D32+D46-D45,0)</f>
        <v>218646720.23251271</v>
      </c>
    </row>
    <row r="49" spans="1:7">
      <c r="A49" s="112" t="s">
        <v>259</v>
      </c>
      <c r="B49" s="1">
        <v>41</v>
      </c>
      <c r="C49" s="181">
        <v>2734311675.6782794</v>
      </c>
      <c r="D49" s="182">
        <v>3152064735.0423641</v>
      </c>
    </row>
    <row r="50" spans="1:7">
      <c r="A50" s="112" t="s">
        <v>260</v>
      </c>
      <c r="B50" s="1">
        <v>42</v>
      </c>
      <c r="C50" s="183">
        <f>IF(C19-C20+C32-C33+C45-C46&gt;0,C19-C20+C32-C33+C45-C46,0)</f>
        <v>141486861.32135177</v>
      </c>
      <c r="D50" s="184">
        <f>IF(D19-D20+D32-D33+D45-D46&gt;0,D19-D20+D32-D33+D45-D46,0)</f>
        <v>0</v>
      </c>
    </row>
    <row r="51" spans="1:7">
      <c r="A51" s="112" t="s">
        <v>261</v>
      </c>
      <c r="B51" s="1">
        <v>43</v>
      </c>
      <c r="C51" s="183">
        <f>IF(C20-C19+C33-C32+C46-C45&gt;0,C20-C19+C33-C32+C46-C45,0)</f>
        <v>0</v>
      </c>
      <c r="D51" s="184">
        <f>IF(D20-D19+D33-D32+D46-D45&gt;0,D20-D19+D33-D32+D46-D45,0)</f>
        <v>218646720.23251271</v>
      </c>
    </row>
    <row r="52" spans="1:7">
      <c r="A52" s="100" t="s">
        <v>262</v>
      </c>
      <c r="B52" s="4">
        <v>44</v>
      </c>
      <c r="C52" s="181">
        <f>C49+C50-C51</f>
        <v>2875798536.9996309</v>
      </c>
      <c r="D52" s="182">
        <f>D49+D50-D51</f>
        <v>2933418014.8098516</v>
      </c>
      <c r="E52" s="193"/>
      <c r="F52" s="175"/>
      <c r="G52" s="175"/>
    </row>
    <row r="53" spans="1:7">
      <c r="C53" s="176"/>
      <c r="D53" s="176"/>
    </row>
    <row r="54" spans="1:7">
      <c r="C54" s="175"/>
    </row>
    <row r="55" spans="1:7">
      <c r="C55" s="98"/>
    </row>
    <row r="56" spans="1:7">
      <c r="C56" s="176"/>
    </row>
    <row r="57" spans="1:7">
      <c r="C57" s="175"/>
    </row>
  </sheetData>
  <protectedRanges>
    <protectedRange sqref="C11:D11" name="Range1_4_1_1_1_1"/>
    <protectedRange sqref="C8:D8 C7" name="Range1_10_2_1_1_1"/>
    <protectedRange sqref="C15:D15" name="Range1_11_1_2_1"/>
    <protectedRange sqref="C17 C16:D16" name="Range1_11_2_2_1_1"/>
    <protectedRange sqref="C14" name="Range1_11_1_1"/>
    <protectedRange sqref="C22:D24" name="Range1_12_3_1"/>
    <protectedRange sqref="C26:D26" name="Range1_12_1_2_1"/>
    <protectedRange sqref="C28:D28" name="Range1_13_3_1_1"/>
    <protectedRange sqref="C30:D30" name="Range1_13_1_2_1_1"/>
    <protectedRange sqref="C49:D49" name="Range1_8_1_1_1_1"/>
    <protectedRange sqref="D7" name="Range1_10_2_1_1_1_1_2"/>
  </protectedRanges>
  <phoneticPr fontId="3" type="noConversion"/>
  <dataValidations count="4">
    <dataValidation type="whole" operator="notEqual" allowBlank="1" showInputMessage="1" showErrorMessage="1" errorTitle="Pogrešan unos" error="Mogu se unijeti samo cjelobrojne vrijednosti." sqref="C12:D12 C50:D50 C35:D3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C13:D13 C44:D48 C18:D20 C27:D27 C31:D33 C51:D52 C38:D38">
      <formula1>0</formula1>
    </dataValidation>
    <dataValidation operator="greaterThan" allowBlank="1" showInputMessage="1" showErrorMessage="1" sqref="C49:D49 C22:D24 C28:D28 C14 C15:D16 C30:D30 C26:D26 C11:D11 C7:D8"/>
    <dataValidation operator="notEqual" allowBlank="1" showInputMessage="1" showErrorMessage="1" errorTitle="Pogrešan unos" error="Mogu se unijeti samo cjelobrojne vrijednosti." sqref="C29:D29 C43:D43 C39:C41 D39:D42 C25:D25 C9:D9 C4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N25"/>
  <sheetViews>
    <sheetView view="pageBreakPreview" zoomScale="125" zoomScaleNormal="100" workbookViewId="0">
      <selection activeCell="K15" sqref="K15"/>
    </sheetView>
  </sheetViews>
  <sheetFormatPr defaultRowHeight="12.75"/>
  <cols>
    <col min="1" max="4" width="9.140625" style="56"/>
    <col min="5" max="5" width="10.140625" style="56" bestFit="1" customWidth="1"/>
    <col min="6" max="9" width="9.140625" style="56"/>
    <col min="10" max="11" width="11.7109375" style="56" bestFit="1" customWidth="1"/>
    <col min="12" max="12" width="11.42578125" style="56" bestFit="1" customWidth="1"/>
    <col min="13" max="16384" width="9.140625" style="56"/>
  </cols>
  <sheetData>
    <row r="1" spans="1:14">
      <c r="A1" s="283" t="s">
        <v>284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55"/>
    </row>
    <row r="2" spans="1:14" ht="15.75">
      <c r="A2" s="33"/>
      <c r="B2" s="54"/>
      <c r="C2" s="297" t="s">
        <v>263</v>
      </c>
      <c r="D2" s="297"/>
      <c r="E2" s="57">
        <v>43101</v>
      </c>
      <c r="F2" s="34" t="s">
        <v>44</v>
      </c>
      <c r="G2" s="298">
        <v>43373</v>
      </c>
      <c r="H2" s="299"/>
      <c r="I2" s="54"/>
      <c r="J2" s="54"/>
      <c r="K2" s="54"/>
      <c r="L2" s="58"/>
    </row>
    <row r="3" spans="1:14" ht="22.5">
      <c r="A3" s="300" t="s">
        <v>46</v>
      </c>
      <c r="B3" s="300"/>
      <c r="C3" s="300"/>
      <c r="D3" s="300"/>
      <c r="E3" s="300"/>
      <c r="F3" s="300"/>
      <c r="G3" s="300"/>
      <c r="H3" s="300"/>
      <c r="I3" s="60" t="s">
        <v>47</v>
      </c>
      <c r="J3" s="61" t="s">
        <v>264</v>
      </c>
      <c r="K3" s="61" t="s">
        <v>265</v>
      </c>
    </row>
    <row r="4" spans="1:14">
      <c r="A4" s="301">
        <v>1</v>
      </c>
      <c r="B4" s="301"/>
      <c r="C4" s="301"/>
      <c r="D4" s="301"/>
      <c r="E4" s="301"/>
      <c r="F4" s="301"/>
      <c r="G4" s="301"/>
      <c r="H4" s="301"/>
      <c r="I4" s="63">
        <v>2</v>
      </c>
      <c r="J4" s="62" t="s">
        <v>4</v>
      </c>
      <c r="K4" s="62" t="s">
        <v>5</v>
      </c>
    </row>
    <row r="5" spans="1:14">
      <c r="A5" s="285" t="s">
        <v>266</v>
      </c>
      <c r="B5" s="286"/>
      <c r="C5" s="286"/>
      <c r="D5" s="286"/>
      <c r="E5" s="286"/>
      <c r="F5" s="286"/>
      <c r="G5" s="286"/>
      <c r="H5" s="286"/>
      <c r="I5" s="35">
        <v>1</v>
      </c>
      <c r="J5" s="5">
        <v>9822853500</v>
      </c>
      <c r="K5" s="5">
        <v>9822853500</v>
      </c>
      <c r="L5" s="97"/>
      <c r="M5" s="97"/>
      <c r="N5" s="97"/>
    </row>
    <row r="6" spans="1:14">
      <c r="A6" s="285" t="s">
        <v>267</v>
      </c>
      <c r="B6" s="286"/>
      <c r="C6" s="286"/>
      <c r="D6" s="286"/>
      <c r="E6" s="286"/>
      <c r="F6" s="286"/>
      <c r="G6" s="286"/>
      <c r="H6" s="286"/>
      <c r="I6" s="35">
        <v>2</v>
      </c>
      <c r="J6" s="6">
        <v>0</v>
      </c>
      <c r="K6" s="6">
        <v>0</v>
      </c>
      <c r="L6" s="97"/>
      <c r="M6" s="97"/>
      <c r="N6" s="97"/>
    </row>
    <row r="7" spans="1:14">
      <c r="A7" s="285" t="s">
        <v>268</v>
      </c>
      <c r="B7" s="286"/>
      <c r="C7" s="286"/>
      <c r="D7" s="286"/>
      <c r="E7" s="286"/>
      <c r="F7" s="286"/>
      <c r="G7" s="286"/>
      <c r="H7" s="286"/>
      <c r="I7" s="35">
        <v>3</v>
      </c>
      <c r="J7" s="6">
        <v>491604073</v>
      </c>
      <c r="K7" s="6">
        <v>431366638</v>
      </c>
      <c r="L7" s="97"/>
      <c r="M7" s="97"/>
      <c r="N7" s="97"/>
    </row>
    <row r="8" spans="1:14">
      <c r="A8" s="285" t="s">
        <v>269</v>
      </c>
      <c r="B8" s="286"/>
      <c r="C8" s="286"/>
      <c r="D8" s="286"/>
      <c r="E8" s="286"/>
      <c r="F8" s="286"/>
      <c r="G8" s="286"/>
      <c r="H8" s="286"/>
      <c r="I8" s="35">
        <v>4</v>
      </c>
      <c r="J8" s="6">
        <v>1024447978</v>
      </c>
      <c r="K8" s="6">
        <v>1548396740</v>
      </c>
      <c r="L8" s="97"/>
      <c r="M8" s="97"/>
      <c r="N8" s="97"/>
    </row>
    <row r="9" spans="1:14">
      <c r="A9" s="285" t="s">
        <v>270</v>
      </c>
      <c r="B9" s="286"/>
      <c r="C9" s="286"/>
      <c r="D9" s="286"/>
      <c r="E9" s="286"/>
      <c r="F9" s="286"/>
      <c r="G9" s="286"/>
      <c r="H9" s="286"/>
      <c r="I9" s="35">
        <v>5</v>
      </c>
      <c r="J9" s="6">
        <v>863436283</v>
      </c>
      <c r="K9" s="6">
        <v>871995209</v>
      </c>
      <c r="L9" s="97"/>
      <c r="M9" s="97"/>
      <c r="N9" s="97"/>
    </row>
    <row r="10" spans="1:14">
      <c r="A10" s="285" t="s">
        <v>271</v>
      </c>
      <c r="B10" s="286"/>
      <c r="C10" s="286"/>
      <c r="D10" s="286"/>
      <c r="E10" s="286"/>
      <c r="F10" s="286"/>
      <c r="G10" s="286"/>
      <c r="H10" s="286"/>
      <c r="I10" s="35">
        <v>6</v>
      </c>
      <c r="J10" s="6">
        <v>0</v>
      </c>
      <c r="K10" s="6">
        <v>0</v>
      </c>
      <c r="L10" s="97"/>
      <c r="M10" s="97"/>
      <c r="N10" s="97"/>
    </row>
    <row r="11" spans="1:14">
      <c r="A11" s="285" t="s">
        <v>272</v>
      </c>
      <c r="B11" s="286"/>
      <c r="C11" s="286"/>
      <c r="D11" s="286"/>
      <c r="E11" s="286"/>
      <c r="F11" s="286"/>
      <c r="G11" s="286"/>
      <c r="H11" s="286"/>
      <c r="I11" s="35">
        <v>7</v>
      </c>
      <c r="J11" s="6">
        <v>0</v>
      </c>
      <c r="K11" s="6">
        <v>0</v>
      </c>
      <c r="L11" s="97"/>
      <c r="M11" s="97"/>
      <c r="N11" s="97"/>
    </row>
    <row r="12" spans="1:14">
      <c r="A12" s="285" t="s">
        <v>273</v>
      </c>
      <c r="B12" s="286"/>
      <c r="C12" s="286"/>
      <c r="D12" s="286"/>
      <c r="E12" s="286"/>
      <c r="F12" s="286"/>
      <c r="G12" s="286"/>
      <c r="H12" s="286"/>
      <c r="I12" s="35">
        <v>8</v>
      </c>
      <c r="J12" s="6">
        <v>1661560</v>
      </c>
      <c r="K12" s="6">
        <v>15944934</v>
      </c>
      <c r="L12" s="97"/>
      <c r="M12" s="97"/>
      <c r="N12" s="97"/>
    </row>
    <row r="13" spans="1:14">
      <c r="A13" s="285" t="s">
        <v>297</v>
      </c>
      <c r="B13" s="286"/>
      <c r="C13" s="286"/>
      <c r="D13" s="286"/>
      <c r="E13" s="286"/>
      <c r="F13" s="286"/>
      <c r="G13" s="286"/>
      <c r="H13" s="286"/>
      <c r="I13" s="35">
        <v>9</v>
      </c>
      <c r="J13" s="6">
        <v>0</v>
      </c>
      <c r="K13" s="6">
        <v>0</v>
      </c>
      <c r="L13" s="97"/>
      <c r="M13" s="97"/>
      <c r="N13" s="97"/>
    </row>
    <row r="14" spans="1:14">
      <c r="A14" s="287" t="s">
        <v>274</v>
      </c>
      <c r="B14" s="288"/>
      <c r="C14" s="288"/>
      <c r="D14" s="288"/>
      <c r="E14" s="288"/>
      <c r="F14" s="288"/>
      <c r="G14" s="288"/>
      <c r="H14" s="288"/>
      <c r="I14" s="35">
        <v>10</v>
      </c>
      <c r="J14" s="171">
        <f>SUM(J5:J13)</f>
        <v>12204003394</v>
      </c>
      <c r="K14" s="41">
        <f>SUM(K5:K13)</f>
        <v>12690557021</v>
      </c>
      <c r="L14" s="97"/>
      <c r="M14" s="97"/>
      <c r="N14" s="97"/>
    </row>
    <row r="15" spans="1:14">
      <c r="A15" s="285" t="s">
        <v>283</v>
      </c>
      <c r="B15" s="286"/>
      <c r="C15" s="286"/>
      <c r="D15" s="286"/>
      <c r="E15" s="286"/>
      <c r="F15" s="286"/>
      <c r="G15" s="286"/>
      <c r="H15" s="286"/>
      <c r="I15" s="35">
        <v>11</v>
      </c>
      <c r="J15" s="6">
        <v>0</v>
      </c>
      <c r="K15" s="6">
        <v>0</v>
      </c>
      <c r="L15" s="97"/>
      <c r="M15" s="97"/>
      <c r="N15" s="97"/>
    </row>
    <row r="16" spans="1:14">
      <c r="A16" s="285" t="s">
        <v>282</v>
      </c>
      <c r="B16" s="286"/>
      <c r="C16" s="286"/>
      <c r="D16" s="286"/>
      <c r="E16" s="286"/>
      <c r="F16" s="286"/>
      <c r="G16" s="286"/>
      <c r="H16" s="286"/>
      <c r="I16" s="35">
        <v>12</v>
      </c>
      <c r="J16" s="6">
        <v>0</v>
      </c>
      <c r="K16" s="6">
        <v>0</v>
      </c>
      <c r="L16" s="97"/>
      <c r="M16" s="97"/>
      <c r="N16" s="97"/>
    </row>
    <row r="17" spans="1:14">
      <c r="A17" s="285" t="s">
        <v>281</v>
      </c>
      <c r="B17" s="286"/>
      <c r="C17" s="286"/>
      <c r="D17" s="286"/>
      <c r="E17" s="286"/>
      <c r="F17" s="286"/>
      <c r="G17" s="286"/>
      <c r="H17" s="286"/>
      <c r="I17" s="35">
        <v>13</v>
      </c>
      <c r="J17" s="6">
        <v>0</v>
      </c>
      <c r="K17" s="6">
        <v>0</v>
      </c>
      <c r="L17" s="97"/>
      <c r="M17" s="97"/>
      <c r="N17" s="97"/>
    </row>
    <row r="18" spans="1:14">
      <c r="A18" s="285" t="s">
        <v>280</v>
      </c>
      <c r="B18" s="286"/>
      <c r="C18" s="286"/>
      <c r="D18" s="286"/>
      <c r="E18" s="286"/>
      <c r="F18" s="286"/>
      <c r="G18" s="286"/>
      <c r="H18" s="286"/>
      <c r="I18" s="35">
        <v>14</v>
      </c>
      <c r="J18" s="6">
        <v>0</v>
      </c>
      <c r="K18" s="6">
        <v>0</v>
      </c>
      <c r="L18" s="97"/>
      <c r="M18" s="97"/>
      <c r="N18" s="97"/>
    </row>
    <row r="19" spans="1:14">
      <c r="A19" s="285" t="s">
        <v>279</v>
      </c>
      <c r="B19" s="286"/>
      <c r="C19" s="286"/>
      <c r="D19" s="286"/>
      <c r="E19" s="286"/>
      <c r="F19" s="286"/>
      <c r="G19" s="286"/>
      <c r="H19" s="286"/>
      <c r="I19" s="35">
        <v>15</v>
      </c>
      <c r="J19" s="6">
        <v>0</v>
      </c>
      <c r="K19" s="6">
        <v>0</v>
      </c>
      <c r="L19" s="97"/>
      <c r="M19" s="97"/>
      <c r="N19" s="97"/>
    </row>
    <row r="20" spans="1:14">
      <c r="A20" s="285" t="s">
        <v>278</v>
      </c>
      <c r="B20" s="286"/>
      <c r="C20" s="286"/>
      <c r="D20" s="286"/>
      <c r="E20" s="286"/>
      <c r="F20" s="286"/>
      <c r="G20" s="286"/>
      <c r="H20" s="286"/>
      <c r="I20" s="35">
        <v>16</v>
      </c>
      <c r="J20" s="6">
        <v>0</v>
      </c>
      <c r="K20" s="6">
        <v>0</v>
      </c>
      <c r="L20" s="97"/>
      <c r="M20" s="97"/>
      <c r="N20" s="97"/>
    </row>
    <row r="21" spans="1:14">
      <c r="A21" s="287" t="s">
        <v>277</v>
      </c>
      <c r="B21" s="288"/>
      <c r="C21" s="288"/>
      <c r="D21" s="288"/>
      <c r="E21" s="288"/>
      <c r="F21" s="288"/>
      <c r="G21" s="288"/>
      <c r="H21" s="288"/>
      <c r="I21" s="35">
        <v>17</v>
      </c>
      <c r="J21" s="48">
        <f>SUM(J15:J20)</f>
        <v>0</v>
      </c>
      <c r="K21" s="48">
        <f>SUM(K15:K20)</f>
        <v>0</v>
      </c>
      <c r="L21" s="97"/>
      <c r="M21" s="97"/>
      <c r="N21" s="97"/>
    </row>
    <row r="22" spans="1:14">
      <c r="A22" s="289"/>
      <c r="B22" s="290"/>
      <c r="C22" s="290"/>
      <c r="D22" s="290"/>
      <c r="E22" s="290"/>
      <c r="F22" s="290"/>
      <c r="G22" s="290"/>
      <c r="H22" s="290"/>
      <c r="I22" s="291"/>
      <c r="J22" s="291"/>
      <c r="K22" s="292"/>
      <c r="L22" s="97"/>
      <c r="M22" s="97"/>
      <c r="N22" s="97"/>
    </row>
    <row r="23" spans="1:14">
      <c r="A23" s="293" t="s">
        <v>276</v>
      </c>
      <c r="B23" s="294"/>
      <c r="C23" s="294"/>
      <c r="D23" s="294"/>
      <c r="E23" s="294"/>
      <c r="F23" s="294"/>
      <c r="G23" s="294"/>
      <c r="H23" s="294"/>
      <c r="I23" s="37">
        <v>18</v>
      </c>
      <c r="J23" s="36">
        <f>+J21</f>
        <v>0</v>
      </c>
      <c r="K23" s="36">
        <f>+K21</f>
        <v>0</v>
      </c>
      <c r="L23" s="97"/>
      <c r="M23" s="97"/>
      <c r="N23" s="97"/>
    </row>
    <row r="24" spans="1:14" ht="17.25" customHeight="1">
      <c r="A24" s="295" t="s">
        <v>275</v>
      </c>
      <c r="B24" s="296"/>
      <c r="C24" s="296"/>
      <c r="D24" s="296"/>
      <c r="E24" s="296"/>
      <c r="F24" s="296"/>
      <c r="G24" s="296"/>
      <c r="H24" s="296"/>
      <c r="I24" s="38">
        <v>19</v>
      </c>
      <c r="J24" s="59">
        <v>0</v>
      </c>
      <c r="K24" s="59">
        <v>0</v>
      </c>
      <c r="L24" s="97"/>
      <c r="M24" s="97"/>
      <c r="N24" s="97"/>
    </row>
    <row r="25" spans="1:14" ht="30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</vt:lpstr>
      <vt:lpstr>Balance sheet</vt:lpstr>
      <vt:lpstr>PL</vt:lpstr>
      <vt:lpstr>Cash flow</vt:lpstr>
      <vt:lpstr>Equity movement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Windows User</cp:lastModifiedBy>
  <cp:lastPrinted>2011-04-21T12:13:04Z</cp:lastPrinted>
  <dcterms:created xsi:type="dcterms:W3CDTF">2008-10-17T11:51:54Z</dcterms:created>
  <dcterms:modified xsi:type="dcterms:W3CDTF">2018-10-26T14:51:22Z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