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2Q 2020\"/>
    </mc:Choice>
  </mc:AlternateContent>
  <bookViews>
    <workbookView xWindow="0" yWindow="0" windowWidth="24060" windowHeight="973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B126" i="24" l="1"/>
  <c r="D213" i="24"/>
  <c r="B213" i="24"/>
  <c r="C205" i="24"/>
  <c r="B205" i="24"/>
  <c r="D139" i="24"/>
  <c r="C139" i="24"/>
  <c r="B139" i="24"/>
  <c r="D126" i="24"/>
  <c r="C126" i="24"/>
  <c r="F70" i="24" l="1"/>
  <c r="F78" i="24"/>
  <c r="E76" i="24"/>
  <c r="E80" i="24" s="1"/>
  <c r="D76" i="24"/>
  <c r="D80" i="24" s="1"/>
  <c r="F74" i="24"/>
  <c r="F72" i="24"/>
  <c r="F80" i="24" l="1"/>
  <c r="F76" i="24"/>
  <c r="K105" i="19"/>
  <c r="J105" i="19"/>
  <c r="F59" i="24" l="1"/>
  <c r="F51" i="24"/>
  <c r="F49" i="24"/>
  <c r="F47" i="24"/>
  <c r="F46" i="24"/>
  <c r="F45" i="24"/>
  <c r="F44" i="24"/>
  <c r="F43" i="24"/>
  <c r="F42" i="24"/>
  <c r="F41" i="24"/>
  <c r="E40" i="24"/>
  <c r="E55" i="24" s="1"/>
  <c r="D40" i="24"/>
  <c r="D55" i="24" s="1"/>
  <c r="F38" i="24"/>
  <c r="F37" i="24"/>
  <c r="E36" i="24"/>
  <c r="E53" i="24" s="1"/>
  <c r="D36" i="24"/>
  <c r="D53" i="24" s="1"/>
  <c r="F40" i="24" l="1"/>
  <c r="F53" i="24"/>
  <c r="F36" i="24"/>
  <c r="D57" i="24"/>
  <c r="D61" i="24" s="1"/>
  <c r="E57" i="24"/>
  <c r="F55" i="24"/>
  <c r="E61" i="24" l="1"/>
  <c r="F61" i="24" s="1"/>
  <c r="F57" i="24"/>
  <c r="I105" i="19" l="1"/>
  <c r="H105" i="19"/>
  <c r="V35" i="22" l="1"/>
  <c r="T35" i="22"/>
  <c r="S35" i="22"/>
  <c r="P35" i="22"/>
  <c r="O35" i="22"/>
  <c r="N35" i="22"/>
  <c r="M35" i="22"/>
  <c r="L35" i="22"/>
  <c r="K35" i="22"/>
  <c r="J35" i="22"/>
  <c r="I35" i="22"/>
  <c r="H35" i="22"/>
  <c r="I78" i="18" l="1"/>
  <c r="H78" i="18"/>
  <c r="H46" i="21" l="1"/>
  <c r="H47" i="21" s="1"/>
  <c r="H40" i="21"/>
  <c r="H33" i="21"/>
  <c r="H34" i="21" s="1"/>
  <c r="H27" i="21"/>
  <c r="H16" i="21"/>
  <c r="H19" i="21" s="1"/>
  <c r="H54" i="20"/>
  <c r="H48" i="20"/>
  <c r="H41" i="20"/>
  <c r="H35" i="20"/>
  <c r="H19" i="20"/>
  <c r="I9" i="20"/>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14" i="19"/>
  <c r="K61" i="19" s="1"/>
  <c r="I55" i="20"/>
  <c r="I24" i="20"/>
  <c r="I27" i="20" s="1"/>
  <c r="K60" i="19"/>
  <c r="J60" i="19"/>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8" i="19" s="1"/>
  <c r="J63" i="19"/>
  <c r="I57" i="20"/>
  <c r="I59" i="20" s="1"/>
  <c r="H64" i="19"/>
  <c r="I72" i="18"/>
  <c r="I62" i="19"/>
  <c r="I63" i="19"/>
  <c r="I64" i="19"/>
  <c r="H62" i="19"/>
  <c r="H67" i="19" s="1"/>
  <c r="H63" i="19"/>
  <c r="J62" i="19"/>
  <c r="J66" i="19" s="1"/>
  <c r="J89" i="19" s="1"/>
  <c r="J101" i="19" s="1"/>
  <c r="J104" i="19" s="1"/>
  <c r="J103" i="19" s="1"/>
  <c r="J64" i="19"/>
  <c r="K66" i="19" l="1"/>
  <c r="K89" i="19" s="1"/>
  <c r="K101" i="19" s="1"/>
  <c r="K104" i="19" s="1"/>
  <c r="K103" i="19" s="1"/>
  <c r="K67" i="19"/>
  <c r="H68" i="19"/>
  <c r="H66" i="19"/>
  <c r="H89" i="19" s="1"/>
  <c r="H101" i="19" s="1"/>
  <c r="H104" i="19" s="1"/>
  <c r="H103" i="19" s="1"/>
  <c r="I66" i="19"/>
  <c r="I89" i="19" s="1"/>
  <c r="I101" i="19" s="1"/>
  <c r="I104" i="19" s="1"/>
  <c r="I103" i="19" s="1"/>
  <c r="I68" i="19"/>
  <c r="I67" i="19"/>
  <c r="J67" i="19"/>
  <c r="J68" i="19"/>
</calcChain>
</file>

<file path=xl/sharedStrings.xml><?xml version="1.0" encoding="utf-8"?>
<sst xmlns="http://schemas.openxmlformats.org/spreadsheetml/2006/main" count="832" uniqueCount="738">
  <si>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</si>
  <si>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</si>
  <si>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</si>
  <si>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</si>
  <si>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</si>
  <si>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</si>
  <si>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</si>
  <si>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</si>
  <si>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</si>
  <si>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</si>
  <si>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</si>
  <si>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</si>
  <si>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</si>
  <si>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</si>
  <si>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</si>
  <si>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</si>
  <si>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</si>
  <si>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</si>
  <si>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</si>
  <si>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</si>
  <si>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</si>
  <si>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</si>
  <si>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</si>
  <si>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</si>
  <si>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</si>
  <si>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</si>
  <si>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</si>
  <si>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</si>
  <si>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</si>
  <si>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</si>
  <si>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</si>
  <si>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</si>
  <si>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</si>
  <si>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</si>
  <si>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</si>
  <si>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</si>
  <si>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</si>
  <si>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</si>
  <si>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</si>
  <si>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</si>
  <si>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</si>
  <si>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</si>
  <si>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</si>
  <si>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</si>
  <si>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</si>
  <si>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</si>
  <si>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</si>
  <si>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</si>
  <si>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</si>
  <si>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</si>
  <si>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</si>
  <si>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</si>
  <si>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</si>
  <si>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</si>
  <si>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</si>
  <si>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</si>
  <si>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</si>
  <si>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</si>
  <si>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</si>
  <si>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</si>
  <si>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</si>
  <si>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</si>
  <si>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</si>
  <si>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</si>
  <si>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</si>
  <si>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</si>
  <si>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</si>
  <si>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</si>
  <si>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</si>
  <si>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</si>
  <si>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</si>
  <si>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</si>
  <si>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</si>
  <si>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</si>
  <si>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</si>
  <si>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</si>
  <si>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</si>
  <si>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</si>
  <si>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</si>
  <si>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</si>
  <si>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</si>
  <si>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</si>
  <si>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</si>
  <si>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</si>
  <si>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</si>
  <si>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</si>
  <si>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</si>
  <si>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</si>
  <si>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</si>
  <si>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</si>
  <si>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</si>
  <si>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</si>
  <si>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</si>
  <si>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</si>
  <si>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</si>
  <si>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</si>
  <si>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</si>
  <si>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</si>
  <si>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</si>
  <si>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</si>
  <si>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</si>
  <si>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</si>
  <si>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</si>
  <si>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</si>
  <si>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</si>
  <si>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</si>
  <si>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</si>
  <si>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</si>
  <si>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</si>
  <si>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</si>
  <si>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</si>
  <si>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</si>
  <si>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</si>
  <si>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</si>
  <si>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</si>
  <si>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</si>
  <si>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</si>
  <si>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</si>
  <si>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</si>
  <si>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</si>
  <si>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</si>
  <si>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</si>
  <si>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</si>
  <si>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</si>
  <si>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</si>
  <si>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</si>
  <si>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</si>
  <si>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</si>
  <si>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</si>
  <si>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</si>
  <si>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</si>
  <si>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</si>
  <si>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</si>
  <si>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</si>
  <si>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</si>
  <si>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</si>
  <si>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</si>
  <si>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</si>
  <si>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</si>
  <si>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</si>
  <si>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</si>
  <si>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</si>
  <si>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</si>
  <si>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</si>
  <si>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</si>
  <si>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</si>
  <si>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</si>
  <si>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</si>
  <si>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</si>
  <si>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</si>
  <si>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</si>
  <si>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</si>
  <si>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</si>
  <si>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</si>
  <si>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</si>
  <si>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</si>
  <si>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</si>
  <si>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</si>
  <si>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</si>
  <si>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</si>
  <si>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</si>
  <si>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</si>
  <si>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</si>
  <si>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</si>
  <si>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</si>
  <si>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</si>
  <si>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</si>
  <si>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</si>
  <si>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</si>
  <si>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</si>
  <si>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</si>
  <si>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</si>
  <si>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</si>
  <si>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</si>
  <si>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</si>
  <si>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</si>
  <si>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</si>
  <si>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</si>
  <si>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</si>
  <si>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</si>
  <si>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</si>
  <si>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</si>
  <si>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</si>
  <si>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</si>
  <si>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</si>
  <si>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</si>
  <si>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</si>
  <si>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</si>
  <si>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</si>
  <si>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</si>
  <si>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</si>
  <si>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</si>
  <si>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</si>
  <si>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</si>
  <si>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</si>
  <si>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</si>
  <si>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</si>
  <si>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</si>
  <si>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</si>
  <si>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</si>
  <si>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</si>
  <si>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</si>
  <si>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</si>
  <si>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</si>
  <si>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</si>
  <si>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</si>
  <si>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</si>
  <si>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</si>
  <si>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</si>
  <si>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</si>
  <si>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</si>
  <si>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</si>
  <si>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</si>
  <si>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</si>
  <si>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</si>
  <si>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</si>
  <si>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</si>
  <si>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</si>
  <si>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</si>
  <si>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</si>
  <si>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</si>
  <si>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</si>
  <si>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</si>
  <si>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</si>
  <si>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</si>
  <si>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</si>
  <si>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</si>
  <si>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</si>
  <si>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</si>
  <si>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</si>
  <si>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</si>
  <si>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</si>
  <si>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</si>
  <si>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</si>
  <si>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</si>
  <si>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</si>
  <si>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</si>
  <si>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</si>
  <si>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</si>
  <si>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</si>
  <si>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</si>
  <si>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</si>
  <si>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</si>
  <si>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</si>
  <si>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</si>
  <si>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</si>
  <si>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</si>
  <si>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</si>
  <si>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</si>
  <si>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</si>
  <si>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</si>
  <si>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</si>
  <si>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</si>
  <si>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</si>
  <si>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</si>
  <si>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</si>
  <si>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</si>
  <si>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</si>
  <si>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</si>
  <si>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</si>
  <si>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</si>
  <si>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</si>
  <si>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</si>
  <si>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</si>
  <si>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</si>
  <si>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</si>
  <si>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</si>
  <si>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</si>
  <si>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</si>
  <si>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</si>
  <si>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</si>
  <si>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</si>
  <si>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</si>
  <si>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</si>
  <si>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</si>
  <si>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</si>
  <si>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</si>
  <si>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</si>
  <si>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</si>
  <si>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</si>
  <si>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</si>
  <si>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</si>
  <si>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</si>
  <si>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</si>
  <si>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</si>
  <si>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</si>
  <si>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</si>
  <si>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</si>
  <si>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</si>
  <si>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</si>
  <si>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</si>
  <si>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</si>
  <si>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</si>
  <si>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</si>
  <si>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</si>
  <si>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</si>
  <si>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</si>
  <si>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</si>
  <si>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</si>
  <si>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</si>
  <si>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</si>
  <si>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</si>
  <si>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</si>
  <si>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</si>
  <si>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</si>
  <si>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</si>
  <si>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</si>
  <si>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</si>
  <si>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</si>
  <si>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</si>
  <si>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</si>
  <si>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</si>
  <si>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</si>
  <si>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</si>
  <si>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</si>
  <si>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</si>
  <si>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</si>
  <si>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</si>
  <si>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</si>
  <si>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</si>
  <si>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</si>
  <si>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</si>
  <si>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</si>
  <si>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</si>
  <si>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</si>
  <si>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</si>
  <si>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</si>
  <si>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</si>
  <si>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</si>
  <si>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</si>
  <si>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</si>
  <si>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</si>
  <si>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</si>
  <si>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</si>
  <si>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</si>
  <si>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</si>
  <si>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</si>
  <si>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</si>
  <si>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</si>
  <si>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</si>
  <si>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</si>
  <si>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</si>
  <si>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</si>
  <si>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</si>
  <si>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</si>
  <si>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</si>
  <si>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</si>
  <si>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</si>
  <si>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</si>
  <si>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</si>
  <si>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</si>
  <si>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</si>
  <si>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</si>
  <si>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</si>
  <si>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</si>
  <si>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</si>
  <si>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</si>
  <si>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</si>
  <si>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</si>
  <si>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</si>
  <si>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</si>
  <si>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</si>
  <si>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</si>
  <si>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</si>
  <si>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</si>
  <si>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</si>
  <si>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</si>
  <si>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</si>
  <si>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</si>
  <si>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</si>
  <si>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</si>
  <si>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</si>
  <si>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</si>
  <si>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</si>
  <si>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</si>
  <si>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</si>
  <si>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</si>
  <si>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</si>
  <si>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</si>
  <si>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</si>
  <si>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</si>
  <si>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</si>
  <si>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</si>
  <si>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</si>
  <si>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</si>
  <si>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</si>
  <si>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</si>
  <si>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</si>
  <si>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</si>
  <si>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</si>
  <si>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</si>
  <si>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</si>
  <si>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</si>
  <si>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</si>
  <si>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</si>
  <si>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</si>
  <si>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</si>
  <si>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</si>
  <si>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</si>
  <si>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</si>
  <si>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</si>
  <si>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</si>
  <si>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</si>
  <si>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</si>
  <si>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</si>
  <si>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</si>
  <si>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</si>
  <si>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</si>
  <si>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</si>
  <si>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</si>
  <si>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</si>
  <si>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</si>
  <si>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</si>
  <si>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</si>
  <si>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</si>
  <si>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</si>
  <si>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</si>
  <si>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</si>
  <si>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</si>
  <si>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</si>
  <si>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</si>
  <si>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</si>
  <si>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</si>
  <si>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</si>
  <si>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</si>
  <si>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</si>
  <si>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</si>
  <si>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</si>
  <si>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</si>
  <si>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</si>
  <si>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</si>
  <si>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</si>
  <si>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</si>
  <si>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</si>
  <si>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</si>
  <si>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</si>
  <si>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</si>
  <si>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</si>
  <si>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</si>
  <si>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</si>
  <si>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</si>
  <si>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</si>
  <si>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</si>
  <si>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</si>
  <si>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</si>
  <si>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</si>
  <si>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</si>
  <si>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</si>
  <si>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</si>
  <si>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</si>
  <si>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</si>
  <si>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</si>
  <si>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</si>
  <si>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</si>
  <si>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</si>
  <si>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</si>
  <si>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</si>
  <si>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</si>
  <si>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</si>
  <si>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</si>
  <si>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</si>
  <si>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</si>
  <si>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</si>
  <si>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</si>
  <si>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</si>
  <si>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</si>
  <si>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</si>
  <si>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</si>
  <si>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</si>
  <si>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</si>
  <si>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</si>
  <si>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</si>
  <si>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</si>
  <si>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</si>
  <si>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</si>
  <si>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</si>
  <si>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</si>
  <si>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</si>
  <si>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</si>
  <si>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</si>
  <si>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</si>
  <si>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</si>
  <si>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</si>
  <si>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</si>
  <si>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</si>
  <si>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</si>
  <si>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</si>
  <si>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</si>
  <si>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</si>
  <si>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</si>
  <si>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</si>
  <si>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</si>
  <si>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</si>
  <si>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</si>
  <si>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</si>
  <si>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</si>
  <si>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</si>
  <si>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Valamar Obertauern GmbH</t>
  </si>
  <si>
    <t>Valamar A Gmbh</t>
  </si>
  <si>
    <t>Hoteli Makarska d.d.</t>
  </si>
  <si>
    <t>Palme Turizam d.o.o.</t>
  </si>
  <si>
    <t>Magične stijene d.o.o.</t>
  </si>
  <si>
    <t>Bugenvilia d.o.o.</t>
  </si>
  <si>
    <t>Obertauern</t>
  </si>
  <si>
    <t>Tamsweg</t>
  </si>
  <si>
    <t>Makarska</t>
  </si>
  <si>
    <t>Dubrovnik</t>
  </si>
  <si>
    <t>No</t>
  </si>
  <si>
    <t>KD</t>
  </si>
  <si>
    <t>3474771</t>
  </si>
  <si>
    <t>HR</t>
  </si>
  <si>
    <t>529900DUWS1DGNEK4C68</t>
  </si>
  <si>
    <t>40020883</t>
  </si>
  <si>
    <t>36201212847</t>
  </si>
  <si>
    <t>30577</t>
  </si>
  <si>
    <t>Valamar Riviera d.d.</t>
  </si>
  <si>
    <t>Poreč</t>
  </si>
  <si>
    <t>Stancija Kaligari 1</t>
  </si>
  <si>
    <t>uprava@riviera.hr</t>
  </si>
  <si>
    <t>www.valamar-riviera.com</t>
  </si>
  <si>
    <t>Imperial Riviera d.d.</t>
  </si>
  <si>
    <t>Rab</t>
  </si>
  <si>
    <t>195893 D</t>
  </si>
  <si>
    <t>486431 S</t>
  </si>
  <si>
    <t>Sopta Anka</t>
  </si>
  <si>
    <t>052 408 188</t>
  </si>
  <si>
    <t>anka.sopta@riviera.hr</t>
  </si>
  <si>
    <t>Submitter: Valamar Riviera d.d.</t>
  </si>
  <si>
    <t>ADP code</t>
  </si>
  <si>
    <t>Explanation</t>
  </si>
  <si>
    <t>OPERATING INCOME (ADP 126+127+128+129+130)</t>
  </si>
  <si>
    <t>125</t>
  </si>
  <si>
    <t>126+127</t>
  </si>
  <si>
    <t>128+129+130</t>
  </si>
  <si>
    <t>OPERATING EXPENSES (ADP 133+137+141+142+143+146+153)</t>
  </si>
  <si>
    <t>131</t>
  </si>
  <si>
    <t xml:space="preserve">  I. Material costs</t>
  </si>
  <si>
    <t>133</t>
  </si>
  <si>
    <t xml:space="preserve">  II. Staff costs</t>
  </si>
  <si>
    <t>137</t>
  </si>
  <si>
    <t>141</t>
  </si>
  <si>
    <t>142</t>
  </si>
  <si>
    <t>143</t>
  </si>
  <si>
    <t xml:space="preserve">  VI. Provisions</t>
  </si>
  <si>
    <t>146</t>
  </si>
  <si>
    <t xml:space="preserve">  VIII. Other operating expenses</t>
  </si>
  <si>
    <t>153</t>
  </si>
  <si>
    <t>FINANCIAL INCOME</t>
  </si>
  <si>
    <t>154</t>
  </si>
  <si>
    <t>165</t>
  </si>
  <si>
    <t>TOTAL INCOME (ADP 125+154)</t>
  </si>
  <si>
    <t>177</t>
  </si>
  <si>
    <t>178</t>
  </si>
  <si>
    <t>179</t>
  </si>
  <si>
    <t>182</t>
  </si>
  <si>
    <t>PROFIT OR LOSS FOR THE PERIOD (ADP 179-182)</t>
  </si>
  <si>
    <t>184</t>
  </si>
  <si>
    <t>GROUP</t>
  </si>
  <si>
    <t>Group Valamar Riviera d.d. below presents comparison table of items in TFI POD financial statements according to net methodology for 2019.</t>
  </si>
  <si>
    <t>RN</t>
  </si>
  <si>
    <t xml:space="preserve">Difference </t>
  </si>
  <si>
    <t xml:space="preserve">balance as at 30.06.2020 </t>
  </si>
  <si>
    <t>for the period 01.01.2020 to 30.06.2020</t>
  </si>
  <si>
    <t>Summary of adjustments of TFI-POD income statement for the second quarter of 2019</t>
  </si>
  <si>
    <t>TFI-POD INCOME STATEMENT
for the period from 1 January 2019 to 30 June 2019
(in thousands of HRK)</t>
  </si>
  <si>
    <t>TFI-POD Cumulative
published</t>
  </si>
  <si>
    <t>TFI-POD Cumulative
reclassified</t>
  </si>
  <si>
    <t>HRK 2.266 thous. represents presenting of income/costs from sales of assets included in the item "Other operating revenues (outside the Group)" (ADP 130) according to the net methodology.
Comment: Previously presented in the amount of HRK 2.266 thous. under gross methodology with counter item of "Other operating expenses" (ADP 153).</t>
  </si>
  <si>
    <t>HRK 2.266 thous. represents presenting of income/costs from sales of assets according to the net methodology.
Comment: Previously presented under gross methodology with counter item of "Other operating revenues (outside the Group) (ADP 130).</t>
  </si>
  <si>
    <t>HRK 7.015 thous. represents presenting of certain items according to the net methodology (previously explained in detail).</t>
  </si>
  <si>
    <t>HRK 1.711 thous. represents reclassified part of item "Other costs" (ADP 142) to item "Material costs" (ADP 133).</t>
  </si>
  <si>
    <t xml:space="preserve">  IV. Other costs</t>
  </si>
  <si>
    <t xml:space="preserve">  III. Depreciation </t>
  </si>
  <si>
    <t>HRK 4.749 thous. represents presenting items according to net methodology "Exchange rate differences and other financial income" (ADP 162; HRK 3.352 thous.) and "Unrealised gains (income) from financial assets" (ADP 163; HRK 1.397 thous.).
HRK 1.214 thous. represents reclassified part of item "Unrealised gains (income) from financial assets" (ADP 163) to item "Other financial income" (ADP 164).
Comment: Previously presented under gross methodology with counter items "Exchange rate differences and other expenses" (ADP 169) and "Unrealised losses (expenses) from financial assets" (ADP 170).</t>
  </si>
  <si>
    <t>HRK 4.749 thous. represents presenting items according to net methodology "Exchange rate differences and other expenses" (ADP 169; HRK 3.352 thous.) and "Unrealised losses (expenses) from financial assets" (ADP 170; HRK 1.397 thous.).
HRK 67 thous. represents reclassified part of item "Exchange rate differences and other expenses" (ADP 169) to item "Interest expenses an similar expenses" (ADP 168).
Comment: Previously presented under gross methodology with counter items "Exchange rate differences and other financial income" (ADP 162) and "Unrealised gains (income) from financial assets" (ADP 163).</t>
  </si>
  <si>
    <t>FINANCIAL EXPENSES</t>
  </si>
  <si>
    <t>TOTAL EXPENDITURE (ADP 131+165)</t>
  </si>
  <si>
    <t xml:space="preserve">INCOME TAX </t>
  </si>
  <si>
    <t>PRE-TAX PROFIT OR LOSS (ADP 177-178)</t>
  </si>
  <si>
    <t xml:space="preserve">  V. Value adjustments</t>
  </si>
  <si>
    <t xml:space="preserve">  I. Income from sales with undertakings within the group and sales (outside group)</t>
  </si>
  <si>
    <t xml:space="preserve">  II. Income from the use of own products, goods and services, other operating income with undertakings within the group and other operating income (outside the group)</t>
  </si>
  <si>
    <t>020</t>
  </si>
  <si>
    <t>034</t>
  </si>
  <si>
    <t>046</t>
  </si>
  <si>
    <t>048</t>
  </si>
  <si>
    <t>049</t>
  </si>
  <si>
    <t>050</t>
  </si>
  <si>
    <t>TFI-POD published</t>
  </si>
  <si>
    <t>TFI-POD reclassified</t>
  </si>
  <si>
    <t>Difference</t>
  </si>
  <si>
    <t>TFI-POD STATEMENT OF CASH FLOWS
for the period from 1 January 2019 to 30 June 2019
(in thousands of HRK)</t>
  </si>
  <si>
    <t>Summary of adjustments of TFI-POD Statment of cash flows for the second quarter of 2019</t>
  </si>
  <si>
    <t>A) NET CASH FLOW FROM OPERATING ACTIVITIES</t>
  </si>
  <si>
    <t>B) NET CASH FLOW FROM INVESTMENT ACTIVITIES</t>
  </si>
  <si>
    <t>C) NET CASH FLOW FROM FINANCING ACTIVITIES</t>
  </si>
  <si>
    <t>E) CASH AND CASH EQUIVALENTS AT THE BEGINNING OF THE PERIOD</t>
  </si>
  <si>
    <t>F) CASH AND CASH EQUIVALENTS AT THE END OF THE PERIOD (ADP 048+049)</t>
  </si>
  <si>
    <t>D) NET INCREASE OR DECREASE IN CASH FLOWS (ADP 020+034+046)</t>
  </si>
  <si>
    <t>HRK 8.703 thous. represents presenting of dividend income included in the item "Interest and dividend income" (ADP 006) according to the net methodology.
Comment: Previously presented in the amount of HRK 8.703 thous. under gross methodology with counter item of "Dividends received" (ADP 024).</t>
  </si>
  <si>
    <t>HRK 8.703 thous. represents presenting of dividends received included in the item "Dividends received" (ADP 024) according to the net methodology.
Comment: Previously presented in the amount of HRK 8.703 thous. under gross methodology with counter item of "Interest and dividend income" (ADP 006).</t>
  </si>
  <si>
    <t>GRUPA</t>
  </si>
  <si>
    <t xml:space="preserve"> </t>
  </si>
  <si>
    <t>%</t>
  </si>
  <si>
    <t>-</t>
  </si>
  <si>
    <t>NOTES TO THE FINANCIAL STATEMENTS FOR THE HALF YEAR PERIOD ENDED 30 JUNE 2020</t>
  </si>
  <si>
    <t>NOTE 1 – GENERAL INFORMATION</t>
  </si>
  <si>
    <t xml:space="preserve">Valamar Riviera d.d., Poreč (“the Company”) has been registered in accordance with Croatian laws and regulations. The principle activity of the Company is the provision of accommodation in hotels, resorts and campsites, food preparation and catering services as well as the preparation and serving of beverages. The registered office of Valamar Riviera d.d. is in Poreč, Stancija Kaligari 1. </t>
  </si>
  <si>
    <t>Valamar Riviera Group consists of Valamar Riviera d.d., Poreč, joint-stock company for tourism services (the Parent Company) and its subsidiaries (the Group) as follows:</t>
  </si>
  <si>
    <r>
      <t>·</t>
    </r>
    <r>
      <rPr>
        <sz val="7"/>
        <color rgb="FF000000"/>
        <rFont val="Times New Roman"/>
        <family val="1"/>
        <charset val="238"/>
      </rPr>
      <t xml:space="preserve">         </t>
    </r>
    <r>
      <rPr>
        <sz val="9"/>
        <color rgb="FF000000"/>
        <rFont val="Arial"/>
        <family val="2"/>
        <charset val="238"/>
      </rPr>
      <t>Palme turizam d.o.o., Dubrovnik, 100% ownership</t>
    </r>
  </si>
  <si>
    <r>
      <t>·</t>
    </r>
    <r>
      <rPr>
        <sz val="7"/>
        <color rgb="FF000000"/>
        <rFont val="Times New Roman"/>
        <family val="1"/>
        <charset val="238"/>
      </rPr>
      <t xml:space="preserve">         </t>
    </r>
    <r>
      <rPr>
        <sz val="9"/>
        <color rgb="FF000000"/>
        <rFont val="Arial"/>
        <family val="2"/>
        <charset val="238"/>
      </rPr>
      <t>Magične stijene d.o.o., Dubrovnik, 100% ownership</t>
    </r>
  </si>
  <si>
    <r>
      <t>·</t>
    </r>
    <r>
      <rPr>
        <sz val="7"/>
        <color rgb="FF000000"/>
        <rFont val="Times New Roman"/>
        <family val="1"/>
        <charset val="238"/>
      </rPr>
      <t xml:space="preserve">         </t>
    </r>
    <r>
      <rPr>
        <sz val="9"/>
        <color rgb="FF000000"/>
        <rFont val="Arial"/>
        <family val="2"/>
        <charset val="238"/>
      </rPr>
      <t>Bugenvilia d.o.o., Dubrovnik, 100% ownership</t>
    </r>
  </si>
  <si>
    <t>The consolidated financial statements for the six months period ended 30 June 2020 were approved by the Management Board in Poreč on 29 July 2020.</t>
  </si>
  <si>
    <t>The consolidated financial statements have not been audited.</t>
  </si>
  <si>
    <t>NOTE 2 – SIGNIFICANT ACCOUNTING POLICIES</t>
  </si>
  <si>
    <t>2.1  Basis of preparation</t>
  </si>
  <si>
    <t>NOTE 3 – SEGMENT INFORMATION</t>
  </si>
  <si>
    <t xml:space="preserve">Following the management approach of IFRS 8, operating segments are reported in accordance with the internal reporting provided to the Group’s Management (the chief operating decision-makers) who are responsible for allocating resources to the reportable segments and assessing its performance. </t>
  </si>
  <si>
    <t xml:space="preserve">The Group records operating revenues and expenses by types of services rendered in three basic segments: hotels and apartments, camping and other business segments. Revenue was divided between segments according to the organisational principle, where all of the income generated from camping profit centres was reported in the camping segment, and all of the income generated from hotel and apartment profit centres was reported in that segment. Other business segments include revenue from laundry services, other rentals of properties, revenue generated from the central services and central kitchens, agency revenue and revenue from the accommodation of employees. </t>
  </si>
  <si>
    <t>The segment information related to reportable segments for the six months ended 30 June 2019 is as follows:</t>
  </si>
  <si>
    <t>(in thousands of HRK)</t>
  </si>
  <si>
    <t xml:space="preserve">Total sales </t>
  </si>
  <si>
    <t xml:space="preserve">Inter-segment revenue </t>
  </si>
  <si>
    <t>Revenue from external customers</t>
  </si>
  <si>
    <t xml:space="preserve">Depreciation and amortisation </t>
  </si>
  <si>
    <t>Net finance income/(expense) net</t>
  </si>
  <si>
    <t>Write-off of fixed assets</t>
  </si>
  <si>
    <t>Profit/(loss) of segment</t>
  </si>
  <si>
    <t>Hotels and apartments</t>
  </si>
  <si>
    <t>Camps</t>
  </si>
  <si>
    <t>Other business segments</t>
  </si>
  <si>
    <t>Total</t>
  </si>
  <si>
    <t>As at 31 December 2019</t>
  </si>
  <si>
    <t xml:space="preserve">Total assets </t>
  </si>
  <si>
    <t>Total liabilities</t>
  </si>
  <si>
    <t>As at 30 June 2020</t>
  </si>
  <si>
    <t>The segment information related to reportable segments for the six months ended 30 June 2020 is as follows:</t>
  </si>
  <si>
    <t>The segment information related to total assets and liabilities by reportable segments are as follows:</t>
  </si>
  <si>
    <t>All hotels, apartments and camps (operating assets) are located in the Republic of Croatia, except the hotel owned by the company Valamar Obertauern GmbH located in Austria.</t>
  </si>
  <si>
    <t>Reconciliation of the profit per segment with profit before tax is as follows:</t>
  </si>
  <si>
    <t>January - June 2019</t>
  </si>
  <si>
    <t>January - June 2020</t>
  </si>
  <si>
    <t>Revenue</t>
  </si>
  <si>
    <t>Revenue from segments</t>
  </si>
  <si>
    <t>Inter-segment revenue</t>
  </si>
  <si>
    <t>Total revenue</t>
  </si>
  <si>
    <t>Profit</t>
  </si>
  <si>
    <t xml:space="preserve">Profit from segments </t>
  </si>
  <si>
    <t>Other unallocated expenses</t>
  </si>
  <si>
    <t>Elimination of inter-segment profit/(loss)</t>
  </si>
  <si>
    <t>Total profit before tax</t>
  </si>
  <si>
    <t>The reconciliation of segment assets and liabilities with the Group’s assets and liabilities is as follows:</t>
  </si>
  <si>
    <t>Segment assets/liabilities</t>
  </si>
  <si>
    <t>Hotels and apartments segment</t>
  </si>
  <si>
    <t>Camps segment</t>
  </si>
  <si>
    <t>Other business segment</t>
  </si>
  <si>
    <t>Unallocated</t>
  </si>
  <si>
    <t>Investments in associate</t>
  </si>
  <si>
    <t>Other financial assets</t>
  </si>
  <si>
    <t xml:space="preserve">Loans and deposits </t>
  </si>
  <si>
    <t>Cash and cash equivalents</t>
  </si>
  <si>
    <t>Income tax receivable</t>
  </si>
  <si>
    <t>Other receivables</t>
  </si>
  <si>
    <t>Deferred tax assets/liabilities</t>
  </si>
  <si>
    <t>Other liabilities</t>
  </si>
  <si>
    <t>Liabilities for investments in associate</t>
  </si>
  <si>
    <t>Derivative financial assets/ liabilities</t>
  </si>
  <si>
    <t>Provisions</t>
  </si>
  <si>
    <t>Assets</t>
  </si>
  <si>
    <t>Liabilities</t>
  </si>
  <si>
    <t>The Group’s hospitality services are provided in Croatia and Austria to domestic and foreign customers. The Group’s sales revenues are classified according to the customers’ origin.</t>
  </si>
  <si>
    <t>Foreign sales revenues can be classified according to the number of overnights based on the customers’ origin, as follows:</t>
  </si>
  <si>
    <t>Sales to foreign customers</t>
  </si>
  <si>
    <t xml:space="preserve">EU members </t>
  </si>
  <si>
    <t>Other</t>
  </si>
  <si>
    <t>NOTE 4 – NON CURRENT TANGIBLE AND INTANGIBLE ASSETS</t>
  </si>
  <si>
    <t>NOTE 5 – FAIR VALUE ESTIMATION</t>
  </si>
  <si>
    <t>The carrying value less impairment provision of trade receivables and payables are assumed to approximate their fair values.</t>
  </si>
  <si>
    <t xml:space="preserve">Fair value hierarchy </t>
  </si>
  <si>
    <r>
      <t>·</t>
    </r>
    <r>
      <rPr>
        <sz val="7"/>
        <color rgb="FF000000"/>
        <rFont val="Times New Roman"/>
        <family val="1"/>
        <charset val="238"/>
      </rPr>
      <t xml:space="preserve">         </t>
    </r>
    <r>
      <rPr>
        <sz val="9"/>
        <color rgb="FF000000"/>
        <rFont val="Arial"/>
        <family val="2"/>
        <charset val="238"/>
      </rPr>
      <t>Level 1 – Quoted prices (unadjusted) in active markets for identical assets or liabilities.</t>
    </r>
  </si>
  <si>
    <r>
      <t>·</t>
    </r>
    <r>
      <rPr>
        <sz val="7"/>
        <color rgb="FF000000"/>
        <rFont val="Times New Roman"/>
        <family val="1"/>
        <charset val="238"/>
      </rPr>
      <t xml:space="preserve">         </t>
    </r>
    <r>
      <rPr>
        <sz val="9"/>
        <color rgb="FF000000"/>
        <rFont val="Arial"/>
        <family val="2"/>
        <charset val="238"/>
      </rPr>
      <t>Level 2 – Inputs other than quoted prices included within Level 1 that are observable for the asset or liability, either directly (that is, as prices) or indirectly (that is, derived from prices).</t>
    </r>
  </si>
  <si>
    <r>
      <t>·</t>
    </r>
    <r>
      <rPr>
        <sz val="7"/>
        <color rgb="FF000000"/>
        <rFont val="Times New Roman"/>
        <family val="1"/>
        <charset val="238"/>
      </rPr>
      <t xml:space="preserve">         </t>
    </r>
    <r>
      <rPr>
        <sz val="9"/>
        <color rgb="FF000000"/>
        <rFont val="Arial"/>
        <family val="2"/>
        <charset val="238"/>
      </rPr>
      <t>Level 3 – Inputs for the asset or liability that are not based on observable market data (unobservable inputs).</t>
    </r>
  </si>
  <si>
    <t>The following table presents assets measured at fair value as at:</t>
  </si>
  <si>
    <t>Level 1</t>
  </si>
  <si>
    <t>Level 2</t>
  </si>
  <si>
    <t>Level 3</t>
  </si>
  <si>
    <t>Assets measured at fair value</t>
  </si>
  <si>
    <t>Financial assets - equity securities</t>
  </si>
  <si>
    <t>Derivative financial instruments</t>
  </si>
  <si>
    <t>Total assets measured at fair value</t>
  </si>
  <si>
    <t>Liabilities measured at fair value</t>
  </si>
  <si>
    <t>Total liabilities measured at fair value</t>
  </si>
  <si>
    <t>NOTE 6 – INCOME TAX</t>
  </si>
  <si>
    <t>Income tax comprise:</t>
  </si>
  <si>
    <t>Current tax</t>
  </si>
  <si>
    <t xml:space="preserve">Deferred tax </t>
  </si>
  <si>
    <t>Tax (income)/expense</t>
  </si>
  <si>
    <t>NOTE 7 – EARNINGS/(LOSS) PER SHARE</t>
  </si>
  <si>
    <t>Basic</t>
  </si>
  <si>
    <t>Diluted</t>
  </si>
  <si>
    <t>Profit/(loss) attributable to equity holders (in thousands of HRK)</t>
  </si>
  <si>
    <t xml:space="preserve">Weighted average number of shares </t>
  </si>
  <si>
    <t>Basic/diluted earnings/(loss) per share (in HRK)</t>
  </si>
  <si>
    <t>NOTE 8 – CONTINGENCIES AND COMMITMENTS</t>
  </si>
  <si>
    <t>NOTE 9 – RELATED PARTY TRANSACTIONS</t>
  </si>
  <si>
    <t xml:space="preserve">Related party transactions were as follows: </t>
  </si>
  <si>
    <t>Sale of services</t>
  </si>
  <si>
    <t>Other related parties to the owners and corporate governance bodies</t>
  </si>
  <si>
    <t>Purchase of services</t>
  </si>
  <si>
    <t>Trade and other receivable</t>
  </si>
  <si>
    <t>Undertakings with participating interest</t>
  </si>
  <si>
    <r>
      <t>·</t>
    </r>
    <r>
      <rPr>
        <sz val="7"/>
        <color rgb="FF000000"/>
        <rFont val="Times New Roman"/>
        <family val="1"/>
        <charset val="238"/>
      </rPr>
      <t>        </t>
    </r>
    <r>
      <rPr>
        <sz val="9"/>
        <color rgb="FF000000"/>
        <rFont val="Arial"/>
        <family val="2"/>
        <charset val="238"/>
      </rPr>
      <t>Imperial Riviera d.d., Rab, 43.68% ownership with the subsidiary Praona d.o.o. since 29 June 2019 (merger with Hoteli Makarska d.d.)</t>
    </r>
  </si>
  <si>
    <r>
      <t>·</t>
    </r>
    <r>
      <rPr>
        <sz val="7"/>
        <color rgb="FF000000"/>
        <rFont val="Times New Roman"/>
        <family val="1"/>
        <charset val="238"/>
      </rPr>
      <t>         </t>
    </r>
    <r>
      <rPr>
        <sz val="9"/>
        <color rgb="FF000000"/>
        <rFont val="Arial"/>
        <family val="2"/>
        <charset val="238"/>
      </rPr>
      <t>Hoteli Makarska d.d., Makarska, 46.93% ownership with the subsidiary Praona d.o.o. until 28 June 2019 when it was merged with Imperial Riviera d.d.</t>
    </r>
  </si>
  <si>
    <r>
      <t>·</t>
    </r>
    <r>
      <rPr>
        <sz val="7"/>
        <color rgb="FF000000"/>
        <rFont val="Times New Roman"/>
        <family val="1"/>
        <charset val="238"/>
      </rPr>
      <t>         </t>
    </r>
    <r>
      <rPr>
        <sz val="9"/>
        <color rgb="FF000000"/>
        <rFont val="Arial"/>
        <family val="2"/>
        <charset val="238"/>
      </rPr>
      <t xml:space="preserve">Valamar A GmbH, Tamsweg, 100% ownership </t>
    </r>
  </si>
  <si>
    <r>
      <t>·</t>
    </r>
    <r>
      <rPr>
        <sz val="7"/>
        <color rgb="FF000000"/>
        <rFont val="Times New Roman"/>
        <family val="1"/>
        <charset val="238"/>
      </rPr>
      <t xml:space="preserve">         </t>
    </r>
    <r>
      <rPr>
        <sz val="9"/>
        <color rgb="FF000000"/>
        <rFont val="Arial"/>
        <family val="2"/>
        <charset val="238"/>
      </rPr>
      <t>Valamar Obertauern GmbH, Obertauern, 10% direct ownership and 90% indirect ownership (90% share owned by Valamar A GmbH).</t>
    </r>
  </si>
  <si>
    <t>During the six months ended 30 June 2020, the Group acquired assets in the amount of HRK 468,123 thousand.</t>
  </si>
  <si>
    <t>The fair value of financial instruments traded in active markets is based on quoted market prices at the reporting date. The quoted market price used for financial assets held by the Group is the current bid price. The fair value of financial instruments that are not traded in the active market is determined by using valuation techniques. The Group uses a variety of methods and make assumptions that are based on market conditions existing at each reporting date.</t>
  </si>
  <si>
    <t>Quoted market prices for similar instruments are used for long-term debt. The fair value of financial liabilities for disclosure purposes is estimated by discounting the future contractual cash flows at the current market interest rate that is available to the Group for similar financial instruments.</t>
  </si>
  <si>
    <t>IFRS 13 specifies a hierarchy of valuation techniques based on whether the inputs to those valuation techniques are observable or unobservable. Observable inputs reflect market data obtained from independent sources; unobservable inputs reflect the Group's market assumptions. These two types of inputs have created the following fair value hierarchy:</t>
  </si>
  <si>
    <t>Diluted earnings/(loss) per share are equal to basic, since the Group did not have any convertible instruments and share options outstanding during both periods.</t>
  </si>
  <si>
    <t>The total amount of government grants related to the impact of the pandemic during the half-year period ended 30 June 2020, amounts to HRK 60,174 thousand for the Group.</t>
  </si>
  <si>
    <t xml:space="preserve">During the period in 2020, the Group calculates the period income tax expense using the tax rate that would be applicable to the expected total annual earnings, according to the IAS 34. </t>
  </si>
  <si>
    <t>The accounting policies adopted in the preparation of the consolidated financial statements are consistent with those followed in the preparation of the Group's annual financial statements for the year ended 31 December 2019.</t>
  </si>
  <si>
    <t>During the six months ended 30 June 2020, the Group disposed the assets with a net book value of HRK 1,854 thousand, resulting in a net gain on disposal of HRK 1,467 thousand.</t>
  </si>
  <si>
    <t>The contracted capital commitments of the Group in respect to investments in tourism facilities as at 30 June 2020 amounted to HRK 589,653 thousand.</t>
  </si>
  <si>
    <t>Due to the new circumstances caused by the COVID-19 pandemic, the Republic of Croatia has adopted a package of measures to preserve jobs in industries that are strongly affected by the pandemic, including government grants in the form of payment and/or liability reduction. The Group is a recipient of certain government grants within the abovementioned package of measures in significant amounts. Hence, an accounting policy concerning the presentment of government grants has been adopted in accordance with IAS 20.</t>
  </si>
  <si>
    <t>The Group has selected to present the grants related to income as a deducted item of reported related costs in the same period. This approach is consistently applied to all similar government grants.</t>
  </si>
  <si>
    <t>Grants that are related to the liabilities write-offs which are presented in the profit and loss account of the previous year are presented as revenues.</t>
  </si>
  <si>
    <t>Revenue from sales to domestic customers</t>
  </si>
  <si>
    <t>Revenue from sales to foreign customers</t>
  </si>
  <si>
    <t>NOTES TO FINANCIAL STATEMENTS - TFI
(drawn up for quarterly reporting periods)
Name of the issuer:   Valamar Riviera d.d.
Personal identification number (OIB):  36201212847
Reporting period: 1.1.2020. to 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performance and events relevant to understanding changes in financial statements are available in PDF document „Business results 1/1/2020 – 30/6/2020“ which has been simultaneously published with this document on HANFA (Croatian Financial Services Supervisory Agency), Zagreb Stock Exchange and Issuers web pages and in the Notes below.
Group Valamar Riviera d.d. below presents comparison tables of items in TFI POD financial statements for 2019.</t>
  </si>
  <si>
    <r>
      <t xml:space="preserve">The consolidated financial statements for the six months ended on 30 June 2020 have been prepared in accordance with International Accounting Standard (IAS) 34 – </t>
    </r>
    <r>
      <rPr>
        <i/>
        <sz val="9"/>
        <color rgb="FF000000"/>
        <rFont val="Arial"/>
        <family val="2"/>
        <charset val="238"/>
      </rPr>
      <t>Interim Financial Reporting</t>
    </r>
    <r>
      <rPr>
        <sz val="9"/>
        <color rgb="FF000000"/>
        <rFont val="Arial"/>
        <family val="2"/>
        <charset val="238"/>
      </rPr>
      <t>. The consolidated financial statements for the half year period do not include all the information and disclosures required in the annual financial statements, and should be read in conjuction with the Group's annual consolidated financial statements as at 31 December 2019 which are available on HANFA (Croatian Financial Services Supervisory Agency), Zagreb Stock Exchange and Group's web pages.</t>
    </r>
  </si>
  <si>
    <t>Basic earnings/(loss) per share are calculated by dividing the profit/(loss) for the period of the Company by the weighted average number of shares ordinary in issue during the period, excluding the ordinary shares purchased by the Group and held as treasury shares.</t>
  </si>
  <si>
    <t>2.2 Going concern</t>
  </si>
  <si>
    <t>Group's half-year financial statements have been prepared on a going concern basis.</t>
  </si>
  <si>
    <t>2.3 Critical accounting estimates</t>
  </si>
  <si>
    <t>There were no changes in critical accounting estimates used for preparation of financial statements for the period ended 30 June 2020 comparing to those used for the preparation of the annual financial statements for the year ended 31 December 2019. At the end of the tourist season, the Group will make an assessment of existing indications of impairment of non-current tangible and intangible assets.</t>
  </si>
  <si>
    <t>2.4  Significant accounting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</si>
</sst>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Black]\(#,##0\);\-"/>
    <numFmt numFmtId="167" formatCode="#,##0.00;[Black]\(#,##0.00\);\-"/>
  </numFmts>
  <fonts count="5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2"/>
      <color rgb="FF000000"/>
      <name val="Arial"/>
      <family val="2"/>
      <charset val="238"/>
    </font>
    <font>
      <b/>
      <sz val="9"/>
      <color rgb="FF000000"/>
      <name val="Arial"/>
      <family val="2"/>
      <charset val="238"/>
    </font>
    <font>
      <sz val="9"/>
      <color rgb="FF000000"/>
      <name val="Arial"/>
      <family val="2"/>
      <charset val="238"/>
    </font>
    <font>
      <sz val="9"/>
      <color rgb="FFFF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sz val="9"/>
      <color theme="1"/>
      <name val="Arial"/>
      <family val="2"/>
      <charset val="238"/>
    </font>
    <font>
      <b/>
      <sz val="9"/>
      <color theme="1"/>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sz val="8"/>
      <color rgb="FF000000"/>
      <name val="Arial"/>
      <family val="2"/>
      <charset val="238"/>
    </font>
    <font>
      <i/>
      <sz val="8"/>
      <color rgb="FF000000"/>
      <name val="Arial"/>
      <family val="2"/>
      <charset val="238"/>
    </font>
    <font>
      <sz val="12"/>
      <name val="Calibri"/>
      <family val="2"/>
      <charset val="238"/>
    </font>
    <font>
      <sz val="8"/>
      <color theme="1"/>
      <name val="Arial"/>
      <family val="2"/>
      <charset val="238"/>
    </font>
  </fonts>
  <fills count="2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theme="0"/>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rgb="FF000000"/>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right style="thin">
        <color theme="0" tint="-0.34998626667073579"/>
      </right>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theme="1"/>
      </right>
      <top style="thin">
        <color theme="0" tint="-0.34998626667073579"/>
      </top>
      <bottom style="medium">
        <color theme="1"/>
      </bottom>
      <diagonal/>
    </border>
    <border>
      <left/>
      <right/>
      <top/>
      <bottom style="medium">
        <color indexed="64"/>
      </bottom>
      <diagonal/>
    </border>
    <border>
      <left style="medium">
        <color rgb="FF099BD4"/>
      </left>
      <right/>
      <top/>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medium">
        <color rgb="FF099BD4"/>
      </left>
      <right/>
      <top/>
      <bottom style="medium">
        <color rgb="FF0066CC"/>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7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0" fontId="26" fillId="11" borderId="0" xfId="4" applyFont="1" applyFill="1" applyBorder="1" applyProtection="1">
      <protection locked="0"/>
    </xf>
    <xf numFmtId="3" fontId="11" fillId="0" borderId="0" xfId="3" applyNumberFormat="1" applyProtection="1">
      <protection locked="0"/>
    </xf>
    <xf numFmtId="0" fontId="26" fillId="11" borderId="43" xfId="4" applyFont="1" applyFill="1" applyBorder="1" applyAlignment="1" applyProtection="1">
      <alignment vertical="top"/>
      <protection locked="0"/>
    </xf>
    <xf numFmtId="0" fontId="26" fillId="11" borderId="0" xfId="4" applyFont="1" applyFill="1" applyBorder="1" applyAlignment="1" applyProtection="1">
      <alignment vertical="top"/>
      <protection locked="0"/>
    </xf>
    <xf numFmtId="0" fontId="26" fillId="11" borderId="44"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40" fillId="16" borderId="0" xfId="0" applyFont="1" applyFill="1" applyBorder="1"/>
    <xf numFmtId="0" fontId="41" fillId="16" borderId="0" xfId="0" applyFont="1" applyFill="1" applyBorder="1"/>
    <xf numFmtId="49" fontId="41" fillId="16" borderId="0" xfId="0" applyNumberFormat="1" applyFont="1" applyFill="1" applyBorder="1" applyAlignment="1">
      <alignment horizontal="center" vertical="center"/>
    </xf>
    <xf numFmtId="0" fontId="42" fillId="16" borderId="0" xfId="0" applyFont="1" applyFill="1" applyBorder="1"/>
    <xf numFmtId="0" fontId="43" fillId="16" borderId="0" xfId="0" applyFont="1" applyFill="1" applyBorder="1"/>
    <xf numFmtId="0" fontId="44" fillId="16" borderId="49" xfId="0" applyFont="1" applyFill="1" applyBorder="1"/>
    <xf numFmtId="49" fontId="45" fillId="16" borderId="49" xfId="0" applyNumberFormat="1" applyFont="1" applyFill="1" applyBorder="1" applyAlignment="1">
      <alignment horizontal="center" vertical="center"/>
    </xf>
    <xf numFmtId="3" fontId="41" fillId="16" borderId="49" xfId="0" applyNumberFormat="1" applyFont="1" applyFill="1" applyBorder="1" applyAlignment="1">
      <alignment horizontal="center"/>
    </xf>
    <xf numFmtId="0" fontId="41" fillId="18" borderId="50" xfId="0" applyFont="1" applyFill="1" applyBorder="1" applyAlignment="1">
      <alignment vertical="center" wrapText="1"/>
    </xf>
    <xf numFmtId="0" fontId="41" fillId="18" borderId="51" xfId="0" applyFont="1" applyFill="1" applyBorder="1" applyAlignment="1">
      <alignment vertical="center" wrapText="1"/>
    </xf>
    <xf numFmtId="49" fontId="41" fillId="18" borderId="52" xfId="0" applyNumberFormat="1" applyFont="1" applyFill="1" applyBorder="1" applyAlignment="1">
      <alignment horizontal="center" vertical="center"/>
    </xf>
    <xf numFmtId="3" fontId="41" fillId="18" borderId="52" xfId="0" applyNumberFormat="1" applyFont="1" applyFill="1" applyBorder="1" applyAlignment="1">
      <alignment horizontal="center" vertical="center" wrapText="1"/>
    </xf>
    <xf numFmtId="0" fontId="41" fillId="18" borderId="53" xfId="0" applyFont="1" applyFill="1" applyBorder="1" applyAlignment="1">
      <alignment horizontal="center" vertical="center"/>
    </xf>
    <xf numFmtId="0" fontId="32" fillId="19" borderId="54" xfId="0" applyFont="1" applyFill="1" applyBorder="1" applyAlignment="1">
      <alignment vertical="center" wrapText="1"/>
    </xf>
    <xf numFmtId="0" fontId="32" fillId="19" borderId="55" xfId="0" applyFont="1" applyFill="1" applyBorder="1" applyAlignment="1">
      <alignment vertical="center" wrapText="1"/>
    </xf>
    <xf numFmtId="49" fontId="32" fillId="19" borderId="56" xfId="0" applyNumberFormat="1" applyFont="1" applyFill="1" applyBorder="1" applyAlignment="1">
      <alignment horizontal="center" vertical="center"/>
    </xf>
    <xf numFmtId="3" fontId="32" fillId="19" borderId="56" xfId="0" applyNumberFormat="1" applyFont="1" applyFill="1" applyBorder="1" applyAlignment="1">
      <alignment horizontal="right" vertical="center"/>
    </xf>
    <xf numFmtId="0" fontId="33" fillId="19" borderId="57" xfId="0" applyFont="1" applyFill="1" applyBorder="1" applyAlignment="1">
      <alignment horizontal="left" vertical="center"/>
    </xf>
    <xf numFmtId="49" fontId="42" fillId="16" borderId="60" xfId="0" applyNumberFormat="1" applyFont="1" applyFill="1" applyBorder="1" applyAlignment="1">
      <alignment horizontal="center" vertical="center" wrapText="1"/>
    </xf>
    <xf numFmtId="3" fontId="42" fillId="16" borderId="60" xfId="0" applyNumberFormat="1" applyFont="1" applyFill="1" applyBorder="1" applyAlignment="1">
      <alignment horizontal="right" vertical="center"/>
    </xf>
    <xf numFmtId="0" fontId="42" fillId="16" borderId="61" xfId="0" applyFont="1" applyFill="1" applyBorder="1" applyAlignment="1">
      <alignment horizontal="left" vertical="center"/>
    </xf>
    <xf numFmtId="0" fontId="42" fillId="16" borderId="61" xfId="0" applyFont="1" applyFill="1" applyBorder="1" applyAlignment="1">
      <alignment horizontal="left" vertical="center" wrapText="1"/>
    </xf>
    <xf numFmtId="0" fontId="42" fillId="16" borderId="58" xfId="0" applyFont="1" applyFill="1" applyBorder="1" applyAlignment="1">
      <alignment horizontal="left" vertical="center"/>
    </xf>
    <xf numFmtId="0" fontId="42" fillId="16" borderId="62" xfId="0" applyFont="1" applyFill="1" applyBorder="1" applyAlignment="1">
      <alignment horizontal="left" vertical="center"/>
    </xf>
    <xf numFmtId="49" fontId="41" fillId="16" borderId="62" xfId="0" applyNumberFormat="1" applyFont="1" applyFill="1" applyBorder="1" applyAlignment="1">
      <alignment horizontal="center" vertical="center"/>
    </xf>
    <xf numFmtId="3" fontId="42" fillId="16" borderId="62" xfId="0" applyNumberFormat="1" applyFont="1" applyFill="1" applyBorder="1" applyAlignment="1">
      <alignment horizontal="right" vertical="center"/>
    </xf>
    <xf numFmtId="0" fontId="42" fillId="16" borderId="62" xfId="0" applyFont="1" applyFill="1" applyBorder="1" applyAlignment="1">
      <alignment horizontal="right" vertical="center"/>
    </xf>
    <xf numFmtId="0" fontId="42" fillId="16" borderId="63" xfId="0" applyFont="1" applyFill="1" applyBorder="1" applyAlignment="1">
      <alignment horizontal="left" vertical="center"/>
    </xf>
    <xf numFmtId="49" fontId="32" fillId="19" borderId="60" xfId="0" applyNumberFormat="1" applyFont="1" applyFill="1" applyBorder="1" applyAlignment="1">
      <alignment horizontal="center" vertical="center"/>
    </xf>
    <xf numFmtId="3" fontId="32" fillId="19" borderId="60" xfId="0" applyNumberFormat="1" applyFont="1" applyFill="1" applyBorder="1" applyAlignment="1">
      <alignment horizontal="right" vertical="center"/>
    </xf>
    <xf numFmtId="0" fontId="33" fillId="19" borderId="61" xfId="0" applyFont="1" applyFill="1" applyBorder="1" applyAlignment="1">
      <alignment horizontal="left" vertical="center"/>
    </xf>
    <xf numFmtId="49" fontId="42" fillId="16" borderId="60" xfId="0" applyNumberFormat="1" applyFont="1" applyFill="1" applyBorder="1" applyAlignment="1">
      <alignment horizontal="center" vertical="center"/>
    </xf>
    <xf numFmtId="0" fontId="32" fillId="19" borderId="61" xfId="0" applyFont="1" applyFill="1" applyBorder="1" applyAlignment="1">
      <alignment horizontal="left" vertical="center" wrapText="1"/>
    </xf>
    <xf numFmtId="0" fontId="41" fillId="16" borderId="58" xfId="0" applyFont="1" applyFill="1" applyBorder="1" applyAlignment="1">
      <alignment horizontal="left" vertical="center"/>
    </xf>
    <xf numFmtId="0" fontId="41" fillId="16" borderId="62" xfId="0" applyFont="1" applyFill="1" applyBorder="1" applyAlignment="1">
      <alignment horizontal="left" vertical="center"/>
    </xf>
    <xf numFmtId="3" fontId="41" fillId="16" borderId="62" xfId="0" applyNumberFormat="1" applyFont="1" applyFill="1" applyBorder="1" applyAlignment="1">
      <alignment horizontal="right" vertical="center"/>
    </xf>
    <xf numFmtId="0" fontId="41" fillId="16" borderId="62" xfId="0" applyFont="1" applyFill="1" applyBorder="1" applyAlignment="1">
      <alignment horizontal="right" vertical="center"/>
    </xf>
    <xf numFmtId="0" fontId="41" fillId="16" borderId="63" xfId="0" applyFont="1" applyFill="1" applyBorder="1" applyAlignment="1">
      <alignment horizontal="left" vertical="center" wrapText="1"/>
    </xf>
    <xf numFmtId="49" fontId="32" fillId="19" borderId="66" xfId="0" applyNumberFormat="1" applyFont="1" applyFill="1" applyBorder="1" applyAlignment="1">
      <alignment horizontal="center" vertical="center"/>
    </xf>
    <xf numFmtId="3" fontId="32" fillId="19" borderId="66" xfId="0" applyNumberFormat="1" applyFont="1" applyFill="1" applyBorder="1" applyAlignment="1">
      <alignment horizontal="right" vertical="center"/>
    </xf>
    <xf numFmtId="0" fontId="33" fillId="19" borderId="67" xfId="0" applyFont="1" applyFill="1" applyBorder="1" applyAlignment="1">
      <alignment horizontal="left" vertical="center"/>
    </xf>
    <xf numFmtId="0" fontId="47" fillId="11" borderId="68" xfId="0" applyFont="1" applyFill="1" applyBorder="1" applyAlignment="1">
      <alignment horizontal="left" vertical="center" wrapText="1"/>
    </xf>
    <xf numFmtId="0" fontId="0" fillId="11" borderId="0" xfId="0" applyFill="1"/>
    <xf numFmtId="3" fontId="46" fillId="20" borderId="49" xfId="0" applyNumberFormat="1" applyFont="1" applyFill="1" applyBorder="1" applyAlignment="1">
      <alignment horizontal="center"/>
    </xf>
    <xf numFmtId="0" fontId="46" fillId="20" borderId="49" xfId="0" applyFont="1" applyFill="1" applyBorder="1" applyAlignment="1">
      <alignment vertical="center"/>
    </xf>
    <xf numFmtId="0" fontId="2" fillId="11" borderId="0" xfId="0" applyFont="1" applyFill="1" applyAlignment="1">
      <alignment horizontal="left" vertical="top" wrapText="1"/>
    </xf>
    <xf numFmtId="0" fontId="2" fillId="11" borderId="0" xfId="0" applyFont="1" applyFill="1" applyAlignment="1">
      <alignment horizontal="left" vertical="top"/>
    </xf>
    <xf numFmtId="0" fontId="41" fillId="20" borderId="0" xfId="0" applyFont="1" applyFill="1" applyBorder="1" applyAlignment="1"/>
    <xf numFmtId="3" fontId="47" fillId="11" borderId="68" xfId="0" applyNumberFormat="1" applyFont="1" applyFill="1" applyBorder="1" applyAlignment="1">
      <alignment horizontal="left" vertical="center" wrapText="1"/>
    </xf>
    <xf numFmtId="3" fontId="48" fillId="22" borderId="71" xfId="0" applyNumberFormat="1" applyFont="1" applyFill="1" applyBorder="1" applyAlignment="1">
      <alignment horizontal="center" vertical="center" wrapText="1"/>
    </xf>
    <xf numFmtId="49" fontId="48" fillId="22" borderId="72" xfId="0" applyNumberFormat="1" applyFont="1" applyFill="1" applyBorder="1" applyAlignment="1">
      <alignment horizontal="center" vertical="center" wrapText="1"/>
    </xf>
    <xf numFmtId="49" fontId="32" fillId="9" borderId="74" xfId="0" applyNumberFormat="1" applyFont="1" applyFill="1" applyBorder="1" applyAlignment="1">
      <alignment horizontal="center" vertical="center"/>
    </xf>
    <xf numFmtId="3" fontId="32" fillId="9" borderId="75" xfId="0" applyNumberFormat="1" applyFont="1" applyFill="1" applyBorder="1" applyAlignment="1">
      <alignment horizontal="right" vertical="center"/>
    </xf>
    <xf numFmtId="0" fontId="32" fillId="9" borderId="68" xfId="0" applyFont="1" applyFill="1" applyBorder="1" applyAlignment="1">
      <alignment horizontal="left" vertical="center" wrapText="1"/>
    </xf>
    <xf numFmtId="0" fontId="33" fillId="9" borderId="68" xfId="0" applyFont="1" applyFill="1" applyBorder="1" applyAlignment="1">
      <alignment horizontal="left" vertical="center"/>
    </xf>
    <xf numFmtId="49" fontId="32" fillId="9" borderId="78" xfId="0" applyNumberFormat="1" applyFont="1" applyFill="1" applyBorder="1" applyAlignment="1">
      <alignment horizontal="center" vertical="center"/>
    </xf>
    <xf numFmtId="3" fontId="32" fillId="9" borderId="78" xfId="0" applyNumberFormat="1" applyFont="1" applyFill="1" applyBorder="1" applyAlignment="1">
      <alignment horizontal="right" vertical="center"/>
    </xf>
    <xf numFmtId="0" fontId="33" fillId="9" borderId="79" xfId="0" applyFont="1" applyFill="1" applyBorder="1" applyAlignment="1">
      <alignment horizontal="left" vertical="center"/>
    </xf>
    <xf numFmtId="0" fontId="32" fillId="9" borderId="76" xfId="0" applyFont="1" applyFill="1" applyBorder="1" applyAlignment="1">
      <alignment horizontal="left" vertical="center" wrapText="1"/>
    </xf>
    <xf numFmtId="0" fontId="49" fillId="11" borderId="0" xfId="0" applyFont="1" applyFill="1"/>
    <xf numFmtId="0" fontId="2" fillId="11" borderId="0" xfId="0" applyFont="1" applyFill="1"/>
    <xf numFmtId="0" fontId="50" fillId="11" borderId="0" xfId="0" applyFont="1" applyFill="1" applyAlignment="1">
      <alignment horizontal="justify" vertical="center"/>
    </xf>
    <xf numFmtId="0" fontId="51" fillId="11" borderId="0" xfId="0" applyFont="1" applyFill="1" applyAlignment="1">
      <alignment horizontal="justify" vertical="center"/>
    </xf>
    <xf numFmtId="0" fontId="42" fillId="11" borderId="0" xfId="0" applyFont="1" applyFill="1" applyAlignment="1">
      <alignment horizontal="justify" vertical="center"/>
    </xf>
    <xf numFmtId="0" fontId="41" fillId="11" borderId="0" xfId="0" applyFont="1" applyFill="1" applyAlignment="1">
      <alignment horizontal="justify" vertical="center"/>
    </xf>
    <xf numFmtId="0" fontId="0" fillId="11" borderId="0" xfId="0" applyFill="1" applyAlignment="1"/>
    <xf numFmtId="0" fontId="55" fillId="23" borderId="0" xfId="0" applyFont="1" applyFill="1" applyAlignment="1">
      <alignment horizontal="right" vertical="center" wrapText="1"/>
    </xf>
    <xf numFmtId="0" fontId="54" fillId="23" borderId="82" xfId="0" applyFont="1" applyFill="1" applyBorder="1" applyAlignment="1">
      <alignment horizontal="right" vertical="center" wrapText="1"/>
    </xf>
    <xf numFmtId="166" fontId="55" fillId="11" borderId="0" xfId="0" applyNumberFormat="1" applyFont="1" applyFill="1" applyAlignment="1">
      <alignment horizontal="right" vertical="center" wrapText="1"/>
    </xf>
    <xf numFmtId="166" fontId="55" fillId="23" borderId="83" xfId="0" applyNumberFormat="1" applyFont="1" applyFill="1" applyBorder="1" applyAlignment="1">
      <alignment horizontal="right" vertical="center" wrapText="1"/>
    </xf>
    <xf numFmtId="166" fontId="54" fillId="11" borderId="0" xfId="0" applyNumberFormat="1" applyFont="1" applyFill="1" applyAlignment="1">
      <alignment horizontal="right" vertical="center" wrapText="1"/>
    </xf>
    <xf numFmtId="166" fontId="42" fillId="20" borderId="0" xfId="0" applyNumberFormat="1" applyFont="1" applyFill="1" applyBorder="1" applyAlignment="1">
      <alignment horizontal="right" vertical="center" wrapText="1"/>
    </xf>
    <xf numFmtId="0" fontId="42" fillId="11" borderId="81" xfId="0" applyFont="1" applyFill="1" applyBorder="1" applyAlignment="1">
      <alignment vertical="center" wrapText="1"/>
    </xf>
    <xf numFmtId="0" fontId="42" fillId="11" borderId="0" xfId="0" applyFont="1" applyFill="1" applyBorder="1" applyAlignment="1">
      <alignment vertical="center" wrapText="1"/>
    </xf>
    <xf numFmtId="0" fontId="55" fillId="11" borderId="0" xfId="0" applyFont="1" applyFill="1" applyAlignment="1">
      <alignment horizontal="right" vertical="center" wrapText="1"/>
    </xf>
    <xf numFmtId="0" fontId="54" fillId="11" borderId="82" xfId="0" applyFont="1" applyFill="1" applyBorder="1" applyAlignment="1">
      <alignment horizontal="right" vertical="center" wrapText="1"/>
    </xf>
    <xf numFmtId="0" fontId="54" fillId="11" borderId="0" xfId="0" applyFont="1" applyFill="1" applyAlignment="1">
      <alignment vertical="center" wrapText="1"/>
    </xf>
    <xf numFmtId="0" fontId="55" fillId="11" borderId="0" xfId="0" applyFont="1" applyFill="1" applyAlignment="1">
      <alignment vertical="center" wrapText="1"/>
    </xf>
    <xf numFmtId="0" fontId="55" fillId="11" borderId="0" xfId="0" applyFont="1" applyFill="1" applyBorder="1" applyAlignment="1">
      <alignment horizontal="right" vertical="center" wrapText="1"/>
    </xf>
    <xf numFmtId="0" fontId="54" fillId="11" borderId="0" xfId="0" applyFont="1" applyFill="1" applyBorder="1" applyAlignment="1">
      <alignment horizontal="right" vertical="center" wrapText="1"/>
    </xf>
    <xf numFmtId="0" fontId="55" fillId="11" borderId="81" xfId="0" applyFont="1" applyFill="1" applyBorder="1" applyAlignment="1">
      <alignment vertical="center" wrapText="1"/>
    </xf>
    <xf numFmtId="0" fontId="54" fillId="11" borderId="0" xfId="0" applyFont="1" applyFill="1" applyAlignment="1">
      <alignment horizontal="center" vertical="center" wrapText="1"/>
    </xf>
    <xf numFmtId="166" fontId="54" fillId="11" borderId="82" xfId="0" applyNumberFormat="1" applyFont="1" applyFill="1" applyBorder="1" applyAlignment="1">
      <alignment horizontal="right" vertical="center" wrapText="1"/>
    </xf>
    <xf numFmtId="0" fontId="55" fillId="11" borderId="83" xfId="0" applyFont="1" applyFill="1" applyBorder="1" applyAlignment="1">
      <alignment horizontal="right" vertical="center" wrapText="1"/>
    </xf>
    <xf numFmtId="0" fontId="54" fillId="11" borderId="83" xfId="0" applyFont="1" applyFill="1" applyBorder="1" applyAlignment="1">
      <alignment horizontal="center" vertical="center" wrapText="1"/>
    </xf>
    <xf numFmtId="0" fontId="54" fillId="11" borderId="83" xfId="0" applyFont="1" applyFill="1" applyBorder="1" applyAlignment="1">
      <alignment horizontal="right" vertical="center" wrapText="1"/>
    </xf>
    <xf numFmtId="0" fontId="57" fillId="11" borderId="0" xfId="0" applyFont="1" applyFill="1"/>
    <xf numFmtId="0" fontId="55" fillId="11" borderId="0" xfId="0" applyFont="1" applyFill="1" applyAlignment="1">
      <alignment vertical="center"/>
    </xf>
    <xf numFmtId="167" fontId="55" fillId="11" borderId="0" xfId="0" applyNumberFormat="1" applyFont="1" applyFill="1" applyAlignment="1">
      <alignment horizontal="right" vertical="center" wrapText="1"/>
    </xf>
    <xf numFmtId="167" fontId="54" fillId="11" borderId="82" xfId="0" applyNumberFormat="1" applyFont="1" applyFill="1" applyBorder="1" applyAlignment="1">
      <alignment horizontal="right" vertical="center" wrapText="1"/>
    </xf>
    <xf numFmtId="0" fontId="5" fillId="11" borderId="0" xfId="0" applyFont="1" applyFill="1" applyAlignment="1">
      <alignment vertical="center"/>
    </xf>
    <xf numFmtId="0" fontId="0" fillId="11" borderId="0" xfId="0" applyFill="1" applyAlignment="1">
      <alignment wrapText="1"/>
    </xf>
    <xf numFmtId="0" fontId="54" fillId="11" borderId="0" xfId="0" applyFont="1" applyFill="1" applyAlignment="1">
      <alignment vertical="center"/>
    </xf>
    <xf numFmtId="0" fontId="55" fillId="23" borderId="85" xfId="0" applyFont="1" applyFill="1" applyBorder="1" applyAlignment="1">
      <alignment horizontal="right" vertical="center" wrapText="1"/>
    </xf>
    <xf numFmtId="3" fontId="55" fillId="23" borderId="85" xfId="0" applyNumberFormat="1" applyFont="1" applyFill="1" applyBorder="1" applyAlignment="1">
      <alignment horizontal="right" vertical="center" wrapText="1"/>
    </xf>
    <xf numFmtId="3" fontId="54" fillId="11" borderId="82" xfId="0" applyNumberFormat="1" applyFont="1" applyFill="1" applyBorder="1" applyAlignment="1">
      <alignment horizontal="right" vertical="center" wrapText="1"/>
    </xf>
    <xf numFmtId="0" fontId="55" fillId="23" borderId="0" xfId="0" applyFont="1" applyFill="1" applyAlignment="1">
      <alignment vertical="center"/>
    </xf>
    <xf numFmtId="0" fontId="55" fillId="23" borderId="84" xfId="0" applyFont="1" applyFill="1" applyBorder="1" applyAlignment="1">
      <alignment horizontal="right" vertical="center" wrapText="1"/>
    </xf>
    <xf numFmtId="166" fontId="54" fillId="23" borderId="83" xfId="0" applyNumberFormat="1" applyFont="1" applyFill="1" applyBorder="1" applyAlignment="1">
      <alignment horizontal="right" vertical="center" wrapText="1"/>
    </xf>
    <xf numFmtId="0" fontId="54" fillId="11" borderId="0" xfId="0" applyFont="1" applyFill="1" applyBorder="1" applyAlignment="1">
      <alignment vertical="center" wrapText="1"/>
    </xf>
    <xf numFmtId="0" fontId="54" fillId="11" borderId="86" xfId="0" applyFont="1" applyFill="1" applyBorder="1" applyAlignment="1">
      <alignment vertical="center" wrapText="1"/>
    </xf>
    <xf numFmtId="0" fontId="55" fillId="11" borderId="86" xfId="0" applyFont="1" applyFill="1" applyBorder="1" applyAlignment="1">
      <alignment horizontal="right" vertical="center" wrapText="1"/>
    </xf>
    <xf numFmtId="0" fontId="55" fillId="11" borderId="81" xfId="0" applyFont="1" applyFill="1" applyBorder="1" applyAlignment="1">
      <alignment horizontal="right" vertical="center" wrapText="1"/>
    </xf>
    <xf numFmtId="0" fontId="55" fillId="23" borderId="0" xfId="0" applyFont="1" applyFill="1" applyAlignment="1">
      <alignment vertical="center" wrapText="1"/>
    </xf>
    <xf numFmtId="3" fontId="55" fillId="11" borderId="83" xfId="0" applyNumberFormat="1" applyFont="1" applyFill="1" applyBorder="1" applyAlignment="1">
      <alignment horizontal="right" vertical="center" wrapText="1"/>
    </xf>
    <xf numFmtId="0" fontId="54" fillId="23" borderId="83" xfId="0" applyFont="1" applyFill="1" applyBorder="1" applyAlignment="1">
      <alignment vertical="center" wrapText="1"/>
    </xf>
    <xf numFmtId="0" fontId="55" fillId="11" borderId="85" xfId="0" applyFont="1" applyFill="1" applyBorder="1" applyAlignment="1">
      <alignment vertical="center"/>
    </xf>
    <xf numFmtId="0" fontId="54" fillId="23" borderId="0" xfId="0" applyFont="1" applyFill="1" applyAlignment="1">
      <alignment horizontal="right" vertical="center" wrapText="1"/>
    </xf>
    <xf numFmtId="0" fontId="41" fillId="23" borderId="0" xfId="0" applyFont="1" applyFill="1" applyAlignment="1">
      <alignment horizontal="right" vertical="center" wrapText="1"/>
    </xf>
    <xf numFmtId="0" fontId="42" fillId="23" borderId="0" xfId="0" applyFont="1" applyFill="1" applyAlignment="1">
      <alignment horizontal="right" vertical="center" wrapText="1"/>
    </xf>
    <xf numFmtId="0" fontId="54" fillId="11" borderId="0" xfId="0" applyFont="1" applyFill="1" applyAlignment="1">
      <alignment horizontal="right" vertical="center" wrapText="1"/>
    </xf>
    <xf numFmtId="0" fontId="54" fillId="23" borderId="0" xfId="0" applyFont="1" applyFill="1" applyAlignment="1">
      <alignment vertical="center"/>
    </xf>
    <xf numFmtId="0" fontId="56" fillId="23" borderId="82" xfId="0" applyFont="1" applyFill="1" applyBorder="1" applyAlignment="1">
      <alignment horizontal="left" vertical="center" wrapText="1"/>
    </xf>
    <xf numFmtId="0" fontId="54" fillId="23" borderId="0" xfId="0" applyFont="1" applyFill="1" applyAlignment="1">
      <alignment vertical="center" wrapText="1"/>
    </xf>
    <xf numFmtId="0" fontId="54" fillId="11" borderId="83" xfId="0" applyFont="1" applyFill="1" applyBorder="1" applyAlignment="1">
      <alignment horizontal="left" vertical="center" wrapText="1"/>
    </xf>
    <xf numFmtId="0" fontId="44" fillId="0" borderId="0" xfId="0" applyFont="1" applyAlignment="1">
      <alignment horizontal="justify" vertical="center"/>
    </xf>
    <xf numFmtId="0" fontId="54" fillId="23" borderId="85" xfId="0" applyFont="1" applyFill="1" applyBorder="1" applyAlignment="1">
      <alignment horizontal="justify" vertical="center"/>
    </xf>
    <xf numFmtId="166" fontId="58" fillId="11" borderId="0" xfId="0" applyNumberFormat="1" applyFont="1" applyFill="1" applyAlignment="1">
      <alignment horizontal="righ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2" fillId="11" borderId="0" xfId="0" applyFont="1" applyFill="1" applyAlignment="1">
      <alignment horizontal="left" vertical="center" wrapText="1"/>
    </xf>
    <xf numFmtId="0" fontId="52" fillId="0" borderId="0" xfId="0" applyFont="1" applyAlignment="1">
      <alignment vertical="center"/>
    </xf>
    <xf numFmtId="0" fontId="52" fillId="11" borderId="0" xfId="0" applyFont="1" applyFill="1" applyAlignment="1">
      <alignment horizontal="left" vertical="center"/>
    </xf>
    <xf numFmtId="0" fontId="41" fillId="11" borderId="0" xfId="0" applyFont="1" applyFill="1" applyAlignment="1">
      <alignment horizontal="left" vertical="center" wrapText="1"/>
    </xf>
    <xf numFmtId="0" fontId="54" fillId="11" borderId="85" xfId="0" applyFont="1" applyFill="1" applyBorder="1" applyAlignment="1">
      <alignment horizontal="center" vertical="center"/>
    </xf>
    <xf numFmtId="0" fontId="42" fillId="11" borderId="0" xfId="0" applyFont="1" applyFill="1" applyAlignment="1">
      <alignment horizontal="left" vertical="center"/>
    </xf>
    <xf numFmtId="0" fontId="54" fillId="11" borderId="0" xfId="0" applyFont="1" applyFill="1" applyBorder="1" applyAlignment="1">
      <alignment horizontal="center" vertical="center"/>
    </xf>
    <xf numFmtId="0" fontId="50" fillId="11" borderId="0" xfId="0" applyFont="1" applyFill="1" applyAlignment="1">
      <alignment horizontal="left" vertical="center"/>
    </xf>
    <xf numFmtId="0" fontId="56" fillId="11" borderId="84" xfId="0" applyFont="1" applyFill="1" applyBorder="1" applyAlignment="1">
      <alignment horizontal="left" vertical="center" wrapText="1"/>
    </xf>
    <xf numFmtId="0" fontId="56" fillId="11" borderId="83" xfId="0" applyFont="1" applyFill="1" applyBorder="1" applyAlignment="1">
      <alignment horizontal="left" vertical="center" wrapText="1"/>
    </xf>
    <xf numFmtId="0" fontId="54" fillId="11" borderId="82" xfId="0" applyFont="1" applyFill="1" applyBorder="1" applyAlignment="1">
      <alignment horizontal="center" vertical="center" wrapText="1"/>
    </xf>
    <xf numFmtId="0" fontId="2" fillId="0" borderId="0" xfId="0" applyFont="1" applyAlignment="1">
      <alignment horizontal="left" vertical="top" wrapText="1"/>
    </xf>
    <xf numFmtId="0" fontId="42" fillId="16" borderId="58" xfId="0" applyFont="1" applyFill="1" applyBorder="1" applyAlignment="1">
      <alignment horizontal="left" vertical="center" wrapText="1"/>
    </xf>
    <xf numFmtId="0" fontId="42" fillId="16" borderId="59" xfId="0" applyFont="1" applyFill="1" applyBorder="1" applyAlignment="1">
      <alignment horizontal="left" vertical="center" wrapText="1"/>
    </xf>
    <xf numFmtId="0" fontId="32" fillId="19" borderId="58" xfId="0" applyFont="1" applyFill="1" applyBorder="1" applyAlignment="1">
      <alignment horizontal="left" vertical="center" wrapText="1"/>
    </xf>
    <xf numFmtId="0" fontId="32" fillId="19" borderId="59" xfId="0" applyFont="1" applyFill="1" applyBorder="1" applyAlignment="1">
      <alignment horizontal="left" vertical="center" wrapText="1"/>
    </xf>
    <xf numFmtId="0" fontId="41" fillId="17" borderId="0" xfId="0" applyFont="1" applyFill="1" applyBorder="1" applyAlignment="1">
      <alignment horizontal="center"/>
    </xf>
    <xf numFmtId="0" fontId="42" fillId="16" borderId="58" xfId="0" applyFont="1" applyFill="1" applyBorder="1" applyAlignment="1">
      <alignment horizontal="left" vertical="center"/>
    </xf>
    <xf numFmtId="0" fontId="42" fillId="16" borderId="59" xfId="0" applyFont="1" applyFill="1" applyBorder="1" applyAlignment="1">
      <alignment horizontal="left" vertical="center"/>
    </xf>
    <xf numFmtId="0" fontId="32" fillId="19" borderId="58" xfId="0" applyFont="1" applyFill="1" applyBorder="1" applyAlignment="1">
      <alignment horizontal="left" vertical="center"/>
    </xf>
    <xf numFmtId="0" fontId="32" fillId="19" borderId="59" xfId="0" applyFont="1" applyFill="1" applyBorder="1" applyAlignment="1">
      <alignment horizontal="left" vertical="center"/>
    </xf>
    <xf numFmtId="0" fontId="32" fillId="19" borderId="64" xfId="0" applyFont="1" applyFill="1" applyBorder="1" applyAlignment="1">
      <alignment horizontal="left" vertical="center"/>
    </xf>
    <xf numFmtId="0" fontId="32" fillId="19" borderId="65" xfId="0" applyFont="1" applyFill="1" applyBorder="1" applyAlignment="1">
      <alignment horizontal="left" vertical="center"/>
    </xf>
    <xf numFmtId="0" fontId="12" fillId="9" borderId="0" xfId="0" applyFont="1" applyFill="1" applyBorder="1" applyAlignment="1" applyProtection="1">
      <alignment horizontal="left" vertical="center" wrapText="1"/>
    </xf>
    <xf numFmtId="0" fontId="12" fillId="9" borderId="73" xfId="0" applyFont="1" applyFill="1" applyBorder="1" applyAlignment="1" applyProtection="1">
      <alignment horizontal="left" vertical="center" wrapText="1"/>
    </xf>
    <xf numFmtId="0" fontId="12" fillId="9" borderId="80" xfId="0" applyFont="1" applyFill="1" applyBorder="1" applyAlignment="1" applyProtection="1">
      <alignment horizontal="left" vertical="center" wrapText="1"/>
    </xf>
    <xf numFmtId="0" fontId="12" fillId="9" borderId="77" xfId="0" applyFont="1" applyFill="1" applyBorder="1" applyAlignment="1" applyProtection="1">
      <alignment horizontal="left" vertical="center" wrapText="1"/>
    </xf>
    <xf numFmtId="0" fontId="22" fillId="11" borderId="0" xfId="0" applyFont="1" applyFill="1" applyAlignment="1">
      <alignment horizontal="left" wrapText="1"/>
    </xf>
    <xf numFmtId="0" fontId="48" fillId="21" borderId="0" xfId="0" applyFont="1" applyFill="1" applyAlignment="1">
      <alignment horizontal="center"/>
    </xf>
    <xf numFmtId="0" fontId="48" fillId="22" borderId="69" xfId="0" applyFont="1" applyFill="1" applyBorder="1" applyAlignment="1">
      <alignment horizontal="left" vertical="center" wrapText="1"/>
    </xf>
    <xf numFmtId="0" fontId="48" fillId="22" borderId="70" xfId="0" applyFont="1" applyFill="1" applyBorder="1" applyAlignment="1">
      <alignment horizontal="left" vertical="center" wrapText="1"/>
    </xf>
  </cellXfs>
  <cellStyles count="5">
    <cellStyle name="Hyperlink 2" xfId="2"/>
    <cellStyle name="Normal" xfId="0" builtinId="0"/>
    <cellStyle name="Normal 2" xfId="3"/>
    <cellStyle name="Normal 3" xfId="4"/>
    <cellStyle name="Style 1" xfId="1"/>
  </cellStyles>
  <dxfs count="3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abSelected="1" topLeftCell="A10" workbookViewId="0">
      <selection activeCell="L35" sqref="L35"/>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300" t="s">
        <v>0</v>
      </c>
      <c r="B1" s="301"/>
      <c r="C1" s="301"/>
      <c r="D1" s="71"/>
      <c r="E1" s="71"/>
      <c r="F1" s="71"/>
      <c r="G1" s="71"/>
      <c r="H1" s="71"/>
      <c r="I1" s="71"/>
      <c r="J1" s="72"/>
    </row>
    <row r="2" spans="1:14" ht="14.45" customHeight="1" x14ac:dyDescent="0.25">
      <c r="A2" s="302" t="s">
        <v>1</v>
      </c>
      <c r="B2" s="303"/>
      <c r="C2" s="303"/>
      <c r="D2" s="303"/>
      <c r="E2" s="303"/>
      <c r="F2" s="303"/>
      <c r="G2" s="303"/>
      <c r="H2" s="303"/>
      <c r="I2" s="303"/>
      <c r="J2" s="304"/>
      <c r="N2" s="120" t="s">
        <v>491</v>
      </c>
    </row>
    <row r="3" spans="1:14" x14ac:dyDescent="0.25">
      <c r="A3" s="74"/>
      <c r="B3" s="75"/>
      <c r="C3" s="75"/>
      <c r="D3" s="75"/>
      <c r="E3" s="75"/>
      <c r="F3" s="75"/>
      <c r="G3" s="75"/>
      <c r="H3" s="75"/>
      <c r="I3" s="75"/>
      <c r="J3" s="76"/>
      <c r="N3" s="120" t="s">
        <v>492</v>
      </c>
    </row>
    <row r="4" spans="1:14" ht="33.6" customHeight="1" x14ac:dyDescent="0.25">
      <c r="A4" s="305" t="s">
        <v>2</v>
      </c>
      <c r="B4" s="306"/>
      <c r="C4" s="306"/>
      <c r="D4" s="306"/>
      <c r="E4" s="307">
        <v>43831</v>
      </c>
      <c r="F4" s="308"/>
      <c r="G4" s="77" t="s">
        <v>3</v>
      </c>
      <c r="H4" s="307">
        <v>44012</v>
      </c>
      <c r="I4" s="308"/>
      <c r="J4" s="78"/>
      <c r="N4" s="120" t="s">
        <v>493</v>
      </c>
    </row>
    <row r="5" spans="1:14" s="79" customFormat="1" ht="10.15" customHeight="1" x14ac:dyDescent="0.25">
      <c r="A5" s="309"/>
      <c r="B5" s="310"/>
      <c r="C5" s="310"/>
      <c r="D5" s="310"/>
      <c r="E5" s="310"/>
      <c r="F5" s="310"/>
      <c r="G5" s="310"/>
      <c r="H5" s="310"/>
      <c r="I5" s="310"/>
      <c r="J5" s="311"/>
      <c r="N5" s="121" t="s">
        <v>494</v>
      </c>
    </row>
    <row r="6" spans="1:14" ht="20.45" customHeight="1" x14ac:dyDescent="0.25">
      <c r="A6" s="80"/>
      <c r="B6" s="81" t="s">
        <v>4</v>
      </c>
      <c r="C6" s="82"/>
      <c r="D6" s="82"/>
      <c r="E6" s="88">
        <v>2020</v>
      </c>
      <c r="F6" s="83"/>
      <c r="G6" s="77"/>
      <c r="H6" s="83"/>
      <c r="I6" s="84"/>
      <c r="J6" s="85"/>
      <c r="N6" s="120"/>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296" t="s">
        <v>6</v>
      </c>
      <c r="B10" s="297"/>
      <c r="C10" s="297"/>
      <c r="D10" s="297"/>
      <c r="E10" s="297"/>
      <c r="F10" s="297"/>
      <c r="G10" s="297"/>
      <c r="H10" s="297"/>
      <c r="I10" s="297"/>
      <c r="J10" s="90"/>
    </row>
    <row r="11" spans="1:14" ht="24.6" customHeight="1" x14ac:dyDescent="0.25">
      <c r="A11" s="282" t="s">
        <v>7</v>
      </c>
      <c r="B11" s="298"/>
      <c r="C11" s="288" t="s">
        <v>509</v>
      </c>
      <c r="D11" s="289"/>
      <c r="E11" s="91"/>
      <c r="F11" s="253" t="s">
        <v>8</v>
      </c>
      <c r="G11" s="292"/>
      <c r="H11" s="269" t="s">
        <v>510</v>
      </c>
      <c r="I11" s="270"/>
      <c r="J11" s="92"/>
    </row>
    <row r="12" spans="1:14" ht="14.45" customHeight="1" x14ac:dyDescent="0.25">
      <c r="A12" s="93"/>
      <c r="B12" s="94"/>
      <c r="C12" s="94"/>
      <c r="D12" s="94"/>
      <c r="E12" s="299"/>
      <c r="F12" s="299"/>
      <c r="G12" s="299"/>
      <c r="H12" s="299"/>
      <c r="I12" s="95"/>
      <c r="J12" s="92"/>
    </row>
    <row r="13" spans="1:14" ht="21" customHeight="1" x14ac:dyDescent="0.25">
      <c r="A13" s="252" t="s">
        <v>9</v>
      </c>
      <c r="B13" s="292"/>
      <c r="C13" s="288" t="s">
        <v>512</v>
      </c>
      <c r="D13" s="289"/>
      <c r="E13" s="312"/>
      <c r="F13" s="299"/>
      <c r="G13" s="299"/>
      <c r="H13" s="299"/>
      <c r="I13" s="95"/>
      <c r="J13" s="92"/>
    </row>
    <row r="14" spans="1:14" ht="11.1" customHeight="1" x14ac:dyDescent="0.25">
      <c r="A14" s="91"/>
      <c r="B14" s="95"/>
      <c r="C14" s="94"/>
      <c r="D14" s="94"/>
      <c r="E14" s="259"/>
      <c r="F14" s="259"/>
      <c r="G14" s="259"/>
      <c r="H14" s="259"/>
      <c r="I14" s="94"/>
      <c r="J14" s="96"/>
    </row>
    <row r="15" spans="1:14" ht="22.9" customHeight="1" x14ac:dyDescent="0.25">
      <c r="A15" s="252" t="s">
        <v>10</v>
      </c>
      <c r="B15" s="292"/>
      <c r="C15" s="288" t="s">
        <v>513</v>
      </c>
      <c r="D15" s="289"/>
      <c r="E15" s="293"/>
      <c r="F15" s="284"/>
      <c r="G15" s="97" t="s">
        <v>11</v>
      </c>
      <c r="H15" s="294" t="s">
        <v>511</v>
      </c>
      <c r="I15" s="295"/>
      <c r="J15" s="98"/>
    </row>
    <row r="16" spans="1:14" ht="11.1" customHeight="1" x14ac:dyDescent="0.25">
      <c r="A16" s="91"/>
      <c r="B16" s="95"/>
      <c r="C16" s="94"/>
      <c r="D16" s="94"/>
      <c r="E16" s="259"/>
      <c r="F16" s="259"/>
      <c r="G16" s="259"/>
      <c r="H16" s="259"/>
      <c r="I16" s="94"/>
      <c r="J16" s="96"/>
    </row>
    <row r="17" spans="1:10" ht="22.9" customHeight="1" x14ac:dyDescent="0.25">
      <c r="A17" s="99"/>
      <c r="B17" s="97" t="s">
        <v>12</v>
      </c>
      <c r="C17" s="288" t="s">
        <v>514</v>
      </c>
      <c r="D17" s="289"/>
      <c r="E17" s="100"/>
      <c r="F17" s="100"/>
      <c r="G17" s="100"/>
      <c r="H17" s="100"/>
      <c r="I17" s="100"/>
      <c r="J17" s="98"/>
    </row>
    <row r="18" spans="1:10" x14ac:dyDescent="0.25">
      <c r="A18" s="290"/>
      <c r="B18" s="291"/>
      <c r="C18" s="259"/>
      <c r="D18" s="259"/>
      <c r="E18" s="259"/>
      <c r="F18" s="259"/>
      <c r="G18" s="259"/>
      <c r="H18" s="259"/>
      <c r="I18" s="94"/>
      <c r="J18" s="96"/>
    </row>
    <row r="19" spans="1:10" x14ac:dyDescent="0.25">
      <c r="A19" s="282" t="s">
        <v>13</v>
      </c>
      <c r="B19" s="283"/>
      <c r="C19" s="260" t="s">
        <v>515</v>
      </c>
      <c r="D19" s="261"/>
      <c r="E19" s="261"/>
      <c r="F19" s="261"/>
      <c r="G19" s="261"/>
      <c r="H19" s="261"/>
      <c r="I19" s="261"/>
      <c r="J19" s="262"/>
    </row>
    <row r="20" spans="1:10" x14ac:dyDescent="0.25">
      <c r="A20" s="93"/>
      <c r="B20" s="94"/>
      <c r="C20" s="101"/>
      <c r="D20" s="94"/>
      <c r="E20" s="259"/>
      <c r="F20" s="259"/>
      <c r="G20" s="259"/>
      <c r="H20" s="259"/>
      <c r="I20" s="94"/>
      <c r="J20" s="96"/>
    </row>
    <row r="21" spans="1:10" x14ac:dyDescent="0.25">
      <c r="A21" s="282" t="s">
        <v>14</v>
      </c>
      <c r="B21" s="283"/>
      <c r="C21" s="269">
        <v>52440</v>
      </c>
      <c r="D21" s="270"/>
      <c r="E21" s="259"/>
      <c r="F21" s="259"/>
      <c r="G21" s="260" t="s">
        <v>516</v>
      </c>
      <c r="H21" s="261"/>
      <c r="I21" s="261"/>
      <c r="J21" s="262"/>
    </row>
    <row r="22" spans="1:10" x14ac:dyDescent="0.25">
      <c r="A22" s="93"/>
      <c r="B22" s="94"/>
      <c r="C22" s="94"/>
      <c r="D22" s="94"/>
      <c r="E22" s="259"/>
      <c r="F22" s="259"/>
      <c r="G22" s="259"/>
      <c r="H22" s="259"/>
      <c r="I22" s="94"/>
      <c r="J22" s="96"/>
    </row>
    <row r="23" spans="1:10" x14ac:dyDescent="0.25">
      <c r="A23" s="282" t="s">
        <v>15</v>
      </c>
      <c r="B23" s="283"/>
      <c r="C23" s="260" t="s">
        <v>517</v>
      </c>
      <c r="D23" s="261"/>
      <c r="E23" s="261"/>
      <c r="F23" s="261"/>
      <c r="G23" s="261"/>
      <c r="H23" s="261"/>
      <c r="I23" s="261"/>
      <c r="J23" s="262"/>
    </row>
    <row r="24" spans="1:10" x14ac:dyDescent="0.25">
      <c r="A24" s="93"/>
      <c r="B24" s="94"/>
      <c r="C24" s="94"/>
      <c r="D24" s="94"/>
      <c r="E24" s="259"/>
      <c r="F24" s="259"/>
      <c r="G24" s="259"/>
      <c r="H24" s="259"/>
      <c r="I24" s="94"/>
      <c r="J24" s="96"/>
    </row>
    <row r="25" spans="1:10" x14ac:dyDescent="0.25">
      <c r="A25" s="282" t="s">
        <v>16</v>
      </c>
      <c r="B25" s="283"/>
      <c r="C25" s="285" t="s">
        <v>518</v>
      </c>
      <c r="D25" s="286"/>
      <c r="E25" s="286"/>
      <c r="F25" s="286"/>
      <c r="G25" s="286"/>
      <c r="H25" s="286"/>
      <c r="I25" s="286"/>
      <c r="J25" s="287"/>
    </row>
    <row r="26" spans="1:10" x14ac:dyDescent="0.25">
      <c r="A26" s="93"/>
      <c r="B26" s="94"/>
      <c r="C26" s="101"/>
      <c r="D26" s="94"/>
      <c r="E26" s="259"/>
      <c r="F26" s="259"/>
      <c r="G26" s="259"/>
      <c r="H26" s="259"/>
      <c r="I26" s="94"/>
      <c r="J26" s="96"/>
    </row>
    <row r="27" spans="1:10" x14ac:dyDescent="0.25">
      <c r="A27" s="282" t="s">
        <v>17</v>
      </c>
      <c r="B27" s="283"/>
      <c r="C27" s="285" t="s">
        <v>519</v>
      </c>
      <c r="D27" s="286"/>
      <c r="E27" s="286"/>
      <c r="F27" s="286"/>
      <c r="G27" s="286"/>
      <c r="H27" s="286"/>
      <c r="I27" s="286"/>
      <c r="J27" s="287"/>
    </row>
    <row r="28" spans="1:10" ht="13.9" customHeight="1" x14ac:dyDescent="0.25">
      <c r="A28" s="93"/>
      <c r="B28" s="94"/>
      <c r="C28" s="101"/>
      <c r="D28" s="94"/>
      <c r="E28" s="259"/>
      <c r="F28" s="259"/>
      <c r="G28" s="259"/>
      <c r="H28" s="259"/>
      <c r="I28" s="94"/>
      <c r="J28" s="96"/>
    </row>
    <row r="29" spans="1:10" ht="22.9" customHeight="1" x14ac:dyDescent="0.25">
      <c r="A29" s="252" t="s">
        <v>18</v>
      </c>
      <c r="B29" s="283"/>
      <c r="C29" s="102">
        <v>3627</v>
      </c>
      <c r="D29" s="103"/>
      <c r="E29" s="263"/>
      <c r="F29" s="263"/>
      <c r="G29" s="263"/>
      <c r="H29" s="263"/>
      <c r="I29" s="104"/>
      <c r="J29" s="105"/>
    </row>
    <row r="30" spans="1:10" x14ac:dyDescent="0.25">
      <c r="A30" s="93"/>
      <c r="B30" s="94"/>
      <c r="C30" s="94"/>
      <c r="D30" s="94"/>
      <c r="E30" s="259"/>
      <c r="F30" s="259"/>
      <c r="G30" s="259"/>
      <c r="H30" s="259"/>
      <c r="I30" s="104"/>
      <c r="J30" s="105"/>
    </row>
    <row r="31" spans="1:10" x14ac:dyDescent="0.25">
      <c r="A31" s="282" t="s">
        <v>19</v>
      </c>
      <c r="B31" s="283"/>
      <c r="C31" s="117" t="s">
        <v>508</v>
      </c>
      <c r="D31" s="281" t="s">
        <v>20</v>
      </c>
      <c r="E31" s="267"/>
      <c r="F31" s="267"/>
      <c r="G31" s="267"/>
      <c r="H31" s="106"/>
      <c r="I31" s="107" t="s">
        <v>21</v>
      </c>
      <c r="J31" s="108" t="s">
        <v>22</v>
      </c>
    </row>
    <row r="32" spans="1:10" x14ac:dyDescent="0.25">
      <c r="A32" s="282"/>
      <c r="B32" s="283"/>
      <c r="C32" s="109"/>
      <c r="D32" s="77"/>
      <c r="E32" s="284"/>
      <c r="F32" s="284"/>
      <c r="G32" s="284"/>
      <c r="H32" s="284"/>
      <c r="I32" s="104"/>
      <c r="J32" s="105"/>
    </row>
    <row r="33" spans="1:10" x14ac:dyDescent="0.25">
      <c r="A33" s="282" t="s">
        <v>23</v>
      </c>
      <c r="B33" s="283"/>
      <c r="C33" s="102" t="s">
        <v>559</v>
      </c>
      <c r="D33" s="281" t="s">
        <v>24</v>
      </c>
      <c r="E33" s="267"/>
      <c r="F33" s="267"/>
      <c r="G33" s="267"/>
      <c r="H33" s="100"/>
      <c r="I33" s="107" t="s">
        <v>25</v>
      </c>
      <c r="J33" s="108" t="s">
        <v>26</v>
      </c>
    </row>
    <row r="34" spans="1:10" x14ac:dyDescent="0.25">
      <c r="A34" s="93"/>
      <c r="B34" s="94"/>
      <c r="C34" s="94"/>
      <c r="D34" s="94"/>
      <c r="E34" s="259"/>
      <c r="F34" s="259"/>
      <c r="G34" s="259"/>
      <c r="H34" s="259"/>
      <c r="I34" s="94"/>
      <c r="J34" s="96"/>
    </row>
    <row r="35" spans="1:10" x14ac:dyDescent="0.25">
      <c r="A35" s="281" t="s">
        <v>27</v>
      </c>
      <c r="B35" s="267"/>
      <c r="C35" s="267"/>
      <c r="D35" s="267"/>
      <c r="E35" s="267" t="s">
        <v>28</v>
      </c>
      <c r="F35" s="267"/>
      <c r="G35" s="267"/>
      <c r="H35" s="267"/>
      <c r="I35" s="267"/>
      <c r="J35" s="110" t="s">
        <v>29</v>
      </c>
    </row>
    <row r="36" spans="1:10" x14ac:dyDescent="0.25">
      <c r="A36" s="93"/>
      <c r="B36" s="94"/>
      <c r="C36" s="94"/>
      <c r="D36" s="94"/>
      <c r="E36" s="259"/>
      <c r="F36" s="259"/>
      <c r="G36" s="259"/>
      <c r="H36" s="259"/>
      <c r="I36" s="94"/>
      <c r="J36" s="105"/>
    </row>
    <row r="37" spans="1:10" x14ac:dyDescent="0.25">
      <c r="A37" s="275" t="s">
        <v>497</v>
      </c>
      <c r="B37" s="276"/>
      <c r="C37" s="276"/>
      <c r="D37" s="276"/>
      <c r="E37" s="275" t="s">
        <v>503</v>
      </c>
      <c r="F37" s="276"/>
      <c r="G37" s="276"/>
      <c r="H37" s="276"/>
      <c r="I37" s="277"/>
      <c r="J37" s="128" t="s">
        <v>522</v>
      </c>
    </row>
    <row r="38" spans="1:10" x14ac:dyDescent="0.25">
      <c r="A38" s="93"/>
      <c r="B38" s="94"/>
      <c r="C38" s="101"/>
      <c r="D38" s="280"/>
      <c r="E38" s="280"/>
      <c r="F38" s="280"/>
      <c r="G38" s="280"/>
      <c r="H38" s="280"/>
      <c r="I38" s="280"/>
      <c r="J38" s="96"/>
    </row>
    <row r="39" spans="1:10" x14ac:dyDescent="0.25">
      <c r="A39" s="275" t="s">
        <v>498</v>
      </c>
      <c r="B39" s="276"/>
      <c r="C39" s="276"/>
      <c r="D39" s="277"/>
      <c r="E39" s="275" t="s">
        <v>504</v>
      </c>
      <c r="F39" s="276"/>
      <c r="G39" s="276"/>
      <c r="H39" s="276"/>
      <c r="I39" s="277"/>
      <c r="J39" s="129" t="s">
        <v>523</v>
      </c>
    </row>
    <row r="40" spans="1:10" x14ac:dyDescent="0.25">
      <c r="A40" s="93"/>
      <c r="B40" s="94"/>
      <c r="C40" s="101"/>
      <c r="D40" s="111"/>
      <c r="E40" s="280"/>
      <c r="F40" s="280"/>
      <c r="G40" s="280"/>
      <c r="H40" s="280"/>
      <c r="I40" s="95"/>
      <c r="J40" s="96"/>
    </row>
    <row r="41" spans="1:10" x14ac:dyDescent="0.25">
      <c r="A41" s="275" t="s">
        <v>499</v>
      </c>
      <c r="B41" s="276"/>
      <c r="C41" s="276"/>
      <c r="D41" s="277"/>
      <c r="E41" s="275" t="s">
        <v>505</v>
      </c>
      <c r="F41" s="276"/>
      <c r="G41" s="276"/>
      <c r="H41" s="276"/>
      <c r="I41" s="277"/>
      <c r="J41" s="129">
        <v>3324877</v>
      </c>
    </row>
    <row r="42" spans="1:10" x14ac:dyDescent="0.25">
      <c r="A42" s="93"/>
      <c r="B42" s="94"/>
      <c r="C42" s="101"/>
      <c r="D42" s="111"/>
      <c r="E42" s="280"/>
      <c r="F42" s="280"/>
      <c r="G42" s="280"/>
      <c r="H42" s="280"/>
      <c r="I42" s="95"/>
      <c r="J42" s="96"/>
    </row>
    <row r="43" spans="1:10" x14ac:dyDescent="0.25">
      <c r="A43" s="275" t="s">
        <v>500</v>
      </c>
      <c r="B43" s="276"/>
      <c r="C43" s="276"/>
      <c r="D43" s="277"/>
      <c r="E43" s="275" t="s">
        <v>506</v>
      </c>
      <c r="F43" s="276"/>
      <c r="G43" s="276"/>
      <c r="H43" s="276"/>
      <c r="I43" s="277"/>
      <c r="J43" s="129">
        <v>2006103</v>
      </c>
    </row>
    <row r="44" spans="1:10" x14ac:dyDescent="0.25">
      <c r="A44" s="112"/>
      <c r="B44" s="101"/>
      <c r="C44" s="273"/>
      <c r="D44" s="273"/>
      <c r="E44" s="259"/>
      <c r="F44" s="259"/>
      <c r="G44" s="273"/>
      <c r="H44" s="273"/>
      <c r="I44" s="273"/>
      <c r="J44" s="96"/>
    </row>
    <row r="45" spans="1:10" x14ac:dyDescent="0.25">
      <c r="A45" s="275" t="s">
        <v>501</v>
      </c>
      <c r="B45" s="276"/>
      <c r="C45" s="276"/>
      <c r="D45" s="277"/>
      <c r="E45" s="275" t="s">
        <v>506</v>
      </c>
      <c r="F45" s="276"/>
      <c r="G45" s="276"/>
      <c r="H45" s="276"/>
      <c r="I45" s="277"/>
      <c r="J45" s="129">
        <v>2315211</v>
      </c>
    </row>
    <row r="46" spans="1:10" x14ac:dyDescent="0.25">
      <c r="A46" s="112"/>
      <c r="B46" s="101"/>
      <c r="C46" s="101"/>
      <c r="D46" s="94"/>
      <c r="E46" s="278"/>
      <c r="F46" s="278"/>
      <c r="G46" s="273"/>
      <c r="H46" s="273"/>
      <c r="I46" s="94"/>
      <c r="J46" s="96"/>
    </row>
    <row r="47" spans="1:10" x14ac:dyDescent="0.25">
      <c r="A47" s="275" t="s">
        <v>502</v>
      </c>
      <c r="B47" s="276"/>
      <c r="C47" s="276"/>
      <c r="D47" s="277"/>
      <c r="E47" s="275" t="s">
        <v>506</v>
      </c>
      <c r="F47" s="276"/>
      <c r="G47" s="276"/>
      <c r="H47" s="276"/>
      <c r="I47" s="277"/>
      <c r="J47" s="129">
        <v>2006120</v>
      </c>
    </row>
    <row r="48" spans="1:10" x14ac:dyDescent="0.25">
      <c r="A48" s="125"/>
      <c r="B48" s="126"/>
      <c r="C48" s="126"/>
      <c r="D48" s="123"/>
      <c r="E48" s="278"/>
      <c r="F48" s="278"/>
      <c r="G48" s="279"/>
      <c r="H48" s="279"/>
      <c r="I48" s="123"/>
      <c r="J48" s="127"/>
    </row>
    <row r="49" spans="1:10" x14ac:dyDescent="0.25">
      <c r="A49" s="275" t="s">
        <v>520</v>
      </c>
      <c r="B49" s="276"/>
      <c r="C49" s="276"/>
      <c r="D49" s="277"/>
      <c r="E49" s="275" t="s">
        <v>521</v>
      </c>
      <c r="F49" s="276"/>
      <c r="G49" s="276"/>
      <c r="H49" s="276"/>
      <c r="I49" s="277"/>
      <c r="J49" s="129">
        <v>3044572</v>
      </c>
    </row>
    <row r="50" spans="1:10" x14ac:dyDescent="0.25">
      <c r="A50" s="125"/>
      <c r="B50" s="126"/>
      <c r="C50" s="126"/>
      <c r="D50" s="123"/>
      <c r="E50" s="278"/>
      <c r="F50" s="278"/>
      <c r="G50" s="279"/>
      <c r="H50" s="279"/>
      <c r="I50" s="123"/>
      <c r="J50" s="127"/>
    </row>
    <row r="51" spans="1:10" x14ac:dyDescent="0.25">
      <c r="A51" s="275"/>
      <c r="B51" s="276"/>
      <c r="C51" s="276"/>
      <c r="D51" s="277"/>
      <c r="E51" s="275"/>
      <c r="F51" s="276"/>
      <c r="G51" s="276"/>
      <c r="H51" s="276"/>
      <c r="I51" s="277"/>
      <c r="J51" s="129"/>
    </row>
    <row r="52" spans="1:10" x14ac:dyDescent="0.25">
      <c r="A52" s="112"/>
      <c r="B52" s="101"/>
      <c r="C52" s="101"/>
      <c r="D52" s="94"/>
      <c r="E52" s="259"/>
      <c r="F52" s="259"/>
      <c r="G52" s="273"/>
      <c r="H52" s="273"/>
      <c r="I52" s="94"/>
      <c r="J52" s="113" t="s">
        <v>30</v>
      </c>
    </row>
    <row r="53" spans="1:10" x14ac:dyDescent="0.25">
      <c r="A53" s="112"/>
      <c r="B53" s="101"/>
      <c r="C53" s="101"/>
      <c r="D53" s="94"/>
      <c r="E53" s="259"/>
      <c r="F53" s="259"/>
      <c r="G53" s="273"/>
      <c r="H53" s="273"/>
      <c r="I53" s="94"/>
      <c r="J53" s="113" t="s">
        <v>31</v>
      </c>
    </row>
    <row r="54" spans="1:10" ht="14.45" customHeight="1" x14ac:dyDescent="0.25">
      <c r="A54" s="252" t="s">
        <v>32</v>
      </c>
      <c r="B54" s="253"/>
      <c r="C54" s="269" t="s">
        <v>507</v>
      </c>
      <c r="D54" s="270"/>
      <c r="E54" s="271" t="s">
        <v>33</v>
      </c>
      <c r="F54" s="272"/>
      <c r="G54" s="260"/>
      <c r="H54" s="261"/>
      <c r="I54" s="261"/>
      <c r="J54" s="262"/>
    </row>
    <row r="55" spans="1:10" x14ac:dyDescent="0.25">
      <c r="A55" s="112"/>
      <c r="B55" s="101"/>
      <c r="C55" s="273"/>
      <c r="D55" s="273"/>
      <c r="E55" s="259"/>
      <c r="F55" s="259"/>
      <c r="G55" s="274" t="s">
        <v>34</v>
      </c>
      <c r="H55" s="274"/>
      <c r="I55" s="274"/>
      <c r="J55" s="85"/>
    </row>
    <row r="56" spans="1:10" ht="13.9" customHeight="1" x14ac:dyDescent="0.25">
      <c r="A56" s="252" t="s">
        <v>35</v>
      </c>
      <c r="B56" s="253"/>
      <c r="C56" s="260" t="s">
        <v>524</v>
      </c>
      <c r="D56" s="261"/>
      <c r="E56" s="261"/>
      <c r="F56" s="261"/>
      <c r="G56" s="261"/>
      <c r="H56" s="261"/>
      <c r="I56" s="261"/>
      <c r="J56" s="262"/>
    </row>
    <row r="57" spans="1:10" x14ac:dyDescent="0.25">
      <c r="A57" s="93"/>
      <c r="B57" s="94"/>
      <c r="C57" s="263" t="s">
        <v>36</v>
      </c>
      <c r="D57" s="263"/>
      <c r="E57" s="263"/>
      <c r="F57" s="263"/>
      <c r="G57" s="263"/>
      <c r="H57" s="263"/>
      <c r="I57" s="263"/>
      <c r="J57" s="96"/>
    </row>
    <row r="58" spans="1:10" x14ac:dyDescent="0.25">
      <c r="A58" s="252" t="s">
        <v>37</v>
      </c>
      <c r="B58" s="253"/>
      <c r="C58" s="264" t="s">
        <v>525</v>
      </c>
      <c r="D58" s="265"/>
      <c r="E58" s="266"/>
      <c r="F58" s="259"/>
      <c r="G58" s="259"/>
      <c r="H58" s="267"/>
      <c r="I58" s="267"/>
      <c r="J58" s="268"/>
    </row>
    <row r="59" spans="1:10" x14ac:dyDescent="0.25">
      <c r="A59" s="93"/>
      <c r="B59" s="94"/>
      <c r="C59" s="101"/>
      <c r="D59" s="94"/>
      <c r="E59" s="259"/>
      <c r="F59" s="259"/>
      <c r="G59" s="259"/>
      <c r="H59" s="259"/>
      <c r="I59" s="94"/>
      <c r="J59" s="96"/>
    </row>
    <row r="60" spans="1:10" ht="14.45" customHeight="1" x14ac:dyDescent="0.25">
      <c r="A60" s="252" t="s">
        <v>38</v>
      </c>
      <c r="B60" s="253"/>
      <c r="C60" s="254" t="s">
        <v>526</v>
      </c>
      <c r="D60" s="255"/>
      <c r="E60" s="255"/>
      <c r="F60" s="255"/>
      <c r="G60" s="255"/>
      <c r="H60" s="255"/>
      <c r="I60" s="255"/>
      <c r="J60" s="256"/>
    </row>
    <row r="61" spans="1:10" x14ac:dyDescent="0.25">
      <c r="A61" s="93"/>
      <c r="B61" s="94"/>
      <c r="C61" s="94"/>
      <c r="D61" s="94"/>
      <c r="E61" s="259"/>
      <c r="F61" s="259"/>
      <c r="G61" s="259"/>
      <c r="H61" s="259"/>
      <c r="I61" s="94"/>
      <c r="J61" s="96"/>
    </row>
    <row r="62" spans="1:10" x14ac:dyDescent="0.25">
      <c r="A62" s="252" t="s">
        <v>39</v>
      </c>
      <c r="B62" s="253"/>
      <c r="C62" s="254"/>
      <c r="D62" s="255"/>
      <c r="E62" s="255"/>
      <c r="F62" s="255"/>
      <c r="G62" s="255"/>
      <c r="H62" s="255"/>
      <c r="I62" s="255"/>
      <c r="J62" s="256"/>
    </row>
    <row r="63" spans="1:10" ht="14.45" customHeight="1" x14ac:dyDescent="0.25">
      <c r="A63" s="93"/>
      <c r="B63" s="94"/>
      <c r="C63" s="257" t="s">
        <v>40</v>
      </c>
      <c r="D63" s="257"/>
      <c r="E63" s="257"/>
      <c r="F63" s="257"/>
      <c r="G63" s="94"/>
      <c r="H63" s="94"/>
      <c r="I63" s="94"/>
      <c r="J63" s="96"/>
    </row>
    <row r="64" spans="1:10" x14ac:dyDescent="0.25">
      <c r="A64" s="252" t="s">
        <v>41</v>
      </c>
      <c r="B64" s="253"/>
      <c r="C64" s="254"/>
      <c r="D64" s="255"/>
      <c r="E64" s="255"/>
      <c r="F64" s="255"/>
      <c r="G64" s="255"/>
      <c r="H64" s="255"/>
      <c r="I64" s="255"/>
      <c r="J64" s="256"/>
    </row>
    <row r="65" spans="1:10" ht="14.45" customHeight="1" x14ac:dyDescent="0.25">
      <c r="A65" s="114"/>
      <c r="B65" s="115"/>
      <c r="C65" s="258" t="s">
        <v>42</v>
      </c>
      <c r="D65" s="258"/>
      <c r="E65" s="258"/>
      <c r="F65" s="258"/>
      <c r="G65" s="258"/>
      <c r="H65" s="115"/>
      <c r="I65" s="115"/>
      <c r="J65" s="116"/>
    </row>
    <row r="72" spans="1:10" ht="27.2" customHeight="1" x14ac:dyDescent="0.25"/>
    <row r="76" spans="1:10"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3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2:F52"/>
    <mergeCell ref="G52:H52"/>
    <mergeCell ref="E53:F53"/>
    <mergeCell ref="G53:H53"/>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2:B62"/>
    <mergeCell ref="C62:J62"/>
    <mergeCell ref="C63:F63"/>
    <mergeCell ref="A64:B64"/>
    <mergeCell ref="C64:J64"/>
    <mergeCell ref="C65:G65"/>
    <mergeCell ref="E59:F59"/>
    <mergeCell ref="G59:H59"/>
    <mergeCell ref="A60:B60"/>
    <mergeCell ref="C60:J60"/>
    <mergeCell ref="E61:F61"/>
    <mergeCell ref="G61:H61"/>
  </mergeCells>
  <dataValidations count="4">
    <dataValidation type="list" allowBlank="1" showInputMessage="1" showErrorMessage="1" sqref="C54:D54">
      <formula1>$J$52:$J$53</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4" zoomScaleNormal="100" zoomScaleSheetLayoutView="100" workbookViewId="0">
      <selection activeCell="I90" sqref="I90"/>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320" t="s">
        <v>43</v>
      </c>
      <c r="B1" s="321"/>
      <c r="C1" s="321"/>
      <c r="D1" s="321"/>
      <c r="E1" s="321"/>
      <c r="F1" s="321"/>
      <c r="G1" s="321"/>
      <c r="H1" s="321"/>
      <c r="I1" s="321"/>
    </row>
    <row r="2" spans="1:9" x14ac:dyDescent="0.2">
      <c r="A2" s="322" t="s">
        <v>561</v>
      </c>
      <c r="B2" s="323"/>
      <c r="C2" s="323"/>
      <c r="D2" s="323"/>
      <c r="E2" s="323"/>
      <c r="F2" s="323"/>
      <c r="G2" s="323"/>
      <c r="H2" s="323"/>
      <c r="I2" s="323"/>
    </row>
    <row r="3" spans="1:9" x14ac:dyDescent="0.2">
      <c r="A3" s="324" t="s">
        <v>44</v>
      </c>
      <c r="B3" s="325"/>
      <c r="C3" s="325"/>
      <c r="D3" s="325"/>
      <c r="E3" s="325"/>
      <c r="F3" s="325"/>
      <c r="G3" s="325"/>
      <c r="H3" s="325"/>
      <c r="I3" s="325"/>
    </row>
    <row r="4" spans="1:9" x14ac:dyDescent="0.2">
      <c r="A4" s="326" t="s">
        <v>527</v>
      </c>
      <c r="B4" s="327"/>
      <c r="C4" s="327"/>
      <c r="D4" s="327"/>
      <c r="E4" s="327"/>
      <c r="F4" s="327"/>
      <c r="G4" s="327"/>
      <c r="H4" s="327"/>
      <c r="I4" s="328"/>
    </row>
    <row r="5" spans="1:9" ht="45" x14ac:dyDescent="0.2">
      <c r="A5" s="331" t="s">
        <v>45</v>
      </c>
      <c r="B5" s="332"/>
      <c r="C5" s="332"/>
      <c r="D5" s="332"/>
      <c r="E5" s="332"/>
      <c r="F5" s="332"/>
      <c r="G5" s="12" t="s">
        <v>46</v>
      </c>
      <c r="H5" s="14" t="s">
        <v>47</v>
      </c>
      <c r="I5" s="14" t="s">
        <v>48</v>
      </c>
    </row>
    <row r="6" spans="1:9" x14ac:dyDescent="0.2">
      <c r="A6" s="329">
        <v>1</v>
      </c>
      <c r="B6" s="330"/>
      <c r="C6" s="330"/>
      <c r="D6" s="330"/>
      <c r="E6" s="330"/>
      <c r="F6" s="330"/>
      <c r="G6" s="13">
        <v>2</v>
      </c>
      <c r="H6" s="14">
        <v>3</v>
      </c>
      <c r="I6" s="14">
        <v>4</v>
      </c>
    </row>
    <row r="7" spans="1:9" x14ac:dyDescent="0.2">
      <c r="A7" s="333"/>
      <c r="B7" s="333"/>
      <c r="C7" s="333"/>
      <c r="D7" s="333"/>
      <c r="E7" s="333"/>
      <c r="F7" s="333"/>
      <c r="G7" s="333"/>
      <c r="H7" s="333"/>
      <c r="I7" s="333"/>
    </row>
    <row r="8" spans="1:9" ht="12.75" customHeight="1" x14ac:dyDescent="0.2">
      <c r="A8" s="314" t="s">
        <v>49</v>
      </c>
      <c r="B8" s="314"/>
      <c r="C8" s="314"/>
      <c r="D8" s="314"/>
      <c r="E8" s="314"/>
      <c r="F8" s="314"/>
      <c r="G8" s="15">
        <v>1</v>
      </c>
      <c r="H8" s="33">
        <v>0</v>
      </c>
      <c r="I8" s="33">
        <v>0</v>
      </c>
    </row>
    <row r="9" spans="1:9" ht="12.75" customHeight="1" x14ac:dyDescent="0.2">
      <c r="A9" s="315" t="s">
        <v>50</v>
      </c>
      <c r="B9" s="315"/>
      <c r="C9" s="315"/>
      <c r="D9" s="315"/>
      <c r="E9" s="315"/>
      <c r="F9" s="315"/>
      <c r="G9" s="16">
        <v>2</v>
      </c>
      <c r="H9" s="34">
        <f>H10+H17+H27+H38+H43</f>
        <v>5856396314</v>
      </c>
      <c r="I9" s="34">
        <f>I10+I17+I27+I38+I43</f>
        <v>6191878406</v>
      </c>
    </row>
    <row r="10" spans="1:9" ht="12.75" customHeight="1" x14ac:dyDescent="0.2">
      <c r="A10" s="317" t="s">
        <v>51</v>
      </c>
      <c r="B10" s="317"/>
      <c r="C10" s="317"/>
      <c r="D10" s="317"/>
      <c r="E10" s="317"/>
      <c r="F10" s="317"/>
      <c r="G10" s="16">
        <v>3</v>
      </c>
      <c r="H10" s="34">
        <f>H11+H12+H13+H14+H15+H16</f>
        <v>56189081</v>
      </c>
      <c r="I10" s="34">
        <f>I11+I12+I13+I14+I15+I16</f>
        <v>47425321</v>
      </c>
    </row>
    <row r="11" spans="1:9" ht="12.75" customHeight="1" x14ac:dyDescent="0.2">
      <c r="A11" s="313" t="s">
        <v>52</v>
      </c>
      <c r="B11" s="313"/>
      <c r="C11" s="313"/>
      <c r="D11" s="313"/>
      <c r="E11" s="313"/>
      <c r="F11" s="313"/>
      <c r="G11" s="15">
        <v>4</v>
      </c>
      <c r="H11" s="33">
        <v>0</v>
      </c>
      <c r="I11" s="33">
        <v>0</v>
      </c>
    </row>
    <row r="12" spans="1:9" ht="22.9" customHeight="1" x14ac:dyDescent="0.2">
      <c r="A12" s="313" t="s">
        <v>53</v>
      </c>
      <c r="B12" s="313"/>
      <c r="C12" s="313"/>
      <c r="D12" s="313"/>
      <c r="E12" s="313"/>
      <c r="F12" s="313"/>
      <c r="G12" s="15">
        <v>5</v>
      </c>
      <c r="H12" s="33">
        <v>48975762</v>
      </c>
      <c r="I12" s="33">
        <v>36277211</v>
      </c>
    </row>
    <row r="13" spans="1:9" ht="12.75" customHeight="1" x14ac:dyDescent="0.2">
      <c r="A13" s="313" t="s">
        <v>54</v>
      </c>
      <c r="B13" s="313"/>
      <c r="C13" s="313"/>
      <c r="D13" s="313"/>
      <c r="E13" s="313"/>
      <c r="F13" s="313"/>
      <c r="G13" s="15">
        <v>6</v>
      </c>
      <c r="H13" s="33">
        <v>6567609</v>
      </c>
      <c r="I13" s="33">
        <v>6567609</v>
      </c>
    </row>
    <row r="14" spans="1:9" ht="12.75" customHeight="1" x14ac:dyDescent="0.2">
      <c r="A14" s="313" t="s">
        <v>55</v>
      </c>
      <c r="B14" s="313"/>
      <c r="C14" s="313"/>
      <c r="D14" s="313"/>
      <c r="E14" s="313"/>
      <c r="F14" s="313"/>
      <c r="G14" s="15">
        <v>7</v>
      </c>
      <c r="H14" s="33">
        <v>0</v>
      </c>
      <c r="I14" s="33">
        <v>0</v>
      </c>
    </row>
    <row r="15" spans="1:9" ht="12.75" customHeight="1" x14ac:dyDescent="0.2">
      <c r="A15" s="313" t="s">
        <v>56</v>
      </c>
      <c r="B15" s="313"/>
      <c r="C15" s="313"/>
      <c r="D15" s="313"/>
      <c r="E15" s="313"/>
      <c r="F15" s="313"/>
      <c r="G15" s="15">
        <v>8</v>
      </c>
      <c r="H15" s="33">
        <v>645710</v>
      </c>
      <c r="I15" s="33">
        <v>4580501</v>
      </c>
    </row>
    <row r="16" spans="1:9" ht="12.75" customHeight="1" x14ac:dyDescent="0.2">
      <c r="A16" s="313" t="s">
        <v>57</v>
      </c>
      <c r="B16" s="313"/>
      <c r="C16" s="313"/>
      <c r="D16" s="313"/>
      <c r="E16" s="313"/>
      <c r="F16" s="313"/>
      <c r="G16" s="15">
        <v>9</v>
      </c>
      <c r="H16" s="33">
        <v>0</v>
      </c>
      <c r="I16" s="33">
        <v>0</v>
      </c>
    </row>
    <row r="17" spans="1:9" ht="12.75" customHeight="1" x14ac:dyDescent="0.2">
      <c r="A17" s="317" t="s">
        <v>58</v>
      </c>
      <c r="B17" s="317"/>
      <c r="C17" s="317"/>
      <c r="D17" s="317"/>
      <c r="E17" s="317"/>
      <c r="F17" s="317"/>
      <c r="G17" s="16">
        <v>10</v>
      </c>
      <c r="H17" s="34">
        <f>H18+H19+H20+H21+H22+H23+H24+H25+H26</f>
        <v>5558203413</v>
      </c>
      <c r="I17" s="34">
        <f>I18+I19+I20+I21+I22+I23+I24+I25+I26</f>
        <v>5784750540</v>
      </c>
    </row>
    <row r="18" spans="1:9" ht="12.75" customHeight="1" x14ac:dyDescent="0.2">
      <c r="A18" s="313" t="s">
        <v>59</v>
      </c>
      <c r="B18" s="313"/>
      <c r="C18" s="313"/>
      <c r="D18" s="313"/>
      <c r="E18" s="313"/>
      <c r="F18" s="313"/>
      <c r="G18" s="15">
        <v>11</v>
      </c>
      <c r="H18" s="33">
        <v>977452631</v>
      </c>
      <c r="I18" s="33">
        <v>976374764</v>
      </c>
    </row>
    <row r="19" spans="1:9" ht="12.75" customHeight="1" x14ac:dyDescent="0.2">
      <c r="A19" s="313" t="s">
        <v>60</v>
      </c>
      <c r="B19" s="313"/>
      <c r="C19" s="313"/>
      <c r="D19" s="313"/>
      <c r="E19" s="313"/>
      <c r="F19" s="313"/>
      <c r="G19" s="15">
        <v>12</v>
      </c>
      <c r="H19" s="33">
        <v>3587267668</v>
      </c>
      <c r="I19" s="33">
        <v>3425945383</v>
      </c>
    </row>
    <row r="20" spans="1:9" ht="12.75" customHeight="1" x14ac:dyDescent="0.2">
      <c r="A20" s="313" t="s">
        <v>61</v>
      </c>
      <c r="B20" s="313"/>
      <c r="C20" s="313"/>
      <c r="D20" s="313"/>
      <c r="E20" s="313"/>
      <c r="F20" s="313"/>
      <c r="G20" s="15">
        <v>13</v>
      </c>
      <c r="H20" s="33">
        <v>516603969</v>
      </c>
      <c r="I20" s="33">
        <v>471136582</v>
      </c>
    </row>
    <row r="21" spans="1:9" ht="12.75" customHeight="1" x14ac:dyDescent="0.2">
      <c r="A21" s="313" t="s">
        <v>62</v>
      </c>
      <c r="B21" s="313"/>
      <c r="C21" s="313"/>
      <c r="D21" s="313"/>
      <c r="E21" s="313"/>
      <c r="F21" s="313"/>
      <c r="G21" s="15">
        <v>14</v>
      </c>
      <c r="H21" s="33">
        <v>145663553</v>
      </c>
      <c r="I21" s="33">
        <v>129465432</v>
      </c>
    </row>
    <row r="22" spans="1:9" ht="12.75" customHeight="1" x14ac:dyDescent="0.2">
      <c r="A22" s="313" t="s">
        <v>63</v>
      </c>
      <c r="B22" s="313"/>
      <c r="C22" s="313"/>
      <c r="D22" s="313"/>
      <c r="E22" s="313"/>
      <c r="F22" s="313"/>
      <c r="G22" s="15">
        <v>15</v>
      </c>
      <c r="H22" s="33">
        <v>0</v>
      </c>
      <c r="I22" s="33">
        <v>0</v>
      </c>
    </row>
    <row r="23" spans="1:9" ht="12.75" customHeight="1" x14ac:dyDescent="0.2">
      <c r="A23" s="313" t="s">
        <v>64</v>
      </c>
      <c r="B23" s="313"/>
      <c r="C23" s="313"/>
      <c r="D23" s="313"/>
      <c r="E23" s="313"/>
      <c r="F23" s="313"/>
      <c r="G23" s="15">
        <v>16</v>
      </c>
      <c r="H23" s="33">
        <v>2947521</v>
      </c>
      <c r="I23" s="33">
        <v>38289211</v>
      </c>
    </row>
    <row r="24" spans="1:9" ht="12.75" customHeight="1" x14ac:dyDescent="0.2">
      <c r="A24" s="313" t="s">
        <v>65</v>
      </c>
      <c r="B24" s="313"/>
      <c r="C24" s="313"/>
      <c r="D24" s="313"/>
      <c r="E24" s="313"/>
      <c r="F24" s="313"/>
      <c r="G24" s="15">
        <v>17</v>
      </c>
      <c r="H24" s="33">
        <v>247269828</v>
      </c>
      <c r="I24" s="33">
        <v>664498072</v>
      </c>
    </row>
    <row r="25" spans="1:9" ht="12.75" customHeight="1" x14ac:dyDescent="0.2">
      <c r="A25" s="313" t="s">
        <v>66</v>
      </c>
      <c r="B25" s="313"/>
      <c r="C25" s="313"/>
      <c r="D25" s="313"/>
      <c r="E25" s="313"/>
      <c r="F25" s="313"/>
      <c r="G25" s="15">
        <v>18</v>
      </c>
      <c r="H25" s="33">
        <v>74548777</v>
      </c>
      <c r="I25" s="33">
        <v>72591630</v>
      </c>
    </row>
    <row r="26" spans="1:9" ht="12.75" customHeight="1" x14ac:dyDescent="0.2">
      <c r="A26" s="313" t="s">
        <v>67</v>
      </c>
      <c r="B26" s="313"/>
      <c r="C26" s="313"/>
      <c r="D26" s="313"/>
      <c r="E26" s="313"/>
      <c r="F26" s="313"/>
      <c r="G26" s="15">
        <v>19</v>
      </c>
      <c r="H26" s="33">
        <v>6449466</v>
      </c>
      <c r="I26" s="33">
        <v>6449466</v>
      </c>
    </row>
    <row r="27" spans="1:9" ht="12.75" customHeight="1" x14ac:dyDescent="0.2">
      <c r="A27" s="317" t="s">
        <v>68</v>
      </c>
      <c r="B27" s="317"/>
      <c r="C27" s="317"/>
      <c r="D27" s="317"/>
      <c r="E27" s="317"/>
      <c r="F27" s="317"/>
      <c r="G27" s="16">
        <v>20</v>
      </c>
      <c r="H27" s="34">
        <f>SUM(H28:H37)</f>
        <v>48171781</v>
      </c>
      <c r="I27" s="34">
        <f>SUM(I28:I37)</f>
        <v>46992099</v>
      </c>
    </row>
    <row r="28" spans="1:9" ht="12.75" customHeight="1" x14ac:dyDescent="0.2">
      <c r="A28" s="313" t="s">
        <v>69</v>
      </c>
      <c r="B28" s="313"/>
      <c r="C28" s="313"/>
      <c r="D28" s="313"/>
      <c r="E28" s="313"/>
      <c r="F28" s="313"/>
      <c r="G28" s="15">
        <v>21</v>
      </c>
      <c r="H28" s="33">
        <v>0</v>
      </c>
      <c r="I28" s="33">
        <v>0</v>
      </c>
    </row>
    <row r="29" spans="1:9" ht="12.75" customHeight="1" x14ac:dyDescent="0.2">
      <c r="A29" s="313" t="s">
        <v>70</v>
      </c>
      <c r="B29" s="313"/>
      <c r="C29" s="313"/>
      <c r="D29" s="313"/>
      <c r="E29" s="313"/>
      <c r="F29" s="313"/>
      <c r="G29" s="15">
        <v>22</v>
      </c>
      <c r="H29" s="33">
        <v>0</v>
      </c>
      <c r="I29" s="33">
        <v>0</v>
      </c>
    </row>
    <row r="30" spans="1:9" ht="12.75" customHeight="1" x14ac:dyDescent="0.2">
      <c r="A30" s="313" t="s">
        <v>71</v>
      </c>
      <c r="B30" s="313"/>
      <c r="C30" s="313"/>
      <c r="D30" s="313"/>
      <c r="E30" s="313"/>
      <c r="F30" s="313"/>
      <c r="G30" s="15">
        <v>23</v>
      </c>
      <c r="H30" s="33">
        <v>0</v>
      </c>
      <c r="I30" s="33">
        <v>0</v>
      </c>
    </row>
    <row r="31" spans="1:9" ht="24" customHeight="1" x14ac:dyDescent="0.2">
      <c r="A31" s="313" t="s">
        <v>72</v>
      </c>
      <c r="B31" s="313"/>
      <c r="C31" s="313"/>
      <c r="D31" s="313"/>
      <c r="E31" s="313"/>
      <c r="F31" s="313"/>
      <c r="G31" s="15">
        <v>24</v>
      </c>
      <c r="H31" s="33">
        <v>47667787</v>
      </c>
      <c r="I31" s="33">
        <v>46585337</v>
      </c>
    </row>
    <row r="32" spans="1:9" ht="23.45" customHeight="1" x14ac:dyDescent="0.2">
      <c r="A32" s="313" t="s">
        <v>73</v>
      </c>
      <c r="B32" s="313"/>
      <c r="C32" s="313"/>
      <c r="D32" s="313"/>
      <c r="E32" s="313"/>
      <c r="F32" s="313"/>
      <c r="G32" s="15">
        <v>25</v>
      </c>
      <c r="H32" s="33">
        <v>0</v>
      </c>
      <c r="I32" s="33">
        <v>0</v>
      </c>
    </row>
    <row r="33" spans="1:9" ht="21.6" customHeight="1" x14ac:dyDescent="0.2">
      <c r="A33" s="313" t="s">
        <v>74</v>
      </c>
      <c r="B33" s="313"/>
      <c r="C33" s="313"/>
      <c r="D33" s="313"/>
      <c r="E33" s="313"/>
      <c r="F33" s="313"/>
      <c r="G33" s="15">
        <v>26</v>
      </c>
      <c r="H33" s="33">
        <v>0</v>
      </c>
      <c r="I33" s="33">
        <v>0</v>
      </c>
    </row>
    <row r="34" spans="1:9" ht="12.75" customHeight="1" x14ac:dyDescent="0.2">
      <c r="A34" s="313" t="s">
        <v>75</v>
      </c>
      <c r="B34" s="313"/>
      <c r="C34" s="313"/>
      <c r="D34" s="313"/>
      <c r="E34" s="313"/>
      <c r="F34" s="313"/>
      <c r="G34" s="15">
        <v>27</v>
      </c>
      <c r="H34" s="33">
        <v>220656</v>
      </c>
      <c r="I34" s="33">
        <v>163301</v>
      </c>
    </row>
    <row r="35" spans="1:9" ht="12.75" customHeight="1" x14ac:dyDescent="0.2">
      <c r="A35" s="313" t="s">
        <v>76</v>
      </c>
      <c r="B35" s="313"/>
      <c r="C35" s="313"/>
      <c r="D35" s="313"/>
      <c r="E35" s="313"/>
      <c r="F35" s="313"/>
      <c r="G35" s="15">
        <v>28</v>
      </c>
      <c r="H35" s="33">
        <v>113338</v>
      </c>
      <c r="I35" s="33">
        <v>103461</v>
      </c>
    </row>
    <row r="36" spans="1:9" ht="12.75" customHeight="1" x14ac:dyDescent="0.2">
      <c r="A36" s="313" t="s">
        <v>77</v>
      </c>
      <c r="B36" s="313"/>
      <c r="C36" s="313"/>
      <c r="D36" s="313"/>
      <c r="E36" s="313"/>
      <c r="F36" s="313"/>
      <c r="G36" s="15">
        <v>29</v>
      </c>
      <c r="H36" s="33">
        <v>0</v>
      </c>
      <c r="I36" s="33">
        <v>0</v>
      </c>
    </row>
    <row r="37" spans="1:9" ht="12.75" customHeight="1" x14ac:dyDescent="0.2">
      <c r="A37" s="313" t="s">
        <v>78</v>
      </c>
      <c r="B37" s="313"/>
      <c r="C37" s="313"/>
      <c r="D37" s="313"/>
      <c r="E37" s="313"/>
      <c r="F37" s="313"/>
      <c r="G37" s="15">
        <v>30</v>
      </c>
      <c r="H37" s="33">
        <v>170000</v>
      </c>
      <c r="I37" s="33">
        <v>140000</v>
      </c>
    </row>
    <row r="38" spans="1:9" ht="12.75" customHeight="1" x14ac:dyDescent="0.2">
      <c r="A38" s="317" t="s">
        <v>79</v>
      </c>
      <c r="B38" s="317"/>
      <c r="C38" s="317"/>
      <c r="D38" s="317"/>
      <c r="E38" s="317"/>
      <c r="F38" s="317"/>
      <c r="G38" s="16">
        <v>31</v>
      </c>
      <c r="H38" s="34">
        <f>H39+H40+H41+H42</f>
        <v>0</v>
      </c>
      <c r="I38" s="34">
        <f>I39+I40+I41+I42</f>
        <v>0</v>
      </c>
    </row>
    <row r="39" spans="1:9" ht="12.75" customHeight="1" x14ac:dyDescent="0.2">
      <c r="A39" s="313" t="s">
        <v>80</v>
      </c>
      <c r="B39" s="313"/>
      <c r="C39" s="313"/>
      <c r="D39" s="313"/>
      <c r="E39" s="313"/>
      <c r="F39" s="313"/>
      <c r="G39" s="15">
        <v>32</v>
      </c>
      <c r="H39" s="33">
        <v>0</v>
      </c>
      <c r="I39" s="33">
        <v>0</v>
      </c>
    </row>
    <row r="40" spans="1:9" ht="27.2" customHeight="1" x14ac:dyDescent="0.2">
      <c r="A40" s="313" t="s">
        <v>81</v>
      </c>
      <c r="B40" s="313"/>
      <c r="C40" s="313"/>
      <c r="D40" s="313"/>
      <c r="E40" s="313"/>
      <c r="F40" s="313"/>
      <c r="G40" s="15">
        <v>33</v>
      </c>
      <c r="H40" s="33">
        <v>0</v>
      </c>
      <c r="I40" s="33">
        <v>0</v>
      </c>
    </row>
    <row r="41" spans="1:9" ht="12.75" customHeight="1" x14ac:dyDescent="0.2">
      <c r="A41" s="313" t="s">
        <v>82</v>
      </c>
      <c r="B41" s="313"/>
      <c r="C41" s="313"/>
      <c r="D41" s="313"/>
      <c r="E41" s="313"/>
      <c r="F41" s="313"/>
      <c r="G41" s="15">
        <v>34</v>
      </c>
      <c r="H41" s="33">
        <v>0</v>
      </c>
      <c r="I41" s="33">
        <v>0</v>
      </c>
    </row>
    <row r="42" spans="1:9" ht="12.75" customHeight="1" x14ac:dyDescent="0.2">
      <c r="A42" s="313" t="s">
        <v>83</v>
      </c>
      <c r="B42" s="313"/>
      <c r="C42" s="313"/>
      <c r="D42" s="313"/>
      <c r="E42" s="313"/>
      <c r="F42" s="313"/>
      <c r="G42" s="15">
        <v>35</v>
      </c>
      <c r="H42" s="33">
        <v>0</v>
      </c>
      <c r="I42" s="33">
        <v>0</v>
      </c>
    </row>
    <row r="43" spans="1:9" ht="12.75" customHeight="1" x14ac:dyDescent="0.2">
      <c r="A43" s="313" t="s">
        <v>84</v>
      </c>
      <c r="B43" s="313"/>
      <c r="C43" s="313"/>
      <c r="D43" s="313"/>
      <c r="E43" s="313"/>
      <c r="F43" s="313"/>
      <c r="G43" s="15">
        <v>36</v>
      </c>
      <c r="H43" s="33">
        <v>193832039</v>
      </c>
      <c r="I43" s="33">
        <v>312710446</v>
      </c>
    </row>
    <row r="44" spans="1:9" ht="12.75" customHeight="1" x14ac:dyDescent="0.2">
      <c r="A44" s="315" t="s">
        <v>85</v>
      </c>
      <c r="B44" s="315"/>
      <c r="C44" s="315"/>
      <c r="D44" s="315"/>
      <c r="E44" s="315"/>
      <c r="F44" s="315"/>
      <c r="G44" s="16">
        <v>37</v>
      </c>
      <c r="H44" s="34">
        <f>H45+H53+H60+H70</f>
        <v>618567076</v>
      </c>
      <c r="I44" s="34">
        <f>I45+I53+I60+I70</f>
        <v>568677673</v>
      </c>
    </row>
    <row r="45" spans="1:9" ht="12.75" customHeight="1" x14ac:dyDescent="0.2">
      <c r="A45" s="317" t="s">
        <v>86</v>
      </c>
      <c r="B45" s="317"/>
      <c r="C45" s="317"/>
      <c r="D45" s="317"/>
      <c r="E45" s="317"/>
      <c r="F45" s="317"/>
      <c r="G45" s="16">
        <v>38</v>
      </c>
      <c r="H45" s="34">
        <f>SUM(H46:H52)</f>
        <v>25825011</v>
      </c>
      <c r="I45" s="34">
        <f>SUM(I46:I52)</f>
        <v>27539380</v>
      </c>
    </row>
    <row r="46" spans="1:9" ht="12.75" customHeight="1" x14ac:dyDescent="0.2">
      <c r="A46" s="313" t="s">
        <v>87</v>
      </c>
      <c r="B46" s="313"/>
      <c r="C46" s="313"/>
      <c r="D46" s="313"/>
      <c r="E46" s="313"/>
      <c r="F46" s="313"/>
      <c r="G46" s="15">
        <v>39</v>
      </c>
      <c r="H46" s="33">
        <v>25557290</v>
      </c>
      <c r="I46" s="33">
        <v>26574613</v>
      </c>
    </row>
    <row r="47" spans="1:9" ht="12.75" customHeight="1" x14ac:dyDescent="0.2">
      <c r="A47" s="313" t="s">
        <v>88</v>
      </c>
      <c r="B47" s="313"/>
      <c r="C47" s="313"/>
      <c r="D47" s="313"/>
      <c r="E47" s="313"/>
      <c r="F47" s="313"/>
      <c r="G47" s="15">
        <v>40</v>
      </c>
      <c r="H47" s="33">
        <v>0</v>
      </c>
      <c r="I47" s="33">
        <v>0</v>
      </c>
    </row>
    <row r="48" spans="1:9" ht="12.75" customHeight="1" x14ac:dyDescent="0.2">
      <c r="A48" s="313" t="s">
        <v>89</v>
      </c>
      <c r="B48" s="313"/>
      <c r="C48" s="313"/>
      <c r="D48" s="313"/>
      <c r="E48" s="313"/>
      <c r="F48" s="313"/>
      <c r="G48" s="15">
        <v>41</v>
      </c>
      <c r="H48" s="33">
        <v>0</v>
      </c>
      <c r="I48" s="33">
        <v>0</v>
      </c>
    </row>
    <row r="49" spans="1:9" ht="12.75" customHeight="1" x14ac:dyDescent="0.2">
      <c r="A49" s="313" t="s">
        <v>90</v>
      </c>
      <c r="B49" s="313"/>
      <c r="C49" s="313"/>
      <c r="D49" s="313"/>
      <c r="E49" s="313"/>
      <c r="F49" s="313"/>
      <c r="G49" s="15">
        <v>42</v>
      </c>
      <c r="H49" s="33">
        <v>221443</v>
      </c>
      <c r="I49" s="33">
        <v>926247</v>
      </c>
    </row>
    <row r="50" spans="1:9" ht="12.75" customHeight="1" x14ac:dyDescent="0.2">
      <c r="A50" s="313" t="s">
        <v>91</v>
      </c>
      <c r="B50" s="313"/>
      <c r="C50" s="313"/>
      <c r="D50" s="313"/>
      <c r="E50" s="313"/>
      <c r="F50" s="313"/>
      <c r="G50" s="15">
        <v>43</v>
      </c>
      <c r="H50" s="33">
        <v>46278</v>
      </c>
      <c r="I50" s="33">
        <v>38520</v>
      </c>
    </row>
    <row r="51" spans="1:9" ht="12.75" customHeight="1" x14ac:dyDescent="0.2">
      <c r="A51" s="313" t="s">
        <v>92</v>
      </c>
      <c r="B51" s="313"/>
      <c r="C51" s="313"/>
      <c r="D51" s="313"/>
      <c r="E51" s="313"/>
      <c r="F51" s="313"/>
      <c r="G51" s="15">
        <v>44</v>
      </c>
      <c r="H51" s="33">
        <v>0</v>
      </c>
      <c r="I51" s="33">
        <v>0</v>
      </c>
    </row>
    <row r="52" spans="1:9" ht="12.75" customHeight="1" x14ac:dyDescent="0.2">
      <c r="A52" s="313" t="s">
        <v>93</v>
      </c>
      <c r="B52" s="313"/>
      <c r="C52" s="313"/>
      <c r="D52" s="313"/>
      <c r="E52" s="313"/>
      <c r="F52" s="313"/>
      <c r="G52" s="15">
        <v>45</v>
      </c>
      <c r="H52" s="33">
        <v>0</v>
      </c>
      <c r="I52" s="33">
        <v>0</v>
      </c>
    </row>
    <row r="53" spans="1:9" ht="12.75" customHeight="1" x14ac:dyDescent="0.2">
      <c r="A53" s="317" t="s">
        <v>94</v>
      </c>
      <c r="B53" s="317"/>
      <c r="C53" s="317"/>
      <c r="D53" s="317"/>
      <c r="E53" s="317"/>
      <c r="F53" s="317"/>
      <c r="G53" s="16">
        <v>46</v>
      </c>
      <c r="H53" s="34">
        <f>SUM(H54:H59)</f>
        <v>41771516</v>
      </c>
      <c r="I53" s="34">
        <f>SUM(I54:I59)</f>
        <v>40916874</v>
      </c>
    </row>
    <row r="54" spans="1:9" ht="12.75" customHeight="1" x14ac:dyDescent="0.2">
      <c r="A54" s="313" t="s">
        <v>95</v>
      </c>
      <c r="B54" s="313"/>
      <c r="C54" s="313"/>
      <c r="D54" s="313"/>
      <c r="E54" s="313"/>
      <c r="F54" s="313"/>
      <c r="G54" s="15">
        <v>47</v>
      </c>
      <c r="H54" s="33">
        <v>383</v>
      </c>
      <c r="I54" s="33">
        <v>159</v>
      </c>
    </row>
    <row r="55" spans="1:9" ht="23.45" customHeight="1" x14ac:dyDescent="0.2">
      <c r="A55" s="313" t="s">
        <v>96</v>
      </c>
      <c r="B55" s="313"/>
      <c r="C55" s="313"/>
      <c r="D55" s="313"/>
      <c r="E55" s="313"/>
      <c r="F55" s="313"/>
      <c r="G55" s="15">
        <v>48</v>
      </c>
      <c r="H55" s="33">
        <v>2382857</v>
      </c>
      <c r="I55" s="33">
        <v>497333</v>
      </c>
    </row>
    <row r="56" spans="1:9" ht="12.75" customHeight="1" x14ac:dyDescent="0.2">
      <c r="A56" s="313" t="s">
        <v>97</v>
      </c>
      <c r="B56" s="313"/>
      <c r="C56" s="313"/>
      <c r="D56" s="313"/>
      <c r="E56" s="313"/>
      <c r="F56" s="313"/>
      <c r="G56" s="15">
        <v>49</v>
      </c>
      <c r="H56" s="33">
        <v>18474596</v>
      </c>
      <c r="I56" s="33">
        <v>22171535</v>
      </c>
    </row>
    <row r="57" spans="1:9" ht="12.75" customHeight="1" x14ac:dyDescent="0.2">
      <c r="A57" s="313" t="s">
        <v>98</v>
      </c>
      <c r="B57" s="313"/>
      <c r="C57" s="313"/>
      <c r="D57" s="313"/>
      <c r="E57" s="313"/>
      <c r="F57" s="313"/>
      <c r="G57" s="15">
        <v>50</v>
      </c>
      <c r="H57" s="33">
        <v>936299</v>
      </c>
      <c r="I57" s="33">
        <v>2095224</v>
      </c>
    </row>
    <row r="58" spans="1:9" ht="12.75" customHeight="1" x14ac:dyDescent="0.2">
      <c r="A58" s="313" t="s">
        <v>99</v>
      </c>
      <c r="B58" s="313"/>
      <c r="C58" s="313"/>
      <c r="D58" s="313"/>
      <c r="E58" s="313"/>
      <c r="F58" s="313"/>
      <c r="G58" s="15">
        <v>51</v>
      </c>
      <c r="H58" s="33">
        <v>18377083</v>
      </c>
      <c r="I58" s="33">
        <v>9402401</v>
      </c>
    </row>
    <row r="59" spans="1:9" ht="12.75" customHeight="1" x14ac:dyDescent="0.2">
      <c r="A59" s="313" t="s">
        <v>100</v>
      </c>
      <c r="B59" s="313"/>
      <c r="C59" s="313"/>
      <c r="D59" s="313"/>
      <c r="E59" s="313"/>
      <c r="F59" s="313"/>
      <c r="G59" s="15">
        <v>52</v>
      </c>
      <c r="H59" s="33">
        <v>1600298</v>
      </c>
      <c r="I59" s="33">
        <v>6750222</v>
      </c>
    </row>
    <row r="60" spans="1:9" ht="12.75" customHeight="1" x14ac:dyDescent="0.2">
      <c r="A60" s="317" t="s">
        <v>101</v>
      </c>
      <c r="B60" s="317"/>
      <c r="C60" s="317"/>
      <c r="D60" s="317"/>
      <c r="E60" s="317"/>
      <c r="F60" s="317"/>
      <c r="G60" s="16">
        <v>53</v>
      </c>
      <c r="H60" s="34">
        <f>SUM(H61:H69)</f>
        <v>827911</v>
      </c>
      <c r="I60" s="34">
        <f>SUM(I61:I69)</f>
        <v>719158</v>
      </c>
    </row>
    <row r="61" spans="1:9" ht="12.75" customHeight="1" x14ac:dyDescent="0.2">
      <c r="A61" s="313" t="s">
        <v>102</v>
      </c>
      <c r="B61" s="313"/>
      <c r="C61" s="313"/>
      <c r="D61" s="313"/>
      <c r="E61" s="313"/>
      <c r="F61" s="313"/>
      <c r="G61" s="15">
        <v>54</v>
      </c>
      <c r="H61" s="33">
        <v>0</v>
      </c>
      <c r="I61" s="33">
        <v>0</v>
      </c>
    </row>
    <row r="62" spans="1:9" ht="27.6" customHeight="1" x14ac:dyDescent="0.2">
      <c r="A62" s="313" t="s">
        <v>103</v>
      </c>
      <c r="B62" s="313"/>
      <c r="C62" s="313"/>
      <c r="D62" s="313"/>
      <c r="E62" s="313"/>
      <c r="F62" s="313"/>
      <c r="G62" s="15">
        <v>55</v>
      </c>
      <c r="H62" s="33">
        <v>0</v>
      </c>
      <c r="I62" s="33">
        <v>0</v>
      </c>
    </row>
    <row r="63" spans="1:9" ht="12.75" customHeight="1" x14ac:dyDescent="0.2">
      <c r="A63" s="313" t="s">
        <v>104</v>
      </c>
      <c r="B63" s="313"/>
      <c r="C63" s="313"/>
      <c r="D63" s="313"/>
      <c r="E63" s="313"/>
      <c r="F63" s="313"/>
      <c r="G63" s="15">
        <v>56</v>
      </c>
      <c r="H63" s="33">
        <v>0</v>
      </c>
      <c r="I63" s="33">
        <v>0</v>
      </c>
    </row>
    <row r="64" spans="1:9" ht="25.9" customHeight="1" x14ac:dyDescent="0.2">
      <c r="A64" s="313" t="s">
        <v>105</v>
      </c>
      <c r="B64" s="313"/>
      <c r="C64" s="313"/>
      <c r="D64" s="313"/>
      <c r="E64" s="313"/>
      <c r="F64" s="313"/>
      <c r="G64" s="15">
        <v>57</v>
      </c>
      <c r="H64" s="33">
        <v>0</v>
      </c>
      <c r="I64" s="33">
        <v>0</v>
      </c>
    </row>
    <row r="65" spans="1:9" ht="21.6" customHeight="1" x14ac:dyDescent="0.2">
      <c r="A65" s="313" t="s">
        <v>106</v>
      </c>
      <c r="B65" s="313"/>
      <c r="C65" s="313"/>
      <c r="D65" s="313"/>
      <c r="E65" s="313"/>
      <c r="F65" s="313"/>
      <c r="G65" s="15">
        <v>58</v>
      </c>
      <c r="H65" s="33">
        <v>0</v>
      </c>
      <c r="I65" s="33">
        <v>0</v>
      </c>
    </row>
    <row r="66" spans="1:9" ht="21.6" customHeight="1" x14ac:dyDescent="0.2">
      <c r="A66" s="313" t="s">
        <v>107</v>
      </c>
      <c r="B66" s="313"/>
      <c r="C66" s="313"/>
      <c r="D66" s="313"/>
      <c r="E66" s="313"/>
      <c r="F66" s="313"/>
      <c r="G66" s="15">
        <v>59</v>
      </c>
      <c r="H66" s="33">
        <v>0</v>
      </c>
      <c r="I66" s="33">
        <v>0</v>
      </c>
    </row>
    <row r="67" spans="1:9" ht="12.75" customHeight="1" x14ac:dyDescent="0.2">
      <c r="A67" s="313" t="s">
        <v>108</v>
      </c>
      <c r="B67" s="313"/>
      <c r="C67" s="313"/>
      <c r="D67" s="313"/>
      <c r="E67" s="313"/>
      <c r="F67" s="313"/>
      <c r="G67" s="15">
        <v>60</v>
      </c>
      <c r="H67" s="33">
        <v>0</v>
      </c>
      <c r="I67" s="33">
        <v>0</v>
      </c>
    </row>
    <row r="68" spans="1:9" ht="12.75" customHeight="1" x14ac:dyDescent="0.2">
      <c r="A68" s="313" t="s">
        <v>109</v>
      </c>
      <c r="B68" s="313"/>
      <c r="C68" s="313"/>
      <c r="D68" s="313"/>
      <c r="E68" s="313"/>
      <c r="F68" s="313"/>
      <c r="G68" s="15">
        <v>61</v>
      </c>
      <c r="H68" s="33">
        <v>687761</v>
      </c>
      <c r="I68" s="33">
        <v>719158</v>
      </c>
    </row>
    <row r="69" spans="1:9" ht="12.75" customHeight="1" x14ac:dyDescent="0.2">
      <c r="A69" s="313" t="s">
        <v>110</v>
      </c>
      <c r="B69" s="313"/>
      <c r="C69" s="313"/>
      <c r="D69" s="313"/>
      <c r="E69" s="313"/>
      <c r="F69" s="313"/>
      <c r="G69" s="15">
        <v>62</v>
      </c>
      <c r="H69" s="33">
        <v>140150</v>
      </c>
      <c r="I69" s="33">
        <v>0</v>
      </c>
    </row>
    <row r="70" spans="1:9" ht="12.75" customHeight="1" x14ac:dyDescent="0.2">
      <c r="A70" s="313" t="s">
        <v>111</v>
      </c>
      <c r="B70" s="313"/>
      <c r="C70" s="313"/>
      <c r="D70" s="313"/>
      <c r="E70" s="313"/>
      <c r="F70" s="313"/>
      <c r="G70" s="15">
        <v>63</v>
      </c>
      <c r="H70" s="33">
        <v>550142638</v>
      </c>
      <c r="I70" s="33">
        <v>499502261</v>
      </c>
    </row>
    <row r="71" spans="1:9" ht="12.75" customHeight="1" x14ac:dyDescent="0.2">
      <c r="A71" s="314" t="s">
        <v>112</v>
      </c>
      <c r="B71" s="314"/>
      <c r="C71" s="314"/>
      <c r="D71" s="314"/>
      <c r="E71" s="314"/>
      <c r="F71" s="314"/>
      <c r="G71" s="15">
        <v>64</v>
      </c>
      <c r="H71" s="33">
        <v>20339193</v>
      </c>
      <c r="I71" s="33">
        <v>51502806</v>
      </c>
    </row>
    <row r="72" spans="1:9" ht="12.75" customHeight="1" x14ac:dyDescent="0.2">
      <c r="A72" s="315" t="s">
        <v>113</v>
      </c>
      <c r="B72" s="315"/>
      <c r="C72" s="315"/>
      <c r="D72" s="315"/>
      <c r="E72" s="315"/>
      <c r="F72" s="315"/>
      <c r="G72" s="16">
        <v>65</v>
      </c>
      <c r="H72" s="34">
        <f>H8+H9+H44+H71</f>
        <v>6495302583</v>
      </c>
      <c r="I72" s="34">
        <f>I8+I9+I44+I71</f>
        <v>6812058885</v>
      </c>
    </row>
    <row r="73" spans="1:9" ht="12.75" customHeight="1" x14ac:dyDescent="0.2">
      <c r="A73" s="314" t="s">
        <v>114</v>
      </c>
      <c r="B73" s="314"/>
      <c r="C73" s="314"/>
      <c r="D73" s="314"/>
      <c r="E73" s="314"/>
      <c r="F73" s="314"/>
      <c r="G73" s="15">
        <v>66</v>
      </c>
      <c r="H73" s="130">
        <v>54355927</v>
      </c>
      <c r="I73" s="33">
        <v>54296826</v>
      </c>
    </row>
    <row r="74" spans="1:9" x14ac:dyDescent="0.2">
      <c r="A74" s="318" t="s">
        <v>115</v>
      </c>
      <c r="B74" s="319"/>
      <c r="C74" s="319"/>
      <c r="D74" s="319"/>
      <c r="E74" s="319"/>
      <c r="F74" s="319"/>
      <c r="G74" s="319"/>
      <c r="H74" s="319"/>
      <c r="I74" s="319"/>
    </row>
    <row r="75" spans="1:9" ht="12.75" customHeight="1" x14ac:dyDescent="0.2">
      <c r="A75" s="315" t="s">
        <v>116</v>
      </c>
      <c r="B75" s="315"/>
      <c r="C75" s="315"/>
      <c r="D75" s="315"/>
      <c r="E75" s="315"/>
      <c r="F75" s="315"/>
      <c r="G75" s="16">
        <v>67</v>
      </c>
      <c r="H75" s="34">
        <f>H76+H77+H78+H84+H85+H89+H92+H95</f>
        <v>3219069759</v>
      </c>
      <c r="I75" s="34">
        <f>I76+I77+I78+I84+I85+I89+I92+I95</f>
        <v>2899678861</v>
      </c>
    </row>
    <row r="76" spans="1:9" ht="12.75" customHeight="1" x14ac:dyDescent="0.2">
      <c r="A76" s="313" t="s">
        <v>117</v>
      </c>
      <c r="B76" s="313"/>
      <c r="C76" s="313"/>
      <c r="D76" s="313"/>
      <c r="E76" s="313"/>
      <c r="F76" s="313"/>
      <c r="G76" s="15">
        <v>68</v>
      </c>
      <c r="H76" s="33">
        <v>1672021210</v>
      </c>
      <c r="I76" s="33">
        <v>1672021210</v>
      </c>
    </row>
    <row r="77" spans="1:9" ht="12.75" customHeight="1" x14ac:dyDescent="0.2">
      <c r="A77" s="313" t="s">
        <v>118</v>
      </c>
      <c r="B77" s="313"/>
      <c r="C77" s="313"/>
      <c r="D77" s="313"/>
      <c r="E77" s="313"/>
      <c r="F77" s="313"/>
      <c r="G77" s="15">
        <v>69</v>
      </c>
      <c r="H77" s="33">
        <v>5223432</v>
      </c>
      <c r="I77" s="33">
        <v>5223432</v>
      </c>
    </row>
    <row r="78" spans="1:9" ht="12.75" customHeight="1" x14ac:dyDescent="0.2">
      <c r="A78" s="317" t="s">
        <v>119</v>
      </c>
      <c r="B78" s="317"/>
      <c r="C78" s="317"/>
      <c r="D78" s="317"/>
      <c r="E78" s="317"/>
      <c r="F78" s="317"/>
      <c r="G78" s="16">
        <v>70</v>
      </c>
      <c r="H78" s="34">
        <f>SUM(H79:H83)</f>
        <v>95998078</v>
      </c>
      <c r="I78" s="34">
        <f>SUM(I79:I83)</f>
        <v>98036014</v>
      </c>
    </row>
    <row r="79" spans="1:9" ht="12.75" customHeight="1" x14ac:dyDescent="0.2">
      <c r="A79" s="313" t="s">
        <v>120</v>
      </c>
      <c r="B79" s="313"/>
      <c r="C79" s="313"/>
      <c r="D79" s="313"/>
      <c r="E79" s="313"/>
      <c r="F79" s="313"/>
      <c r="G79" s="15">
        <v>71</v>
      </c>
      <c r="H79" s="33">
        <v>83601061</v>
      </c>
      <c r="I79" s="33">
        <v>83601061</v>
      </c>
    </row>
    <row r="80" spans="1:9" ht="12.75" customHeight="1" x14ac:dyDescent="0.2">
      <c r="A80" s="313" t="s">
        <v>121</v>
      </c>
      <c r="B80" s="313"/>
      <c r="C80" s="313"/>
      <c r="D80" s="313"/>
      <c r="E80" s="313"/>
      <c r="F80" s="313"/>
      <c r="G80" s="15">
        <v>72</v>
      </c>
      <c r="H80" s="33">
        <v>136815284</v>
      </c>
      <c r="I80" s="33">
        <v>136815284</v>
      </c>
    </row>
    <row r="81" spans="1:9" ht="12.75" customHeight="1" x14ac:dyDescent="0.2">
      <c r="A81" s="313" t="s">
        <v>122</v>
      </c>
      <c r="B81" s="313"/>
      <c r="C81" s="313"/>
      <c r="D81" s="313"/>
      <c r="E81" s="313"/>
      <c r="F81" s="313"/>
      <c r="G81" s="15">
        <v>73</v>
      </c>
      <c r="H81" s="33">
        <v>-124418267</v>
      </c>
      <c r="I81" s="33">
        <v>-124418267</v>
      </c>
    </row>
    <row r="82" spans="1:9" ht="12.75" customHeight="1" x14ac:dyDescent="0.2">
      <c r="A82" s="313" t="s">
        <v>123</v>
      </c>
      <c r="B82" s="313"/>
      <c r="C82" s="313"/>
      <c r="D82" s="313"/>
      <c r="E82" s="313"/>
      <c r="F82" s="313"/>
      <c r="G82" s="15">
        <v>74</v>
      </c>
      <c r="H82" s="33">
        <v>0</v>
      </c>
      <c r="I82" s="33">
        <v>0</v>
      </c>
    </row>
    <row r="83" spans="1:9" ht="12.75" customHeight="1" x14ac:dyDescent="0.2">
      <c r="A83" s="313" t="s">
        <v>124</v>
      </c>
      <c r="B83" s="313"/>
      <c r="C83" s="313"/>
      <c r="D83" s="313"/>
      <c r="E83" s="313"/>
      <c r="F83" s="313"/>
      <c r="G83" s="15">
        <v>75</v>
      </c>
      <c r="H83" s="33">
        <v>0</v>
      </c>
      <c r="I83" s="33">
        <v>2037936</v>
      </c>
    </row>
    <row r="84" spans="1:9" ht="12.75" customHeight="1" x14ac:dyDescent="0.2">
      <c r="A84" s="316" t="s">
        <v>125</v>
      </c>
      <c r="B84" s="316"/>
      <c r="C84" s="316"/>
      <c r="D84" s="316"/>
      <c r="E84" s="316"/>
      <c r="F84" s="316"/>
      <c r="G84" s="118">
        <v>76</v>
      </c>
      <c r="H84" s="33">
        <v>0</v>
      </c>
      <c r="I84" s="119">
        <v>0</v>
      </c>
    </row>
    <row r="85" spans="1:9" ht="12.75" customHeight="1" x14ac:dyDescent="0.2">
      <c r="A85" s="317" t="s">
        <v>126</v>
      </c>
      <c r="B85" s="317"/>
      <c r="C85" s="317"/>
      <c r="D85" s="317"/>
      <c r="E85" s="317"/>
      <c r="F85" s="317"/>
      <c r="G85" s="16">
        <v>77</v>
      </c>
      <c r="H85" s="34">
        <f>H86+H87+H88</f>
        <v>61474</v>
      </c>
      <c r="I85" s="34">
        <f>I86+I87+I88</f>
        <v>5858</v>
      </c>
    </row>
    <row r="86" spans="1:9" ht="12.75" customHeight="1" x14ac:dyDescent="0.2">
      <c r="A86" s="313" t="s">
        <v>127</v>
      </c>
      <c r="B86" s="313"/>
      <c r="C86" s="313"/>
      <c r="D86" s="313"/>
      <c r="E86" s="313"/>
      <c r="F86" s="313"/>
      <c r="G86" s="15">
        <v>78</v>
      </c>
      <c r="H86" s="33">
        <v>61474</v>
      </c>
      <c r="I86" s="33">
        <v>5858</v>
      </c>
    </row>
    <row r="87" spans="1:9" ht="12.75" customHeight="1" x14ac:dyDescent="0.2">
      <c r="A87" s="313" t="s">
        <v>128</v>
      </c>
      <c r="B87" s="313"/>
      <c r="C87" s="313"/>
      <c r="D87" s="313"/>
      <c r="E87" s="313"/>
      <c r="F87" s="313"/>
      <c r="G87" s="15">
        <v>79</v>
      </c>
      <c r="H87" s="33">
        <v>0</v>
      </c>
      <c r="I87" s="33">
        <v>0</v>
      </c>
    </row>
    <row r="88" spans="1:9" ht="12.75" customHeight="1" x14ac:dyDescent="0.2">
      <c r="A88" s="313" t="s">
        <v>129</v>
      </c>
      <c r="B88" s="313"/>
      <c r="C88" s="313"/>
      <c r="D88" s="313"/>
      <c r="E88" s="313"/>
      <c r="F88" s="313"/>
      <c r="G88" s="15">
        <v>80</v>
      </c>
      <c r="H88" s="33">
        <v>0</v>
      </c>
      <c r="I88" s="33">
        <v>0</v>
      </c>
    </row>
    <row r="89" spans="1:9" ht="24" customHeight="1" x14ac:dyDescent="0.2">
      <c r="A89" s="317" t="s">
        <v>130</v>
      </c>
      <c r="B89" s="317"/>
      <c r="C89" s="317"/>
      <c r="D89" s="317"/>
      <c r="E89" s="317"/>
      <c r="F89" s="317"/>
      <c r="G89" s="16">
        <v>81</v>
      </c>
      <c r="H89" s="34">
        <f>H90-H91</f>
        <v>430206412</v>
      </c>
      <c r="I89" s="34">
        <f>I90-I91</f>
        <v>714742352</v>
      </c>
    </row>
    <row r="90" spans="1:9" ht="12.75" customHeight="1" x14ac:dyDescent="0.2">
      <c r="A90" s="313" t="s">
        <v>131</v>
      </c>
      <c r="B90" s="313"/>
      <c r="C90" s="313"/>
      <c r="D90" s="313"/>
      <c r="E90" s="313"/>
      <c r="F90" s="313"/>
      <c r="G90" s="15">
        <v>82</v>
      </c>
      <c r="H90" s="33">
        <v>430206412</v>
      </c>
      <c r="I90" s="33">
        <v>714742352</v>
      </c>
    </row>
    <row r="91" spans="1:9" ht="12.75" customHeight="1" x14ac:dyDescent="0.2">
      <c r="A91" s="313" t="s">
        <v>132</v>
      </c>
      <c r="B91" s="313"/>
      <c r="C91" s="313"/>
      <c r="D91" s="313"/>
      <c r="E91" s="313"/>
      <c r="F91" s="313"/>
      <c r="G91" s="15">
        <v>83</v>
      </c>
      <c r="H91" s="33">
        <v>0</v>
      </c>
      <c r="I91" s="33">
        <v>0</v>
      </c>
    </row>
    <row r="92" spans="1:9" ht="12.75" customHeight="1" x14ac:dyDescent="0.2">
      <c r="A92" s="317" t="s">
        <v>133</v>
      </c>
      <c r="B92" s="317"/>
      <c r="C92" s="317"/>
      <c r="D92" s="317"/>
      <c r="E92" s="317"/>
      <c r="F92" s="317"/>
      <c r="G92" s="16">
        <v>84</v>
      </c>
      <c r="H92" s="34">
        <f>H93-H94</f>
        <v>284535940</v>
      </c>
      <c r="I92" s="34">
        <f>I93-I94</f>
        <v>-298752759</v>
      </c>
    </row>
    <row r="93" spans="1:9" ht="12.75" customHeight="1" x14ac:dyDescent="0.2">
      <c r="A93" s="313" t="s">
        <v>134</v>
      </c>
      <c r="B93" s="313"/>
      <c r="C93" s="313"/>
      <c r="D93" s="313"/>
      <c r="E93" s="313"/>
      <c r="F93" s="313"/>
      <c r="G93" s="15">
        <v>85</v>
      </c>
      <c r="H93" s="33">
        <v>284535940</v>
      </c>
      <c r="I93" s="33"/>
    </row>
    <row r="94" spans="1:9" ht="12.75" customHeight="1" x14ac:dyDescent="0.2">
      <c r="A94" s="313" t="s">
        <v>135</v>
      </c>
      <c r="B94" s="313"/>
      <c r="C94" s="313"/>
      <c r="D94" s="313"/>
      <c r="E94" s="313"/>
      <c r="F94" s="313"/>
      <c r="G94" s="15">
        <v>86</v>
      </c>
      <c r="H94" s="33">
        <v>0</v>
      </c>
      <c r="I94" s="33">
        <v>298752759</v>
      </c>
    </row>
    <row r="95" spans="1:9" ht="12.75" customHeight="1" x14ac:dyDescent="0.2">
      <c r="A95" s="313" t="s">
        <v>136</v>
      </c>
      <c r="B95" s="313"/>
      <c r="C95" s="313"/>
      <c r="D95" s="313"/>
      <c r="E95" s="313"/>
      <c r="F95" s="313"/>
      <c r="G95" s="15">
        <v>87</v>
      </c>
      <c r="H95" s="33">
        <v>731023213</v>
      </c>
      <c r="I95" s="33">
        <v>708402754</v>
      </c>
    </row>
    <row r="96" spans="1:9" ht="12.75" customHeight="1" x14ac:dyDescent="0.2">
      <c r="A96" s="315" t="s">
        <v>137</v>
      </c>
      <c r="B96" s="315"/>
      <c r="C96" s="315"/>
      <c r="D96" s="315"/>
      <c r="E96" s="315"/>
      <c r="F96" s="315"/>
      <c r="G96" s="16">
        <v>88</v>
      </c>
      <c r="H96" s="34">
        <f>SUM(H97:H102)</f>
        <v>125529523</v>
      </c>
      <c r="I96" s="34">
        <f>SUM(I97:I102)</f>
        <v>128880214</v>
      </c>
    </row>
    <row r="97" spans="1:9" ht="31.9" customHeight="1" x14ac:dyDescent="0.2">
      <c r="A97" s="313" t="s">
        <v>138</v>
      </c>
      <c r="B97" s="313"/>
      <c r="C97" s="313"/>
      <c r="D97" s="313"/>
      <c r="E97" s="313"/>
      <c r="F97" s="313"/>
      <c r="G97" s="15">
        <v>89</v>
      </c>
      <c r="H97" s="33">
        <v>13875517</v>
      </c>
      <c r="I97" s="33">
        <v>13875517</v>
      </c>
    </row>
    <row r="98" spans="1:9" ht="12.75" customHeight="1" x14ac:dyDescent="0.2">
      <c r="A98" s="313" t="s">
        <v>139</v>
      </c>
      <c r="B98" s="313"/>
      <c r="C98" s="313"/>
      <c r="D98" s="313"/>
      <c r="E98" s="313"/>
      <c r="F98" s="313"/>
      <c r="G98" s="15">
        <v>90</v>
      </c>
      <c r="H98" s="33">
        <v>0</v>
      </c>
      <c r="I98" s="33">
        <v>0</v>
      </c>
    </row>
    <row r="99" spans="1:9" ht="12.75" customHeight="1" x14ac:dyDescent="0.2">
      <c r="A99" s="313" t="s">
        <v>140</v>
      </c>
      <c r="B99" s="313"/>
      <c r="C99" s="313"/>
      <c r="D99" s="313"/>
      <c r="E99" s="313"/>
      <c r="F99" s="313"/>
      <c r="G99" s="15">
        <v>91</v>
      </c>
      <c r="H99" s="33">
        <v>51607209</v>
      </c>
      <c r="I99" s="33">
        <v>51500076</v>
      </c>
    </row>
    <row r="100" spans="1:9" ht="12.75" customHeight="1" x14ac:dyDescent="0.2">
      <c r="A100" s="313" t="s">
        <v>141</v>
      </c>
      <c r="B100" s="313"/>
      <c r="C100" s="313"/>
      <c r="D100" s="313"/>
      <c r="E100" s="313"/>
      <c r="F100" s="313"/>
      <c r="G100" s="15">
        <v>92</v>
      </c>
      <c r="H100" s="33">
        <v>0</v>
      </c>
      <c r="I100" s="33">
        <v>0</v>
      </c>
    </row>
    <row r="101" spans="1:9" ht="12.75" customHeight="1" x14ac:dyDescent="0.2">
      <c r="A101" s="313" t="s">
        <v>142</v>
      </c>
      <c r="B101" s="313"/>
      <c r="C101" s="313"/>
      <c r="D101" s="313"/>
      <c r="E101" s="313"/>
      <c r="F101" s="313"/>
      <c r="G101" s="15">
        <v>93</v>
      </c>
      <c r="H101" s="33">
        <v>0</v>
      </c>
      <c r="I101" s="33">
        <v>0</v>
      </c>
    </row>
    <row r="102" spans="1:9" ht="12.75" customHeight="1" x14ac:dyDescent="0.2">
      <c r="A102" s="313" t="s">
        <v>143</v>
      </c>
      <c r="B102" s="313"/>
      <c r="C102" s="313"/>
      <c r="D102" s="313"/>
      <c r="E102" s="313"/>
      <c r="F102" s="313"/>
      <c r="G102" s="15">
        <v>94</v>
      </c>
      <c r="H102" s="33">
        <v>60046797</v>
      </c>
      <c r="I102" s="33">
        <v>63504621</v>
      </c>
    </row>
    <row r="103" spans="1:9" ht="12.75" customHeight="1" x14ac:dyDescent="0.2">
      <c r="A103" s="315" t="s">
        <v>144</v>
      </c>
      <c r="B103" s="315"/>
      <c r="C103" s="315"/>
      <c r="D103" s="315"/>
      <c r="E103" s="315"/>
      <c r="F103" s="315"/>
      <c r="G103" s="16">
        <v>95</v>
      </c>
      <c r="H103" s="34">
        <f>SUM(H104:H114)</f>
        <v>2546866358</v>
      </c>
      <c r="I103" s="34">
        <f>SUM(I104:I114)</f>
        <v>2981554200</v>
      </c>
    </row>
    <row r="104" spans="1:9" ht="12.75" customHeight="1" x14ac:dyDescent="0.2">
      <c r="A104" s="313" t="s">
        <v>145</v>
      </c>
      <c r="B104" s="313"/>
      <c r="C104" s="313"/>
      <c r="D104" s="313"/>
      <c r="E104" s="313"/>
      <c r="F104" s="313"/>
      <c r="G104" s="15">
        <v>96</v>
      </c>
      <c r="H104" s="33">
        <v>0</v>
      </c>
      <c r="I104" s="33">
        <v>0</v>
      </c>
    </row>
    <row r="105" spans="1:9" ht="24.6" customHeight="1" x14ac:dyDescent="0.2">
      <c r="A105" s="313" t="s">
        <v>146</v>
      </c>
      <c r="B105" s="313"/>
      <c r="C105" s="313"/>
      <c r="D105" s="313"/>
      <c r="E105" s="313"/>
      <c r="F105" s="313"/>
      <c r="G105" s="15">
        <v>97</v>
      </c>
      <c r="H105" s="33">
        <v>0</v>
      </c>
      <c r="I105" s="33">
        <v>0</v>
      </c>
    </row>
    <row r="106" spans="1:9" ht="12.75" customHeight="1" x14ac:dyDescent="0.2">
      <c r="A106" s="313" t="s">
        <v>147</v>
      </c>
      <c r="B106" s="313"/>
      <c r="C106" s="313"/>
      <c r="D106" s="313"/>
      <c r="E106" s="313"/>
      <c r="F106" s="313"/>
      <c r="G106" s="15">
        <v>98</v>
      </c>
      <c r="H106" s="33">
        <v>0</v>
      </c>
      <c r="I106" s="33">
        <v>0</v>
      </c>
    </row>
    <row r="107" spans="1:9" ht="21.6" customHeight="1" x14ac:dyDescent="0.2">
      <c r="A107" s="313" t="s">
        <v>148</v>
      </c>
      <c r="B107" s="313"/>
      <c r="C107" s="313"/>
      <c r="D107" s="313"/>
      <c r="E107" s="313"/>
      <c r="F107" s="313"/>
      <c r="G107" s="15">
        <v>99</v>
      </c>
      <c r="H107" s="33">
        <v>0</v>
      </c>
      <c r="I107" s="33">
        <v>0</v>
      </c>
    </row>
    <row r="108" spans="1:9" ht="12.75" customHeight="1" x14ac:dyDescent="0.2">
      <c r="A108" s="313" t="s">
        <v>149</v>
      </c>
      <c r="B108" s="313"/>
      <c r="C108" s="313"/>
      <c r="D108" s="313"/>
      <c r="E108" s="313"/>
      <c r="F108" s="313"/>
      <c r="G108" s="15">
        <v>100</v>
      </c>
      <c r="H108" s="33">
        <v>2652000</v>
      </c>
      <c r="I108" s="33">
        <v>2652000</v>
      </c>
    </row>
    <row r="109" spans="1:9" ht="12.75" customHeight="1" x14ac:dyDescent="0.2">
      <c r="A109" s="313" t="s">
        <v>150</v>
      </c>
      <c r="B109" s="313"/>
      <c r="C109" s="313"/>
      <c r="D109" s="313"/>
      <c r="E109" s="313"/>
      <c r="F109" s="313"/>
      <c r="G109" s="15">
        <v>101</v>
      </c>
      <c r="H109" s="33">
        <v>2443662677</v>
      </c>
      <c r="I109" s="33">
        <v>2876799244</v>
      </c>
    </row>
    <row r="110" spans="1:9" ht="12.75" customHeight="1" x14ac:dyDescent="0.2">
      <c r="A110" s="313" t="s">
        <v>151</v>
      </c>
      <c r="B110" s="313"/>
      <c r="C110" s="313"/>
      <c r="D110" s="313"/>
      <c r="E110" s="313"/>
      <c r="F110" s="313"/>
      <c r="G110" s="15">
        <v>102</v>
      </c>
      <c r="H110" s="33">
        <v>0</v>
      </c>
      <c r="I110" s="33">
        <v>0</v>
      </c>
    </row>
    <row r="111" spans="1:9" ht="12.75" customHeight="1" x14ac:dyDescent="0.2">
      <c r="A111" s="313" t="s">
        <v>152</v>
      </c>
      <c r="B111" s="313"/>
      <c r="C111" s="313"/>
      <c r="D111" s="313"/>
      <c r="E111" s="313"/>
      <c r="F111" s="313"/>
      <c r="G111" s="15">
        <v>103</v>
      </c>
      <c r="H111" s="33">
        <v>0</v>
      </c>
      <c r="I111" s="33">
        <v>0</v>
      </c>
    </row>
    <row r="112" spans="1:9" ht="12.75" customHeight="1" x14ac:dyDescent="0.2">
      <c r="A112" s="313" t="s">
        <v>153</v>
      </c>
      <c r="B112" s="313"/>
      <c r="C112" s="313"/>
      <c r="D112" s="313"/>
      <c r="E112" s="313"/>
      <c r="F112" s="313"/>
      <c r="G112" s="15">
        <v>104</v>
      </c>
      <c r="H112" s="33">
        <v>0</v>
      </c>
      <c r="I112" s="33">
        <v>0</v>
      </c>
    </row>
    <row r="113" spans="1:9" ht="12.75" customHeight="1" x14ac:dyDescent="0.2">
      <c r="A113" s="313" t="s">
        <v>154</v>
      </c>
      <c r="B113" s="313"/>
      <c r="C113" s="313"/>
      <c r="D113" s="313"/>
      <c r="E113" s="313"/>
      <c r="F113" s="313"/>
      <c r="G113" s="15">
        <v>105</v>
      </c>
      <c r="H113" s="33">
        <v>37505640</v>
      </c>
      <c r="I113" s="33">
        <v>41423944</v>
      </c>
    </row>
    <row r="114" spans="1:9" ht="12.75" customHeight="1" x14ac:dyDescent="0.2">
      <c r="A114" s="313" t="s">
        <v>155</v>
      </c>
      <c r="B114" s="313"/>
      <c r="C114" s="313"/>
      <c r="D114" s="313"/>
      <c r="E114" s="313"/>
      <c r="F114" s="313"/>
      <c r="G114" s="15">
        <v>106</v>
      </c>
      <c r="H114" s="33">
        <v>63046041</v>
      </c>
      <c r="I114" s="33">
        <v>60679012</v>
      </c>
    </row>
    <row r="115" spans="1:9" ht="12.75" customHeight="1" x14ac:dyDescent="0.2">
      <c r="A115" s="315" t="s">
        <v>156</v>
      </c>
      <c r="B115" s="315"/>
      <c r="C115" s="315"/>
      <c r="D115" s="315"/>
      <c r="E115" s="315"/>
      <c r="F115" s="315"/>
      <c r="G115" s="16">
        <v>107</v>
      </c>
      <c r="H115" s="34">
        <f>SUM(H116:H129)</f>
        <v>526341998</v>
      </c>
      <c r="I115" s="34">
        <f>SUM(I116:I129)</f>
        <v>746448066</v>
      </c>
    </row>
    <row r="116" spans="1:9" ht="12.75" customHeight="1" x14ac:dyDescent="0.2">
      <c r="A116" s="313" t="s">
        <v>157</v>
      </c>
      <c r="B116" s="313"/>
      <c r="C116" s="313"/>
      <c r="D116" s="313"/>
      <c r="E116" s="313"/>
      <c r="F116" s="313"/>
      <c r="G116" s="15">
        <v>108</v>
      </c>
      <c r="H116" s="33">
        <v>23725</v>
      </c>
      <c r="I116" s="33">
        <v>0</v>
      </c>
    </row>
    <row r="117" spans="1:9" ht="22.35" customHeight="1" x14ac:dyDescent="0.2">
      <c r="A117" s="313" t="s">
        <v>158</v>
      </c>
      <c r="B117" s="313"/>
      <c r="C117" s="313"/>
      <c r="D117" s="313"/>
      <c r="E117" s="313"/>
      <c r="F117" s="313"/>
      <c r="G117" s="15">
        <v>109</v>
      </c>
      <c r="H117" s="33">
        <v>0</v>
      </c>
      <c r="I117" s="33">
        <v>0</v>
      </c>
    </row>
    <row r="118" spans="1:9" ht="12.75" customHeight="1" x14ac:dyDescent="0.2">
      <c r="A118" s="313" t="s">
        <v>159</v>
      </c>
      <c r="B118" s="313"/>
      <c r="C118" s="313"/>
      <c r="D118" s="313"/>
      <c r="E118" s="313"/>
      <c r="F118" s="313"/>
      <c r="G118" s="15">
        <v>110</v>
      </c>
      <c r="H118" s="33">
        <v>0</v>
      </c>
      <c r="I118" s="33">
        <v>0</v>
      </c>
    </row>
    <row r="119" spans="1:9" ht="23.45" customHeight="1" x14ac:dyDescent="0.2">
      <c r="A119" s="313" t="s">
        <v>160</v>
      </c>
      <c r="B119" s="313"/>
      <c r="C119" s="313"/>
      <c r="D119" s="313"/>
      <c r="E119" s="313"/>
      <c r="F119" s="313"/>
      <c r="G119" s="15">
        <v>111</v>
      </c>
      <c r="H119" s="33">
        <v>0</v>
      </c>
      <c r="I119" s="33">
        <v>0</v>
      </c>
    </row>
    <row r="120" spans="1:9" ht="12.75" customHeight="1" x14ac:dyDescent="0.2">
      <c r="A120" s="313" t="s">
        <v>161</v>
      </c>
      <c r="B120" s="313"/>
      <c r="C120" s="313"/>
      <c r="D120" s="313"/>
      <c r="E120" s="313"/>
      <c r="F120" s="313"/>
      <c r="G120" s="15">
        <v>112</v>
      </c>
      <c r="H120" s="33">
        <v>2755000</v>
      </c>
      <c r="I120" s="33">
        <v>2703500</v>
      </c>
    </row>
    <row r="121" spans="1:9" ht="12.75" customHeight="1" x14ac:dyDescent="0.2">
      <c r="A121" s="313" t="s">
        <v>162</v>
      </c>
      <c r="B121" s="313"/>
      <c r="C121" s="313"/>
      <c r="D121" s="313"/>
      <c r="E121" s="313"/>
      <c r="F121" s="313"/>
      <c r="G121" s="15">
        <v>113</v>
      </c>
      <c r="H121" s="33">
        <v>285262246</v>
      </c>
      <c r="I121" s="33">
        <v>362042710</v>
      </c>
    </row>
    <row r="122" spans="1:9" ht="12.75" customHeight="1" x14ac:dyDescent="0.2">
      <c r="A122" s="313" t="s">
        <v>163</v>
      </c>
      <c r="B122" s="313"/>
      <c r="C122" s="313"/>
      <c r="D122" s="313"/>
      <c r="E122" s="313"/>
      <c r="F122" s="313"/>
      <c r="G122" s="15">
        <v>114</v>
      </c>
      <c r="H122" s="33">
        <v>38363694</v>
      </c>
      <c r="I122" s="33">
        <v>154927934</v>
      </c>
    </row>
    <row r="123" spans="1:9" ht="12.75" customHeight="1" x14ac:dyDescent="0.2">
      <c r="A123" s="313" t="s">
        <v>164</v>
      </c>
      <c r="B123" s="313"/>
      <c r="C123" s="313"/>
      <c r="D123" s="313"/>
      <c r="E123" s="313"/>
      <c r="F123" s="313"/>
      <c r="G123" s="15">
        <v>115</v>
      </c>
      <c r="H123" s="33">
        <v>145722270</v>
      </c>
      <c r="I123" s="33">
        <v>132871840</v>
      </c>
    </row>
    <row r="124" spans="1:9" x14ac:dyDescent="0.2">
      <c r="A124" s="313" t="s">
        <v>165</v>
      </c>
      <c r="B124" s="313"/>
      <c r="C124" s="313"/>
      <c r="D124" s="313"/>
      <c r="E124" s="313"/>
      <c r="F124" s="313"/>
      <c r="G124" s="15">
        <v>116</v>
      </c>
      <c r="H124" s="33">
        <v>0</v>
      </c>
      <c r="I124" s="33">
        <v>0</v>
      </c>
    </row>
    <row r="125" spans="1:9" x14ac:dyDescent="0.2">
      <c r="A125" s="313" t="s">
        <v>166</v>
      </c>
      <c r="B125" s="313"/>
      <c r="C125" s="313"/>
      <c r="D125" s="313"/>
      <c r="E125" s="313"/>
      <c r="F125" s="313"/>
      <c r="G125" s="15">
        <v>117</v>
      </c>
      <c r="H125" s="33">
        <v>29133042</v>
      </c>
      <c r="I125" s="33">
        <v>28724418</v>
      </c>
    </row>
    <row r="126" spans="1:9" x14ac:dyDescent="0.2">
      <c r="A126" s="313" t="s">
        <v>167</v>
      </c>
      <c r="B126" s="313"/>
      <c r="C126" s="313"/>
      <c r="D126" s="313"/>
      <c r="E126" s="313"/>
      <c r="F126" s="313"/>
      <c r="G126" s="15">
        <v>118</v>
      </c>
      <c r="H126" s="33">
        <v>12309349</v>
      </c>
      <c r="I126" s="33">
        <v>37950328</v>
      </c>
    </row>
    <row r="127" spans="1:9" x14ac:dyDescent="0.2">
      <c r="A127" s="313" t="s">
        <v>168</v>
      </c>
      <c r="B127" s="313"/>
      <c r="C127" s="313"/>
      <c r="D127" s="313"/>
      <c r="E127" s="313"/>
      <c r="F127" s="313"/>
      <c r="G127" s="15">
        <v>119</v>
      </c>
      <c r="H127" s="33">
        <v>389276</v>
      </c>
      <c r="I127" s="33">
        <v>389276</v>
      </c>
    </row>
    <row r="128" spans="1:9" x14ac:dyDescent="0.2">
      <c r="A128" s="313" t="s">
        <v>169</v>
      </c>
      <c r="B128" s="313"/>
      <c r="C128" s="313"/>
      <c r="D128" s="313"/>
      <c r="E128" s="313"/>
      <c r="F128" s="313"/>
      <c r="G128" s="15">
        <v>120</v>
      </c>
      <c r="H128" s="33">
        <v>0</v>
      </c>
      <c r="I128" s="33">
        <v>0</v>
      </c>
    </row>
    <row r="129" spans="1:9" x14ac:dyDescent="0.2">
      <c r="A129" s="313" t="s">
        <v>170</v>
      </c>
      <c r="B129" s="313"/>
      <c r="C129" s="313"/>
      <c r="D129" s="313"/>
      <c r="E129" s="313"/>
      <c r="F129" s="313"/>
      <c r="G129" s="15">
        <v>121</v>
      </c>
      <c r="H129" s="33">
        <v>12383396</v>
      </c>
      <c r="I129" s="33">
        <v>26838060</v>
      </c>
    </row>
    <row r="130" spans="1:9" ht="22.35" customHeight="1" x14ac:dyDescent="0.2">
      <c r="A130" s="314" t="s">
        <v>171</v>
      </c>
      <c r="B130" s="314"/>
      <c r="C130" s="314"/>
      <c r="D130" s="314"/>
      <c r="E130" s="314"/>
      <c r="F130" s="314"/>
      <c r="G130" s="15">
        <v>122</v>
      </c>
      <c r="H130" s="33">
        <v>77494945</v>
      </c>
      <c r="I130" s="33">
        <v>55497544</v>
      </c>
    </row>
    <row r="131" spans="1:9" x14ac:dyDescent="0.2">
      <c r="A131" s="315" t="s">
        <v>172</v>
      </c>
      <c r="B131" s="315"/>
      <c r="C131" s="315"/>
      <c r="D131" s="315"/>
      <c r="E131" s="315"/>
      <c r="F131" s="315"/>
      <c r="G131" s="16">
        <v>123</v>
      </c>
      <c r="H131" s="34">
        <f>H75+H96+H103+H115+H130</f>
        <v>6495302583</v>
      </c>
      <c r="I131" s="34">
        <f>I75+I96+I103+I115+I130</f>
        <v>6812058885</v>
      </c>
    </row>
    <row r="132" spans="1:9" x14ac:dyDescent="0.2">
      <c r="A132" s="314" t="s">
        <v>173</v>
      </c>
      <c r="B132" s="314"/>
      <c r="C132" s="314"/>
      <c r="D132" s="314"/>
      <c r="E132" s="314"/>
      <c r="F132" s="314"/>
      <c r="G132" s="15">
        <v>124</v>
      </c>
      <c r="H132" s="130">
        <v>54355927</v>
      </c>
      <c r="I132" s="33">
        <v>54296826</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9" zoomScaleNormal="100" zoomScaleSheetLayoutView="110" workbookViewId="0">
      <selection activeCell="M86" sqref="M86"/>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48" t="s">
        <v>174</v>
      </c>
      <c r="B1" s="321"/>
      <c r="C1" s="321"/>
      <c r="D1" s="321"/>
      <c r="E1" s="321"/>
      <c r="F1" s="321"/>
      <c r="G1" s="321"/>
      <c r="H1" s="321"/>
      <c r="I1" s="321"/>
    </row>
    <row r="2" spans="1:11" x14ac:dyDescent="0.2">
      <c r="A2" s="347" t="s">
        <v>562</v>
      </c>
      <c r="B2" s="323"/>
      <c r="C2" s="323"/>
      <c r="D2" s="323"/>
      <c r="E2" s="323"/>
      <c r="F2" s="323"/>
      <c r="G2" s="323"/>
      <c r="H2" s="323"/>
      <c r="I2" s="323"/>
      <c r="J2" s="124"/>
      <c r="K2" s="124"/>
    </row>
    <row r="3" spans="1:11" x14ac:dyDescent="0.2">
      <c r="A3" s="352" t="s">
        <v>175</v>
      </c>
      <c r="B3" s="353"/>
      <c r="C3" s="353"/>
      <c r="D3" s="353"/>
      <c r="E3" s="353"/>
      <c r="F3" s="353"/>
      <c r="G3" s="353"/>
      <c r="H3" s="353"/>
      <c r="I3" s="353"/>
      <c r="J3" s="354"/>
      <c r="K3" s="354"/>
    </row>
    <row r="4" spans="1:11" x14ac:dyDescent="0.2">
      <c r="A4" s="355" t="s">
        <v>527</v>
      </c>
      <c r="B4" s="356"/>
      <c r="C4" s="356"/>
      <c r="D4" s="356"/>
      <c r="E4" s="356"/>
      <c r="F4" s="356"/>
      <c r="G4" s="356"/>
      <c r="H4" s="356"/>
      <c r="I4" s="356"/>
      <c r="J4" s="357"/>
      <c r="K4" s="357"/>
    </row>
    <row r="5" spans="1:11" ht="22.35" customHeight="1" x14ac:dyDescent="0.2">
      <c r="A5" s="349" t="s">
        <v>176</v>
      </c>
      <c r="B5" s="332"/>
      <c r="C5" s="332"/>
      <c r="D5" s="332"/>
      <c r="E5" s="332"/>
      <c r="F5" s="332"/>
      <c r="G5" s="349" t="s">
        <v>177</v>
      </c>
      <c r="H5" s="350" t="s">
        <v>178</v>
      </c>
      <c r="I5" s="351"/>
      <c r="J5" s="350" t="s">
        <v>179</v>
      </c>
      <c r="K5" s="351"/>
    </row>
    <row r="6" spans="1:11" x14ac:dyDescent="0.2">
      <c r="A6" s="332"/>
      <c r="B6" s="332"/>
      <c r="C6" s="332"/>
      <c r="D6" s="332"/>
      <c r="E6" s="332"/>
      <c r="F6" s="332"/>
      <c r="G6" s="332"/>
      <c r="H6" s="19" t="s">
        <v>180</v>
      </c>
      <c r="I6" s="19" t="s">
        <v>181</v>
      </c>
      <c r="J6" s="19" t="s">
        <v>182</v>
      </c>
      <c r="K6" s="19" t="s">
        <v>183</v>
      </c>
    </row>
    <row r="7" spans="1:11" x14ac:dyDescent="0.2">
      <c r="A7" s="358">
        <v>1</v>
      </c>
      <c r="B7" s="330"/>
      <c r="C7" s="330"/>
      <c r="D7" s="330"/>
      <c r="E7" s="330"/>
      <c r="F7" s="330"/>
      <c r="G7" s="18">
        <v>2</v>
      </c>
      <c r="H7" s="19">
        <v>3</v>
      </c>
      <c r="I7" s="19">
        <v>4</v>
      </c>
      <c r="J7" s="19">
        <v>5</v>
      </c>
      <c r="K7" s="19">
        <v>6</v>
      </c>
    </row>
    <row r="8" spans="1:11" x14ac:dyDescent="0.2">
      <c r="A8" s="341" t="s">
        <v>184</v>
      </c>
      <c r="B8" s="341"/>
      <c r="C8" s="341"/>
      <c r="D8" s="341"/>
      <c r="E8" s="341"/>
      <c r="F8" s="341"/>
      <c r="G8" s="20">
        <v>125</v>
      </c>
      <c r="H8" s="37">
        <f>SUM(H9:H13)</f>
        <v>676583931</v>
      </c>
      <c r="I8" s="37">
        <f>SUM(I9:I13)</f>
        <v>626496710</v>
      </c>
      <c r="J8" s="37">
        <f>SUM(J9:J13)</f>
        <v>124199713</v>
      </c>
      <c r="K8" s="37">
        <f>SUM(K9:K13)</f>
        <v>79219663</v>
      </c>
    </row>
    <row r="9" spans="1:11" x14ac:dyDescent="0.2">
      <c r="A9" s="313" t="s">
        <v>185</v>
      </c>
      <c r="B9" s="313"/>
      <c r="C9" s="313"/>
      <c r="D9" s="313"/>
      <c r="E9" s="313"/>
      <c r="F9" s="313"/>
      <c r="G9" s="15">
        <v>126</v>
      </c>
      <c r="H9" s="33">
        <v>0</v>
      </c>
      <c r="I9" s="33">
        <v>0</v>
      </c>
      <c r="J9" s="33">
        <v>0</v>
      </c>
      <c r="K9" s="33">
        <v>0</v>
      </c>
    </row>
    <row r="10" spans="1:11" x14ac:dyDescent="0.2">
      <c r="A10" s="313" t="s">
        <v>186</v>
      </c>
      <c r="B10" s="313"/>
      <c r="C10" s="313"/>
      <c r="D10" s="313"/>
      <c r="E10" s="313"/>
      <c r="F10" s="313"/>
      <c r="G10" s="15">
        <v>127</v>
      </c>
      <c r="H10" s="33">
        <v>662654177</v>
      </c>
      <c r="I10" s="33">
        <v>616482075</v>
      </c>
      <c r="J10" s="33">
        <v>109249000</v>
      </c>
      <c r="K10" s="33">
        <v>67864826</v>
      </c>
    </row>
    <row r="11" spans="1:11" x14ac:dyDescent="0.2">
      <c r="A11" s="313" t="s">
        <v>187</v>
      </c>
      <c r="B11" s="313"/>
      <c r="C11" s="313"/>
      <c r="D11" s="313"/>
      <c r="E11" s="313"/>
      <c r="F11" s="313"/>
      <c r="G11" s="15">
        <v>128</v>
      </c>
      <c r="H11" s="33">
        <v>294476</v>
      </c>
      <c r="I11" s="33">
        <v>101604</v>
      </c>
      <c r="J11" s="33">
        <v>299615</v>
      </c>
      <c r="K11" s="33">
        <v>75210</v>
      </c>
    </row>
    <row r="12" spans="1:11" x14ac:dyDescent="0.2">
      <c r="A12" s="313" t="s">
        <v>188</v>
      </c>
      <c r="B12" s="313"/>
      <c r="C12" s="313"/>
      <c r="D12" s="313"/>
      <c r="E12" s="313"/>
      <c r="F12" s="313"/>
      <c r="G12" s="15">
        <v>129</v>
      </c>
      <c r="H12" s="33">
        <v>0</v>
      </c>
      <c r="I12" s="33">
        <v>0</v>
      </c>
      <c r="J12" s="33">
        <v>0</v>
      </c>
      <c r="K12" s="33">
        <v>0</v>
      </c>
    </row>
    <row r="13" spans="1:11" x14ac:dyDescent="0.2">
      <c r="A13" s="313" t="s">
        <v>189</v>
      </c>
      <c r="B13" s="313"/>
      <c r="C13" s="313"/>
      <c r="D13" s="313"/>
      <c r="E13" s="313"/>
      <c r="F13" s="313"/>
      <c r="G13" s="15">
        <v>130</v>
      </c>
      <c r="H13" s="33">
        <v>13635278</v>
      </c>
      <c r="I13" s="33">
        <v>9913031</v>
      </c>
      <c r="J13" s="33">
        <v>14651098</v>
      </c>
      <c r="K13" s="33">
        <v>11279627</v>
      </c>
    </row>
    <row r="14" spans="1:11" ht="22.35" customHeight="1" x14ac:dyDescent="0.2">
      <c r="A14" s="341" t="s">
        <v>190</v>
      </c>
      <c r="B14" s="341"/>
      <c r="C14" s="341"/>
      <c r="D14" s="341"/>
      <c r="E14" s="341"/>
      <c r="F14" s="341"/>
      <c r="G14" s="20">
        <v>131</v>
      </c>
      <c r="H14" s="37">
        <f>H15+H16+H20+H24+H25+H26+H29+H36</f>
        <v>829616811</v>
      </c>
      <c r="I14" s="37">
        <f>I15+I16+I20+I24+I25+I26+I29+I36</f>
        <v>547781092</v>
      </c>
      <c r="J14" s="37">
        <f>J15+J16+J20+J24+J25+J26+J29+J36</f>
        <v>482563458</v>
      </c>
      <c r="K14" s="37">
        <f>K15+K16+K20+K24+K25+K26+K29+K36</f>
        <v>207406834</v>
      </c>
    </row>
    <row r="15" spans="1:11" x14ac:dyDescent="0.2">
      <c r="A15" s="313" t="s">
        <v>191</v>
      </c>
      <c r="B15" s="313"/>
      <c r="C15" s="313"/>
      <c r="D15" s="313"/>
      <c r="E15" s="313"/>
      <c r="F15" s="313"/>
      <c r="G15" s="15">
        <v>132</v>
      </c>
      <c r="H15" s="33">
        <v>0</v>
      </c>
      <c r="I15" s="33">
        <v>0</v>
      </c>
      <c r="J15" s="33">
        <v>0</v>
      </c>
      <c r="K15" s="33">
        <v>0</v>
      </c>
    </row>
    <row r="16" spans="1:11" x14ac:dyDescent="0.2">
      <c r="A16" s="342" t="s">
        <v>192</v>
      </c>
      <c r="B16" s="342"/>
      <c r="C16" s="342"/>
      <c r="D16" s="342"/>
      <c r="E16" s="342"/>
      <c r="F16" s="342"/>
      <c r="G16" s="20">
        <v>133</v>
      </c>
      <c r="H16" s="37">
        <f>SUM(H17:H19)</f>
        <v>239607323</v>
      </c>
      <c r="I16" s="37">
        <f>SUM(I17:I19)</f>
        <v>190789940</v>
      </c>
      <c r="J16" s="37">
        <f>SUM(J17:J19)</f>
        <v>83160816</v>
      </c>
      <c r="K16" s="37">
        <f>SUM(K17:K19)</f>
        <v>34620101</v>
      </c>
    </row>
    <row r="17" spans="1:11" x14ac:dyDescent="0.2">
      <c r="A17" s="343" t="s">
        <v>193</v>
      </c>
      <c r="B17" s="343"/>
      <c r="C17" s="343"/>
      <c r="D17" s="343"/>
      <c r="E17" s="343"/>
      <c r="F17" s="343"/>
      <c r="G17" s="15">
        <v>134</v>
      </c>
      <c r="H17" s="33">
        <v>152679404</v>
      </c>
      <c r="I17" s="33">
        <v>127081101</v>
      </c>
      <c r="J17" s="33">
        <v>43280412</v>
      </c>
      <c r="K17" s="33">
        <v>20716762</v>
      </c>
    </row>
    <row r="18" spans="1:11" x14ac:dyDescent="0.2">
      <c r="A18" s="343" t="s">
        <v>194</v>
      </c>
      <c r="B18" s="343"/>
      <c r="C18" s="343"/>
      <c r="D18" s="343"/>
      <c r="E18" s="343"/>
      <c r="F18" s="343"/>
      <c r="G18" s="15">
        <v>135</v>
      </c>
      <c r="H18" s="33">
        <v>1213270</v>
      </c>
      <c r="I18" s="33">
        <v>1182985</v>
      </c>
      <c r="J18" s="33">
        <v>452588</v>
      </c>
      <c r="K18" s="33">
        <v>411018</v>
      </c>
    </row>
    <row r="19" spans="1:11" x14ac:dyDescent="0.2">
      <c r="A19" s="343" t="s">
        <v>195</v>
      </c>
      <c r="B19" s="343"/>
      <c r="C19" s="343"/>
      <c r="D19" s="343"/>
      <c r="E19" s="343"/>
      <c r="F19" s="343"/>
      <c r="G19" s="15">
        <v>136</v>
      </c>
      <c r="H19" s="33">
        <v>85714649</v>
      </c>
      <c r="I19" s="33">
        <v>62525854</v>
      </c>
      <c r="J19" s="33">
        <v>39427816</v>
      </c>
      <c r="K19" s="33">
        <v>13492321</v>
      </c>
    </row>
    <row r="20" spans="1:11" x14ac:dyDescent="0.2">
      <c r="A20" s="342" t="s">
        <v>196</v>
      </c>
      <c r="B20" s="342"/>
      <c r="C20" s="342"/>
      <c r="D20" s="342"/>
      <c r="E20" s="342"/>
      <c r="F20" s="342"/>
      <c r="G20" s="20">
        <v>137</v>
      </c>
      <c r="H20" s="37">
        <f>SUM(H21:H23)</f>
        <v>270411581</v>
      </c>
      <c r="I20" s="37">
        <f>SUM(I21:I23)</f>
        <v>189440591</v>
      </c>
      <c r="J20" s="37">
        <f>SUM(J21:J23)</f>
        <v>96996224</v>
      </c>
      <c r="K20" s="37">
        <f>SUM(K21:K23)</f>
        <v>28043671</v>
      </c>
    </row>
    <row r="21" spans="1:11" x14ac:dyDescent="0.2">
      <c r="A21" s="343" t="s">
        <v>197</v>
      </c>
      <c r="B21" s="343"/>
      <c r="C21" s="343"/>
      <c r="D21" s="343"/>
      <c r="E21" s="343"/>
      <c r="F21" s="343"/>
      <c r="G21" s="15">
        <v>138</v>
      </c>
      <c r="H21" s="33">
        <v>165581945</v>
      </c>
      <c r="I21" s="33">
        <v>114834517</v>
      </c>
      <c r="J21" s="33">
        <v>52315616</v>
      </c>
      <c r="K21" s="33">
        <v>7939177</v>
      </c>
    </row>
    <row r="22" spans="1:11" x14ac:dyDescent="0.2">
      <c r="A22" s="343" t="s">
        <v>198</v>
      </c>
      <c r="B22" s="343"/>
      <c r="C22" s="343"/>
      <c r="D22" s="343"/>
      <c r="E22" s="343"/>
      <c r="F22" s="343"/>
      <c r="G22" s="15">
        <v>139</v>
      </c>
      <c r="H22" s="33">
        <v>69778442</v>
      </c>
      <c r="I22" s="33">
        <v>49590255</v>
      </c>
      <c r="J22" s="33">
        <v>29982685</v>
      </c>
      <c r="K22" s="33">
        <v>13972683</v>
      </c>
    </row>
    <row r="23" spans="1:11" x14ac:dyDescent="0.2">
      <c r="A23" s="343" t="s">
        <v>199</v>
      </c>
      <c r="B23" s="343"/>
      <c r="C23" s="343"/>
      <c r="D23" s="343"/>
      <c r="E23" s="343"/>
      <c r="F23" s="343"/>
      <c r="G23" s="15">
        <v>140</v>
      </c>
      <c r="H23" s="33">
        <v>35051194</v>
      </c>
      <c r="I23" s="33">
        <v>25015819</v>
      </c>
      <c r="J23" s="33">
        <v>14697923</v>
      </c>
      <c r="K23" s="33">
        <v>6131811</v>
      </c>
    </row>
    <row r="24" spans="1:11" x14ac:dyDescent="0.2">
      <c r="A24" s="313" t="s">
        <v>200</v>
      </c>
      <c r="B24" s="313"/>
      <c r="C24" s="313"/>
      <c r="D24" s="313"/>
      <c r="E24" s="313"/>
      <c r="F24" s="313"/>
      <c r="G24" s="15">
        <v>141</v>
      </c>
      <c r="H24" s="33">
        <v>237687024</v>
      </c>
      <c r="I24" s="33">
        <v>119684303</v>
      </c>
      <c r="J24" s="33">
        <v>250154456</v>
      </c>
      <c r="K24" s="33">
        <v>124678281</v>
      </c>
    </row>
    <row r="25" spans="1:11" x14ac:dyDescent="0.2">
      <c r="A25" s="313" t="s">
        <v>201</v>
      </c>
      <c r="B25" s="313"/>
      <c r="C25" s="313"/>
      <c r="D25" s="313"/>
      <c r="E25" s="313"/>
      <c r="F25" s="313"/>
      <c r="G25" s="15">
        <v>142</v>
      </c>
      <c r="H25" s="33">
        <v>72750169</v>
      </c>
      <c r="I25" s="33">
        <v>42834267</v>
      </c>
      <c r="J25" s="33">
        <v>48026127</v>
      </c>
      <c r="K25" s="33">
        <v>18785225</v>
      </c>
    </row>
    <row r="26" spans="1:11" x14ac:dyDescent="0.2">
      <c r="A26" s="342" t="s">
        <v>202</v>
      </c>
      <c r="B26" s="342"/>
      <c r="C26" s="342"/>
      <c r="D26" s="342"/>
      <c r="E26" s="342"/>
      <c r="F26" s="342"/>
      <c r="G26" s="20">
        <v>143</v>
      </c>
      <c r="H26" s="37">
        <f>H27+H28</f>
        <v>46435</v>
      </c>
      <c r="I26" s="37">
        <f>I27+I28</f>
        <v>45478</v>
      </c>
      <c r="J26" s="37">
        <f>J27+J28</f>
        <v>274096</v>
      </c>
      <c r="K26" s="37">
        <f>K27+K28</f>
        <v>70288</v>
      </c>
    </row>
    <row r="27" spans="1:11" x14ac:dyDescent="0.2">
      <c r="A27" s="343" t="s">
        <v>203</v>
      </c>
      <c r="B27" s="343"/>
      <c r="C27" s="343"/>
      <c r="D27" s="343"/>
      <c r="E27" s="343"/>
      <c r="F27" s="343"/>
      <c r="G27" s="15">
        <v>144</v>
      </c>
      <c r="H27" s="33">
        <v>0</v>
      </c>
      <c r="I27" s="33">
        <v>0</v>
      </c>
      <c r="J27" s="33">
        <v>0</v>
      </c>
      <c r="K27" s="33">
        <v>0</v>
      </c>
    </row>
    <row r="28" spans="1:11" x14ac:dyDescent="0.2">
      <c r="A28" s="343" t="s">
        <v>204</v>
      </c>
      <c r="B28" s="343"/>
      <c r="C28" s="343"/>
      <c r="D28" s="343"/>
      <c r="E28" s="343"/>
      <c r="F28" s="343"/>
      <c r="G28" s="15">
        <v>145</v>
      </c>
      <c r="H28" s="33">
        <v>46435</v>
      </c>
      <c r="I28" s="33">
        <v>45478</v>
      </c>
      <c r="J28" s="33">
        <v>274096</v>
      </c>
      <c r="K28" s="33">
        <v>70288</v>
      </c>
    </row>
    <row r="29" spans="1:11" x14ac:dyDescent="0.2">
      <c r="A29" s="342" t="s">
        <v>205</v>
      </c>
      <c r="B29" s="342"/>
      <c r="C29" s="342"/>
      <c r="D29" s="342"/>
      <c r="E29" s="342"/>
      <c r="F29" s="342"/>
      <c r="G29" s="20">
        <v>146</v>
      </c>
      <c r="H29" s="37">
        <f>SUM(H30:H35)</f>
        <v>0</v>
      </c>
      <c r="I29" s="37">
        <f>SUM(I30:I35)</f>
        <v>0</v>
      </c>
      <c r="J29" s="37">
        <f>SUM(J30:J35)</f>
        <v>0</v>
      </c>
      <c r="K29" s="37">
        <f>SUM(K30:K35)</f>
        <v>0</v>
      </c>
    </row>
    <row r="30" spans="1:11" x14ac:dyDescent="0.2">
      <c r="A30" s="343" t="s">
        <v>206</v>
      </c>
      <c r="B30" s="343"/>
      <c r="C30" s="343"/>
      <c r="D30" s="343"/>
      <c r="E30" s="343"/>
      <c r="F30" s="343"/>
      <c r="G30" s="15">
        <v>147</v>
      </c>
      <c r="H30" s="33">
        <v>0</v>
      </c>
      <c r="I30" s="33">
        <v>0</v>
      </c>
      <c r="J30" s="33">
        <v>0</v>
      </c>
      <c r="K30" s="33">
        <v>0</v>
      </c>
    </row>
    <row r="31" spans="1:11" x14ac:dyDescent="0.2">
      <c r="A31" s="343" t="s">
        <v>207</v>
      </c>
      <c r="B31" s="343"/>
      <c r="C31" s="343"/>
      <c r="D31" s="343"/>
      <c r="E31" s="343"/>
      <c r="F31" s="343"/>
      <c r="G31" s="15">
        <v>148</v>
      </c>
      <c r="H31" s="33">
        <v>0</v>
      </c>
      <c r="I31" s="33">
        <v>0</v>
      </c>
      <c r="J31" s="33">
        <v>0</v>
      </c>
      <c r="K31" s="33">
        <v>0</v>
      </c>
    </row>
    <row r="32" spans="1:11" x14ac:dyDescent="0.2">
      <c r="A32" s="343" t="s">
        <v>208</v>
      </c>
      <c r="B32" s="343"/>
      <c r="C32" s="343"/>
      <c r="D32" s="343"/>
      <c r="E32" s="343"/>
      <c r="F32" s="343"/>
      <c r="G32" s="15">
        <v>149</v>
      </c>
      <c r="H32" s="33">
        <v>0</v>
      </c>
      <c r="I32" s="33">
        <v>0</v>
      </c>
      <c r="J32" s="33">
        <v>0</v>
      </c>
      <c r="K32" s="33">
        <v>0</v>
      </c>
    </row>
    <row r="33" spans="1:11" x14ac:dyDescent="0.2">
      <c r="A33" s="343" t="s">
        <v>209</v>
      </c>
      <c r="B33" s="343"/>
      <c r="C33" s="343"/>
      <c r="D33" s="343"/>
      <c r="E33" s="343"/>
      <c r="F33" s="343"/>
      <c r="G33" s="15">
        <v>150</v>
      </c>
      <c r="H33" s="33">
        <v>0</v>
      </c>
      <c r="I33" s="33">
        <v>0</v>
      </c>
      <c r="J33" s="33">
        <v>0</v>
      </c>
      <c r="K33" s="33">
        <v>0</v>
      </c>
    </row>
    <row r="34" spans="1:11" x14ac:dyDescent="0.2">
      <c r="A34" s="343" t="s">
        <v>210</v>
      </c>
      <c r="B34" s="343"/>
      <c r="C34" s="343"/>
      <c r="D34" s="343"/>
      <c r="E34" s="343"/>
      <c r="F34" s="343"/>
      <c r="G34" s="15">
        <v>151</v>
      </c>
      <c r="H34" s="33">
        <v>0</v>
      </c>
      <c r="I34" s="33">
        <v>0</v>
      </c>
      <c r="J34" s="33">
        <v>0</v>
      </c>
      <c r="K34" s="33">
        <v>0</v>
      </c>
    </row>
    <row r="35" spans="1:11" x14ac:dyDescent="0.2">
      <c r="A35" s="343" t="s">
        <v>211</v>
      </c>
      <c r="B35" s="343"/>
      <c r="C35" s="343"/>
      <c r="D35" s="343"/>
      <c r="E35" s="343"/>
      <c r="F35" s="343"/>
      <c r="G35" s="15">
        <v>152</v>
      </c>
      <c r="H35" s="33">
        <v>0</v>
      </c>
      <c r="I35" s="33">
        <v>0</v>
      </c>
      <c r="J35" s="33">
        <v>0</v>
      </c>
      <c r="K35" s="33">
        <v>0</v>
      </c>
    </row>
    <row r="36" spans="1:11" x14ac:dyDescent="0.2">
      <c r="A36" s="313" t="s">
        <v>212</v>
      </c>
      <c r="B36" s="313"/>
      <c r="C36" s="313"/>
      <c r="D36" s="313"/>
      <c r="E36" s="313"/>
      <c r="F36" s="313"/>
      <c r="G36" s="15">
        <v>153</v>
      </c>
      <c r="H36" s="33">
        <v>9114279</v>
      </c>
      <c r="I36" s="33">
        <v>4986513</v>
      </c>
      <c r="J36" s="33">
        <v>3951739</v>
      </c>
      <c r="K36" s="33">
        <v>1209268</v>
      </c>
    </row>
    <row r="37" spans="1:11" x14ac:dyDescent="0.2">
      <c r="A37" s="341" t="s">
        <v>213</v>
      </c>
      <c r="B37" s="341"/>
      <c r="C37" s="341"/>
      <c r="D37" s="341"/>
      <c r="E37" s="341"/>
      <c r="F37" s="341"/>
      <c r="G37" s="20">
        <v>154</v>
      </c>
      <c r="H37" s="37">
        <f>SUM(H38:H47)</f>
        <v>14070793</v>
      </c>
      <c r="I37" s="37">
        <f>SUM(I38:I47)</f>
        <v>14829997</v>
      </c>
      <c r="J37" s="37">
        <f>SUM(J38:J47)</f>
        <v>9583692</v>
      </c>
      <c r="K37" s="37">
        <f>SUM(K38:K47)</f>
        <v>25587846</v>
      </c>
    </row>
    <row r="38" spans="1:11" ht="23.45" customHeight="1" x14ac:dyDescent="0.2">
      <c r="A38" s="313" t="s">
        <v>214</v>
      </c>
      <c r="B38" s="313"/>
      <c r="C38" s="313"/>
      <c r="D38" s="313"/>
      <c r="E38" s="313"/>
      <c r="F38" s="313"/>
      <c r="G38" s="15">
        <v>155</v>
      </c>
      <c r="H38" s="33">
        <v>0</v>
      </c>
      <c r="I38" s="33">
        <v>0</v>
      </c>
      <c r="J38" s="33">
        <v>0</v>
      </c>
      <c r="K38" s="33">
        <v>0</v>
      </c>
    </row>
    <row r="39" spans="1:11" ht="25.15" customHeight="1" x14ac:dyDescent="0.2">
      <c r="A39" s="313" t="s">
        <v>215</v>
      </c>
      <c r="B39" s="313"/>
      <c r="C39" s="313"/>
      <c r="D39" s="313"/>
      <c r="E39" s="313"/>
      <c r="F39" s="313"/>
      <c r="G39" s="15">
        <v>156</v>
      </c>
      <c r="H39" s="33">
        <v>0</v>
      </c>
      <c r="I39" s="33">
        <v>0</v>
      </c>
      <c r="J39" s="33">
        <v>0</v>
      </c>
      <c r="K39" s="33">
        <v>0</v>
      </c>
    </row>
    <row r="40" spans="1:11" ht="25.15" customHeight="1" x14ac:dyDescent="0.2">
      <c r="A40" s="313" t="s">
        <v>216</v>
      </c>
      <c r="B40" s="313"/>
      <c r="C40" s="313"/>
      <c r="D40" s="313"/>
      <c r="E40" s="313"/>
      <c r="F40" s="313"/>
      <c r="G40" s="15">
        <v>157</v>
      </c>
      <c r="H40" s="33">
        <v>0</v>
      </c>
      <c r="I40" s="33">
        <v>0</v>
      </c>
      <c r="J40" s="33">
        <v>0</v>
      </c>
      <c r="K40" s="33">
        <v>0</v>
      </c>
    </row>
    <row r="41" spans="1:11" ht="25.15" customHeight="1" x14ac:dyDescent="0.2">
      <c r="A41" s="313" t="s">
        <v>217</v>
      </c>
      <c r="B41" s="313"/>
      <c r="C41" s="313"/>
      <c r="D41" s="313"/>
      <c r="E41" s="313"/>
      <c r="F41" s="313"/>
      <c r="G41" s="15">
        <v>158</v>
      </c>
      <c r="H41" s="33">
        <v>0</v>
      </c>
      <c r="I41" s="33">
        <v>0</v>
      </c>
      <c r="J41" s="33">
        <v>0</v>
      </c>
      <c r="K41" s="33">
        <v>0</v>
      </c>
    </row>
    <row r="42" spans="1:11" ht="25.15" customHeight="1" x14ac:dyDescent="0.2">
      <c r="A42" s="313" t="s">
        <v>218</v>
      </c>
      <c r="B42" s="313"/>
      <c r="C42" s="313"/>
      <c r="D42" s="313"/>
      <c r="E42" s="313"/>
      <c r="F42" s="313"/>
      <c r="G42" s="15">
        <v>159</v>
      </c>
      <c r="H42" s="33">
        <v>0</v>
      </c>
      <c r="I42" s="33">
        <v>0</v>
      </c>
      <c r="J42" s="33">
        <v>0</v>
      </c>
      <c r="K42" s="33">
        <v>0</v>
      </c>
    </row>
    <row r="43" spans="1:11" x14ac:dyDescent="0.2">
      <c r="A43" s="313" t="s">
        <v>219</v>
      </c>
      <c r="B43" s="313"/>
      <c r="C43" s="313"/>
      <c r="D43" s="313"/>
      <c r="E43" s="313"/>
      <c r="F43" s="313"/>
      <c r="G43" s="15">
        <v>160</v>
      </c>
      <c r="H43" s="33">
        <v>0</v>
      </c>
      <c r="I43" s="33">
        <v>0</v>
      </c>
      <c r="J43" s="33">
        <v>0</v>
      </c>
      <c r="K43" s="33">
        <v>0</v>
      </c>
    </row>
    <row r="44" spans="1:11" x14ac:dyDescent="0.2">
      <c r="A44" s="313" t="s">
        <v>220</v>
      </c>
      <c r="B44" s="313"/>
      <c r="C44" s="313"/>
      <c r="D44" s="313"/>
      <c r="E44" s="313"/>
      <c r="F44" s="313"/>
      <c r="G44" s="15">
        <v>161</v>
      </c>
      <c r="H44" s="33">
        <v>149549</v>
      </c>
      <c r="I44" s="33">
        <v>60425</v>
      </c>
      <c r="J44" s="33">
        <v>62398</v>
      </c>
      <c r="K44" s="33">
        <v>18015</v>
      </c>
    </row>
    <row r="45" spans="1:11" x14ac:dyDescent="0.2">
      <c r="A45" s="313" t="s">
        <v>221</v>
      </c>
      <c r="B45" s="313"/>
      <c r="C45" s="313"/>
      <c r="D45" s="313"/>
      <c r="E45" s="313"/>
      <c r="F45" s="313"/>
      <c r="G45" s="15">
        <v>162</v>
      </c>
      <c r="H45" s="33">
        <v>9473410</v>
      </c>
      <c r="I45" s="33">
        <v>11894587</v>
      </c>
      <c r="J45" s="33">
        <v>1534091</v>
      </c>
      <c r="K45" s="33">
        <v>16172757</v>
      </c>
    </row>
    <row r="46" spans="1:11" x14ac:dyDescent="0.2">
      <c r="A46" s="313" t="s">
        <v>222</v>
      </c>
      <c r="B46" s="313"/>
      <c r="C46" s="313"/>
      <c r="D46" s="313"/>
      <c r="E46" s="313"/>
      <c r="F46" s="313"/>
      <c r="G46" s="15">
        <v>163</v>
      </c>
      <c r="H46" s="33">
        <v>0</v>
      </c>
      <c r="I46" s="33">
        <v>0</v>
      </c>
      <c r="J46" s="33">
        <v>0</v>
      </c>
      <c r="K46" s="33">
        <v>2999075</v>
      </c>
    </row>
    <row r="47" spans="1:11" x14ac:dyDescent="0.2">
      <c r="A47" s="313" t="s">
        <v>223</v>
      </c>
      <c r="B47" s="313"/>
      <c r="C47" s="313"/>
      <c r="D47" s="313"/>
      <c r="E47" s="313"/>
      <c r="F47" s="313"/>
      <c r="G47" s="15">
        <v>164</v>
      </c>
      <c r="H47" s="33">
        <v>4447834</v>
      </c>
      <c r="I47" s="33">
        <v>2874985</v>
      </c>
      <c r="J47" s="33">
        <v>7987203</v>
      </c>
      <c r="K47" s="33">
        <v>6397999</v>
      </c>
    </row>
    <row r="48" spans="1:11" x14ac:dyDescent="0.2">
      <c r="A48" s="341" t="s">
        <v>224</v>
      </c>
      <c r="B48" s="341"/>
      <c r="C48" s="341"/>
      <c r="D48" s="341"/>
      <c r="E48" s="341"/>
      <c r="F48" s="341"/>
      <c r="G48" s="20">
        <v>165</v>
      </c>
      <c r="H48" s="37">
        <f>SUM(H49:H55)</f>
        <v>41719183</v>
      </c>
      <c r="I48" s="37">
        <f>SUM(I49:I55)</f>
        <v>21824833</v>
      </c>
      <c r="J48" s="37">
        <f>SUM(J49:J55)</f>
        <v>92678382</v>
      </c>
      <c r="K48" s="37">
        <f>SUM(K49:K55)</f>
        <v>24576723</v>
      </c>
    </row>
    <row r="49" spans="1:11" ht="25.15" customHeight="1" x14ac:dyDescent="0.2">
      <c r="A49" s="313" t="s">
        <v>225</v>
      </c>
      <c r="B49" s="313"/>
      <c r="C49" s="313"/>
      <c r="D49" s="313"/>
      <c r="E49" s="313"/>
      <c r="F49" s="313"/>
      <c r="G49" s="15">
        <v>166</v>
      </c>
      <c r="H49" s="33">
        <v>0</v>
      </c>
      <c r="I49" s="33">
        <v>0</v>
      </c>
      <c r="J49" s="33">
        <v>0</v>
      </c>
      <c r="K49" s="33">
        <v>0</v>
      </c>
    </row>
    <row r="50" spans="1:11" ht="24" customHeight="1" x14ac:dyDescent="0.2">
      <c r="A50" s="337" t="s">
        <v>226</v>
      </c>
      <c r="B50" s="337"/>
      <c r="C50" s="337"/>
      <c r="D50" s="337"/>
      <c r="E50" s="337"/>
      <c r="F50" s="337"/>
      <c r="G50" s="15">
        <v>167</v>
      </c>
      <c r="H50" s="33">
        <v>0</v>
      </c>
      <c r="I50" s="33">
        <v>0</v>
      </c>
      <c r="J50" s="33">
        <v>0</v>
      </c>
      <c r="K50" s="33">
        <v>0</v>
      </c>
    </row>
    <row r="51" spans="1:11" x14ac:dyDescent="0.2">
      <c r="A51" s="337" t="s">
        <v>227</v>
      </c>
      <c r="B51" s="337"/>
      <c r="C51" s="337"/>
      <c r="D51" s="337"/>
      <c r="E51" s="337"/>
      <c r="F51" s="337"/>
      <c r="G51" s="15">
        <v>168</v>
      </c>
      <c r="H51" s="33">
        <v>28202646</v>
      </c>
      <c r="I51" s="33">
        <v>15706548</v>
      </c>
      <c r="J51" s="33">
        <v>29832060</v>
      </c>
      <c r="K51" s="33">
        <v>23917306</v>
      </c>
    </row>
    <row r="52" spans="1:11" x14ac:dyDescent="0.2">
      <c r="A52" s="337" t="s">
        <v>228</v>
      </c>
      <c r="B52" s="337"/>
      <c r="C52" s="337"/>
      <c r="D52" s="337"/>
      <c r="E52" s="337"/>
      <c r="F52" s="337"/>
      <c r="G52" s="15">
        <v>169</v>
      </c>
      <c r="H52" s="33">
        <v>22907</v>
      </c>
      <c r="I52" s="33">
        <v>147664</v>
      </c>
      <c r="J52" s="33">
        <v>45632034</v>
      </c>
      <c r="K52" s="33">
        <v>659417</v>
      </c>
    </row>
    <row r="53" spans="1:11" x14ac:dyDescent="0.2">
      <c r="A53" s="337" t="s">
        <v>229</v>
      </c>
      <c r="B53" s="337"/>
      <c r="C53" s="337"/>
      <c r="D53" s="337"/>
      <c r="E53" s="337"/>
      <c r="F53" s="337"/>
      <c r="G53" s="15">
        <v>170</v>
      </c>
      <c r="H53" s="33">
        <v>12564348</v>
      </c>
      <c r="I53" s="33">
        <v>5568424</v>
      </c>
      <c r="J53" s="33">
        <v>16278889</v>
      </c>
      <c r="K53" s="33">
        <v>0</v>
      </c>
    </row>
    <row r="54" spans="1:11" x14ac:dyDescent="0.2">
      <c r="A54" s="337" t="s">
        <v>230</v>
      </c>
      <c r="B54" s="337"/>
      <c r="C54" s="337"/>
      <c r="D54" s="337"/>
      <c r="E54" s="337"/>
      <c r="F54" s="337"/>
      <c r="G54" s="15">
        <v>171</v>
      </c>
      <c r="H54" s="33">
        <v>1690</v>
      </c>
      <c r="I54" s="33">
        <v>1690</v>
      </c>
      <c r="J54" s="33">
        <v>0</v>
      </c>
      <c r="K54" s="33">
        <v>0</v>
      </c>
    </row>
    <row r="55" spans="1:11" x14ac:dyDescent="0.2">
      <c r="A55" s="337" t="s">
        <v>231</v>
      </c>
      <c r="B55" s="337"/>
      <c r="C55" s="337"/>
      <c r="D55" s="337"/>
      <c r="E55" s="337"/>
      <c r="F55" s="337"/>
      <c r="G55" s="15">
        <v>172</v>
      </c>
      <c r="H55" s="33">
        <v>927592</v>
      </c>
      <c r="I55" s="33">
        <v>400507</v>
      </c>
      <c r="J55" s="33">
        <v>935399</v>
      </c>
      <c r="K55" s="33">
        <v>0</v>
      </c>
    </row>
    <row r="56" spans="1:11" ht="22.35" customHeight="1" x14ac:dyDescent="0.2">
      <c r="A56" s="346" t="s">
        <v>232</v>
      </c>
      <c r="B56" s="346"/>
      <c r="C56" s="346"/>
      <c r="D56" s="346"/>
      <c r="E56" s="346"/>
      <c r="F56" s="346"/>
      <c r="G56" s="15">
        <v>173</v>
      </c>
      <c r="H56" s="33">
        <v>0</v>
      </c>
      <c r="I56" s="33">
        <v>0</v>
      </c>
      <c r="J56" s="33">
        <v>0</v>
      </c>
      <c r="K56" s="33">
        <v>0</v>
      </c>
    </row>
    <row r="57" spans="1:11" x14ac:dyDescent="0.2">
      <c r="A57" s="346" t="s">
        <v>233</v>
      </c>
      <c r="B57" s="346"/>
      <c r="C57" s="346"/>
      <c r="D57" s="346"/>
      <c r="E57" s="346"/>
      <c r="F57" s="346"/>
      <c r="G57" s="15">
        <v>174</v>
      </c>
      <c r="H57" s="33">
        <v>0</v>
      </c>
      <c r="I57" s="33">
        <v>0</v>
      </c>
      <c r="J57" s="33">
        <v>0</v>
      </c>
      <c r="K57" s="33">
        <v>0</v>
      </c>
    </row>
    <row r="58" spans="1:11" ht="24.6" customHeight="1" x14ac:dyDescent="0.2">
      <c r="A58" s="346" t="s">
        <v>234</v>
      </c>
      <c r="B58" s="346"/>
      <c r="C58" s="346"/>
      <c r="D58" s="346"/>
      <c r="E58" s="346"/>
      <c r="F58" s="346"/>
      <c r="G58" s="15">
        <v>175</v>
      </c>
      <c r="H58" s="33">
        <v>0</v>
      </c>
      <c r="I58" s="33">
        <v>0</v>
      </c>
      <c r="J58" s="33">
        <v>1112450</v>
      </c>
      <c r="K58" s="33">
        <v>508531</v>
      </c>
    </row>
    <row r="59" spans="1:11" x14ac:dyDescent="0.2">
      <c r="A59" s="346" t="s">
        <v>235</v>
      </c>
      <c r="B59" s="346"/>
      <c r="C59" s="346"/>
      <c r="D59" s="346"/>
      <c r="E59" s="346"/>
      <c r="F59" s="346"/>
      <c r="G59" s="15">
        <v>176</v>
      </c>
      <c r="H59" s="33">
        <v>0</v>
      </c>
      <c r="I59" s="33">
        <v>0</v>
      </c>
      <c r="J59" s="33">
        <v>0</v>
      </c>
      <c r="K59" s="33">
        <v>0</v>
      </c>
    </row>
    <row r="60" spans="1:11" x14ac:dyDescent="0.2">
      <c r="A60" s="341" t="s">
        <v>236</v>
      </c>
      <c r="B60" s="341"/>
      <c r="C60" s="341"/>
      <c r="D60" s="341"/>
      <c r="E60" s="341"/>
      <c r="F60" s="341"/>
      <c r="G60" s="20">
        <v>177</v>
      </c>
      <c r="H60" s="37">
        <f>H8+H37+H56+H57</f>
        <v>690654724</v>
      </c>
      <c r="I60" s="37">
        <f t="shared" ref="I60:K60" si="0">I8+I37+I56+I57</f>
        <v>641326707</v>
      </c>
      <c r="J60" s="37">
        <f t="shared" si="0"/>
        <v>133783405</v>
      </c>
      <c r="K60" s="37">
        <f t="shared" si="0"/>
        <v>104807509</v>
      </c>
    </row>
    <row r="61" spans="1:11" x14ac:dyDescent="0.2">
      <c r="A61" s="341" t="s">
        <v>237</v>
      </c>
      <c r="B61" s="341"/>
      <c r="C61" s="341"/>
      <c r="D61" s="341"/>
      <c r="E61" s="341"/>
      <c r="F61" s="341"/>
      <c r="G61" s="20">
        <v>178</v>
      </c>
      <c r="H61" s="37">
        <f>H14+H48+H58+H59</f>
        <v>871335994</v>
      </c>
      <c r="I61" s="37">
        <f t="shared" ref="I61:K61" si="1">I14+I48+I58+I59</f>
        <v>569605925</v>
      </c>
      <c r="J61" s="37">
        <f t="shared" si="1"/>
        <v>576354290</v>
      </c>
      <c r="K61" s="37">
        <f t="shared" si="1"/>
        <v>232492088</v>
      </c>
    </row>
    <row r="62" spans="1:11" x14ac:dyDescent="0.2">
      <c r="A62" s="341" t="s">
        <v>238</v>
      </c>
      <c r="B62" s="341"/>
      <c r="C62" s="341"/>
      <c r="D62" s="341"/>
      <c r="E62" s="341"/>
      <c r="F62" s="341"/>
      <c r="G62" s="20">
        <v>179</v>
      </c>
      <c r="H62" s="37">
        <f>H60-H61</f>
        <v>-180681270</v>
      </c>
      <c r="I62" s="37">
        <f t="shared" ref="I62:K62" si="2">I60-I61</f>
        <v>71720782</v>
      </c>
      <c r="J62" s="37">
        <f t="shared" si="2"/>
        <v>-442570885</v>
      </c>
      <c r="K62" s="37">
        <f t="shared" si="2"/>
        <v>-127684579</v>
      </c>
    </row>
    <row r="63" spans="1:11" x14ac:dyDescent="0.2">
      <c r="A63" s="340" t="s">
        <v>239</v>
      </c>
      <c r="B63" s="340"/>
      <c r="C63" s="340"/>
      <c r="D63" s="340"/>
      <c r="E63" s="340"/>
      <c r="F63" s="340"/>
      <c r="G63" s="20">
        <v>180</v>
      </c>
      <c r="H63" s="37">
        <f>+IF((H60-H61)&gt;0,(H60-H61),0)</f>
        <v>0</v>
      </c>
      <c r="I63" s="37">
        <f t="shared" ref="I63:K63" si="3">+IF((I60-I61)&gt;0,(I60-I61),0)</f>
        <v>71720782</v>
      </c>
      <c r="J63" s="37">
        <f t="shared" si="3"/>
        <v>0</v>
      </c>
      <c r="K63" s="37">
        <f t="shared" si="3"/>
        <v>0</v>
      </c>
    </row>
    <row r="64" spans="1:11" x14ac:dyDescent="0.2">
      <c r="A64" s="340" t="s">
        <v>240</v>
      </c>
      <c r="B64" s="340"/>
      <c r="C64" s="340"/>
      <c r="D64" s="340"/>
      <c r="E64" s="340"/>
      <c r="F64" s="340"/>
      <c r="G64" s="20">
        <v>181</v>
      </c>
      <c r="H64" s="37">
        <f>+IF((H60-H61)&lt;0,(H60-H61),0)</f>
        <v>-180681270</v>
      </c>
      <c r="I64" s="37">
        <f t="shared" ref="I64:K64" si="4">+IF((I60-I61)&lt;0,(I60-I61),0)</f>
        <v>0</v>
      </c>
      <c r="J64" s="37">
        <f t="shared" si="4"/>
        <v>-442570885</v>
      </c>
      <c r="K64" s="37">
        <f t="shared" si="4"/>
        <v>-127684579</v>
      </c>
    </row>
    <row r="65" spans="1:11" x14ac:dyDescent="0.2">
      <c r="A65" s="346" t="s">
        <v>241</v>
      </c>
      <c r="B65" s="346"/>
      <c r="C65" s="346"/>
      <c r="D65" s="346"/>
      <c r="E65" s="346"/>
      <c r="F65" s="346"/>
      <c r="G65" s="15">
        <v>182</v>
      </c>
      <c r="H65" s="33">
        <v>-821951</v>
      </c>
      <c r="I65" s="33">
        <v>-821951</v>
      </c>
      <c r="J65" s="33">
        <v>-121197667</v>
      </c>
      <c r="K65" s="33">
        <v>-121197667</v>
      </c>
    </row>
    <row r="66" spans="1:11" x14ac:dyDescent="0.2">
      <c r="A66" s="341" t="s">
        <v>242</v>
      </c>
      <c r="B66" s="341"/>
      <c r="C66" s="341"/>
      <c r="D66" s="341"/>
      <c r="E66" s="341"/>
      <c r="F66" s="341"/>
      <c r="G66" s="20">
        <v>183</v>
      </c>
      <c r="H66" s="37">
        <f>H62-H65</f>
        <v>-179859319</v>
      </c>
      <c r="I66" s="37">
        <f t="shared" ref="I66:K66" si="5">I62-I65</f>
        <v>72542733</v>
      </c>
      <c r="J66" s="37">
        <f t="shared" si="5"/>
        <v>-321373218</v>
      </c>
      <c r="K66" s="37">
        <f t="shared" si="5"/>
        <v>-6486912</v>
      </c>
    </row>
    <row r="67" spans="1:11" x14ac:dyDescent="0.2">
      <c r="A67" s="340" t="s">
        <v>243</v>
      </c>
      <c r="B67" s="340"/>
      <c r="C67" s="340"/>
      <c r="D67" s="340"/>
      <c r="E67" s="340"/>
      <c r="F67" s="340"/>
      <c r="G67" s="20">
        <v>184</v>
      </c>
      <c r="H67" s="37">
        <f>+IF((H62-H65)&gt;0,(H62-H65),0)</f>
        <v>0</v>
      </c>
      <c r="I67" s="37">
        <f t="shared" ref="I67:K67" si="6">+IF((I62-I65)&gt;0,(I62-I65),0)</f>
        <v>72542733</v>
      </c>
      <c r="J67" s="37">
        <f t="shared" si="6"/>
        <v>0</v>
      </c>
      <c r="K67" s="37">
        <f t="shared" si="6"/>
        <v>0</v>
      </c>
    </row>
    <row r="68" spans="1:11" x14ac:dyDescent="0.2">
      <c r="A68" s="340" t="s">
        <v>244</v>
      </c>
      <c r="B68" s="340"/>
      <c r="C68" s="340"/>
      <c r="D68" s="340"/>
      <c r="E68" s="340"/>
      <c r="F68" s="340"/>
      <c r="G68" s="20">
        <v>185</v>
      </c>
      <c r="H68" s="37">
        <f>+IF((H62-H65)&lt;0,(H62-H65),0)</f>
        <v>-179859319</v>
      </c>
      <c r="I68" s="37">
        <f t="shared" ref="I68:K68" si="7">+IF((I62-I65)&lt;0,(I62-I65),0)</f>
        <v>0</v>
      </c>
      <c r="J68" s="37">
        <f t="shared" si="7"/>
        <v>-321373218</v>
      </c>
      <c r="K68" s="37">
        <f t="shared" si="7"/>
        <v>-6486912</v>
      </c>
    </row>
    <row r="69" spans="1:11" x14ac:dyDescent="0.2">
      <c r="A69" s="318" t="s">
        <v>245</v>
      </c>
      <c r="B69" s="318"/>
      <c r="C69" s="318"/>
      <c r="D69" s="318"/>
      <c r="E69" s="318"/>
      <c r="F69" s="318"/>
      <c r="G69" s="338"/>
      <c r="H69" s="338"/>
      <c r="I69" s="338"/>
      <c r="J69" s="339"/>
      <c r="K69" s="339"/>
    </row>
    <row r="70" spans="1:11" ht="22.35" customHeight="1" x14ac:dyDescent="0.2">
      <c r="A70" s="341" t="s">
        <v>246</v>
      </c>
      <c r="B70" s="341"/>
      <c r="C70" s="341"/>
      <c r="D70" s="341"/>
      <c r="E70" s="341"/>
      <c r="F70" s="341"/>
      <c r="G70" s="20">
        <v>186</v>
      </c>
      <c r="H70" s="37">
        <f>H71-H72</f>
        <v>0</v>
      </c>
      <c r="I70" s="37">
        <f>I71-I72</f>
        <v>0</v>
      </c>
      <c r="J70" s="37">
        <f>J71-J72</f>
        <v>0</v>
      </c>
      <c r="K70" s="37">
        <f>K71-K72</f>
        <v>0</v>
      </c>
    </row>
    <row r="71" spans="1:11" x14ac:dyDescent="0.2">
      <c r="A71" s="337" t="s">
        <v>247</v>
      </c>
      <c r="B71" s="337"/>
      <c r="C71" s="337"/>
      <c r="D71" s="337"/>
      <c r="E71" s="337"/>
      <c r="F71" s="337"/>
      <c r="G71" s="15">
        <v>187</v>
      </c>
      <c r="H71" s="33">
        <v>0</v>
      </c>
      <c r="I71" s="33">
        <v>0</v>
      </c>
      <c r="J71" s="33">
        <v>0</v>
      </c>
      <c r="K71" s="33">
        <v>0</v>
      </c>
    </row>
    <row r="72" spans="1:11" x14ac:dyDescent="0.2">
      <c r="A72" s="337" t="s">
        <v>248</v>
      </c>
      <c r="B72" s="337"/>
      <c r="C72" s="337"/>
      <c r="D72" s="337"/>
      <c r="E72" s="337"/>
      <c r="F72" s="337"/>
      <c r="G72" s="15">
        <v>188</v>
      </c>
      <c r="H72" s="33">
        <v>0</v>
      </c>
      <c r="I72" s="33">
        <v>0</v>
      </c>
      <c r="J72" s="33">
        <v>0</v>
      </c>
      <c r="K72" s="33">
        <v>0</v>
      </c>
    </row>
    <row r="73" spans="1:11" x14ac:dyDescent="0.2">
      <c r="A73" s="346" t="s">
        <v>249</v>
      </c>
      <c r="B73" s="346"/>
      <c r="C73" s="346"/>
      <c r="D73" s="346"/>
      <c r="E73" s="346"/>
      <c r="F73" s="346"/>
      <c r="G73" s="15">
        <v>189</v>
      </c>
      <c r="H73" s="33">
        <v>0</v>
      </c>
      <c r="I73" s="33">
        <v>0</v>
      </c>
      <c r="J73" s="33">
        <v>0</v>
      </c>
      <c r="K73" s="33">
        <v>0</v>
      </c>
    </row>
    <row r="74" spans="1:11" x14ac:dyDescent="0.2">
      <c r="A74" s="340" t="s">
        <v>250</v>
      </c>
      <c r="B74" s="340"/>
      <c r="C74" s="340"/>
      <c r="D74" s="340"/>
      <c r="E74" s="340"/>
      <c r="F74" s="340"/>
      <c r="G74" s="20">
        <v>190</v>
      </c>
      <c r="H74" s="122">
        <v>0</v>
      </c>
      <c r="I74" s="122">
        <v>0</v>
      </c>
      <c r="J74" s="122">
        <v>0</v>
      </c>
      <c r="K74" s="122">
        <v>0</v>
      </c>
    </row>
    <row r="75" spans="1:11" x14ac:dyDescent="0.2">
      <c r="A75" s="340" t="s">
        <v>251</v>
      </c>
      <c r="B75" s="340"/>
      <c r="C75" s="340"/>
      <c r="D75" s="340"/>
      <c r="E75" s="340"/>
      <c r="F75" s="340"/>
      <c r="G75" s="20">
        <v>191</v>
      </c>
      <c r="H75" s="122">
        <v>0</v>
      </c>
      <c r="I75" s="122">
        <v>0</v>
      </c>
      <c r="J75" s="122">
        <v>0</v>
      </c>
      <c r="K75" s="122">
        <v>0</v>
      </c>
    </row>
    <row r="76" spans="1:11" x14ac:dyDescent="0.2">
      <c r="A76" s="318" t="s">
        <v>252</v>
      </c>
      <c r="B76" s="318"/>
      <c r="C76" s="318"/>
      <c r="D76" s="318"/>
      <c r="E76" s="318"/>
      <c r="F76" s="318"/>
      <c r="G76" s="338"/>
      <c r="H76" s="338"/>
      <c r="I76" s="338"/>
      <c r="J76" s="339"/>
      <c r="K76" s="339"/>
    </row>
    <row r="77" spans="1:11" x14ac:dyDescent="0.2">
      <c r="A77" s="341" t="s">
        <v>253</v>
      </c>
      <c r="B77" s="341"/>
      <c r="C77" s="341"/>
      <c r="D77" s="341"/>
      <c r="E77" s="341"/>
      <c r="F77" s="341"/>
      <c r="G77" s="20">
        <v>192</v>
      </c>
      <c r="H77" s="122">
        <v>0</v>
      </c>
      <c r="I77" s="122">
        <v>0</v>
      </c>
      <c r="J77" s="122">
        <v>0</v>
      </c>
      <c r="K77" s="122">
        <v>0</v>
      </c>
    </row>
    <row r="78" spans="1:11" x14ac:dyDescent="0.2">
      <c r="A78" s="337" t="s">
        <v>254</v>
      </c>
      <c r="B78" s="337"/>
      <c r="C78" s="337"/>
      <c r="D78" s="337"/>
      <c r="E78" s="337"/>
      <c r="F78" s="337"/>
      <c r="G78" s="15">
        <v>193</v>
      </c>
      <c r="H78" s="38">
        <v>0</v>
      </c>
      <c r="I78" s="38">
        <v>0</v>
      </c>
      <c r="J78" s="38">
        <v>0</v>
      </c>
      <c r="K78" s="38">
        <v>0</v>
      </c>
    </row>
    <row r="79" spans="1:11" x14ac:dyDescent="0.2">
      <c r="A79" s="337" t="s">
        <v>255</v>
      </c>
      <c r="B79" s="337"/>
      <c r="C79" s="337"/>
      <c r="D79" s="337"/>
      <c r="E79" s="337"/>
      <c r="F79" s="337"/>
      <c r="G79" s="15">
        <v>194</v>
      </c>
      <c r="H79" s="38">
        <v>0</v>
      </c>
      <c r="I79" s="38">
        <v>0</v>
      </c>
      <c r="J79" s="38">
        <v>0</v>
      </c>
      <c r="K79" s="38">
        <v>0</v>
      </c>
    </row>
    <row r="80" spans="1:11" x14ac:dyDescent="0.2">
      <c r="A80" s="341" t="s">
        <v>256</v>
      </c>
      <c r="B80" s="341"/>
      <c r="C80" s="341"/>
      <c r="D80" s="341"/>
      <c r="E80" s="341"/>
      <c r="F80" s="341"/>
      <c r="G80" s="20">
        <v>195</v>
      </c>
      <c r="H80" s="122">
        <v>0</v>
      </c>
      <c r="I80" s="122">
        <v>0</v>
      </c>
      <c r="J80" s="122">
        <v>0</v>
      </c>
      <c r="K80" s="122">
        <v>0</v>
      </c>
    </row>
    <row r="81" spans="1:11" x14ac:dyDescent="0.2">
      <c r="A81" s="341" t="s">
        <v>257</v>
      </c>
      <c r="B81" s="341"/>
      <c r="C81" s="341"/>
      <c r="D81" s="341"/>
      <c r="E81" s="341"/>
      <c r="F81" s="341"/>
      <c r="G81" s="20">
        <v>196</v>
      </c>
      <c r="H81" s="122">
        <v>0</v>
      </c>
      <c r="I81" s="122">
        <v>0</v>
      </c>
      <c r="J81" s="122">
        <v>0</v>
      </c>
      <c r="K81" s="122">
        <v>0</v>
      </c>
    </row>
    <row r="82" spans="1:11" x14ac:dyDescent="0.2">
      <c r="A82" s="340" t="s">
        <v>258</v>
      </c>
      <c r="B82" s="340"/>
      <c r="C82" s="340"/>
      <c r="D82" s="340"/>
      <c r="E82" s="340"/>
      <c r="F82" s="340"/>
      <c r="G82" s="20">
        <v>197</v>
      </c>
      <c r="H82" s="122">
        <v>0</v>
      </c>
      <c r="I82" s="122">
        <v>0</v>
      </c>
      <c r="J82" s="122">
        <v>0</v>
      </c>
      <c r="K82" s="122">
        <v>0</v>
      </c>
    </row>
    <row r="83" spans="1:11" x14ac:dyDescent="0.2">
      <c r="A83" s="340" t="s">
        <v>259</v>
      </c>
      <c r="B83" s="340"/>
      <c r="C83" s="340"/>
      <c r="D83" s="340"/>
      <c r="E83" s="340"/>
      <c r="F83" s="340"/>
      <c r="G83" s="20">
        <v>198</v>
      </c>
      <c r="H83" s="122">
        <v>0</v>
      </c>
      <c r="I83" s="122">
        <v>0</v>
      </c>
      <c r="J83" s="122">
        <v>0</v>
      </c>
      <c r="K83" s="122">
        <v>0</v>
      </c>
    </row>
    <row r="84" spans="1:11" x14ac:dyDescent="0.2">
      <c r="A84" s="318" t="s">
        <v>260</v>
      </c>
      <c r="B84" s="318"/>
      <c r="C84" s="318"/>
      <c r="D84" s="318"/>
      <c r="E84" s="318"/>
      <c r="F84" s="318"/>
      <c r="G84" s="338"/>
      <c r="H84" s="338"/>
      <c r="I84" s="338"/>
      <c r="J84" s="339"/>
      <c r="K84" s="339"/>
    </row>
    <row r="85" spans="1:11" x14ac:dyDescent="0.2">
      <c r="A85" s="335" t="s">
        <v>261</v>
      </c>
      <c r="B85" s="335"/>
      <c r="C85" s="335"/>
      <c r="D85" s="335"/>
      <c r="E85" s="335"/>
      <c r="F85" s="335"/>
      <c r="G85" s="20">
        <v>199</v>
      </c>
      <c r="H85" s="39">
        <f>H86+H87</f>
        <v>-179859319</v>
      </c>
      <c r="I85" s="39">
        <f>I86+I87</f>
        <v>72542733</v>
      </c>
      <c r="J85" s="39">
        <f>J86+J87</f>
        <v>-321373218</v>
      </c>
      <c r="K85" s="39">
        <f>K86+K87</f>
        <v>-6486912</v>
      </c>
    </row>
    <row r="86" spans="1:11" x14ac:dyDescent="0.2">
      <c r="A86" s="336" t="s">
        <v>262</v>
      </c>
      <c r="B86" s="336"/>
      <c r="C86" s="336"/>
      <c r="D86" s="336"/>
      <c r="E86" s="336"/>
      <c r="F86" s="336"/>
      <c r="G86" s="15">
        <v>200</v>
      </c>
      <c r="H86" s="40">
        <v>-160449491</v>
      </c>
      <c r="I86" s="40">
        <v>74577915</v>
      </c>
      <c r="J86" s="40">
        <v>-298752759</v>
      </c>
      <c r="K86" s="40">
        <v>-9031346</v>
      </c>
    </row>
    <row r="87" spans="1:11" x14ac:dyDescent="0.2">
      <c r="A87" s="336" t="s">
        <v>263</v>
      </c>
      <c r="B87" s="336"/>
      <c r="C87" s="336"/>
      <c r="D87" s="336"/>
      <c r="E87" s="336"/>
      <c r="F87" s="336"/>
      <c r="G87" s="15">
        <v>201</v>
      </c>
      <c r="H87" s="40">
        <v>-19409828</v>
      </c>
      <c r="I87" s="40">
        <v>-2035182</v>
      </c>
      <c r="J87" s="40">
        <v>-22620459</v>
      </c>
      <c r="K87" s="40">
        <v>2544434</v>
      </c>
    </row>
    <row r="88" spans="1:11" x14ac:dyDescent="0.2">
      <c r="A88" s="344" t="s">
        <v>264</v>
      </c>
      <c r="B88" s="344"/>
      <c r="C88" s="344"/>
      <c r="D88" s="344"/>
      <c r="E88" s="344"/>
      <c r="F88" s="344"/>
      <c r="G88" s="345"/>
      <c r="H88" s="345"/>
      <c r="I88" s="345"/>
      <c r="J88" s="339"/>
      <c r="K88" s="339"/>
    </row>
    <row r="89" spans="1:11" x14ac:dyDescent="0.2">
      <c r="A89" s="314" t="s">
        <v>265</v>
      </c>
      <c r="B89" s="314"/>
      <c r="C89" s="314"/>
      <c r="D89" s="314"/>
      <c r="E89" s="314"/>
      <c r="F89" s="314"/>
      <c r="G89" s="15">
        <v>202</v>
      </c>
      <c r="H89" s="40">
        <f>+H66</f>
        <v>-179859319</v>
      </c>
      <c r="I89" s="40">
        <f>+I66</f>
        <v>72542733</v>
      </c>
      <c r="J89" s="40">
        <f>+J66</f>
        <v>-321373218</v>
      </c>
      <c r="K89" s="40">
        <f>+K66</f>
        <v>-6486912</v>
      </c>
    </row>
    <row r="90" spans="1:11" ht="24" customHeight="1" x14ac:dyDescent="0.2">
      <c r="A90" s="334" t="s">
        <v>266</v>
      </c>
      <c r="B90" s="334"/>
      <c r="C90" s="334"/>
      <c r="D90" s="334"/>
      <c r="E90" s="334"/>
      <c r="F90" s="334"/>
      <c r="G90" s="20">
        <v>203</v>
      </c>
      <c r="H90" s="39">
        <f>SUM(H91:H98)</f>
        <v>-936312</v>
      </c>
      <c r="I90" s="39">
        <f>SUM(I91:I98)</f>
        <v>-936312</v>
      </c>
      <c r="J90" s="39">
        <f>SUM(J91:J98)</f>
        <v>-67824</v>
      </c>
      <c r="K90" s="39">
        <f>SUM(K91:K98)</f>
        <v>25056</v>
      </c>
    </row>
    <row r="91" spans="1:11" x14ac:dyDescent="0.2">
      <c r="A91" s="337" t="s">
        <v>267</v>
      </c>
      <c r="B91" s="337"/>
      <c r="C91" s="337"/>
      <c r="D91" s="337"/>
      <c r="E91" s="337"/>
      <c r="F91" s="337"/>
      <c r="G91" s="15">
        <v>204</v>
      </c>
      <c r="H91" s="40">
        <v>0</v>
      </c>
      <c r="I91" s="40">
        <v>0</v>
      </c>
      <c r="J91" s="40">
        <v>0</v>
      </c>
      <c r="K91" s="40">
        <v>0</v>
      </c>
    </row>
    <row r="92" spans="1:11" ht="22.35" customHeight="1" x14ac:dyDescent="0.2">
      <c r="A92" s="337" t="s">
        <v>268</v>
      </c>
      <c r="B92" s="337"/>
      <c r="C92" s="337"/>
      <c r="D92" s="337"/>
      <c r="E92" s="337"/>
      <c r="F92" s="337"/>
      <c r="G92" s="15">
        <v>205</v>
      </c>
      <c r="H92" s="40">
        <v>0</v>
      </c>
      <c r="I92" s="40">
        <v>0</v>
      </c>
      <c r="J92" s="40">
        <v>0</v>
      </c>
      <c r="K92" s="40">
        <v>0</v>
      </c>
    </row>
    <row r="93" spans="1:11" ht="22.35" customHeight="1" x14ac:dyDescent="0.2">
      <c r="A93" s="337" t="s">
        <v>269</v>
      </c>
      <c r="B93" s="337"/>
      <c r="C93" s="337"/>
      <c r="D93" s="337"/>
      <c r="E93" s="337"/>
      <c r="F93" s="337"/>
      <c r="G93" s="15">
        <v>206</v>
      </c>
      <c r="H93" s="40">
        <v>-936312</v>
      </c>
      <c r="I93" s="40">
        <v>-936312</v>
      </c>
      <c r="J93" s="40">
        <v>-67824</v>
      </c>
      <c r="K93" s="40">
        <v>25056</v>
      </c>
    </row>
    <row r="94" spans="1:11" ht="22.35" customHeight="1" x14ac:dyDescent="0.2">
      <c r="A94" s="337" t="s">
        <v>270</v>
      </c>
      <c r="B94" s="337"/>
      <c r="C94" s="337"/>
      <c r="D94" s="337"/>
      <c r="E94" s="337"/>
      <c r="F94" s="337"/>
      <c r="G94" s="15">
        <v>207</v>
      </c>
      <c r="H94" s="40">
        <v>0</v>
      </c>
      <c r="I94" s="40">
        <v>0</v>
      </c>
      <c r="J94" s="40">
        <v>0</v>
      </c>
      <c r="K94" s="40">
        <v>0</v>
      </c>
    </row>
    <row r="95" spans="1:11" ht="22.35" customHeight="1" x14ac:dyDescent="0.2">
      <c r="A95" s="337" t="s">
        <v>271</v>
      </c>
      <c r="B95" s="337"/>
      <c r="C95" s="337"/>
      <c r="D95" s="337"/>
      <c r="E95" s="337"/>
      <c r="F95" s="337"/>
      <c r="G95" s="15">
        <v>208</v>
      </c>
      <c r="H95" s="40">
        <v>0</v>
      </c>
      <c r="I95" s="40">
        <v>0</v>
      </c>
      <c r="J95" s="40">
        <v>0</v>
      </c>
      <c r="K95" s="40">
        <v>0</v>
      </c>
    </row>
    <row r="96" spans="1:11" ht="22.35" customHeight="1" x14ac:dyDescent="0.2">
      <c r="A96" s="337" t="s">
        <v>272</v>
      </c>
      <c r="B96" s="337"/>
      <c r="C96" s="337"/>
      <c r="D96" s="337"/>
      <c r="E96" s="337"/>
      <c r="F96" s="337"/>
      <c r="G96" s="15">
        <v>209</v>
      </c>
      <c r="H96" s="40">
        <v>0</v>
      </c>
      <c r="I96" s="40">
        <v>0</v>
      </c>
      <c r="J96" s="40">
        <v>0</v>
      </c>
      <c r="K96" s="40">
        <v>0</v>
      </c>
    </row>
    <row r="97" spans="1:11" x14ac:dyDescent="0.2">
      <c r="A97" s="337" t="s">
        <v>273</v>
      </c>
      <c r="B97" s="337"/>
      <c r="C97" s="337"/>
      <c r="D97" s="337"/>
      <c r="E97" s="337"/>
      <c r="F97" s="337"/>
      <c r="G97" s="15">
        <v>210</v>
      </c>
      <c r="H97" s="40">
        <v>0</v>
      </c>
      <c r="I97" s="40">
        <v>0</v>
      </c>
      <c r="J97" s="40">
        <v>0</v>
      </c>
      <c r="K97" s="40">
        <v>0</v>
      </c>
    </row>
    <row r="98" spans="1:11" x14ac:dyDescent="0.2">
      <c r="A98" s="337" t="s">
        <v>274</v>
      </c>
      <c r="B98" s="337"/>
      <c r="C98" s="337"/>
      <c r="D98" s="337"/>
      <c r="E98" s="337"/>
      <c r="F98" s="337"/>
      <c r="G98" s="15">
        <v>211</v>
      </c>
      <c r="H98" s="40">
        <v>0</v>
      </c>
      <c r="I98" s="40">
        <v>0</v>
      </c>
      <c r="J98" s="40">
        <v>0</v>
      </c>
      <c r="K98" s="40">
        <v>0</v>
      </c>
    </row>
    <row r="99" spans="1:11" x14ac:dyDescent="0.2">
      <c r="A99" s="314" t="s">
        <v>275</v>
      </c>
      <c r="B99" s="314"/>
      <c r="C99" s="314"/>
      <c r="D99" s="314"/>
      <c r="E99" s="314"/>
      <c r="F99" s="314"/>
      <c r="G99" s="15">
        <v>212</v>
      </c>
      <c r="H99" s="40">
        <v>-188588</v>
      </c>
      <c r="I99" s="40">
        <v>-188588</v>
      </c>
      <c r="J99" s="40">
        <v>-12208</v>
      </c>
      <c r="K99" s="40">
        <v>4510</v>
      </c>
    </row>
    <row r="100" spans="1:11" ht="22.9" customHeight="1" x14ac:dyDescent="0.2">
      <c r="A100" s="334" t="s">
        <v>276</v>
      </c>
      <c r="B100" s="334"/>
      <c r="C100" s="334"/>
      <c r="D100" s="334"/>
      <c r="E100" s="334"/>
      <c r="F100" s="334"/>
      <c r="G100" s="20">
        <v>213</v>
      </c>
      <c r="H100" s="39">
        <f>H90-H99</f>
        <v>-747724</v>
      </c>
      <c r="I100" s="39">
        <f>I90-I99</f>
        <v>-747724</v>
      </c>
      <c r="J100" s="39">
        <f>J90-J99</f>
        <v>-55616</v>
      </c>
      <c r="K100" s="39">
        <f>K90-K99</f>
        <v>20546</v>
      </c>
    </row>
    <row r="101" spans="1:11" ht="22.9" customHeight="1" x14ac:dyDescent="0.2">
      <c r="A101" s="334" t="s">
        <v>277</v>
      </c>
      <c r="B101" s="334"/>
      <c r="C101" s="334"/>
      <c r="D101" s="334"/>
      <c r="E101" s="334"/>
      <c r="F101" s="334"/>
      <c r="G101" s="20">
        <v>214</v>
      </c>
      <c r="H101" s="39">
        <f>H89+H100</f>
        <v>-180607043</v>
      </c>
      <c r="I101" s="39">
        <f>I89+I100</f>
        <v>71795009</v>
      </c>
      <c r="J101" s="39">
        <f>J89+J100</f>
        <v>-321428834</v>
      </c>
      <c r="K101" s="39">
        <f>K89+K100</f>
        <v>-6466366</v>
      </c>
    </row>
    <row r="102" spans="1:11" x14ac:dyDescent="0.2">
      <c r="A102" s="318" t="s">
        <v>278</v>
      </c>
      <c r="B102" s="318"/>
      <c r="C102" s="318"/>
      <c r="D102" s="318"/>
      <c r="E102" s="318"/>
      <c r="F102" s="318"/>
      <c r="G102" s="338"/>
      <c r="H102" s="338"/>
      <c r="I102" s="338"/>
      <c r="J102" s="339"/>
      <c r="K102" s="339"/>
    </row>
    <row r="103" spans="1:11" ht="27.2" customHeight="1" x14ac:dyDescent="0.2">
      <c r="A103" s="335" t="s">
        <v>279</v>
      </c>
      <c r="B103" s="335"/>
      <c r="C103" s="335"/>
      <c r="D103" s="335"/>
      <c r="E103" s="335"/>
      <c r="F103" s="335"/>
      <c r="G103" s="20">
        <v>215</v>
      </c>
      <c r="H103" s="39">
        <f>H104+H105</f>
        <v>-180607043</v>
      </c>
      <c r="I103" s="39">
        <f>I104+I105</f>
        <v>71795009</v>
      </c>
      <c r="J103" s="39">
        <f>J104+J105</f>
        <v>-321428834</v>
      </c>
      <c r="K103" s="39">
        <f>K104+K105</f>
        <v>-6466366</v>
      </c>
    </row>
    <row r="104" spans="1:11" x14ac:dyDescent="0.2">
      <c r="A104" s="336" t="s">
        <v>280</v>
      </c>
      <c r="B104" s="336"/>
      <c r="C104" s="336"/>
      <c r="D104" s="336"/>
      <c r="E104" s="336"/>
      <c r="F104" s="336"/>
      <c r="G104" s="15">
        <v>216</v>
      </c>
      <c r="H104" s="40">
        <f>+H101-H105</f>
        <v>-161197215</v>
      </c>
      <c r="I104" s="40">
        <f>+I101-I105</f>
        <v>73830191</v>
      </c>
      <c r="J104" s="40">
        <f>+J101-J105</f>
        <v>-298808375</v>
      </c>
      <c r="K104" s="40">
        <f>+K101-K105</f>
        <v>-9010800</v>
      </c>
    </row>
    <row r="105" spans="1:11" x14ac:dyDescent="0.2">
      <c r="A105" s="336" t="s">
        <v>281</v>
      </c>
      <c r="B105" s="336"/>
      <c r="C105" s="336"/>
      <c r="D105" s="336"/>
      <c r="E105" s="336"/>
      <c r="F105" s="336"/>
      <c r="G105" s="15">
        <v>217</v>
      </c>
      <c r="H105" s="40">
        <f>+H87</f>
        <v>-19409828</v>
      </c>
      <c r="I105" s="40">
        <f>+I87</f>
        <v>-2035182</v>
      </c>
      <c r="J105" s="40">
        <f>+J87</f>
        <v>-22620459</v>
      </c>
      <c r="K105" s="40">
        <f>+K87</f>
        <v>2544434</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Normal="100" zoomScaleSheetLayoutView="100" workbookViewId="0">
      <selection activeCell="K57" sqref="K56:K57"/>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348" t="s">
        <v>282</v>
      </c>
      <c r="B1" s="386"/>
      <c r="C1" s="386"/>
      <c r="D1" s="386"/>
      <c r="E1" s="386"/>
      <c r="F1" s="386"/>
      <c r="G1" s="386"/>
      <c r="H1" s="386"/>
      <c r="I1" s="386"/>
    </row>
    <row r="2" spans="1:9" x14ac:dyDescent="0.2">
      <c r="A2" s="347" t="s">
        <v>562</v>
      </c>
      <c r="B2" s="323"/>
      <c r="C2" s="323"/>
      <c r="D2" s="323"/>
      <c r="E2" s="323"/>
      <c r="F2" s="323"/>
      <c r="G2" s="323"/>
      <c r="H2" s="323"/>
      <c r="I2" s="323"/>
    </row>
    <row r="3" spans="1:9" x14ac:dyDescent="0.2">
      <c r="A3" s="388" t="s">
        <v>283</v>
      </c>
      <c r="B3" s="389"/>
      <c r="C3" s="389"/>
      <c r="D3" s="389"/>
      <c r="E3" s="389"/>
      <c r="F3" s="389"/>
      <c r="G3" s="389"/>
      <c r="H3" s="389"/>
      <c r="I3" s="389"/>
    </row>
    <row r="4" spans="1:9" x14ac:dyDescent="0.2">
      <c r="A4" s="387" t="s">
        <v>527</v>
      </c>
      <c r="B4" s="327"/>
      <c r="C4" s="327"/>
      <c r="D4" s="327"/>
      <c r="E4" s="327"/>
      <c r="F4" s="327"/>
      <c r="G4" s="327"/>
      <c r="H4" s="327"/>
      <c r="I4" s="328"/>
    </row>
    <row r="5" spans="1:9" ht="24" thickBot="1" x14ac:dyDescent="0.25">
      <c r="A5" s="390" t="s">
        <v>284</v>
      </c>
      <c r="B5" s="391"/>
      <c r="C5" s="391"/>
      <c r="D5" s="391"/>
      <c r="E5" s="391"/>
      <c r="F5" s="392"/>
      <c r="G5" s="22" t="s">
        <v>285</v>
      </c>
      <c r="H5" s="41" t="s">
        <v>286</v>
      </c>
      <c r="I5" s="41" t="s">
        <v>287</v>
      </c>
    </row>
    <row r="6" spans="1:9" x14ac:dyDescent="0.2">
      <c r="A6" s="393">
        <v>1</v>
      </c>
      <c r="B6" s="394"/>
      <c r="C6" s="394"/>
      <c r="D6" s="394"/>
      <c r="E6" s="394"/>
      <c r="F6" s="395"/>
      <c r="G6" s="23">
        <v>2</v>
      </c>
      <c r="H6" s="42" t="s">
        <v>288</v>
      </c>
      <c r="I6" s="42" t="s">
        <v>289</v>
      </c>
    </row>
    <row r="7" spans="1:9" x14ac:dyDescent="0.2">
      <c r="A7" s="365" t="s">
        <v>290</v>
      </c>
      <c r="B7" s="366"/>
      <c r="C7" s="366"/>
      <c r="D7" s="366"/>
      <c r="E7" s="366"/>
      <c r="F7" s="366"/>
      <c r="G7" s="366"/>
      <c r="H7" s="366"/>
      <c r="I7" s="367"/>
    </row>
    <row r="8" spans="1:9" ht="12.75" customHeight="1" x14ac:dyDescent="0.2">
      <c r="A8" s="368" t="s">
        <v>291</v>
      </c>
      <c r="B8" s="369"/>
      <c r="C8" s="369"/>
      <c r="D8" s="369"/>
      <c r="E8" s="369"/>
      <c r="F8" s="370"/>
      <c r="G8" s="24">
        <v>1</v>
      </c>
      <c r="H8" s="131">
        <v>-180681270</v>
      </c>
      <c r="I8" s="43">
        <v>-442570885</v>
      </c>
    </row>
    <row r="9" spans="1:9" ht="12.75" customHeight="1" x14ac:dyDescent="0.2">
      <c r="A9" s="383" t="s">
        <v>292</v>
      </c>
      <c r="B9" s="384"/>
      <c r="C9" s="384"/>
      <c r="D9" s="384"/>
      <c r="E9" s="384"/>
      <c r="F9" s="385"/>
      <c r="G9" s="25">
        <v>2</v>
      </c>
      <c r="H9" s="44">
        <f>H10+H11+H12+H13+H14+H15+H16+H17</f>
        <v>255136684</v>
      </c>
      <c r="I9" s="44">
        <f>I10+I11+I12+I13+I14+I15+I16+I17</f>
        <v>330291683</v>
      </c>
    </row>
    <row r="10" spans="1:9" ht="12.75" customHeight="1" x14ac:dyDescent="0.2">
      <c r="A10" s="380" t="s">
        <v>293</v>
      </c>
      <c r="B10" s="381"/>
      <c r="C10" s="381"/>
      <c r="D10" s="381"/>
      <c r="E10" s="381"/>
      <c r="F10" s="382"/>
      <c r="G10" s="26">
        <v>3</v>
      </c>
      <c r="H10" s="132">
        <v>237687024</v>
      </c>
      <c r="I10" s="45">
        <v>250154456</v>
      </c>
    </row>
    <row r="11" spans="1:9" ht="22.35" customHeight="1" x14ac:dyDescent="0.2">
      <c r="A11" s="380" t="s">
        <v>294</v>
      </c>
      <c r="B11" s="381"/>
      <c r="C11" s="381"/>
      <c r="D11" s="381"/>
      <c r="E11" s="381"/>
      <c r="F11" s="382"/>
      <c r="G11" s="26">
        <v>4</v>
      </c>
      <c r="H11" s="132">
        <v>3353168</v>
      </c>
      <c r="I11" s="45">
        <v>-1496314</v>
      </c>
    </row>
    <row r="12" spans="1:9" ht="23.45" customHeight="1" x14ac:dyDescent="0.2">
      <c r="A12" s="380" t="s">
        <v>295</v>
      </c>
      <c r="B12" s="381"/>
      <c r="C12" s="381"/>
      <c r="D12" s="381"/>
      <c r="E12" s="381"/>
      <c r="F12" s="382"/>
      <c r="G12" s="26">
        <v>5</v>
      </c>
      <c r="H12" s="132">
        <v>-1172586</v>
      </c>
      <c r="I12" s="45">
        <v>15951</v>
      </c>
    </row>
    <row r="13" spans="1:9" ht="12.75" customHeight="1" x14ac:dyDescent="0.2">
      <c r="A13" s="380" t="s">
        <v>296</v>
      </c>
      <c r="B13" s="381"/>
      <c r="C13" s="381"/>
      <c r="D13" s="381"/>
      <c r="E13" s="381"/>
      <c r="F13" s="382"/>
      <c r="G13" s="26">
        <v>6</v>
      </c>
      <c r="H13" s="132">
        <v>-236232</v>
      </c>
      <c r="I13" s="45">
        <v>-36202</v>
      </c>
    </row>
    <row r="14" spans="1:9" ht="12.75" customHeight="1" x14ac:dyDescent="0.2">
      <c r="A14" s="380" t="s">
        <v>297</v>
      </c>
      <c r="B14" s="381"/>
      <c r="C14" s="381"/>
      <c r="D14" s="381"/>
      <c r="E14" s="381"/>
      <c r="F14" s="382"/>
      <c r="G14" s="26">
        <v>7</v>
      </c>
      <c r="H14" s="132">
        <v>28108883</v>
      </c>
      <c r="I14" s="45">
        <v>30782785</v>
      </c>
    </row>
    <row r="15" spans="1:9" ht="12.75" customHeight="1" x14ac:dyDescent="0.2">
      <c r="A15" s="380" t="s">
        <v>298</v>
      </c>
      <c r="B15" s="381"/>
      <c r="C15" s="381"/>
      <c r="D15" s="381"/>
      <c r="E15" s="381"/>
      <c r="F15" s="382"/>
      <c r="G15" s="26">
        <v>8</v>
      </c>
      <c r="H15" s="132">
        <v>-15216847</v>
      </c>
      <c r="I15" s="45">
        <v>-830412</v>
      </c>
    </row>
    <row r="16" spans="1:9" ht="12.75" customHeight="1" x14ac:dyDescent="0.2">
      <c r="A16" s="380" t="s">
        <v>299</v>
      </c>
      <c r="B16" s="381"/>
      <c r="C16" s="381"/>
      <c r="D16" s="381"/>
      <c r="E16" s="381"/>
      <c r="F16" s="382"/>
      <c r="G16" s="26">
        <v>9</v>
      </c>
      <c r="H16" s="132">
        <v>-8443608</v>
      </c>
      <c r="I16" s="45">
        <v>42071435</v>
      </c>
    </row>
    <row r="17" spans="1:9" ht="25.15" customHeight="1" x14ac:dyDescent="0.2">
      <c r="A17" s="380" t="s">
        <v>300</v>
      </c>
      <c r="B17" s="381"/>
      <c r="C17" s="381"/>
      <c r="D17" s="381"/>
      <c r="E17" s="381"/>
      <c r="F17" s="382"/>
      <c r="G17" s="26">
        <v>10</v>
      </c>
      <c r="H17" s="132">
        <v>11056882</v>
      </c>
      <c r="I17" s="45">
        <v>9629984</v>
      </c>
    </row>
    <row r="18" spans="1:9" ht="28.15" customHeight="1" x14ac:dyDescent="0.2">
      <c r="A18" s="359" t="s">
        <v>301</v>
      </c>
      <c r="B18" s="360"/>
      <c r="C18" s="360"/>
      <c r="D18" s="360"/>
      <c r="E18" s="360"/>
      <c r="F18" s="361"/>
      <c r="G18" s="25">
        <v>11</v>
      </c>
      <c r="H18" s="44">
        <f>H8+H9</f>
        <v>74455414</v>
      </c>
      <c r="I18" s="44">
        <f>I8+I9</f>
        <v>-112279202</v>
      </c>
    </row>
    <row r="19" spans="1:9" ht="12.75" customHeight="1" x14ac:dyDescent="0.2">
      <c r="A19" s="383" t="s">
        <v>302</v>
      </c>
      <c r="B19" s="384"/>
      <c r="C19" s="384"/>
      <c r="D19" s="384"/>
      <c r="E19" s="384"/>
      <c r="F19" s="385"/>
      <c r="G19" s="25">
        <v>12</v>
      </c>
      <c r="H19" s="44">
        <f>H20+H21+H22+H23</f>
        <v>278942801</v>
      </c>
      <c r="I19" s="44">
        <f>I20+I21+I22+I23</f>
        <v>73196464</v>
      </c>
    </row>
    <row r="20" spans="1:9" ht="12.75" customHeight="1" x14ac:dyDescent="0.2">
      <c r="A20" s="380" t="s">
        <v>303</v>
      </c>
      <c r="B20" s="381"/>
      <c r="C20" s="381"/>
      <c r="D20" s="381"/>
      <c r="E20" s="381"/>
      <c r="F20" s="382"/>
      <c r="G20" s="26">
        <v>13</v>
      </c>
      <c r="H20" s="132">
        <v>404531164</v>
      </c>
      <c r="I20" s="45">
        <v>105428844</v>
      </c>
    </row>
    <row r="21" spans="1:9" ht="12.75" customHeight="1" x14ac:dyDescent="0.2">
      <c r="A21" s="380" t="s">
        <v>304</v>
      </c>
      <c r="B21" s="381"/>
      <c r="C21" s="381"/>
      <c r="D21" s="381"/>
      <c r="E21" s="381"/>
      <c r="F21" s="382"/>
      <c r="G21" s="26">
        <v>14</v>
      </c>
      <c r="H21" s="132">
        <v>-83980984</v>
      </c>
      <c r="I21" s="45">
        <v>-31600461</v>
      </c>
    </row>
    <row r="22" spans="1:9" ht="12.75" customHeight="1" x14ac:dyDescent="0.2">
      <c r="A22" s="380" t="s">
        <v>305</v>
      </c>
      <c r="B22" s="381"/>
      <c r="C22" s="381"/>
      <c r="D22" s="381"/>
      <c r="E22" s="381"/>
      <c r="F22" s="382"/>
      <c r="G22" s="26">
        <v>15</v>
      </c>
      <c r="H22" s="132">
        <v>1580773</v>
      </c>
      <c r="I22" s="45">
        <v>-1714369</v>
      </c>
    </row>
    <row r="23" spans="1:9" ht="12.75" customHeight="1" x14ac:dyDescent="0.2">
      <c r="A23" s="380" t="s">
        <v>306</v>
      </c>
      <c r="B23" s="381"/>
      <c r="C23" s="381"/>
      <c r="D23" s="381"/>
      <c r="E23" s="381"/>
      <c r="F23" s="382"/>
      <c r="G23" s="26">
        <v>16</v>
      </c>
      <c r="H23" s="132">
        <v>-43188152</v>
      </c>
      <c r="I23" s="45">
        <v>1082450</v>
      </c>
    </row>
    <row r="24" spans="1:9" ht="12.75" customHeight="1" x14ac:dyDescent="0.2">
      <c r="A24" s="359" t="s">
        <v>307</v>
      </c>
      <c r="B24" s="360"/>
      <c r="C24" s="360"/>
      <c r="D24" s="360"/>
      <c r="E24" s="360"/>
      <c r="F24" s="361"/>
      <c r="G24" s="25">
        <v>17</v>
      </c>
      <c r="H24" s="44">
        <f>H18+H19</f>
        <v>353398215</v>
      </c>
      <c r="I24" s="44">
        <f>I18+I19</f>
        <v>-39082738</v>
      </c>
    </row>
    <row r="25" spans="1:9" ht="12.75" customHeight="1" x14ac:dyDescent="0.2">
      <c r="A25" s="371" t="s">
        <v>308</v>
      </c>
      <c r="B25" s="372"/>
      <c r="C25" s="372"/>
      <c r="D25" s="372"/>
      <c r="E25" s="372"/>
      <c r="F25" s="373"/>
      <c r="G25" s="26">
        <v>18</v>
      </c>
      <c r="H25" s="132">
        <v>-27521760</v>
      </c>
      <c r="I25" s="45">
        <v>-14058877</v>
      </c>
    </row>
    <row r="26" spans="1:9" ht="12.75" customHeight="1" x14ac:dyDescent="0.2">
      <c r="A26" s="371" t="s">
        <v>309</v>
      </c>
      <c r="B26" s="372"/>
      <c r="C26" s="372"/>
      <c r="D26" s="372"/>
      <c r="E26" s="372"/>
      <c r="F26" s="373"/>
      <c r="G26" s="26">
        <v>19</v>
      </c>
      <c r="H26" s="132">
        <v>-2602656</v>
      </c>
      <c r="I26" s="45">
        <v>-708698</v>
      </c>
    </row>
    <row r="27" spans="1:9" ht="25.9" customHeight="1" x14ac:dyDescent="0.2">
      <c r="A27" s="362" t="s">
        <v>310</v>
      </c>
      <c r="B27" s="363"/>
      <c r="C27" s="363"/>
      <c r="D27" s="363"/>
      <c r="E27" s="363"/>
      <c r="F27" s="364"/>
      <c r="G27" s="27">
        <v>20</v>
      </c>
      <c r="H27" s="46">
        <f>H24+H25+H26</f>
        <v>323273799</v>
      </c>
      <c r="I27" s="46">
        <f>I24+I25+I26</f>
        <v>-53850313</v>
      </c>
    </row>
    <row r="28" spans="1:9" x14ac:dyDescent="0.2">
      <c r="A28" s="365" t="s">
        <v>311</v>
      </c>
      <c r="B28" s="366"/>
      <c r="C28" s="366"/>
      <c r="D28" s="366"/>
      <c r="E28" s="366"/>
      <c r="F28" s="366"/>
      <c r="G28" s="366"/>
      <c r="H28" s="366"/>
      <c r="I28" s="367"/>
    </row>
    <row r="29" spans="1:9" ht="30.75" customHeight="1" x14ac:dyDescent="0.2">
      <c r="A29" s="368" t="s">
        <v>312</v>
      </c>
      <c r="B29" s="369"/>
      <c r="C29" s="369"/>
      <c r="D29" s="369"/>
      <c r="E29" s="369"/>
      <c r="F29" s="370"/>
      <c r="G29" s="24">
        <v>21</v>
      </c>
      <c r="H29" s="133">
        <v>3557927</v>
      </c>
      <c r="I29" s="47">
        <v>3429386</v>
      </c>
    </row>
    <row r="30" spans="1:9" ht="12.75" customHeight="1" x14ac:dyDescent="0.2">
      <c r="A30" s="371" t="s">
        <v>313</v>
      </c>
      <c r="B30" s="372"/>
      <c r="C30" s="372"/>
      <c r="D30" s="372"/>
      <c r="E30" s="372"/>
      <c r="F30" s="373"/>
      <c r="G30" s="26">
        <v>22</v>
      </c>
      <c r="H30" s="53">
        <v>2431824</v>
      </c>
      <c r="I30" s="48">
        <v>0</v>
      </c>
    </row>
    <row r="31" spans="1:9" ht="12.75" customHeight="1" x14ac:dyDescent="0.2">
      <c r="A31" s="371" t="s">
        <v>314</v>
      </c>
      <c r="B31" s="372"/>
      <c r="C31" s="372"/>
      <c r="D31" s="372"/>
      <c r="E31" s="372"/>
      <c r="F31" s="373"/>
      <c r="G31" s="26">
        <v>23</v>
      </c>
      <c r="H31" s="53">
        <v>164745</v>
      </c>
      <c r="I31" s="48">
        <v>38976</v>
      </c>
    </row>
    <row r="32" spans="1:9" ht="12.75" customHeight="1" x14ac:dyDescent="0.2">
      <c r="A32" s="371" t="s">
        <v>315</v>
      </c>
      <c r="B32" s="372"/>
      <c r="C32" s="372"/>
      <c r="D32" s="372"/>
      <c r="E32" s="372"/>
      <c r="F32" s="373"/>
      <c r="G32" s="26">
        <v>24</v>
      </c>
      <c r="H32" s="53">
        <v>87080</v>
      </c>
      <c r="I32" s="48">
        <v>0</v>
      </c>
    </row>
    <row r="33" spans="1:9" ht="12.75" customHeight="1" x14ac:dyDescent="0.2">
      <c r="A33" s="371" t="s">
        <v>316</v>
      </c>
      <c r="B33" s="372"/>
      <c r="C33" s="372"/>
      <c r="D33" s="372"/>
      <c r="E33" s="372"/>
      <c r="F33" s="373"/>
      <c r="G33" s="26">
        <v>25</v>
      </c>
      <c r="H33" s="53">
        <v>58269</v>
      </c>
      <c r="I33" s="48">
        <v>119363</v>
      </c>
    </row>
    <row r="34" spans="1:9" ht="12.75" customHeight="1" x14ac:dyDescent="0.2">
      <c r="A34" s="371" t="s">
        <v>317</v>
      </c>
      <c r="B34" s="372"/>
      <c r="C34" s="372"/>
      <c r="D34" s="372"/>
      <c r="E34" s="372"/>
      <c r="F34" s="373"/>
      <c r="G34" s="26">
        <v>26</v>
      </c>
      <c r="H34" s="53">
        <v>0</v>
      </c>
      <c r="I34" s="48">
        <v>0</v>
      </c>
    </row>
    <row r="35" spans="1:9" ht="26.45" customHeight="1" x14ac:dyDescent="0.2">
      <c r="A35" s="359" t="s">
        <v>318</v>
      </c>
      <c r="B35" s="360"/>
      <c r="C35" s="360"/>
      <c r="D35" s="360"/>
      <c r="E35" s="360"/>
      <c r="F35" s="361"/>
      <c r="G35" s="25">
        <v>27</v>
      </c>
      <c r="H35" s="49">
        <f>H29+H30+H31+H32+H33+H34</f>
        <v>6299845</v>
      </c>
      <c r="I35" s="49">
        <f>I29+I30+I31+I32+I33+I34</f>
        <v>3587725</v>
      </c>
    </row>
    <row r="36" spans="1:9" ht="22.9" customHeight="1" x14ac:dyDescent="0.2">
      <c r="A36" s="371" t="s">
        <v>319</v>
      </c>
      <c r="B36" s="372"/>
      <c r="C36" s="372"/>
      <c r="D36" s="372"/>
      <c r="E36" s="372"/>
      <c r="F36" s="373"/>
      <c r="G36" s="26">
        <v>28</v>
      </c>
      <c r="H36" s="53">
        <v>-546173956</v>
      </c>
      <c r="I36" s="48">
        <v>-467937823</v>
      </c>
    </row>
    <row r="37" spans="1:9" ht="12.75" customHeight="1" x14ac:dyDescent="0.2">
      <c r="A37" s="371" t="s">
        <v>320</v>
      </c>
      <c r="B37" s="372"/>
      <c r="C37" s="372"/>
      <c r="D37" s="372"/>
      <c r="E37" s="372"/>
      <c r="F37" s="373"/>
      <c r="G37" s="26">
        <v>29</v>
      </c>
      <c r="H37" s="53">
        <v>0</v>
      </c>
      <c r="I37" s="48">
        <v>0</v>
      </c>
    </row>
    <row r="38" spans="1:9" ht="12.75" customHeight="1" x14ac:dyDescent="0.2">
      <c r="A38" s="371" t="s">
        <v>321</v>
      </c>
      <c r="B38" s="372"/>
      <c r="C38" s="372"/>
      <c r="D38" s="372"/>
      <c r="E38" s="372"/>
      <c r="F38" s="373"/>
      <c r="G38" s="26">
        <v>30</v>
      </c>
      <c r="H38" s="53">
        <v>-10541525</v>
      </c>
      <c r="I38" s="48">
        <v>-140107</v>
      </c>
    </row>
    <row r="39" spans="1:9" ht="12.75" customHeight="1" x14ac:dyDescent="0.2">
      <c r="A39" s="371" t="s">
        <v>322</v>
      </c>
      <c r="B39" s="372"/>
      <c r="C39" s="372"/>
      <c r="D39" s="372"/>
      <c r="E39" s="372"/>
      <c r="F39" s="373"/>
      <c r="G39" s="26">
        <v>31</v>
      </c>
      <c r="H39" s="53">
        <v>-22800000</v>
      </c>
      <c r="I39" s="48">
        <v>0</v>
      </c>
    </row>
    <row r="40" spans="1:9" ht="12.75" customHeight="1" x14ac:dyDescent="0.2">
      <c r="A40" s="371" t="s">
        <v>323</v>
      </c>
      <c r="B40" s="372"/>
      <c r="C40" s="372"/>
      <c r="D40" s="372"/>
      <c r="E40" s="372"/>
      <c r="F40" s="373"/>
      <c r="G40" s="26">
        <v>32</v>
      </c>
      <c r="H40" s="53">
        <v>-18295781</v>
      </c>
      <c r="I40" s="48">
        <v>0</v>
      </c>
    </row>
    <row r="41" spans="1:9" ht="24" customHeight="1" x14ac:dyDescent="0.2">
      <c r="A41" s="359" t="s">
        <v>324</v>
      </c>
      <c r="B41" s="360"/>
      <c r="C41" s="360"/>
      <c r="D41" s="360"/>
      <c r="E41" s="360"/>
      <c r="F41" s="361"/>
      <c r="G41" s="25">
        <v>33</v>
      </c>
      <c r="H41" s="49">
        <f>H36+H37+H38+H39+H40</f>
        <v>-597811262</v>
      </c>
      <c r="I41" s="49">
        <f>I36+I37+I38+I39+I40</f>
        <v>-468077930</v>
      </c>
    </row>
    <row r="42" spans="1:9" ht="29.45" customHeight="1" x14ac:dyDescent="0.2">
      <c r="A42" s="362" t="s">
        <v>325</v>
      </c>
      <c r="B42" s="363"/>
      <c r="C42" s="363"/>
      <c r="D42" s="363"/>
      <c r="E42" s="363"/>
      <c r="F42" s="364"/>
      <c r="G42" s="27">
        <v>34</v>
      </c>
      <c r="H42" s="50">
        <f>H35+H41</f>
        <v>-591511417</v>
      </c>
      <c r="I42" s="50">
        <f>I35+I41</f>
        <v>-464490205</v>
      </c>
    </row>
    <row r="43" spans="1:9" x14ac:dyDescent="0.2">
      <c r="A43" s="365" t="s">
        <v>326</v>
      </c>
      <c r="B43" s="366"/>
      <c r="C43" s="366"/>
      <c r="D43" s="366"/>
      <c r="E43" s="366"/>
      <c r="F43" s="366"/>
      <c r="G43" s="366"/>
      <c r="H43" s="366"/>
      <c r="I43" s="367"/>
    </row>
    <row r="44" spans="1:9" ht="12.75" customHeight="1" x14ac:dyDescent="0.2">
      <c r="A44" s="368" t="s">
        <v>327</v>
      </c>
      <c r="B44" s="369"/>
      <c r="C44" s="369"/>
      <c r="D44" s="369"/>
      <c r="E44" s="369"/>
      <c r="F44" s="370"/>
      <c r="G44" s="24">
        <v>35</v>
      </c>
      <c r="H44" s="47">
        <v>0</v>
      </c>
      <c r="I44" s="47">
        <v>0</v>
      </c>
    </row>
    <row r="45" spans="1:9" ht="25.15" customHeight="1" x14ac:dyDescent="0.2">
      <c r="A45" s="371" t="s">
        <v>328</v>
      </c>
      <c r="B45" s="372"/>
      <c r="C45" s="372"/>
      <c r="D45" s="372"/>
      <c r="E45" s="372"/>
      <c r="F45" s="373"/>
      <c r="G45" s="26">
        <v>36</v>
      </c>
      <c r="H45" s="48">
        <v>0</v>
      </c>
      <c r="I45" s="48">
        <v>0</v>
      </c>
    </row>
    <row r="46" spans="1:9" ht="12.75" customHeight="1" x14ac:dyDescent="0.2">
      <c r="A46" s="371" t="s">
        <v>329</v>
      </c>
      <c r="B46" s="372"/>
      <c r="C46" s="372"/>
      <c r="D46" s="372"/>
      <c r="E46" s="372"/>
      <c r="F46" s="373"/>
      <c r="G46" s="26">
        <v>37</v>
      </c>
      <c r="H46" s="48">
        <v>449136901</v>
      </c>
      <c r="I46" s="48">
        <v>477160794</v>
      </c>
    </row>
    <row r="47" spans="1:9" ht="12.75" customHeight="1" x14ac:dyDescent="0.2">
      <c r="A47" s="371" t="s">
        <v>330</v>
      </c>
      <c r="B47" s="372"/>
      <c r="C47" s="372"/>
      <c r="D47" s="372"/>
      <c r="E47" s="372"/>
      <c r="F47" s="373"/>
      <c r="G47" s="26">
        <v>38</v>
      </c>
      <c r="H47" s="48">
        <v>3545064</v>
      </c>
      <c r="I47" s="48">
        <v>1674883</v>
      </c>
    </row>
    <row r="48" spans="1:9" ht="22.35" customHeight="1" x14ac:dyDescent="0.2">
      <c r="A48" s="359" t="s">
        <v>331</v>
      </c>
      <c r="B48" s="360"/>
      <c r="C48" s="360"/>
      <c r="D48" s="360"/>
      <c r="E48" s="360"/>
      <c r="F48" s="361"/>
      <c r="G48" s="25">
        <v>39</v>
      </c>
      <c r="H48" s="49">
        <f>H44+H45+H46+H47</f>
        <v>452681965</v>
      </c>
      <c r="I48" s="49">
        <f>I44+I45+I46+I47</f>
        <v>478835677</v>
      </c>
    </row>
    <row r="49" spans="1:9" ht="24.6" customHeight="1" x14ac:dyDescent="0.2">
      <c r="A49" s="371" t="s">
        <v>332</v>
      </c>
      <c r="B49" s="372"/>
      <c r="C49" s="372"/>
      <c r="D49" s="372"/>
      <c r="E49" s="372"/>
      <c r="F49" s="373"/>
      <c r="G49" s="26">
        <v>40</v>
      </c>
      <c r="H49" s="48">
        <v>-96766805</v>
      </c>
      <c r="I49" s="48">
        <v>-9352897</v>
      </c>
    </row>
    <row r="50" spans="1:9" ht="12.75" customHeight="1" x14ac:dyDescent="0.2">
      <c r="A50" s="371" t="s">
        <v>333</v>
      </c>
      <c r="B50" s="372"/>
      <c r="C50" s="372"/>
      <c r="D50" s="372"/>
      <c r="E50" s="372"/>
      <c r="F50" s="373"/>
      <c r="G50" s="26">
        <v>41</v>
      </c>
      <c r="H50" s="48">
        <v>-128787372</v>
      </c>
      <c r="I50" s="48">
        <v>0</v>
      </c>
    </row>
    <row r="51" spans="1:9" ht="12.75" customHeight="1" x14ac:dyDescent="0.2">
      <c r="A51" s="371" t="s">
        <v>334</v>
      </c>
      <c r="B51" s="372"/>
      <c r="C51" s="372"/>
      <c r="D51" s="372"/>
      <c r="E51" s="372"/>
      <c r="F51" s="373"/>
      <c r="G51" s="26">
        <v>42</v>
      </c>
      <c r="H51" s="48">
        <v>0</v>
      </c>
      <c r="I51" s="48">
        <v>0</v>
      </c>
    </row>
    <row r="52" spans="1:9" ht="22.9" customHeight="1" x14ac:dyDescent="0.2">
      <c r="A52" s="371" t="s">
        <v>335</v>
      </c>
      <c r="B52" s="372"/>
      <c r="C52" s="372"/>
      <c r="D52" s="372"/>
      <c r="E52" s="372"/>
      <c r="F52" s="373"/>
      <c r="G52" s="26">
        <v>43</v>
      </c>
      <c r="H52" s="48">
        <v>-18237583</v>
      </c>
      <c r="I52" s="48">
        <v>0</v>
      </c>
    </row>
    <row r="53" spans="1:9" ht="12.75" customHeight="1" x14ac:dyDescent="0.2">
      <c r="A53" s="371" t="s">
        <v>336</v>
      </c>
      <c r="B53" s="372"/>
      <c r="C53" s="372"/>
      <c r="D53" s="372"/>
      <c r="E53" s="372"/>
      <c r="F53" s="373"/>
      <c r="G53" s="26">
        <v>44</v>
      </c>
      <c r="H53" s="48">
        <v>0</v>
      </c>
      <c r="I53" s="48">
        <v>-1782639</v>
      </c>
    </row>
    <row r="54" spans="1:9" ht="30.75" customHeight="1" x14ac:dyDescent="0.2">
      <c r="A54" s="359" t="s">
        <v>337</v>
      </c>
      <c r="B54" s="360"/>
      <c r="C54" s="360"/>
      <c r="D54" s="360"/>
      <c r="E54" s="360"/>
      <c r="F54" s="361"/>
      <c r="G54" s="25">
        <v>45</v>
      </c>
      <c r="H54" s="49">
        <f>H49+H50+H51+H52+H53</f>
        <v>-243791760</v>
      </c>
      <c r="I54" s="49">
        <f>I49+I50+I51+I52+I53</f>
        <v>-11135536</v>
      </c>
    </row>
    <row r="55" spans="1:9" ht="29.45" customHeight="1" x14ac:dyDescent="0.2">
      <c r="A55" s="374" t="s">
        <v>338</v>
      </c>
      <c r="B55" s="375"/>
      <c r="C55" s="375"/>
      <c r="D55" s="375"/>
      <c r="E55" s="375"/>
      <c r="F55" s="376"/>
      <c r="G55" s="25">
        <v>46</v>
      </c>
      <c r="H55" s="49">
        <f>H48+H54</f>
        <v>208890205</v>
      </c>
      <c r="I55" s="49">
        <f>I48+I54</f>
        <v>467700141</v>
      </c>
    </row>
    <row r="56" spans="1:9" ht="32.450000000000003" customHeight="1" x14ac:dyDescent="0.2">
      <c r="A56" s="371" t="s">
        <v>339</v>
      </c>
      <c r="B56" s="372"/>
      <c r="C56" s="372"/>
      <c r="D56" s="372"/>
      <c r="E56" s="372"/>
      <c r="F56" s="373"/>
      <c r="G56" s="26">
        <v>47</v>
      </c>
      <c r="H56" s="48">
        <v>0</v>
      </c>
      <c r="I56" s="48">
        <v>0</v>
      </c>
    </row>
    <row r="57" spans="1:9" ht="26.45" customHeight="1" x14ac:dyDescent="0.2">
      <c r="A57" s="374" t="s">
        <v>340</v>
      </c>
      <c r="B57" s="375"/>
      <c r="C57" s="375"/>
      <c r="D57" s="375"/>
      <c r="E57" s="375"/>
      <c r="F57" s="376"/>
      <c r="G57" s="25">
        <v>48</v>
      </c>
      <c r="H57" s="49">
        <f>H27+H42+H55+H56</f>
        <v>-59347413</v>
      </c>
      <c r="I57" s="49">
        <f>I27+I42+I55+I56</f>
        <v>-50640377</v>
      </c>
    </row>
    <row r="58" spans="1:9" ht="24" customHeight="1" x14ac:dyDescent="0.2">
      <c r="A58" s="377" t="s">
        <v>341</v>
      </c>
      <c r="B58" s="378"/>
      <c r="C58" s="378"/>
      <c r="D58" s="378"/>
      <c r="E58" s="378"/>
      <c r="F58" s="379"/>
      <c r="G58" s="26">
        <v>49</v>
      </c>
      <c r="H58" s="48">
        <v>261842353</v>
      </c>
      <c r="I58" s="48">
        <v>550142638</v>
      </c>
    </row>
    <row r="59" spans="1:9" ht="31.15" customHeight="1" x14ac:dyDescent="0.2">
      <c r="A59" s="362" t="s">
        <v>342</v>
      </c>
      <c r="B59" s="363"/>
      <c r="C59" s="363"/>
      <c r="D59" s="363"/>
      <c r="E59" s="363"/>
      <c r="F59" s="364"/>
      <c r="G59" s="27">
        <v>50</v>
      </c>
      <c r="H59" s="50">
        <f>H57+H58</f>
        <v>202494940</v>
      </c>
      <c r="I59" s="50">
        <f>I57+I58</f>
        <v>499502261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9" priority="15" stopIfTrue="1" operator="notEqual">
      <formula>ROUND(H8,0)</formula>
    </cfRule>
  </conditionalFormatting>
  <conditionalFormatting sqref="H11:H12 H15:H17">
    <cfRule type="cellIs" dxfId="28" priority="14" stopIfTrue="1" operator="notEqual">
      <formula>ROUND(H11,0)</formula>
    </cfRule>
  </conditionalFormatting>
  <conditionalFormatting sqref="H10 H14">
    <cfRule type="cellIs" dxfId="27" priority="12" stopIfTrue="1" operator="notEqual">
      <formula>ROUND(H10,0)</formula>
    </cfRule>
    <cfRule type="cellIs" dxfId="26" priority="13" stopIfTrue="1" operator="lessThan">
      <formula>0</formula>
    </cfRule>
  </conditionalFormatting>
  <conditionalFormatting sqref="H13">
    <cfRule type="cellIs" dxfId="25" priority="10" stopIfTrue="1" operator="notEqual">
      <formula>ROUND(H13,0)</formula>
    </cfRule>
    <cfRule type="cellIs" dxfId="24" priority="11" stopIfTrue="1" operator="greaterThan">
      <formula>0</formula>
    </cfRule>
  </conditionalFormatting>
  <conditionalFormatting sqref="H20:H23">
    <cfRule type="cellIs" dxfId="23" priority="9" stopIfTrue="1" operator="notEqual">
      <formula>ROUND(H20,0)</formula>
    </cfRule>
  </conditionalFormatting>
  <conditionalFormatting sqref="H26">
    <cfRule type="cellIs" dxfId="22" priority="8" stopIfTrue="1" operator="notEqual">
      <formula>ROUND(H26,0)</formula>
    </cfRule>
  </conditionalFormatting>
  <conditionalFormatting sqref="H25">
    <cfRule type="cellIs" dxfId="21" priority="6" stopIfTrue="1" operator="notEqual">
      <formula>ROUND(H25,0)</formula>
    </cfRule>
    <cfRule type="cellIs" dxfId="20" priority="7" stopIfTrue="1" operator="greaterThan">
      <formula>0</formula>
    </cfRule>
  </conditionalFormatting>
  <conditionalFormatting sqref="H29:H34">
    <cfRule type="cellIs" dxfId="19" priority="4" stopIfTrue="1" operator="notEqual">
      <formula>ROUND(H29,0)</formula>
    </cfRule>
    <cfRule type="cellIs" dxfId="18" priority="5" stopIfTrue="1" operator="lessThan">
      <formula>0</formula>
    </cfRule>
  </conditionalFormatting>
  <conditionalFormatting sqref="H39">
    <cfRule type="cellIs" dxfId="17" priority="3" stopIfTrue="1" operator="notEqual">
      <formula>ROUND(H39,0)</formula>
    </cfRule>
  </conditionalFormatting>
  <conditionalFormatting sqref="H40 H36:H38">
    <cfRule type="cellIs" dxfId="16" priority="1" stopIfTrue="1" operator="notEqual">
      <formula>ROUND(H36,0)</formula>
    </cfRule>
    <cfRule type="cellIs" dxfId="15" priority="2"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48" t="s">
        <v>343</v>
      </c>
      <c r="B1" s="386"/>
      <c r="C1" s="386"/>
      <c r="D1" s="386"/>
      <c r="E1" s="386"/>
      <c r="F1" s="386"/>
      <c r="G1" s="386"/>
      <c r="H1" s="386"/>
      <c r="I1" s="386"/>
    </row>
    <row r="2" spans="1:9" ht="12.75" customHeight="1" x14ac:dyDescent="0.2">
      <c r="A2" s="347" t="s">
        <v>495</v>
      </c>
      <c r="B2" s="323"/>
      <c r="C2" s="323"/>
      <c r="D2" s="323"/>
      <c r="E2" s="323"/>
      <c r="F2" s="323"/>
      <c r="G2" s="323"/>
      <c r="H2" s="323"/>
      <c r="I2" s="323"/>
    </row>
    <row r="3" spans="1:9" x14ac:dyDescent="0.2">
      <c r="A3" s="396" t="s">
        <v>344</v>
      </c>
      <c r="B3" s="397"/>
      <c r="C3" s="397"/>
      <c r="D3" s="397"/>
      <c r="E3" s="397"/>
      <c r="F3" s="397"/>
      <c r="G3" s="397"/>
      <c r="H3" s="397"/>
      <c r="I3" s="397"/>
    </row>
    <row r="4" spans="1:9" x14ac:dyDescent="0.2">
      <c r="A4" s="387" t="s">
        <v>496</v>
      </c>
      <c r="B4" s="327"/>
      <c r="C4" s="327"/>
      <c r="D4" s="327"/>
      <c r="E4" s="327"/>
      <c r="F4" s="327"/>
      <c r="G4" s="327"/>
      <c r="H4" s="327"/>
      <c r="I4" s="328"/>
    </row>
    <row r="5" spans="1:9" ht="24" thickBot="1" x14ac:dyDescent="0.25">
      <c r="A5" s="390" t="s">
        <v>345</v>
      </c>
      <c r="B5" s="391"/>
      <c r="C5" s="391"/>
      <c r="D5" s="391"/>
      <c r="E5" s="391"/>
      <c r="F5" s="392"/>
      <c r="G5" s="22" t="s">
        <v>346</v>
      </c>
      <c r="H5" s="41" t="s">
        <v>347</v>
      </c>
      <c r="I5" s="41" t="s">
        <v>348</v>
      </c>
    </row>
    <row r="6" spans="1:9" x14ac:dyDescent="0.2">
      <c r="A6" s="393">
        <v>1</v>
      </c>
      <c r="B6" s="394"/>
      <c r="C6" s="394"/>
      <c r="D6" s="394"/>
      <c r="E6" s="394"/>
      <c r="F6" s="395"/>
      <c r="G6" s="28">
        <v>2</v>
      </c>
      <c r="H6" s="42" t="s">
        <v>349</v>
      </c>
      <c r="I6" s="42" t="s">
        <v>350</v>
      </c>
    </row>
    <row r="7" spans="1:9" x14ac:dyDescent="0.2">
      <c r="A7" s="404" t="s">
        <v>351</v>
      </c>
      <c r="B7" s="405"/>
      <c r="C7" s="405"/>
      <c r="D7" s="405"/>
      <c r="E7" s="405"/>
      <c r="F7" s="405"/>
      <c r="G7" s="405"/>
      <c r="H7" s="405"/>
      <c r="I7" s="406"/>
    </row>
    <row r="8" spans="1:9" x14ac:dyDescent="0.2">
      <c r="A8" s="407" t="s">
        <v>352</v>
      </c>
      <c r="B8" s="407"/>
      <c r="C8" s="407"/>
      <c r="D8" s="407"/>
      <c r="E8" s="407"/>
      <c r="F8" s="407"/>
      <c r="G8" s="29">
        <v>1</v>
      </c>
      <c r="H8" s="52"/>
      <c r="I8" s="52"/>
    </row>
    <row r="9" spans="1:9" x14ac:dyDescent="0.2">
      <c r="A9" s="402" t="s">
        <v>353</v>
      </c>
      <c r="B9" s="402"/>
      <c r="C9" s="402"/>
      <c r="D9" s="402"/>
      <c r="E9" s="402"/>
      <c r="F9" s="402"/>
      <c r="G9" s="30">
        <v>2</v>
      </c>
      <c r="H9" s="53"/>
      <c r="I9" s="53"/>
    </row>
    <row r="10" spans="1:9" x14ac:dyDescent="0.2">
      <c r="A10" s="402" t="s">
        <v>354</v>
      </c>
      <c r="B10" s="402"/>
      <c r="C10" s="402"/>
      <c r="D10" s="402"/>
      <c r="E10" s="402"/>
      <c r="F10" s="402"/>
      <c r="G10" s="30">
        <v>3</v>
      </c>
      <c r="H10" s="53"/>
      <c r="I10" s="53"/>
    </row>
    <row r="11" spans="1:9" x14ac:dyDescent="0.2">
      <c r="A11" s="402" t="s">
        <v>355</v>
      </c>
      <c r="B11" s="402"/>
      <c r="C11" s="402"/>
      <c r="D11" s="402"/>
      <c r="E11" s="402"/>
      <c r="F11" s="402"/>
      <c r="G11" s="30">
        <v>4</v>
      </c>
      <c r="H11" s="53"/>
      <c r="I11" s="53"/>
    </row>
    <row r="12" spans="1:9" x14ac:dyDescent="0.2">
      <c r="A12" s="402" t="s">
        <v>356</v>
      </c>
      <c r="B12" s="402"/>
      <c r="C12" s="402"/>
      <c r="D12" s="402"/>
      <c r="E12" s="402"/>
      <c r="F12" s="402"/>
      <c r="G12" s="30">
        <v>5</v>
      </c>
      <c r="H12" s="53"/>
      <c r="I12" s="53"/>
    </row>
    <row r="13" spans="1:9" x14ac:dyDescent="0.2">
      <c r="A13" s="402" t="s">
        <v>357</v>
      </c>
      <c r="B13" s="402"/>
      <c r="C13" s="402"/>
      <c r="D13" s="402"/>
      <c r="E13" s="402"/>
      <c r="F13" s="402"/>
      <c r="G13" s="30">
        <v>6</v>
      </c>
      <c r="H13" s="53"/>
      <c r="I13" s="53"/>
    </row>
    <row r="14" spans="1:9" x14ac:dyDescent="0.2">
      <c r="A14" s="402" t="s">
        <v>358</v>
      </c>
      <c r="B14" s="402"/>
      <c r="C14" s="402"/>
      <c r="D14" s="402"/>
      <c r="E14" s="402"/>
      <c r="F14" s="402"/>
      <c r="G14" s="30">
        <v>7</v>
      </c>
      <c r="H14" s="53"/>
      <c r="I14" s="53"/>
    </row>
    <row r="15" spans="1:9" x14ac:dyDescent="0.2">
      <c r="A15" s="402" t="s">
        <v>359</v>
      </c>
      <c r="B15" s="402"/>
      <c r="C15" s="402"/>
      <c r="D15" s="402"/>
      <c r="E15" s="402"/>
      <c r="F15" s="402"/>
      <c r="G15" s="30">
        <v>8</v>
      </c>
      <c r="H15" s="53"/>
      <c r="I15" s="53"/>
    </row>
    <row r="16" spans="1:9" x14ac:dyDescent="0.2">
      <c r="A16" s="400" t="s">
        <v>360</v>
      </c>
      <c r="B16" s="400"/>
      <c r="C16" s="400"/>
      <c r="D16" s="400"/>
      <c r="E16" s="400"/>
      <c r="F16" s="400"/>
      <c r="G16" s="31">
        <v>9</v>
      </c>
      <c r="H16" s="54">
        <f>SUM(H8:H15)</f>
        <v>0</v>
      </c>
      <c r="I16" s="54">
        <f>SUM(I8:I15)</f>
        <v>0</v>
      </c>
    </row>
    <row r="17" spans="1:9" x14ac:dyDescent="0.2">
      <c r="A17" s="402" t="s">
        <v>361</v>
      </c>
      <c r="B17" s="402"/>
      <c r="C17" s="402"/>
      <c r="D17" s="402"/>
      <c r="E17" s="402"/>
      <c r="F17" s="402"/>
      <c r="G17" s="30">
        <v>10</v>
      </c>
      <c r="H17" s="53"/>
      <c r="I17" s="53"/>
    </row>
    <row r="18" spans="1:9" x14ac:dyDescent="0.2">
      <c r="A18" s="402" t="s">
        <v>362</v>
      </c>
      <c r="B18" s="402"/>
      <c r="C18" s="402"/>
      <c r="D18" s="402"/>
      <c r="E18" s="402"/>
      <c r="F18" s="402"/>
      <c r="G18" s="30">
        <v>11</v>
      </c>
      <c r="H18" s="53"/>
      <c r="I18" s="53"/>
    </row>
    <row r="19" spans="1:9" ht="27.6" customHeight="1" x14ac:dyDescent="0.2">
      <c r="A19" s="398" t="s">
        <v>363</v>
      </c>
      <c r="B19" s="398"/>
      <c r="C19" s="398"/>
      <c r="D19" s="398"/>
      <c r="E19" s="398"/>
      <c r="F19" s="398"/>
      <c r="G19" s="32">
        <v>12</v>
      </c>
      <c r="H19" s="55">
        <f>H16+H17+H18</f>
        <v>0</v>
      </c>
      <c r="I19" s="55">
        <f>I16+I17+I18</f>
        <v>0</v>
      </c>
    </row>
    <row r="20" spans="1:9" x14ac:dyDescent="0.2">
      <c r="A20" s="404" t="s">
        <v>364</v>
      </c>
      <c r="B20" s="405"/>
      <c r="C20" s="405"/>
      <c r="D20" s="405"/>
      <c r="E20" s="405"/>
      <c r="F20" s="405"/>
      <c r="G20" s="405"/>
      <c r="H20" s="405"/>
      <c r="I20" s="406"/>
    </row>
    <row r="21" spans="1:9" ht="26.45" customHeight="1" x14ac:dyDescent="0.2">
      <c r="A21" s="407" t="s">
        <v>365</v>
      </c>
      <c r="B21" s="407"/>
      <c r="C21" s="407"/>
      <c r="D21" s="407"/>
      <c r="E21" s="407"/>
      <c r="F21" s="407"/>
      <c r="G21" s="29">
        <v>13</v>
      </c>
      <c r="H21" s="52"/>
      <c r="I21" s="52"/>
    </row>
    <row r="22" spans="1:9" x14ac:dyDescent="0.2">
      <c r="A22" s="402" t="s">
        <v>366</v>
      </c>
      <c r="B22" s="402"/>
      <c r="C22" s="402"/>
      <c r="D22" s="402"/>
      <c r="E22" s="402"/>
      <c r="F22" s="402"/>
      <c r="G22" s="30">
        <v>14</v>
      </c>
      <c r="H22" s="53"/>
      <c r="I22" s="53"/>
    </row>
    <row r="23" spans="1:9" x14ac:dyDescent="0.2">
      <c r="A23" s="402" t="s">
        <v>367</v>
      </c>
      <c r="B23" s="402"/>
      <c r="C23" s="402"/>
      <c r="D23" s="402"/>
      <c r="E23" s="402"/>
      <c r="F23" s="402"/>
      <c r="G23" s="30">
        <v>15</v>
      </c>
      <c r="H23" s="53"/>
      <c r="I23" s="53"/>
    </row>
    <row r="24" spans="1:9" x14ac:dyDescent="0.2">
      <c r="A24" s="402" t="s">
        <v>368</v>
      </c>
      <c r="B24" s="402"/>
      <c r="C24" s="402"/>
      <c r="D24" s="402"/>
      <c r="E24" s="402"/>
      <c r="F24" s="402"/>
      <c r="G24" s="30">
        <v>16</v>
      </c>
      <c r="H24" s="53"/>
      <c r="I24" s="53"/>
    </row>
    <row r="25" spans="1:9" x14ac:dyDescent="0.2">
      <c r="A25" s="402" t="s">
        <v>369</v>
      </c>
      <c r="B25" s="402"/>
      <c r="C25" s="402"/>
      <c r="D25" s="402"/>
      <c r="E25" s="402"/>
      <c r="F25" s="402"/>
      <c r="G25" s="30">
        <v>17</v>
      </c>
      <c r="H25" s="53"/>
      <c r="I25" s="53"/>
    </row>
    <row r="26" spans="1:9" x14ac:dyDescent="0.2">
      <c r="A26" s="402" t="s">
        <v>370</v>
      </c>
      <c r="B26" s="402"/>
      <c r="C26" s="402"/>
      <c r="D26" s="402"/>
      <c r="E26" s="402"/>
      <c r="F26" s="402"/>
      <c r="G26" s="30">
        <v>18</v>
      </c>
      <c r="H26" s="53"/>
      <c r="I26" s="53"/>
    </row>
    <row r="27" spans="1:9" ht="24" customHeight="1" x14ac:dyDescent="0.2">
      <c r="A27" s="400" t="s">
        <v>371</v>
      </c>
      <c r="B27" s="400"/>
      <c r="C27" s="400"/>
      <c r="D27" s="400"/>
      <c r="E27" s="400"/>
      <c r="F27" s="400"/>
      <c r="G27" s="31">
        <v>19</v>
      </c>
      <c r="H27" s="54">
        <f>SUM(H21:H26)</f>
        <v>0</v>
      </c>
      <c r="I27" s="54">
        <f>SUM(I21:I26)</f>
        <v>0</v>
      </c>
    </row>
    <row r="28" spans="1:9" ht="27.2" customHeight="1" x14ac:dyDescent="0.2">
      <c r="A28" s="402" t="s">
        <v>372</v>
      </c>
      <c r="B28" s="402"/>
      <c r="C28" s="402"/>
      <c r="D28" s="402"/>
      <c r="E28" s="402"/>
      <c r="F28" s="402"/>
      <c r="G28" s="30">
        <v>20</v>
      </c>
      <c r="H28" s="53"/>
      <c r="I28" s="53"/>
    </row>
    <row r="29" spans="1:9" x14ac:dyDescent="0.2">
      <c r="A29" s="402" t="s">
        <v>373</v>
      </c>
      <c r="B29" s="402"/>
      <c r="C29" s="402"/>
      <c r="D29" s="402"/>
      <c r="E29" s="402"/>
      <c r="F29" s="402"/>
      <c r="G29" s="30">
        <v>21</v>
      </c>
      <c r="H29" s="53"/>
      <c r="I29" s="53"/>
    </row>
    <row r="30" spans="1:9" x14ac:dyDescent="0.2">
      <c r="A30" s="402" t="s">
        <v>374</v>
      </c>
      <c r="B30" s="402"/>
      <c r="C30" s="402"/>
      <c r="D30" s="402"/>
      <c r="E30" s="402"/>
      <c r="F30" s="402"/>
      <c r="G30" s="30">
        <v>22</v>
      </c>
      <c r="H30" s="53"/>
      <c r="I30" s="53"/>
    </row>
    <row r="31" spans="1:9" x14ac:dyDescent="0.2">
      <c r="A31" s="402" t="s">
        <v>375</v>
      </c>
      <c r="B31" s="402"/>
      <c r="C31" s="402"/>
      <c r="D31" s="402"/>
      <c r="E31" s="402"/>
      <c r="F31" s="402"/>
      <c r="G31" s="30">
        <v>23</v>
      </c>
      <c r="H31" s="53"/>
      <c r="I31" s="53"/>
    </row>
    <row r="32" spans="1:9" x14ac:dyDescent="0.2">
      <c r="A32" s="402" t="s">
        <v>376</v>
      </c>
      <c r="B32" s="402"/>
      <c r="C32" s="402"/>
      <c r="D32" s="402"/>
      <c r="E32" s="402"/>
      <c r="F32" s="402"/>
      <c r="G32" s="30">
        <v>24</v>
      </c>
      <c r="H32" s="53"/>
      <c r="I32" s="53"/>
    </row>
    <row r="33" spans="1:9" ht="25.9" customHeight="1" x14ac:dyDescent="0.2">
      <c r="A33" s="400" t="s">
        <v>377</v>
      </c>
      <c r="B33" s="400"/>
      <c r="C33" s="400"/>
      <c r="D33" s="400"/>
      <c r="E33" s="400"/>
      <c r="F33" s="400"/>
      <c r="G33" s="31">
        <v>25</v>
      </c>
      <c r="H33" s="54">
        <f>SUM(H28:H32)</f>
        <v>0</v>
      </c>
      <c r="I33" s="54">
        <f>SUM(I28:I32)</f>
        <v>0</v>
      </c>
    </row>
    <row r="34" spans="1:9" ht="28.15" customHeight="1" x14ac:dyDescent="0.2">
      <c r="A34" s="398" t="s">
        <v>378</v>
      </c>
      <c r="B34" s="398"/>
      <c r="C34" s="398"/>
      <c r="D34" s="398"/>
      <c r="E34" s="398"/>
      <c r="F34" s="398"/>
      <c r="G34" s="32">
        <v>26</v>
      </c>
      <c r="H34" s="55">
        <f>H27+H33</f>
        <v>0</v>
      </c>
      <c r="I34" s="55">
        <f>I27+I33</f>
        <v>0</v>
      </c>
    </row>
    <row r="35" spans="1:9" x14ac:dyDescent="0.2">
      <c r="A35" s="404" t="s">
        <v>379</v>
      </c>
      <c r="B35" s="405"/>
      <c r="C35" s="405"/>
      <c r="D35" s="405"/>
      <c r="E35" s="405"/>
      <c r="F35" s="405"/>
      <c r="G35" s="405">
        <v>0</v>
      </c>
      <c r="H35" s="405"/>
      <c r="I35" s="406"/>
    </row>
    <row r="36" spans="1:9" x14ac:dyDescent="0.2">
      <c r="A36" s="408" t="s">
        <v>380</v>
      </c>
      <c r="B36" s="408"/>
      <c r="C36" s="408"/>
      <c r="D36" s="408"/>
      <c r="E36" s="408"/>
      <c r="F36" s="408"/>
      <c r="G36" s="29">
        <v>27</v>
      </c>
      <c r="H36" s="52"/>
      <c r="I36" s="52"/>
    </row>
    <row r="37" spans="1:9" ht="25.15" customHeight="1" x14ac:dyDescent="0.2">
      <c r="A37" s="399" t="s">
        <v>381</v>
      </c>
      <c r="B37" s="399"/>
      <c r="C37" s="399"/>
      <c r="D37" s="399"/>
      <c r="E37" s="399"/>
      <c r="F37" s="399"/>
      <c r="G37" s="30">
        <v>28</v>
      </c>
      <c r="H37" s="53"/>
      <c r="I37" s="53"/>
    </row>
    <row r="38" spans="1:9" x14ac:dyDescent="0.2">
      <c r="A38" s="399" t="s">
        <v>382</v>
      </c>
      <c r="B38" s="399"/>
      <c r="C38" s="399"/>
      <c r="D38" s="399"/>
      <c r="E38" s="399"/>
      <c r="F38" s="399"/>
      <c r="G38" s="30">
        <v>29</v>
      </c>
      <c r="H38" s="53"/>
      <c r="I38" s="53"/>
    </row>
    <row r="39" spans="1:9" x14ac:dyDescent="0.2">
      <c r="A39" s="399" t="s">
        <v>383</v>
      </c>
      <c r="B39" s="399"/>
      <c r="C39" s="399"/>
      <c r="D39" s="399"/>
      <c r="E39" s="399"/>
      <c r="F39" s="399"/>
      <c r="G39" s="30">
        <v>30</v>
      </c>
      <c r="H39" s="53"/>
      <c r="I39" s="53"/>
    </row>
    <row r="40" spans="1:9" ht="25.9" customHeight="1" x14ac:dyDescent="0.2">
      <c r="A40" s="400" t="s">
        <v>384</v>
      </c>
      <c r="B40" s="400"/>
      <c r="C40" s="400"/>
      <c r="D40" s="400"/>
      <c r="E40" s="400"/>
      <c r="F40" s="400"/>
      <c r="G40" s="31">
        <v>31</v>
      </c>
      <c r="H40" s="54">
        <f>H39+H38+H37+H36</f>
        <v>0</v>
      </c>
      <c r="I40" s="54">
        <f>I39+I38+I37+I36</f>
        <v>0</v>
      </c>
    </row>
    <row r="41" spans="1:9" ht="24.6" customHeight="1" x14ac:dyDescent="0.2">
      <c r="A41" s="399" t="s">
        <v>385</v>
      </c>
      <c r="B41" s="399"/>
      <c r="C41" s="399"/>
      <c r="D41" s="399"/>
      <c r="E41" s="399"/>
      <c r="F41" s="399"/>
      <c r="G41" s="30">
        <v>32</v>
      </c>
      <c r="H41" s="53"/>
      <c r="I41" s="53"/>
    </row>
    <row r="42" spans="1:9" x14ac:dyDescent="0.2">
      <c r="A42" s="399" t="s">
        <v>386</v>
      </c>
      <c r="B42" s="399"/>
      <c r="C42" s="399"/>
      <c r="D42" s="399"/>
      <c r="E42" s="399"/>
      <c r="F42" s="399"/>
      <c r="G42" s="30">
        <v>33</v>
      </c>
      <c r="H42" s="53"/>
      <c r="I42" s="53"/>
    </row>
    <row r="43" spans="1:9" x14ac:dyDescent="0.2">
      <c r="A43" s="399" t="s">
        <v>387</v>
      </c>
      <c r="B43" s="399"/>
      <c r="C43" s="399"/>
      <c r="D43" s="399"/>
      <c r="E43" s="399"/>
      <c r="F43" s="399"/>
      <c r="G43" s="30">
        <v>34</v>
      </c>
      <c r="H43" s="53"/>
      <c r="I43" s="53"/>
    </row>
    <row r="44" spans="1:9" ht="21" customHeight="1" x14ac:dyDescent="0.2">
      <c r="A44" s="399" t="s">
        <v>388</v>
      </c>
      <c r="B44" s="399"/>
      <c r="C44" s="399"/>
      <c r="D44" s="399"/>
      <c r="E44" s="399"/>
      <c r="F44" s="399"/>
      <c r="G44" s="30">
        <v>35</v>
      </c>
      <c r="H44" s="53"/>
      <c r="I44" s="53"/>
    </row>
    <row r="45" spans="1:9" x14ac:dyDescent="0.2">
      <c r="A45" s="399" t="s">
        <v>389</v>
      </c>
      <c r="B45" s="399"/>
      <c r="C45" s="399"/>
      <c r="D45" s="399"/>
      <c r="E45" s="399"/>
      <c r="F45" s="399"/>
      <c r="G45" s="30">
        <v>36</v>
      </c>
      <c r="H45" s="53"/>
      <c r="I45" s="53"/>
    </row>
    <row r="46" spans="1:9" ht="22.9" customHeight="1" x14ac:dyDescent="0.2">
      <c r="A46" s="400" t="s">
        <v>390</v>
      </c>
      <c r="B46" s="400"/>
      <c r="C46" s="400"/>
      <c r="D46" s="400"/>
      <c r="E46" s="400"/>
      <c r="F46" s="400"/>
      <c r="G46" s="31">
        <v>37</v>
      </c>
      <c r="H46" s="54">
        <f>H45+H44+H43+H42+H41</f>
        <v>0</v>
      </c>
      <c r="I46" s="54">
        <f>I45+I44+I43+I42+I41</f>
        <v>0</v>
      </c>
    </row>
    <row r="47" spans="1:9" ht="25.9" customHeight="1" x14ac:dyDescent="0.2">
      <c r="A47" s="401" t="s">
        <v>391</v>
      </c>
      <c r="B47" s="401"/>
      <c r="C47" s="401"/>
      <c r="D47" s="401"/>
      <c r="E47" s="401"/>
      <c r="F47" s="401"/>
      <c r="G47" s="31">
        <v>38</v>
      </c>
      <c r="H47" s="54">
        <f>H46+H40</f>
        <v>0</v>
      </c>
      <c r="I47" s="54">
        <f>I46+I40</f>
        <v>0</v>
      </c>
    </row>
    <row r="48" spans="1:9" ht="22.35" customHeight="1" x14ac:dyDescent="0.2">
      <c r="A48" s="402" t="s">
        <v>392</v>
      </c>
      <c r="B48" s="402"/>
      <c r="C48" s="402"/>
      <c r="D48" s="402"/>
      <c r="E48" s="402"/>
      <c r="F48" s="402"/>
      <c r="G48" s="30">
        <v>39</v>
      </c>
      <c r="H48" s="53"/>
      <c r="I48" s="53"/>
    </row>
    <row r="49" spans="1:9" ht="25.9" customHeight="1" x14ac:dyDescent="0.2">
      <c r="A49" s="401" t="s">
        <v>393</v>
      </c>
      <c r="B49" s="401"/>
      <c r="C49" s="401"/>
      <c r="D49" s="401"/>
      <c r="E49" s="401"/>
      <c r="F49" s="401"/>
      <c r="G49" s="31">
        <v>40</v>
      </c>
      <c r="H49" s="54">
        <f>H19+H34+H47+H48</f>
        <v>0</v>
      </c>
      <c r="I49" s="54">
        <f>I19+I34+I47+I48</f>
        <v>0</v>
      </c>
    </row>
    <row r="50" spans="1:9" ht="25.15" customHeight="1" x14ac:dyDescent="0.2">
      <c r="A50" s="403" t="s">
        <v>394</v>
      </c>
      <c r="B50" s="403"/>
      <c r="C50" s="403"/>
      <c r="D50" s="403"/>
      <c r="E50" s="403"/>
      <c r="F50" s="403"/>
      <c r="G50" s="30">
        <v>41</v>
      </c>
      <c r="H50" s="53"/>
      <c r="I50" s="53"/>
    </row>
    <row r="51" spans="1:9" ht="31.9" customHeight="1" x14ac:dyDescent="0.2">
      <c r="A51" s="398" t="s">
        <v>395</v>
      </c>
      <c r="B51" s="398"/>
      <c r="C51" s="398"/>
      <c r="D51" s="398"/>
      <c r="E51" s="398"/>
      <c r="F51" s="39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50" zoomScale="90" zoomScaleNormal="100" zoomScaleSheetLayoutView="90" workbookViewId="0">
      <selection activeCell="V16" sqref="V16"/>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429" t="s">
        <v>396</v>
      </c>
      <c r="B1" s="430"/>
      <c r="C1" s="430"/>
      <c r="D1" s="430"/>
      <c r="E1" s="430"/>
      <c r="F1" s="430"/>
      <c r="G1" s="430"/>
      <c r="H1" s="430"/>
      <c r="I1" s="430"/>
      <c r="J1" s="430"/>
      <c r="K1" s="56"/>
    </row>
    <row r="2" spans="1:23" ht="15.75" x14ac:dyDescent="0.2">
      <c r="A2" s="2"/>
      <c r="B2" s="3"/>
      <c r="C2" s="431" t="s">
        <v>397</v>
      </c>
      <c r="D2" s="431"/>
      <c r="E2" s="10">
        <v>43831</v>
      </c>
      <c r="F2" s="4" t="s">
        <v>398</v>
      </c>
      <c r="G2" s="10">
        <v>44012</v>
      </c>
      <c r="H2" s="58"/>
      <c r="I2" s="58"/>
      <c r="J2" s="58"/>
      <c r="K2" s="59"/>
      <c r="V2" s="60" t="s">
        <v>399</v>
      </c>
    </row>
    <row r="3" spans="1:23" ht="13.5" customHeight="1" thickBot="1" x14ac:dyDescent="0.25">
      <c r="A3" s="433" t="s">
        <v>400</v>
      </c>
      <c r="B3" s="434"/>
      <c r="C3" s="434"/>
      <c r="D3" s="434"/>
      <c r="E3" s="434"/>
      <c r="F3" s="434"/>
      <c r="G3" s="437" t="s">
        <v>401</v>
      </c>
      <c r="H3" s="420" t="s">
        <v>402</v>
      </c>
      <c r="I3" s="420"/>
      <c r="J3" s="420"/>
      <c r="K3" s="420"/>
      <c r="L3" s="420"/>
      <c r="M3" s="420"/>
      <c r="N3" s="420"/>
      <c r="O3" s="420"/>
      <c r="P3" s="420"/>
      <c r="Q3" s="420"/>
      <c r="R3" s="420"/>
      <c r="S3" s="420"/>
      <c r="T3" s="420"/>
      <c r="U3" s="420"/>
      <c r="V3" s="420" t="s">
        <v>403</v>
      </c>
      <c r="W3" s="422" t="s">
        <v>404</v>
      </c>
    </row>
    <row r="4" spans="1:23" ht="57" thickBot="1" x14ac:dyDescent="0.25">
      <c r="A4" s="435"/>
      <c r="B4" s="436"/>
      <c r="C4" s="436"/>
      <c r="D4" s="436"/>
      <c r="E4" s="436"/>
      <c r="F4" s="436"/>
      <c r="G4" s="43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421"/>
      <c r="W4" s="423"/>
    </row>
    <row r="5" spans="1:23" ht="22.5" x14ac:dyDescent="0.2">
      <c r="A5" s="424">
        <v>1</v>
      </c>
      <c r="B5" s="425"/>
      <c r="C5" s="425"/>
      <c r="D5" s="425"/>
      <c r="E5" s="425"/>
      <c r="F5" s="42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426" t="s">
        <v>435</v>
      </c>
      <c r="B6" s="426"/>
      <c r="C6" s="426"/>
      <c r="D6" s="426"/>
      <c r="E6" s="426"/>
      <c r="F6" s="426"/>
      <c r="G6" s="426"/>
      <c r="H6" s="426"/>
      <c r="I6" s="426"/>
      <c r="J6" s="426"/>
      <c r="K6" s="426"/>
      <c r="L6" s="426"/>
      <c r="M6" s="426"/>
      <c r="N6" s="427"/>
      <c r="O6" s="427"/>
      <c r="P6" s="427"/>
      <c r="Q6" s="427"/>
      <c r="R6" s="427"/>
      <c r="S6" s="427"/>
      <c r="T6" s="427"/>
      <c r="U6" s="427"/>
      <c r="V6" s="427"/>
      <c r="W6" s="428"/>
    </row>
    <row r="7" spans="1:23" x14ac:dyDescent="0.2">
      <c r="A7" s="418" t="s">
        <v>436</v>
      </c>
      <c r="B7" s="418"/>
      <c r="C7" s="418"/>
      <c r="D7" s="418"/>
      <c r="E7" s="418"/>
      <c r="F7" s="418"/>
      <c r="G7" s="6">
        <v>1</v>
      </c>
      <c r="H7" s="65">
        <v>1672021210</v>
      </c>
      <c r="I7" s="65">
        <v>5304283</v>
      </c>
      <c r="J7" s="65">
        <v>83601061</v>
      </c>
      <c r="K7" s="65">
        <v>96815284</v>
      </c>
      <c r="L7" s="65">
        <v>86119149</v>
      </c>
      <c r="M7" s="65">
        <v>0</v>
      </c>
      <c r="N7" s="65">
        <v>0</v>
      </c>
      <c r="O7" s="65">
        <v>0</v>
      </c>
      <c r="P7" s="65">
        <v>905282</v>
      </c>
      <c r="Q7" s="65">
        <v>0</v>
      </c>
      <c r="R7" s="65">
        <v>0</v>
      </c>
      <c r="S7" s="65">
        <v>348674430</v>
      </c>
      <c r="T7" s="65">
        <v>235337282</v>
      </c>
      <c r="U7" s="66">
        <f>H7+I7+J7+K7-L7+M7+N7+O7+P7+Q7+R7+S7+T7</f>
        <v>2356539683</v>
      </c>
      <c r="V7" s="65">
        <v>231125940</v>
      </c>
      <c r="W7" s="66">
        <f>U7+V7</f>
        <v>2587665623</v>
      </c>
    </row>
    <row r="8" spans="1:23" x14ac:dyDescent="0.2">
      <c r="A8" s="411" t="s">
        <v>437</v>
      </c>
      <c r="B8" s="411"/>
      <c r="C8" s="411"/>
      <c r="D8" s="411"/>
      <c r="E8" s="411"/>
      <c r="F8" s="41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411" t="s">
        <v>438</v>
      </c>
      <c r="B9" s="411"/>
      <c r="C9" s="411"/>
      <c r="D9" s="411"/>
      <c r="E9" s="411"/>
      <c r="F9" s="41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432" t="s">
        <v>439</v>
      </c>
      <c r="B10" s="432"/>
      <c r="C10" s="432"/>
      <c r="D10" s="432"/>
      <c r="E10" s="432"/>
      <c r="F10" s="432"/>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348674430</v>
      </c>
      <c r="T10" s="66">
        <f t="shared" si="2"/>
        <v>235337282</v>
      </c>
      <c r="U10" s="66">
        <f t="shared" si="2"/>
        <v>2356539683</v>
      </c>
      <c r="V10" s="66">
        <f t="shared" si="2"/>
        <v>231125940</v>
      </c>
      <c r="W10" s="66">
        <f t="shared" si="2"/>
        <v>2587665623</v>
      </c>
    </row>
    <row r="11" spans="1:23" x14ac:dyDescent="0.2">
      <c r="A11" s="411" t="s">
        <v>440</v>
      </c>
      <c r="B11" s="411"/>
      <c r="C11" s="411"/>
      <c r="D11" s="411"/>
      <c r="E11" s="411"/>
      <c r="F11" s="411"/>
      <c r="G11" s="6">
        <v>5</v>
      </c>
      <c r="H11" s="67">
        <v>0</v>
      </c>
      <c r="I11" s="67">
        <v>0</v>
      </c>
      <c r="J11" s="67">
        <v>0</v>
      </c>
      <c r="K11" s="67">
        <v>0</v>
      </c>
      <c r="L11" s="67">
        <v>0</v>
      </c>
      <c r="M11" s="67">
        <v>0</v>
      </c>
      <c r="N11" s="67">
        <v>0</v>
      </c>
      <c r="O11" s="67">
        <v>0</v>
      </c>
      <c r="P11" s="67">
        <v>0</v>
      </c>
      <c r="Q11" s="67">
        <v>0</v>
      </c>
      <c r="R11" s="67">
        <v>0</v>
      </c>
      <c r="S11" s="67">
        <v>0</v>
      </c>
      <c r="T11" s="65">
        <v>284535940</v>
      </c>
      <c r="U11" s="66">
        <f>H11+I11+J11+K11-L11+M11+N11+O11+P11+Q11+R11+S11+T11</f>
        <v>284535940</v>
      </c>
      <c r="V11" s="65">
        <v>21315740</v>
      </c>
      <c r="W11" s="66">
        <f t="shared" ref="W11:W28" si="3">U11+V11</f>
        <v>305851680</v>
      </c>
    </row>
    <row r="12" spans="1:23" x14ac:dyDescent="0.2">
      <c r="A12" s="411" t="s">
        <v>441</v>
      </c>
      <c r="B12" s="411"/>
      <c r="C12" s="411"/>
      <c r="D12" s="411"/>
      <c r="E12" s="411"/>
      <c r="F12" s="41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411" t="s">
        <v>442</v>
      </c>
      <c r="B13" s="411"/>
      <c r="C13" s="411"/>
      <c r="D13" s="411"/>
      <c r="E13" s="411"/>
      <c r="F13" s="41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411" t="s">
        <v>443</v>
      </c>
      <c r="B14" s="411"/>
      <c r="C14" s="411"/>
      <c r="D14" s="411"/>
      <c r="E14" s="411"/>
      <c r="F14" s="411"/>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411" t="s">
        <v>444</v>
      </c>
      <c r="B15" s="411"/>
      <c r="C15" s="411"/>
      <c r="D15" s="411"/>
      <c r="E15" s="411"/>
      <c r="F15" s="41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411" t="s">
        <v>445</v>
      </c>
      <c r="B16" s="411"/>
      <c r="C16" s="411"/>
      <c r="D16" s="411"/>
      <c r="E16" s="411"/>
      <c r="F16" s="41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411" t="s">
        <v>446</v>
      </c>
      <c r="B17" s="411"/>
      <c r="C17" s="411"/>
      <c r="D17" s="411"/>
      <c r="E17" s="411"/>
      <c r="F17" s="41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411" t="s">
        <v>447</v>
      </c>
      <c r="B18" s="411"/>
      <c r="C18" s="411"/>
      <c r="D18" s="411"/>
      <c r="E18" s="411"/>
      <c r="F18" s="41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411" t="s">
        <v>448</v>
      </c>
      <c r="B19" s="411"/>
      <c r="C19" s="411"/>
      <c r="D19" s="411"/>
      <c r="E19" s="411"/>
      <c r="F19" s="411"/>
      <c r="G19" s="6">
        <v>13</v>
      </c>
      <c r="H19" s="65">
        <v>0</v>
      </c>
      <c r="I19" s="65">
        <v>-487131</v>
      </c>
      <c r="J19" s="65">
        <v>0</v>
      </c>
      <c r="K19" s="65">
        <v>0</v>
      </c>
      <c r="L19" s="65">
        <v>0</v>
      </c>
      <c r="M19" s="65">
        <v>0</v>
      </c>
      <c r="N19" s="65">
        <v>0</v>
      </c>
      <c r="O19" s="65">
        <v>0</v>
      </c>
      <c r="P19" s="65">
        <v>0</v>
      </c>
      <c r="Q19" s="65">
        <v>0</v>
      </c>
      <c r="R19" s="65">
        <v>0</v>
      </c>
      <c r="S19" s="65">
        <v>487131</v>
      </c>
      <c r="T19" s="65">
        <v>0</v>
      </c>
      <c r="U19" s="66">
        <f t="shared" si="4"/>
        <v>0</v>
      </c>
      <c r="V19" s="65">
        <v>0</v>
      </c>
      <c r="W19" s="66">
        <f t="shared" si="3"/>
        <v>0</v>
      </c>
    </row>
    <row r="20" spans="1:23" x14ac:dyDescent="0.2">
      <c r="A20" s="411" t="s">
        <v>449</v>
      </c>
      <c r="B20" s="411"/>
      <c r="C20" s="411"/>
      <c r="D20" s="411"/>
      <c r="E20" s="411"/>
      <c r="F20" s="411"/>
      <c r="G20" s="6">
        <v>14</v>
      </c>
      <c r="H20" s="67">
        <v>0</v>
      </c>
      <c r="I20" s="67">
        <v>0</v>
      </c>
      <c r="J20" s="67">
        <v>0</v>
      </c>
      <c r="K20" s="67">
        <v>0</v>
      </c>
      <c r="L20" s="67">
        <v>0</v>
      </c>
      <c r="M20" s="67">
        <v>0</v>
      </c>
      <c r="N20" s="65">
        <v>0</v>
      </c>
      <c r="O20" s="65">
        <v>0</v>
      </c>
      <c r="P20" s="65">
        <v>216992</v>
      </c>
      <c r="Q20" s="65">
        <v>0</v>
      </c>
      <c r="R20" s="65">
        <v>0</v>
      </c>
      <c r="S20" s="65">
        <v>0</v>
      </c>
      <c r="T20" s="65">
        <v>0</v>
      </c>
      <c r="U20" s="66">
        <f t="shared" si="4"/>
        <v>216992</v>
      </c>
      <c r="V20" s="65">
        <v>0</v>
      </c>
      <c r="W20" s="66">
        <f t="shared" si="3"/>
        <v>216992</v>
      </c>
    </row>
    <row r="21" spans="1:23" ht="30.75" customHeight="1" x14ac:dyDescent="0.2">
      <c r="A21" s="411" t="s">
        <v>450</v>
      </c>
      <c r="B21" s="411"/>
      <c r="C21" s="411"/>
      <c r="D21" s="411"/>
      <c r="E21" s="411"/>
      <c r="F21" s="41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411" t="s">
        <v>451</v>
      </c>
      <c r="B22" s="411"/>
      <c r="C22" s="411"/>
      <c r="D22" s="411"/>
      <c r="E22" s="411"/>
      <c r="F22" s="41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411" t="s">
        <v>452</v>
      </c>
      <c r="B23" s="411"/>
      <c r="C23" s="411"/>
      <c r="D23" s="411"/>
      <c r="E23" s="411"/>
      <c r="F23" s="41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411" t="s">
        <v>453</v>
      </c>
      <c r="B24" s="411"/>
      <c r="C24" s="411"/>
      <c r="D24" s="411"/>
      <c r="E24" s="411"/>
      <c r="F24" s="411"/>
      <c r="G24" s="6">
        <v>18</v>
      </c>
      <c r="H24" s="65">
        <v>0</v>
      </c>
      <c r="I24" s="65">
        <v>0</v>
      </c>
      <c r="J24" s="65">
        <v>0</v>
      </c>
      <c r="K24" s="65">
        <v>0</v>
      </c>
      <c r="L24" s="65">
        <v>39396090</v>
      </c>
      <c r="M24" s="65">
        <v>0</v>
      </c>
      <c r="N24" s="65">
        <v>0</v>
      </c>
      <c r="O24" s="65">
        <v>0</v>
      </c>
      <c r="P24" s="65">
        <v>0</v>
      </c>
      <c r="Q24" s="65">
        <v>0</v>
      </c>
      <c r="R24" s="65">
        <v>0</v>
      </c>
      <c r="S24" s="65">
        <v>0</v>
      </c>
      <c r="T24" s="65">
        <v>0</v>
      </c>
      <c r="U24" s="66">
        <f t="shared" si="4"/>
        <v>-39396090</v>
      </c>
      <c r="V24" s="65">
        <v>0</v>
      </c>
      <c r="W24" s="66">
        <f t="shared" si="3"/>
        <v>-39396090</v>
      </c>
    </row>
    <row r="25" spans="1:23" x14ac:dyDescent="0.2">
      <c r="A25" s="411" t="s">
        <v>454</v>
      </c>
      <c r="B25" s="411"/>
      <c r="C25" s="411"/>
      <c r="D25" s="411"/>
      <c r="E25" s="411"/>
      <c r="F25" s="411"/>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411" t="s">
        <v>455</v>
      </c>
      <c r="B26" s="411"/>
      <c r="C26" s="411"/>
      <c r="D26" s="411"/>
      <c r="E26" s="411"/>
      <c r="F26" s="41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411" t="s">
        <v>456</v>
      </c>
      <c r="B27" s="411"/>
      <c r="C27" s="411"/>
      <c r="D27" s="411"/>
      <c r="E27" s="411"/>
      <c r="F27" s="411"/>
      <c r="G27" s="6">
        <v>21</v>
      </c>
      <c r="H27" s="65">
        <v>0</v>
      </c>
      <c r="I27" s="65">
        <v>0</v>
      </c>
      <c r="J27" s="65">
        <v>0</v>
      </c>
      <c r="K27" s="65">
        <v>40000000</v>
      </c>
      <c r="L27" s="65">
        <v>0</v>
      </c>
      <c r="M27" s="65">
        <v>0</v>
      </c>
      <c r="N27" s="65">
        <v>0</v>
      </c>
      <c r="O27" s="65">
        <v>0</v>
      </c>
      <c r="P27" s="65">
        <v>0</v>
      </c>
      <c r="Q27" s="65">
        <v>0</v>
      </c>
      <c r="R27" s="65">
        <v>0</v>
      </c>
      <c r="S27" s="65">
        <v>203631465</v>
      </c>
      <c r="T27" s="65">
        <v>-235337282</v>
      </c>
      <c r="U27" s="66">
        <f t="shared" si="4"/>
        <v>8294183</v>
      </c>
      <c r="V27" s="65">
        <v>478581533</v>
      </c>
      <c r="W27" s="66">
        <f t="shared" si="3"/>
        <v>486875716</v>
      </c>
    </row>
    <row r="28" spans="1:23" x14ac:dyDescent="0.2">
      <c r="A28" s="411" t="s">
        <v>457</v>
      </c>
      <c r="B28" s="411"/>
      <c r="C28" s="411"/>
      <c r="D28" s="411"/>
      <c r="E28" s="411"/>
      <c r="F28" s="41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419" t="s">
        <v>458</v>
      </c>
      <c r="B29" s="419"/>
      <c r="C29" s="419"/>
      <c r="D29" s="419"/>
      <c r="E29" s="419"/>
      <c r="F29" s="419"/>
      <c r="G29" s="8">
        <v>23</v>
      </c>
      <c r="H29" s="68">
        <f>SUM(H10:H28)</f>
        <v>1672021210</v>
      </c>
      <c r="I29" s="68">
        <f t="shared" ref="I29:W29" si="5">SUM(I10:I28)</f>
        <v>5223432</v>
      </c>
      <c r="J29" s="68">
        <f t="shared" si="5"/>
        <v>83601061</v>
      </c>
      <c r="K29" s="68">
        <f t="shared" si="5"/>
        <v>136815284</v>
      </c>
      <c r="L29" s="68">
        <f t="shared" si="5"/>
        <v>124418267</v>
      </c>
      <c r="M29" s="68">
        <f t="shared" si="5"/>
        <v>0</v>
      </c>
      <c r="N29" s="68">
        <f t="shared" si="5"/>
        <v>0</v>
      </c>
      <c r="O29" s="68">
        <f t="shared" si="5"/>
        <v>0</v>
      </c>
      <c r="P29" s="68">
        <f t="shared" si="5"/>
        <v>61474</v>
      </c>
      <c r="Q29" s="68">
        <f t="shared" si="5"/>
        <v>0</v>
      </c>
      <c r="R29" s="68">
        <f t="shared" si="5"/>
        <v>0</v>
      </c>
      <c r="S29" s="68">
        <f t="shared" si="5"/>
        <v>430206412</v>
      </c>
      <c r="T29" s="68">
        <f t="shared" si="5"/>
        <v>284535940</v>
      </c>
      <c r="U29" s="68">
        <f t="shared" si="5"/>
        <v>2488046546</v>
      </c>
      <c r="V29" s="68">
        <f t="shared" si="5"/>
        <v>731023213</v>
      </c>
      <c r="W29" s="68">
        <f t="shared" si="5"/>
        <v>3219069759</v>
      </c>
    </row>
    <row r="30" spans="1:23" x14ac:dyDescent="0.2">
      <c r="A30" s="413" t="s">
        <v>459</v>
      </c>
      <c r="B30" s="414"/>
      <c r="C30" s="414"/>
      <c r="D30" s="414"/>
      <c r="E30" s="414"/>
      <c r="F30" s="414"/>
      <c r="G30" s="414"/>
      <c r="H30" s="414"/>
      <c r="I30" s="414"/>
      <c r="J30" s="414"/>
      <c r="K30" s="414"/>
      <c r="L30" s="414"/>
      <c r="M30" s="414"/>
      <c r="N30" s="414"/>
      <c r="O30" s="414"/>
      <c r="P30" s="414"/>
      <c r="Q30" s="414"/>
      <c r="R30" s="414"/>
      <c r="S30" s="414"/>
      <c r="T30" s="414"/>
      <c r="U30" s="414"/>
      <c r="V30" s="414"/>
      <c r="W30" s="414"/>
    </row>
    <row r="31" spans="1:23" ht="36.75" customHeight="1" x14ac:dyDescent="0.2">
      <c r="A31" s="415" t="s">
        <v>460</v>
      </c>
      <c r="B31" s="415"/>
      <c r="C31" s="415"/>
      <c r="D31" s="415"/>
      <c r="E31" s="415"/>
      <c r="F31" s="415"/>
      <c r="G31" s="7">
        <v>24</v>
      </c>
      <c r="H31" s="66">
        <f>SUM(H12:H20)</f>
        <v>0</v>
      </c>
      <c r="I31" s="66">
        <f t="shared" ref="I31:W31" si="6">SUM(I12:I20)</f>
        <v>-487131</v>
      </c>
      <c r="J31" s="66">
        <f t="shared" si="6"/>
        <v>0</v>
      </c>
      <c r="K31" s="66">
        <f t="shared" si="6"/>
        <v>0</v>
      </c>
      <c r="L31" s="66">
        <f t="shared" si="6"/>
        <v>0</v>
      </c>
      <c r="M31" s="66">
        <f t="shared" si="6"/>
        <v>0</v>
      </c>
      <c r="N31" s="66">
        <f t="shared" si="6"/>
        <v>0</v>
      </c>
      <c r="O31" s="66">
        <f t="shared" si="6"/>
        <v>0</v>
      </c>
      <c r="P31" s="66">
        <f t="shared" si="6"/>
        <v>-843808</v>
      </c>
      <c r="Q31" s="66">
        <f t="shared" si="6"/>
        <v>0</v>
      </c>
      <c r="R31" s="66">
        <f t="shared" si="6"/>
        <v>0</v>
      </c>
      <c r="S31" s="66">
        <f t="shared" si="6"/>
        <v>487131</v>
      </c>
      <c r="T31" s="66">
        <f t="shared" si="6"/>
        <v>0</v>
      </c>
      <c r="U31" s="66">
        <f t="shared" si="6"/>
        <v>-843808</v>
      </c>
      <c r="V31" s="66">
        <f t="shared" si="6"/>
        <v>0</v>
      </c>
      <c r="W31" s="66">
        <f t="shared" si="6"/>
        <v>-843808</v>
      </c>
    </row>
    <row r="32" spans="1:23" ht="31.5" customHeight="1" x14ac:dyDescent="0.2">
      <c r="A32" s="415" t="s">
        <v>461</v>
      </c>
      <c r="B32" s="415"/>
      <c r="C32" s="415"/>
      <c r="D32" s="415"/>
      <c r="E32" s="415"/>
      <c r="F32" s="415"/>
      <c r="G32" s="7">
        <v>25</v>
      </c>
      <c r="H32" s="66">
        <f>H11+H31</f>
        <v>0</v>
      </c>
      <c r="I32" s="66">
        <f t="shared" ref="I32:W32" si="7">I11+I31</f>
        <v>-487131</v>
      </c>
      <c r="J32" s="66">
        <f t="shared" si="7"/>
        <v>0</v>
      </c>
      <c r="K32" s="66">
        <f t="shared" si="7"/>
        <v>0</v>
      </c>
      <c r="L32" s="66">
        <f t="shared" si="7"/>
        <v>0</v>
      </c>
      <c r="M32" s="66">
        <f t="shared" si="7"/>
        <v>0</v>
      </c>
      <c r="N32" s="66">
        <f t="shared" si="7"/>
        <v>0</v>
      </c>
      <c r="O32" s="66">
        <f t="shared" si="7"/>
        <v>0</v>
      </c>
      <c r="P32" s="66">
        <f t="shared" si="7"/>
        <v>-843808</v>
      </c>
      <c r="Q32" s="66">
        <f t="shared" si="7"/>
        <v>0</v>
      </c>
      <c r="R32" s="66">
        <f t="shared" si="7"/>
        <v>0</v>
      </c>
      <c r="S32" s="66">
        <f t="shared" si="7"/>
        <v>487131</v>
      </c>
      <c r="T32" s="66">
        <f t="shared" si="7"/>
        <v>284535940</v>
      </c>
      <c r="U32" s="66">
        <f t="shared" si="7"/>
        <v>283692132</v>
      </c>
      <c r="V32" s="66">
        <f t="shared" si="7"/>
        <v>21315740</v>
      </c>
      <c r="W32" s="66">
        <f t="shared" si="7"/>
        <v>305007872</v>
      </c>
    </row>
    <row r="33" spans="1:23" ht="30.75" customHeight="1" x14ac:dyDescent="0.2">
      <c r="A33" s="416" t="s">
        <v>462</v>
      </c>
      <c r="B33" s="416"/>
      <c r="C33" s="416"/>
      <c r="D33" s="416"/>
      <c r="E33" s="416"/>
      <c r="F33" s="416"/>
      <c r="G33" s="8">
        <v>26</v>
      </c>
      <c r="H33" s="68">
        <f>SUM(H21:H28)</f>
        <v>0</v>
      </c>
      <c r="I33" s="68">
        <f t="shared" ref="I33:W33" si="8">SUM(I21:I28)</f>
        <v>406280</v>
      </c>
      <c r="J33" s="68">
        <f t="shared" si="8"/>
        <v>0</v>
      </c>
      <c r="K33" s="68">
        <f t="shared" si="8"/>
        <v>40000000</v>
      </c>
      <c r="L33" s="68">
        <f t="shared" si="8"/>
        <v>38299118</v>
      </c>
      <c r="M33" s="68">
        <f t="shared" si="8"/>
        <v>0</v>
      </c>
      <c r="N33" s="68">
        <f t="shared" si="8"/>
        <v>0</v>
      </c>
      <c r="O33" s="68">
        <f t="shared" si="8"/>
        <v>0</v>
      </c>
      <c r="P33" s="68">
        <f t="shared" si="8"/>
        <v>0</v>
      </c>
      <c r="Q33" s="68">
        <f t="shared" si="8"/>
        <v>0</v>
      </c>
      <c r="R33" s="68">
        <f t="shared" si="8"/>
        <v>0</v>
      </c>
      <c r="S33" s="68">
        <f t="shared" si="8"/>
        <v>81044851</v>
      </c>
      <c r="T33" s="68">
        <f t="shared" si="8"/>
        <v>-235337282</v>
      </c>
      <c r="U33" s="68">
        <f t="shared" si="8"/>
        <v>-152185269</v>
      </c>
      <c r="V33" s="68">
        <f t="shared" si="8"/>
        <v>478581533</v>
      </c>
      <c r="W33" s="68">
        <f t="shared" si="8"/>
        <v>326396264</v>
      </c>
    </row>
    <row r="34" spans="1:23" x14ac:dyDescent="0.2">
      <c r="A34" s="413" t="s">
        <v>463</v>
      </c>
      <c r="B34" s="417"/>
      <c r="C34" s="417"/>
      <c r="D34" s="417"/>
      <c r="E34" s="417"/>
      <c r="F34" s="417"/>
      <c r="G34" s="417"/>
      <c r="H34" s="417"/>
      <c r="I34" s="417"/>
      <c r="J34" s="417"/>
      <c r="K34" s="417"/>
      <c r="L34" s="417"/>
      <c r="M34" s="417"/>
      <c r="N34" s="417"/>
      <c r="O34" s="417"/>
      <c r="P34" s="417"/>
      <c r="Q34" s="417"/>
      <c r="R34" s="417"/>
      <c r="S34" s="417"/>
      <c r="T34" s="417"/>
      <c r="U34" s="417"/>
      <c r="V34" s="417"/>
      <c r="W34" s="417"/>
    </row>
    <row r="35" spans="1:23" x14ac:dyDescent="0.2">
      <c r="A35" s="418" t="s">
        <v>464</v>
      </c>
      <c r="B35" s="418"/>
      <c r="C35" s="418"/>
      <c r="D35" s="418"/>
      <c r="E35" s="418"/>
      <c r="F35" s="418"/>
      <c r="G35" s="6">
        <v>27</v>
      </c>
      <c r="H35" s="65">
        <f>+H29</f>
        <v>1672021210</v>
      </c>
      <c r="I35" s="65">
        <f>+I29</f>
        <v>5223432</v>
      </c>
      <c r="J35" s="65">
        <f>+J29</f>
        <v>83601061</v>
      </c>
      <c r="K35" s="65">
        <f>+K29</f>
        <v>136815284</v>
      </c>
      <c r="L35" s="65">
        <f>+L29</f>
        <v>124418267</v>
      </c>
      <c r="M35" s="65">
        <f t="shared" ref="M35" si="9">+M29</f>
        <v>0</v>
      </c>
      <c r="N35" s="65">
        <f>+N29</f>
        <v>0</v>
      </c>
      <c r="O35" s="65">
        <f t="shared" ref="O35" si="10">+O29</f>
        <v>0</v>
      </c>
      <c r="P35" s="65">
        <f>+P29</f>
        <v>61474</v>
      </c>
      <c r="Q35" s="65">
        <v>0</v>
      </c>
      <c r="R35" s="65">
        <v>0</v>
      </c>
      <c r="S35" s="65">
        <f>+S29</f>
        <v>430206412</v>
      </c>
      <c r="T35" s="65">
        <f>+T29</f>
        <v>284535940</v>
      </c>
      <c r="U35" s="69">
        <f t="shared" ref="U35:U37" si="11">H35+I35+J35+K35-L35+M35+N35+O35+P35+Q35+R35+S35+T35</f>
        <v>2488046546</v>
      </c>
      <c r="V35" s="65">
        <f>+V29</f>
        <v>731023213</v>
      </c>
      <c r="W35" s="69">
        <f t="shared" ref="W35:W37" si="12">U35+V35</f>
        <v>3219069759</v>
      </c>
    </row>
    <row r="36" spans="1:23" x14ac:dyDescent="0.2">
      <c r="A36" s="411" t="s">
        <v>465</v>
      </c>
      <c r="B36" s="411"/>
      <c r="C36" s="411"/>
      <c r="D36" s="411"/>
      <c r="E36" s="411"/>
      <c r="F36" s="411"/>
      <c r="G36" s="6">
        <v>28</v>
      </c>
      <c r="H36" s="65">
        <v>0</v>
      </c>
      <c r="I36" s="65">
        <v>0</v>
      </c>
      <c r="J36" s="65">
        <v>0</v>
      </c>
      <c r="K36" s="65">
        <v>0</v>
      </c>
      <c r="L36" s="65">
        <v>0</v>
      </c>
      <c r="M36" s="65">
        <v>0</v>
      </c>
      <c r="N36" s="65">
        <v>0</v>
      </c>
      <c r="O36" s="65">
        <v>0</v>
      </c>
      <c r="P36" s="65">
        <v>0</v>
      </c>
      <c r="Q36" s="65">
        <v>0</v>
      </c>
      <c r="R36" s="65">
        <v>0</v>
      </c>
      <c r="S36" s="65">
        <v>0</v>
      </c>
      <c r="T36" s="65">
        <v>0</v>
      </c>
      <c r="U36" s="69">
        <f t="shared" si="11"/>
        <v>0</v>
      </c>
      <c r="V36" s="65">
        <v>0</v>
      </c>
      <c r="W36" s="69">
        <f t="shared" si="12"/>
        <v>0</v>
      </c>
    </row>
    <row r="37" spans="1:23" x14ac:dyDescent="0.2">
      <c r="A37" s="411" t="s">
        <v>466</v>
      </c>
      <c r="B37" s="411"/>
      <c r="C37" s="411"/>
      <c r="D37" s="411"/>
      <c r="E37" s="411"/>
      <c r="F37" s="411"/>
      <c r="G37" s="6">
        <v>29</v>
      </c>
      <c r="H37" s="65">
        <v>0</v>
      </c>
      <c r="I37" s="65">
        <v>0</v>
      </c>
      <c r="J37" s="65">
        <v>0</v>
      </c>
      <c r="K37" s="65">
        <v>0</v>
      </c>
      <c r="L37" s="65">
        <v>0</v>
      </c>
      <c r="M37" s="65">
        <v>0</v>
      </c>
      <c r="N37" s="65">
        <v>0</v>
      </c>
      <c r="O37" s="65">
        <v>0</v>
      </c>
      <c r="P37" s="65">
        <v>0</v>
      </c>
      <c r="Q37" s="65">
        <v>0</v>
      </c>
      <c r="R37" s="65">
        <v>0</v>
      </c>
      <c r="S37" s="65">
        <v>0</v>
      </c>
      <c r="T37" s="65">
        <v>0</v>
      </c>
      <c r="U37" s="69">
        <f t="shared" si="11"/>
        <v>0</v>
      </c>
      <c r="V37" s="65">
        <v>0</v>
      </c>
      <c r="W37" s="69">
        <f t="shared" si="12"/>
        <v>0</v>
      </c>
    </row>
    <row r="38" spans="1:23" ht="25.5" customHeight="1" x14ac:dyDescent="0.2">
      <c r="A38" s="418" t="s">
        <v>467</v>
      </c>
      <c r="B38" s="418"/>
      <c r="C38" s="418"/>
      <c r="D38" s="418"/>
      <c r="E38" s="418"/>
      <c r="F38" s="418"/>
      <c r="G38" s="6">
        <v>30</v>
      </c>
      <c r="H38" s="69">
        <f>H35+H36+H37</f>
        <v>1672021210</v>
      </c>
      <c r="I38" s="69">
        <f t="shared" ref="I38:W38" si="13">I35+I36+I37</f>
        <v>5223432</v>
      </c>
      <c r="J38" s="69">
        <f t="shared" si="13"/>
        <v>83601061</v>
      </c>
      <c r="K38" s="69">
        <f t="shared" si="13"/>
        <v>136815284</v>
      </c>
      <c r="L38" s="69">
        <f t="shared" si="13"/>
        <v>124418267</v>
      </c>
      <c r="M38" s="69">
        <f t="shared" si="13"/>
        <v>0</v>
      </c>
      <c r="N38" s="69">
        <f t="shared" si="13"/>
        <v>0</v>
      </c>
      <c r="O38" s="69">
        <f t="shared" si="13"/>
        <v>0</v>
      </c>
      <c r="P38" s="69">
        <f t="shared" si="13"/>
        <v>61474</v>
      </c>
      <c r="Q38" s="69">
        <f t="shared" si="13"/>
        <v>0</v>
      </c>
      <c r="R38" s="69">
        <f t="shared" si="13"/>
        <v>0</v>
      </c>
      <c r="S38" s="69">
        <f t="shared" si="13"/>
        <v>430206412</v>
      </c>
      <c r="T38" s="69">
        <f t="shared" si="13"/>
        <v>284535940</v>
      </c>
      <c r="U38" s="69">
        <f t="shared" si="13"/>
        <v>2488046546</v>
      </c>
      <c r="V38" s="69">
        <f t="shared" si="13"/>
        <v>731023213</v>
      </c>
      <c r="W38" s="69">
        <f t="shared" si="13"/>
        <v>3219069759</v>
      </c>
    </row>
    <row r="39" spans="1:23" x14ac:dyDescent="0.2">
      <c r="A39" s="411" t="s">
        <v>468</v>
      </c>
      <c r="B39" s="411"/>
      <c r="C39" s="411"/>
      <c r="D39" s="411"/>
      <c r="E39" s="411"/>
      <c r="F39" s="411"/>
      <c r="G39" s="6">
        <v>31</v>
      </c>
      <c r="H39" s="67">
        <v>0</v>
      </c>
      <c r="I39" s="67">
        <v>0</v>
      </c>
      <c r="J39" s="67">
        <v>0</v>
      </c>
      <c r="K39" s="67">
        <v>0</v>
      </c>
      <c r="L39" s="67">
        <v>0</v>
      </c>
      <c r="M39" s="67">
        <v>0</v>
      </c>
      <c r="N39" s="67">
        <v>0</v>
      </c>
      <c r="O39" s="67">
        <v>0</v>
      </c>
      <c r="P39" s="67">
        <v>0</v>
      </c>
      <c r="Q39" s="67">
        <v>0</v>
      </c>
      <c r="R39" s="67">
        <v>0</v>
      </c>
      <c r="S39" s="67">
        <v>0</v>
      </c>
      <c r="T39" s="65">
        <v>-298752759</v>
      </c>
      <c r="U39" s="69">
        <f t="shared" ref="U39:U56" si="14">H39+I39+J39+K39-L39+M39+N39+O39+P39+Q39+R39+S39+T39</f>
        <v>-298752759</v>
      </c>
      <c r="V39" s="65">
        <v>-22620459</v>
      </c>
      <c r="W39" s="69">
        <f t="shared" ref="W39:W56" si="15">U39+V39</f>
        <v>-321373218</v>
      </c>
    </row>
    <row r="40" spans="1:23" x14ac:dyDescent="0.2">
      <c r="A40" s="411" t="s">
        <v>469</v>
      </c>
      <c r="B40" s="411"/>
      <c r="C40" s="411"/>
      <c r="D40" s="411"/>
      <c r="E40" s="411"/>
      <c r="F40" s="411"/>
      <c r="G40" s="6">
        <v>32</v>
      </c>
      <c r="H40" s="67">
        <v>0</v>
      </c>
      <c r="I40" s="67">
        <v>0</v>
      </c>
      <c r="J40" s="67">
        <v>0</v>
      </c>
      <c r="K40" s="67">
        <v>0</v>
      </c>
      <c r="L40" s="67">
        <v>0</v>
      </c>
      <c r="M40" s="67">
        <v>0</v>
      </c>
      <c r="N40" s="65">
        <v>363053</v>
      </c>
      <c r="O40" s="67">
        <v>0</v>
      </c>
      <c r="P40" s="67">
        <v>0</v>
      </c>
      <c r="Q40" s="67">
        <v>0</v>
      </c>
      <c r="R40" s="67">
        <v>0</v>
      </c>
      <c r="S40" s="67">
        <v>0</v>
      </c>
      <c r="T40" s="67">
        <v>0</v>
      </c>
      <c r="U40" s="69">
        <f t="shared" si="14"/>
        <v>363053</v>
      </c>
      <c r="V40" s="65">
        <v>0</v>
      </c>
      <c r="W40" s="69">
        <f t="shared" si="15"/>
        <v>363053</v>
      </c>
    </row>
    <row r="41" spans="1:23" ht="27.2" customHeight="1" x14ac:dyDescent="0.2">
      <c r="A41" s="411" t="s">
        <v>470</v>
      </c>
      <c r="B41" s="411"/>
      <c r="C41" s="411"/>
      <c r="D41" s="411"/>
      <c r="E41" s="411"/>
      <c r="F41" s="411"/>
      <c r="G41" s="6">
        <v>33</v>
      </c>
      <c r="H41" s="67">
        <v>0</v>
      </c>
      <c r="I41" s="67">
        <v>0</v>
      </c>
      <c r="J41" s="67">
        <v>0</v>
      </c>
      <c r="K41" s="67">
        <v>0</v>
      </c>
      <c r="L41" s="67">
        <v>0</v>
      </c>
      <c r="M41" s="67">
        <v>0</v>
      </c>
      <c r="N41" s="67">
        <v>0</v>
      </c>
      <c r="O41" s="65">
        <v>0</v>
      </c>
      <c r="P41" s="67">
        <v>0</v>
      </c>
      <c r="Q41" s="67">
        <v>0</v>
      </c>
      <c r="R41" s="67">
        <v>0</v>
      </c>
      <c r="S41" s="65">
        <v>0</v>
      </c>
      <c r="T41" s="65">
        <v>0</v>
      </c>
      <c r="U41" s="69">
        <f t="shared" si="14"/>
        <v>0</v>
      </c>
      <c r="V41" s="65">
        <v>0</v>
      </c>
      <c r="W41" s="69">
        <f t="shared" si="15"/>
        <v>0</v>
      </c>
    </row>
    <row r="42" spans="1:23" ht="20.25" customHeight="1" x14ac:dyDescent="0.2">
      <c r="A42" s="411" t="s">
        <v>471</v>
      </c>
      <c r="B42" s="411"/>
      <c r="C42" s="411"/>
      <c r="D42" s="411"/>
      <c r="E42" s="411"/>
      <c r="F42" s="411"/>
      <c r="G42" s="6">
        <v>34</v>
      </c>
      <c r="H42" s="67">
        <v>0</v>
      </c>
      <c r="I42" s="67">
        <v>0</v>
      </c>
      <c r="J42" s="67">
        <v>0</v>
      </c>
      <c r="K42" s="67">
        <v>0</v>
      </c>
      <c r="L42" s="67">
        <v>0</v>
      </c>
      <c r="M42" s="67">
        <v>0</v>
      </c>
      <c r="N42" s="67">
        <v>0</v>
      </c>
      <c r="O42" s="67">
        <v>0</v>
      </c>
      <c r="P42" s="65">
        <v>-67824</v>
      </c>
      <c r="Q42" s="67">
        <v>0</v>
      </c>
      <c r="R42" s="67">
        <v>0</v>
      </c>
      <c r="S42" s="65">
        <v>0</v>
      </c>
      <c r="T42" s="65">
        <v>0</v>
      </c>
      <c r="U42" s="69">
        <f t="shared" si="14"/>
        <v>-67824</v>
      </c>
      <c r="V42" s="65">
        <v>0</v>
      </c>
      <c r="W42" s="69">
        <f t="shared" si="15"/>
        <v>-67824</v>
      </c>
    </row>
    <row r="43" spans="1:23" ht="21" customHeight="1" x14ac:dyDescent="0.2">
      <c r="A43" s="411" t="s">
        <v>472</v>
      </c>
      <c r="B43" s="411"/>
      <c r="C43" s="411"/>
      <c r="D43" s="411"/>
      <c r="E43" s="411"/>
      <c r="F43" s="411"/>
      <c r="G43" s="6">
        <v>35</v>
      </c>
      <c r="H43" s="67">
        <v>0</v>
      </c>
      <c r="I43" s="67">
        <v>0</v>
      </c>
      <c r="J43" s="67">
        <v>0</v>
      </c>
      <c r="K43" s="67">
        <v>0</v>
      </c>
      <c r="L43" s="67">
        <v>0</v>
      </c>
      <c r="M43" s="67">
        <v>0</v>
      </c>
      <c r="N43" s="67">
        <v>0</v>
      </c>
      <c r="O43" s="67">
        <v>0</v>
      </c>
      <c r="P43" s="67">
        <v>0</v>
      </c>
      <c r="Q43" s="65">
        <v>0</v>
      </c>
      <c r="R43" s="67">
        <v>0</v>
      </c>
      <c r="S43" s="65">
        <v>0</v>
      </c>
      <c r="T43" s="65">
        <v>0</v>
      </c>
      <c r="U43" s="69">
        <f t="shared" si="14"/>
        <v>0</v>
      </c>
      <c r="V43" s="65">
        <v>0</v>
      </c>
      <c r="W43" s="69">
        <f t="shared" si="15"/>
        <v>0</v>
      </c>
    </row>
    <row r="44" spans="1:23" ht="29.25" customHeight="1" x14ac:dyDescent="0.2">
      <c r="A44" s="411" t="s">
        <v>473</v>
      </c>
      <c r="B44" s="411"/>
      <c r="C44" s="411"/>
      <c r="D44" s="411"/>
      <c r="E44" s="411"/>
      <c r="F44" s="411"/>
      <c r="G44" s="6">
        <v>36</v>
      </c>
      <c r="H44" s="67">
        <v>0</v>
      </c>
      <c r="I44" s="67">
        <v>0</v>
      </c>
      <c r="J44" s="67">
        <v>0</v>
      </c>
      <c r="K44" s="67">
        <v>0</v>
      </c>
      <c r="L44" s="67">
        <v>0</v>
      </c>
      <c r="M44" s="67">
        <v>0</v>
      </c>
      <c r="N44" s="67">
        <v>0</v>
      </c>
      <c r="O44" s="67">
        <v>0</v>
      </c>
      <c r="P44" s="67">
        <v>0</v>
      </c>
      <c r="Q44" s="67">
        <v>0</v>
      </c>
      <c r="R44" s="65">
        <v>0</v>
      </c>
      <c r="S44" s="65">
        <v>0</v>
      </c>
      <c r="T44" s="65">
        <v>0</v>
      </c>
      <c r="U44" s="69">
        <f t="shared" si="14"/>
        <v>0</v>
      </c>
      <c r="V44" s="65">
        <v>0</v>
      </c>
      <c r="W44" s="69">
        <f t="shared" si="15"/>
        <v>0</v>
      </c>
    </row>
    <row r="45" spans="1:23" ht="21" customHeight="1" x14ac:dyDescent="0.2">
      <c r="A45" s="411" t="s">
        <v>474</v>
      </c>
      <c r="B45" s="411"/>
      <c r="C45" s="411"/>
      <c r="D45" s="411"/>
      <c r="E45" s="411"/>
      <c r="F45" s="411"/>
      <c r="G45" s="6">
        <v>37</v>
      </c>
      <c r="H45" s="67">
        <v>0</v>
      </c>
      <c r="I45" s="67">
        <v>0</v>
      </c>
      <c r="J45" s="67">
        <v>0</v>
      </c>
      <c r="K45" s="67">
        <v>0</v>
      </c>
      <c r="L45" s="67">
        <v>0</v>
      </c>
      <c r="M45" s="67">
        <v>0</v>
      </c>
      <c r="N45" s="65">
        <v>0</v>
      </c>
      <c r="O45" s="65">
        <v>0</v>
      </c>
      <c r="P45" s="65">
        <v>0</v>
      </c>
      <c r="Q45" s="65">
        <v>0</v>
      </c>
      <c r="R45" s="65">
        <v>0</v>
      </c>
      <c r="S45" s="65">
        <v>0</v>
      </c>
      <c r="T45" s="65">
        <v>0</v>
      </c>
      <c r="U45" s="69">
        <f t="shared" si="14"/>
        <v>0</v>
      </c>
      <c r="V45" s="65">
        <v>0</v>
      </c>
      <c r="W45" s="69">
        <f t="shared" si="15"/>
        <v>0</v>
      </c>
    </row>
    <row r="46" spans="1:23" x14ac:dyDescent="0.2">
      <c r="A46" s="411" t="s">
        <v>475</v>
      </c>
      <c r="B46" s="411"/>
      <c r="C46" s="411"/>
      <c r="D46" s="411"/>
      <c r="E46" s="411"/>
      <c r="F46" s="411"/>
      <c r="G46" s="6">
        <v>38</v>
      </c>
      <c r="H46" s="67">
        <v>0</v>
      </c>
      <c r="I46" s="67">
        <v>0</v>
      </c>
      <c r="J46" s="67">
        <v>0</v>
      </c>
      <c r="K46" s="67">
        <v>0</v>
      </c>
      <c r="L46" s="67">
        <v>0</v>
      </c>
      <c r="M46" s="67">
        <v>0</v>
      </c>
      <c r="N46" s="65">
        <v>0</v>
      </c>
      <c r="O46" s="65">
        <v>0</v>
      </c>
      <c r="P46" s="65">
        <v>0</v>
      </c>
      <c r="Q46" s="65">
        <v>0</v>
      </c>
      <c r="R46" s="65">
        <v>0</v>
      </c>
      <c r="S46" s="65">
        <v>0</v>
      </c>
      <c r="T46" s="65">
        <v>0</v>
      </c>
      <c r="U46" s="69">
        <f t="shared" si="14"/>
        <v>0</v>
      </c>
      <c r="V46" s="65">
        <v>0</v>
      </c>
      <c r="W46" s="69">
        <f t="shared" si="15"/>
        <v>0</v>
      </c>
    </row>
    <row r="47" spans="1:23" x14ac:dyDescent="0.2">
      <c r="A47" s="411" t="s">
        <v>476</v>
      </c>
      <c r="B47" s="411"/>
      <c r="C47" s="411"/>
      <c r="D47" s="411"/>
      <c r="E47" s="411"/>
      <c r="F47" s="411"/>
      <c r="G47" s="6">
        <v>39</v>
      </c>
      <c r="H47" s="65">
        <v>0</v>
      </c>
      <c r="I47" s="65">
        <v>0</v>
      </c>
      <c r="J47" s="65">
        <v>0</v>
      </c>
      <c r="K47" s="65">
        <v>0</v>
      </c>
      <c r="L47" s="65">
        <v>0</v>
      </c>
      <c r="M47" s="65">
        <v>0</v>
      </c>
      <c r="N47" s="65">
        <v>0</v>
      </c>
      <c r="O47" s="65">
        <v>0</v>
      </c>
      <c r="P47" s="65">
        <v>0</v>
      </c>
      <c r="Q47" s="65">
        <v>0</v>
      </c>
      <c r="R47" s="65">
        <v>0</v>
      </c>
      <c r="S47" s="65">
        <v>0</v>
      </c>
      <c r="T47" s="65">
        <v>0</v>
      </c>
      <c r="U47" s="69">
        <f t="shared" si="14"/>
        <v>0</v>
      </c>
      <c r="V47" s="65">
        <v>0</v>
      </c>
      <c r="W47" s="69">
        <f t="shared" si="15"/>
        <v>0</v>
      </c>
    </row>
    <row r="48" spans="1:23" x14ac:dyDescent="0.2">
      <c r="A48" s="411" t="s">
        <v>477</v>
      </c>
      <c r="B48" s="411"/>
      <c r="C48" s="411"/>
      <c r="D48" s="411"/>
      <c r="E48" s="411"/>
      <c r="F48" s="411"/>
      <c r="G48" s="6">
        <v>40</v>
      </c>
      <c r="H48" s="67">
        <v>0</v>
      </c>
      <c r="I48" s="67">
        <v>0</v>
      </c>
      <c r="J48" s="67">
        <v>0</v>
      </c>
      <c r="K48" s="67">
        <v>0</v>
      </c>
      <c r="L48" s="67">
        <v>0</v>
      </c>
      <c r="M48" s="67">
        <v>0</v>
      </c>
      <c r="N48" s="65">
        <v>0</v>
      </c>
      <c r="O48" s="65">
        <v>0</v>
      </c>
      <c r="P48" s="65">
        <v>12208</v>
      </c>
      <c r="Q48" s="65">
        <v>0</v>
      </c>
      <c r="R48" s="65">
        <v>0</v>
      </c>
      <c r="S48" s="65">
        <v>0</v>
      </c>
      <c r="T48" s="65">
        <v>0</v>
      </c>
      <c r="U48" s="69">
        <f t="shared" si="14"/>
        <v>12208</v>
      </c>
      <c r="V48" s="65">
        <v>0</v>
      </c>
      <c r="W48" s="69">
        <f t="shared" si="15"/>
        <v>12208</v>
      </c>
    </row>
    <row r="49" spans="1:23" ht="24" customHeight="1" x14ac:dyDescent="0.2">
      <c r="A49" s="411" t="s">
        <v>478</v>
      </c>
      <c r="B49" s="411"/>
      <c r="C49" s="411"/>
      <c r="D49" s="411"/>
      <c r="E49" s="411"/>
      <c r="F49" s="41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5"/>
        <v>0</v>
      </c>
    </row>
    <row r="50" spans="1:23" ht="26.25" customHeight="1" x14ac:dyDescent="0.2">
      <c r="A50" s="411" t="s">
        <v>479</v>
      </c>
      <c r="B50" s="411"/>
      <c r="C50" s="411"/>
      <c r="D50" s="411"/>
      <c r="E50" s="411"/>
      <c r="F50" s="411"/>
      <c r="G50" s="6">
        <v>42</v>
      </c>
      <c r="H50" s="65">
        <v>0</v>
      </c>
      <c r="I50" s="65">
        <v>0</v>
      </c>
      <c r="J50" s="65">
        <v>0</v>
      </c>
      <c r="K50" s="65">
        <v>0</v>
      </c>
      <c r="L50" s="65">
        <v>0</v>
      </c>
      <c r="M50" s="65">
        <v>0</v>
      </c>
      <c r="N50" s="65">
        <v>0</v>
      </c>
      <c r="O50" s="65">
        <v>0</v>
      </c>
      <c r="P50" s="65">
        <v>0</v>
      </c>
      <c r="Q50" s="65">
        <v>0</v>
      </c>
      <c r="R50" s="65">
        <v>0</v>
      </c>
      <c r="S50" s="65">
        <v>0</v>
      </c>
      <c r="T50" s="65">
        <v>0</v>
      </c>
      <c r="U50" s="69">
        <f t="shared" si="14"/>
        <v>0</v>
      </c>
      <c r="V50" s="65">
        <v>0</v>
      </c>
      <c r="W50" s="69">
        <f t="shared" si="15"/>
        <v>0</v>
      </c>
    </row>
    <row r="51" spans="1:23" ht="22.5" customHeight="1" x14ac:dyDescent="0.2">
      <c r="A51" s="411" t="s">
        <v>480</v>
      </c>
      <c r="B51" s="411"/>
      <c r="C51" s="411"/>
      <c r="D51" s="411"/>
      <c r="E51" s="411"/>
      <c r="F51" s="411"/>
      <c r="G51" s="6">
        <v>43</v>
      </c>
      <c r="H51" s="65">
        <v>0</v>
      </c>
      <c r="I51" s="65">
        <v>0</v>
      </c>
      <c r="J51" s="65">
        <v>0</v>
      </c>
      <c r="K51" s="65">
        <v>0</v>
      </c>
      <c r="L51" s="65">
        <v>0</v>
      </c>
      <c r="M51" s="65">
        <v>0</v>
      </c>
      <c r="N51" s="65">
        <v>0</v>
      </c>
      <c r="O51" s="65">
        <v>0</v>
      </c>
      <c r="P51" s="65">
        <v>0</v>
      </c>
      <c r="Q51" s="65">
        <v>0</v>
      </c>
      <c r="R51" s="65">
        <v>0</v>
      </c>
      <c r="S51" s="65">
        <v>0</v>
      </c>
      <c r="T51" s="65">
        <v>0</v>
      </c>
      <c r="U51" s="69">
        <f t="shared" si="14"/>
        <v>0</v>
      </c>
      <c r="V51" s="65">
        <v>0</v>
      </c>
      <c r="W51" s="69">
        <f t="shared" si="15"/>
        <v>0</v>
      </c>
    </row>
    <row r="52" spans="1:23" x14ac:dyDescent="0.2">
      <c r="A52" s="411" t="s">
        <v>481</v>
      </c>
      <c r="B52" s="411"/>
      <c r="C52" s="411"/>
      <c r="D52" s="411"/>
      <c r="E52" s="411"/>
      <c r="F52" s="411"/>
      <c r="G52" s="6">
        <v>44</v>
      </c>
      <c r="H52" s="65">
        <v>0</v>
      </c>
      <c r="I52" s="65">
        <v>0</v>
      </c>
      <c r="J52" s="65">
        <v>0</v>
      </c>
      <c r="K52" s="65">
        <v>0</v>
      </c>
      <c r="L52" s="65">
        <v>0</v>
      </c>
      <c r="M52" s="65">
        <v>0</v>
      </c>
      <c r="N52" s="65">
        <v>0</v>
      </c>
      <c r="O52" s="65">
        <v>0</v>
      </c>
      <c r="P52" s="65">
        <v>0</v>
      </c>
      <c r="Q52" s="65">
        <v>0</v>
      </c>
      <c r="R52" s="65">
        <v>0</v>
      </c>
      <c r="S52" s="65">
        <v>0</v>
      </c>
      <c r="T52" s="65">
        <v>0</v>
      </c>
      <c r="U52" s="69">
        <f t="shared" si="14"/>
        <v>0</v>
      </c>
      <c r="V52" s="65">
        <v>0</v>
      </c>
      <c r="W52" s="69">
        <f t="shared" si="15"/>
        <v>0</v>
      </c>
    </row>
    <row r="53" spans="1:23" x14ac:dyDescent="0.2">
      <c r="A53" s="411" t="s">
        <v>482</v>
      </c>
      <c r="B53" s="411"/>
      <c r="C53" s="411"/>
      <c r="D53" s="411"/>
      <c r="E53" s="411"/>
      <c r="F53" s="411"/>
      <c r="G53" s="6">
        <v>45</v>
      </c>
      <c r="H53" s="65">
        <v>0</v>
      </c>
      <c r="I53" s="65">
        <v>0</v>
      </c>
      <c r="J53" s="65">
        <v>0</v>
      </c>
      <c r="K53" s="65">
        <v>0</v>
      </c>
      <c r="L53" s="65">
        <v>0</v>
      </c>
      <c r="M53" s="65">
        <v>0</v>
      </c>
      <c r="N53" s="65">
        <v>0</v>
      </c>
      <c r="O53" s="65">
        <v>0</v>
      </c>
      <c r="P53" s="65">
        <v>0</v>
      </c>
      <c r="Q53" s="65">
        <v>0</v>
      </c>
      <c r="R53" s="65">
        <v>0</v>
      </c>
      <c r="S53" s="65">
        <v>0</v>
      </c>
      <c r="T53" s="65">
        <v>0</v>
      </c>
      <c r="U53" s="69">
        <f t="shared" si="14"/>
        <v>0</v>
      </c>
      <c r="V53" s="65">
        <v>0</v>
      </c>
      <c r="W53" s="69">
        <f t="shared" si="15"/>
        <v>0</v>
      </c>
    </row>
    <row r="54" spans="1:23" x14ac:dyDescent="0.2">
      <c r="A54" s="411" t="s">
        <v>483</v>
      </c>
      <c r="B54" s="411"/>
      <c r="C54" s="411"/>
      <c r="D54" s="411"/>
      <c r="E54" s="411"/>
      <c r="F54" s="411"/>
      <c r="G54" s="6">
        <v>46</v>
      </c>
      <c r="H54" s="65">
        <v>0</v>
      </c>
      <c r="I54" s="65">
        <v>0</v>
      </c>
      <c r="J54" s="65">
        <v>0</v>
      </c>
      <c r="K54" s="65">
        <v>0</v>
      </c>
      <c r="L54" s="65">
        <v>0</v>
      </c>
      <c r="M54" s="65">
        <v>0</v>
      </c>
      <c r="N54" s="65">
        <v>1674883</v>
      </c>
      <c r="O54" s="65">
        <v>0</v>
      </c>
      <c r="P54" s="65">
        <v>0</v>
      </c>
      <c r="Q54" s="65">
        <v>0</v>
      </c>
      <c r="R54" s="65">
        <v>0</v>
      </c>
      <c r="S54" s="65">
        <v>0</v>
      </c>
      <c r="T54" s="65">
        <v>0</v>
      </c>
      <c r="U54" s="69">
        <f t="shared" si="14"/>
        <v>1674883</v>
      </c>
      <c r="V54" s="65">
        <v>0</v>
      </c>
      <c r="W54" s="69">
        <f t="shared" si="15"/>
        <v>1674883</v>
      </c>
    </row>
    <row r="55" spans="1:23" x14ac:dyDescent="0.2">
      <c r="A55" s="411" t="s">
        <v>484</v>
      </c>
      <c r="B55" s="411"/>
      <c r="C55" s="411"/>
      <c r="D55" s="411"/>
      <c r="E55" s="411"/>
      <c r="F55" s="411"/>
      <c r="G55" s="6">
        <v>47</v>
      </c>
      <c r="H55" s="65">
        <v>0</v>
      </c>
      <c r="I55" s="65">
        <v>0</v>
      </c>
      <c r="J55" s="65">
        <v>0</v>
      </c>
      <c r="K55" s="65">
        <v>0</v>
      </c>
      <c r="L55" s="65">
        <v>0</v>
      </c>
      <c r="M55" s="65">
        <v>0</v>
      </c>
      <c r="N55" s="65">
        <v>0</v>
      </c>
      <c r="O55" s="65">
        <v>0</v>
      </c>
      <c r="P55" s="65">
        <v>0</v>
      </c>
      <c r="Q55" s="65">
        <v>0</v>
      </c>
      <c r="R55" s="65">
        <v>0</v>
      </c>
      <c r="S55" s="65">
        <v>284535940</v>
      </c>
      <c r="T55" s="65">
        <v>-284535940</v>
      </c>
      <c r="U55" s="69">
        <f t="shared" si="14"/>
        <v>0</v>
      </c>
      <c r="V55" s="65">
        <v>0</v>
      </c>
      <c r="W55" s="69">
        <f t="shared" si="15"/>
        <v>0</v>
      </c>
    </row>
    <row r="56" spans="1:23" x14ac:dyDescent="0.2">
      <c r="A56" s="411" t="s">
        <v>485</v>
      </c>
      <c r="B56" s="411"/>
      <c r="C56" s="411"/>
      <c r="D56" s="411"/>
      <c r="E56" s="411"/>
      <c r="F56" s="411"/>
      <c r="G56" s="6">
        <v>48</v>
      </c>
      <c r="H56" s="65">
        <v>0</v>
      </c>
      <c r="I56" s="65">
        <v>0</v>
      </c>
      <c r="J56" s="65">
        <v>0</v>
      </c>
      <c r="K56" s="65">
        <v>0</v>
      </c>
      <c r="L56" s="65">
        <v>0</v>
      </c>
      <c r="M56" s="65">
        <v>0</v>
      </c>
      <c r="N56" s="65">
        <v>0</v>
      </c>
      <c r="O56" s="65">
        <v>0</v>
      </c>
      <c r="P56" s="65">
        <v>0</v>
      </c>
      <c r="Q56" s="65">
        <v>0</v>
      </c>
      <c r="R56" s="65">
        <v>0</v>
      </c>
      <c r="S56" s="65"/>
      <c r="T56" s="65"/>
      <c r="U56" s="69">
        <f t="shared" si="14"/>
        <v>0</v>
      </c>
      <c r="V56" s="65">
        <v>0</v>
      </c>
      <c r="W56" s="69">
        <f t="shared" si="15"/>
        <v>0</v>
      </c>
    </row>
    <row r="57" spans="1:23" ht="25.5" customHeight="1" x14ac:dyDescent="0.2">
      <c r="A57" s="412" t="s">
        <v>486</v>
      </c>
      <c r="B57" s="412"/>
      <c r="C57" s="412"/>
      <c r="D57" s="412"/>
      <c r="E57" s="412"/>
      <c r="F57" s="412"/>
      <c r="G57" s="9">
        <v>49</v>
      </c>
      <c r="H57" s="70">
        <f>SUM(H38:H56)</f>
        <v>1672021210</v>
      </c>
      <c r="I57" s="70">
        <f t="shared" ref="I57:W57" si="16">SUM(I38:I56)</f>
        <v>5223432</v>
      </c>
      <c r="J57" s="70">
        <f t="shared" si="16"/>
        <v>83601061</v>
      </c>
      <c r="K57" s="70">
        <f t="shared" si="16"/>
        <v>136815284</v>
      </c>
      <c r="L57" s="70">
        <f t="shared" si="16"/>
        <v>124418267</v>
      </c>
      <c r="M57" s="70">
        <f t="shared" si="16"/>
        <v>0</v>
      </c>
      <c r="N57" s="70">
        <f t="shared" si="16"/>
        <v>2037936</v>
      </c>
      <c r="O57" s="70">
        <f t="shared" si="16"/>
        <v>0</v>
      </c>
      <c r="P57" s="70">
        <f t="shared" si="16"/>
        <v>5858</v>
      </c>
      <c r="Q57" s="70">
        <f t="shared" si="16"/>
        <v>0</v>
      </c>
      <c r="R57" s="70">
        <f t="shared" si="16"/>
        <v>0</v>
      </c>
      <c r="S57" s="70">
        <f t="shared" si="16"/>
        <v>714742352</v>
      </c>
      <c r="T57" s="70">
        <f t="shared" si="16"/>
        <v>-298752759</v>
      </c>
      <c r="U57" s="70">
        <f t="shared" si="16"/>
        <v>2191276107</v>
      </c>
      <c r="V57" s="70">
        <f t="shared" si="16"/>
        <v>708402754</v>
      </c>
      <c r="W57" s="70">
        <f t="shared" si="16"/>
        <v>2899678861</v>
      </c>
    </row>
    <row r="58" spans="1:23" x14ac:dyDescent="0.2">
      <c r="A58" s="413" t="s">
        <v>487</v>
      </c>
      <c r="B58" s="414"/>
      <c r="C58" s="414"/>
      <c r="D58" s="414"/>
      <c r="E58" s="414"/>
      <c r="F58" s="414"/>
      <c r="G58" s="414"/>
      <c r="H58" s="414"/>
      <c r="I58" s="414"/>
      <c r="J58" s="414"/>
      <c r="K58" s="414"/>
      <c r="L58" s="414"/>
      <c r="M58" s="414"/>
      <c r="N58" s="414"/>
      <c r="O58" s="414"/>
      <c r="P58" s="414"/>
      <c r="Q58" s="414"/>
      <c r="R58" s="414"/>
      <c r="S58" s="414"/>
      <c r="T58" s="414"/>
      <c r="U58" s="414"/>
      <c r="V58" s="414"/>
      <c r="W58" s="414"/>
    </row>
    <row r="59" spans="1:23" ht="31.5" customHeight="1" x14ac:dyDescent="0.2">
      <c r="A59" s="409" t="s">
        <v>488</v>
      </c>
      <c r="B59" s="409"/>
      <c r="C59" s="409"/>
      <c r="D59" s="409"/>
      <c r="E59" s="409"/>
      <c r="F59" s="409"/>
      <c r="G59" s="6">
        <v>50</v>
      </c>
      <c r="H59" s="69">
        <f>SUM(H40:H48)</f>
        <v>0</v>
      </c>
      <c r="I59" s="69">
        <f t="shared" ref="I59:W59" si="17">SUM(I40:I48)</f>
        <v>0</v>
      </c>
      <c r="J59" s="69">
        <f t="shared" si="17"/>
        <v>0</v>
      </c>
      <c r="K59" s="69">
        <f t="shared" si="17"/>
        <v>0</v>
      </c>
      <c r="L59" s="69">
        <f t="shared" si="17"/>
        <v>0</v>
      </c>
      <c r="M59" s="69">
        <f t="shared" si="17"/>
        <v>0</v>
      </c>
      <c r="N59" s="69">
        <f t="shared" si="17"/>
        <v>363053</v>
      </c>
      <c r="O59" s="69">
        <f t="shared" si="17"/>
        <v>0</v>
      </c>
      <c r="P59" s="69">
        <f t="shared" si="17"/>
        <v>-55616</v>
      </c>
      <c r="Q59" s="69">
        <f t="shared" si="17"/>
        <v>0</v>
      </c>
      <c r="R59" s="69">
        <f t="shared" si="17"/>
        <v>0</v>
      </c>
      <c r="S59" s="69">
        <f t="shared" si="17"/>
        <v>0</v>
      </c>
      <c r="T59" s="69">
        <f t="shared" si="17"/>
        <v>0</v>
      </c>
      <c r="U59" s="69">
        <f t="shared" si="17"/>
        <v>307437</v>
      </c>
      <c r="V59" s="69">
        <f t="shared" si="17"/>
        <v>0</v>
      </c>
      <c r="W59" s="69">
        <f t="shared" si="17"/>
        <v>307437</v>
      </c>
    </row>
    <row r="60" spans="1:23" ht="27.75" customHeight="1" x14ac:dyDescent="0.2">
      <c r="A60" s="409" t="s">
        <v>489</v>
      </c>
      <c r="B60" s="409"/>
      <c r="C60" s="409"/>
      <c r="D60" s="409"/>
      <c r="E60" s="409"/>
      <c r="F60" s="409"/>
      <c r="G60" s="6">
        <v>51</v>
      </c>
      <c r="H60" s="69">
        <f>H39+H59</f>
        <v>0</v>
      </c>
      <c r="I60" s="69">
        <f t="shared" ref="I60:W60" si="18">I39+I59</f>
        <v>0</v>
      </c>
      <c r="J60" s="69">
        <f t="shared" si="18"/>
        <v>0</v>
      </c>
      <c r="K60" s="69">
        <f t="shared" si="18"/>
        <v>0</v>
      </c>
      <c r="L60" s="69">
        <f t="shared" si="18"/>
        <v>0</v>
      </c>
      <c r="M60" s="69">
        <f t="shared" si="18"/>
        <v>0</v>
      </c>
      <c r="N60" s="69">
        <f t="shared" si="18"/>
        <v>363053</v>
      </c>
      <c r="O60" s="69">
        <f t="shared" si="18"/>
        <v>0</v>
      </c>
      <c r="P60" s="69">
        <f t="shared" si="18"/>
        <v>-55616</v>
      </c>
      <c r="Q60" s="69">
        <f t="shared" si="18"/>
        <v>0</v>
      </c>
      <c r="R60" s="69">
        <f t="shared" si="18"/>
        <v>0</v>
      </c>
      <c r="S60" s="69">
        <f t="shared" si="18"/>
        <v>0</v>
      </c>
      <c r="T60" s="69">
        <f t="shared" si="18"/>
        <v>-298752759</v>
      </c>
      <c r="U60" s="69">
        <f t="shared" si="18"/>
        <v>-298445322</v>
      </c>
      <c r="V60" s="69">
        <f t="shared" si="18"/>
        <v>-22620459</v>
      </c>
      <c r="W60" s="69">
        <f t="shared" si="18"/>
        <v>-321065781</v>
      </c>
    </row>
    <row r="61" spans="1:23" ht="29.25" customHeight="1" x14ac:dyDescent="0.2">
      <c r="A61" s="410" t="s">
        <v>490</v>
      </c>
      <c r="B61" s="410"/>
      <c r="C61" s="410"/>
      <c r="D61" s="410"/>
      <c r="E61" s="410"/>
      <c r="F61" s="410"/>
      <c r="G61" s="9">
        <v>52</v>
      </c>
      <c r="H61" s="70">
        <f>SUM(H49:H56)</f>
        <v>0</v>
      </c>
      <c r="I61" s="70">
        <f t="shared" ref="I61:W61" si="19">SUM(I49:I56)</f>
        <v>0</v>
      </c>
      <c r="J61" s="70">
        <f t="shared" si="19"/>
        <v>0</v>
      </c>
      <c r="K61" s="70">
        <f t="shared" si="19"/>
        <v>0</v>
      </c>
      <c r="L61" s="70">
        <f t="shared" si="19"/>
        <v>0</v>
      </c>
      <c r="M61" s="70">
        <f t="shared" si="19"/>
        <v>0</v>
      </c>
      <c r="N61" s="70">
        <f t="shared" si="19"/>
        <v>1674883</v>
      </c>
      <c r="O61" s="70">
        <f t="shared" si="19"/>
        <v>0</v>
      </c>
      <c r="P61" s="70">
        <f t="shared" si="19"/>
        <v>0</v>
      </c>
      <c r="Q61" s="70">
        <f t="shared" si="19"/>
        <v>0</v>
      </c>
      <c r="R61" s="70">
        <f t="shared" si="19"/>
        <v>0</v>
      </c>
      <c r="S61" s="70">
        <f t="shared" si="19"/>
        <v>284535940</v>
      </c>
      <c r="T61" s="70">
        <f t="shared" si="19"/>
        <v>-284535940</v>
      </c>
      <c r="U61" s="70">
        <f t="shared" si="19"/>
        <v>1674883</v>
      </c>
      <c r="V61" s="70">
        <f t="shared" si="19"/>
        <v>0</v>
      </c>
      <c r="W61" s="70">
        <f t="shared" si="19"/>
        <v>1674883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J7">
    <cfRule type="cellIs" dxfId="14" priority="15" stopIfTrue="1" operator="notEqual">
      <formula>ROUND(H7,0)</formula>
    </cfRule>
  </conditionalFormatting>
  <conditionalFormatting sqref="I24:I26">
    <cfRule type="cellIs" dxfId="13" priority="14" stopIfTrue="1" operator="notEqual">
      <formula>ROUND(I24,0)</formula>
    </cfRule>
  </conditionalFormatting>
  <conditionalFormatting sqref="H35:J35">
    <cfRule type="cellIs" dxfId="12" priority="13" stopIfTrue="1" operator="notEqual">
      <formula>ROUND(H35,0)</formula>
    </cfRule>
  </conditionalFormatting>
  <conditionalFormatting sqref="K7:M7">
    <cfRule type="cellIs" dxfId="11" priority="12" stopIfTrue="1" operator="notEqual">
      <formula>ROUND(K7,0)</formula>
    </cfRule>
  </conditionalFormatting>
  <conditionalFormatting sqref="K27:L27 L24">
    <cfRule type="cellIs" dxfId="10" priority="11" stopIfTrue="1" operator="notEqual">
      <formula>ROUND(K24,0)</formula>
    </cfRule>
  </conditionalFormatting>
  <conditionalFormatting sqref="L25:L26">
    <cfRule type="cellIs" dxfId="9" priority="10" stopIfTrue="1" operator="notEqual">
      <formula>ROUND(L25,0)</formula>
    </cfRule>
  </conditionalFormatting>
  <conditionalFormatting sqref="K35:M35">
    <cfRule type="cellIs" dxfId="8" priority="9" stopIfTrue="1" operator="notEqual">
      <formula>ROUND(K35,0)</formula>
    </cfRule>
  </conditionalFormatting>
  <conditionalFormatting sqref="N7:P7">
    <cfRule type="cellIs" dxfId="7" priority="8" stopIfTrue="1" operator="notEqual">
      <formula>ROUND(N7,0)</formula>
    </cfRule>
  </conditionalFormatting>
  <conditionalFormatting sqref="P20">
    <cfRule type="cellIs" dxfId="6" priority="7" stopIfTrue="1" operator="notEqual">
      <formula>ROUND(P20,0)</formula>
    </cfRule>
  </conditionalFormatting>
  <conditionalFormatting sqref="N27">
    <cfRule type="cellIs" dxfId="5" priority="6" stopIfTrue="1" operator="notEqual">
      <formula>ROUND(N27,0)</formula>
    </cfRule>
  </conditionalFormatting>
  <conditionalFormatting sqref="N35:P35">
    <cfRule type="cellIs" dxfId="4" priority="5" stopIfTrue="1" operator="notEqual">
      <formula>ROUND(N35,0)</formula>
    </cfRule>
  </conditionalFormatting>
  <conditionalFormatting sqref="Q7:T7">
    <cfRule type="cellIs" dxfId="3" priority="4" stopIfTrue="1" operator="notEqual">
      <formula>ROUND(Q7,0)</formula>
    </cfRule>
  </conditionalFormatting>
  <conditionalFormatting sqref="S25:T28">
    <cfRule type="cellIs" dxfId="2" priority="3" stopIfTrue="1" operator="notEqual">
      <formula>ROUND(S25,0)</formula>
    </cfRule>
  </conditionalFormatting>
  <conditionalFormatting sqref="S35:T35">
    <cfRule type="cellIs" dxfId="1" priority="2" stopIfTrue="1" operator="notEqual">
      <formula>ROUND(S35,0)</formula>
    </cfRule>
  </conditionalFormatting>
  <conditionalFormatting sqref="V7">
    <cfRule type="cellIs" dxfId="0" priority="1" stopIfTrue="1" operator="notEqual">
      <formula>ROUND(V7,0)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8"/>
  <sheetViews>
    <sheetView topLeftCell="A257" zoomScale="90" zoomScaleNormal="90" workbookViewId="0">
      <selection activeCell="D278" sqref="D278"/>
    </sheetView>
  </sheetViews>
  <sheetFormatPr defaultRowHeight="12.75" x14ac:dyDescent="0.2"/>
  <cols>
    <col min="1" max="1" width="69.7109375" bestFit="1" customWidth="1"/>
    <col min="2" max="2" width="10.5703125" customWidth="1"/>
    <col min="3" max="3" width="10" customWidth="1"/>
    <col min="4" max="4" width="11.5703125" customWidth="1"/>
    <col min="5" max="5" width="13" customWidth="1"/>
    <col min="6" max="6" width="10.28515625" customWidth="1"/>
    <col min="7" max="7" width="50.140625" customWidth="1"/>
    <col min="9" max="9" width="21.85546875" customWidth="1"/>
  </cols>
  <sheetData>
    <row r="1" spans="1:9" ht="13.15" customHeight="1" x14ac:dyDescent="0.2">
      <c r="A1" s="450" t="s">
        <v>730</v>
      </c>
      <c r="B1" s="450"/>
      <c r="C1" s="450"/>
      <c r="D1" s="450"/>
      <c r="E1" s="450"/>
      <c r="F1" s="450"/>
      <c r="G1" s="450"/>
      <c r="H1" s="450"/>
      <c r="I1" s="450"/>
    </row>
    <row r="2" spans="1:9" x14ac:dyDescent="0.2">
      <c r="A2" s="450"/>
      <c r="B2" s="450"/>
      <c r="C2" s="450"/>
      <c r="D2" s="450"/>
      <c r="E2" s="450"/>
      <c r="F2" s="450"/>
      <c r="G2" s="450"/>
      <c r="H2" s="450"/>
      <c r="I2" s="450"/>
    </row>
    <row r="3" spans="1:9" x14ac:dyDescent="0.2">
      <c r="A3" s="450"/>
      <c r="B3" s="450"/>
      <c r="C3" s="450"/>
      <c r="D3" s="450"/>
      <c r="E3" s="450"/>
      <c r="F3" s="450"/>
      <c r="G3" s="450"/>
      <c r="H3" s="450"/>
      <c r="I3" s="450"/>
    </row>
    <row r="4" spans="1:9" x14ac:dyDescent="0.2">
      <c r="A4" s="450"/>
      <c r="B4" s="450"/>
      <c r="C4" s="450"/>
      <c r="D4" s="450"/>
      <c r="E4" s="450"/>
      <c r="F4" s="450"/>
      <c r="G4" s="450"/>
      <c r="H4" s="450"/>
      <c r="I4" s="450"/>
    </row>
    <row r="5" spans="1:9" x14ac:dyDescent="0.2">
      <c r="A5" s="450"/>
      <c r="B5" s="450"/>
      <c r="C5" s="450"/>
      <c r="D5" s="450"/>
      <c r="E5" s="450"/>
      <c r="F5" s="450"/>
      <c r="G5" s="450"/>
      <c r="H5" s="450"/>
      <c r="I5" s="450"/>
    </row>
    <row r="6" spans="1:9" x14ac:dyDescent="0.2">
      <c r="A6" s="450"/>
      <c r="B6" s="450"/>
      <c r="C6" s="450"/>
      <c r="D6" s="450"/>
      <c r="E6" s="450"/>
      <c r="F6" s="450"/>
      <c r="G6" s="450"/>
      <c r="H6" s="450"/>
      <c r="I6" s="450"/>
    </row>
    <row r="7" spans="1:9" x14ac:dyDescent="0.2">
      <c r="A7" s="450"/>
      <c r="B7" s="450"/>
      <c r="C7" s="450"/>
      <c r="D7" s="450"/>
      <c r="E7" s="450"/>
      <c r="F7" s="450"/>
      <c r="G7" s="450"/>
      <c r="H7" s="450"/>
      <c r="I7" s="450"/>
    </row>
    <row r="8" spans="1:9" x14ac:dyDescent="0.2">
      <c r="A8" s="450"/>
      <c r="B8" s="450"/>
      <c r="C8" s="450"/>
      <c r="D8" s="450"/>
      <c r="E8" s="450"/>
      <c r="F8" s="450"/>
      <c r="G8" s="450"/>
      <c r="H8" s="450"/>
      <c r="I8" s="450"/>
    </row>
    <row r="9" spans="1:9" x14ac:dyDescent="0.2">
      <c r="A9" s="450"/>
      <c r="B9" s="450"/>
      <c r="C9" s="450"/>
      <c r="D9" s="450"/>
      <c r="E9" s="450"/>
      <c r="F9" s="450"/>
      <c r="G9" s="450"/>
      <c r="H9" s="450"/>
      <c r="I9" s="450"/>
    </row>
    <row r="10" spans="1:9" x14ac:dyDescent="0.2">
      <c r="A10" s="450"/>
      <c r="B10" s="450"/>
      <c r="C10" s="450"/>
      <c r="D10" s="450"/>
      <c r="E10" s="450"/>
      <c r="F10" s="450"/>
      <c r="G10" s="450"/>
      <c r="H10" s="450"/>
      <c r="I10" s="450"/>
    </row>
    <row r="11" spans="1:9" x14ac:dyDescent="0.2">
      <c r="A11" s="450"/>
      <c r="B11" s="450"/>
      <c r="C11" s="450"/>
      <c r="D11" s="450"/>
      <c r="E11" s="450"/>
      <c r="F11" s="450"/>
      <c r="G11" s="450"/>
      <c r="H11" s="450"/>
      <c r="I11" s="450"/>
    </row>
    <row r="12" spans="1:9" x14ac:dyDescent="0.2">
      <c r="A12" s="450"/>
      <c r="B12" s="450"/>
      <c r="C12" s="450"/>
      <c r="D12" s="450"/>
      <c r="E12" s="450"/>
      <c r="F12" s="450"/>
      <c r="G12" s="450"/>
      <c r="H12" s="450"/>
      <c r="I12" s="450"/>
    </row>
    <row r="13" spans="1:9" x14ac:dyDescent="0.2">
      <c r="A13" s="450"/>
      <c r="B13" s="450"/>
      <c r="C13" s="450"/>
      <c r="D13" s="450"/>
      <c r="E13" s="450"/>
      <c r="F13" s="450"/>
      <c r="G13" s="450"/>
      <c r="H13" s="450"/>
      <c r="I13" s="450"/>
    </row>
    <row r="14" spans="1:9" x14ac:dyDescent="0.2">
      <c r="A14" s="450"/>
      <c r="B14" s="450"/>
      <c r="C14" s="450"/>
      <c r="D14" s="450"/>
      <c r="E14" s="450"/>
      <c r="F14" s="450"/>
      <c r="G14" s="450"/>
      <c r="H14" s="450"/>
      <c r="I14" s="450"/>
    </row>
    <row r="15" spans="1:9" x14ac:dyDescent="0.2">
      <c r="A15" s="450"/>
      <c r="B15" s="450"/>
      <c r="C15" s="450"/>
      <c r="D15" s="450"/>
      <c r="E15" s="450"/>
      <c r="F15" s="450"/>
      <c r="G15" s="450"/>
      <c r="H15" s="450"/>
      <c r="I15" s="450"/>
    </row>
    <row r="16" spans="1:9" x14ac:dyDescent="0.2">
      <c r="A16" s="450"/>
      <c r="B16" s="450"/>
      <c r="C16" s="450"/>
      <c r="D16" s="450"/>
      <c r="E16" s="450"/>
      <c r="F16" s="450"/>
      <c r="G16" s="450"/>
      <c r="H16" s="450"/>
      <c r="I16" s="450"/>
    </row>
    <row r="17" spans="1:9" x14ac:dyDescent="0.2">
      <c r="A17" s="450"/>
      <c r="B17" s="450"/>
      <c r="C17" s="450"/>
      <c r="D17" s="450"/>
      <c r="E17" s="450"/>
      <c r="F17" s="450"/>
      <c r="G17" s="450"/>
      <c r="H17" s="450"/>
      <c r="I17" s="450"/>
    </row>
    <row r="18" spans="1:9" x14ac:dyDescent="0.2">
      <c r="A18" s="450"/>
      <c r="B18" s="450"/>
      <c r="C18" s="450"/>
      <c r="D18" s="450"/>
      <c r="E18" s="450"/>
      <c r="F18" s="450"/>
      <c r="G18" s="450"/>
      <c r="H18" s="450"/>
      <c r="I18" s="450"/>
    </row>
    <row r="19" spans="1:9" x14ac:dyDescent="0.2">
      <c r="A19" s="450"/>
      <c r="B19" s="450"/>
      <c r="C19" s="450"/>
      <c r="D19" s="450"/>
      <c r="E19" s="450"/>
      <c r="F19" s="450"/>
      <c r="G19" s="450"/>
      <c r="H19" s="450"/>
      <c r="I19" s="450"/>
    </row>
    <row r="20" spans="1:9" x14ac:dyDescent="0.2">
      <c r="A20" s="450"/>
      <c r="B20" s="450"/>
      <c r="C20" s="450"/>
      <c r="D20" s="450"/>
      <c r="E20" s="450"/>
      <c r="F20" s="450"/>
      <c r="G20" s="450"/>
      <c r="H20" s="450"/>
      <c r="I20" s="450"/>
    </row>
    <row r="21" spans="1:9" x14ac:dyDescent="0.2">
      <c r="A21" s="450"/>
      <c r="B21" s="450"/>
      <c r="C21" s="450"/>
      <c r="D21" s="450"/>
      <c r="E21" s="450"/>
      <c r="F21" s="450"/>
      <c r="G21" s="450"/>
      <c r="H21" s="450"/>
      <c r="I21" s="450"/>
    </row>
    <row r="22" spans="1:9" x14ac:dyDescent="0.2">
      <c r="A22" s="450"/>
      <c r="B22" s="450"/>
      <c r="C22" s="450"/>
      <c r="D22" s="450"/>
      <c r="E22" s="450"/>
      <c r="F22" s="450"/>
      <c r="G22" s="450"/>
      <c r="H22" s="450"/>
      <c r="I22" s="450"/>
    </row>
    <row r="23" spans="1:9" x14ac:dyDescent="0.2">
      <c r="A23" s="450"/>
      <c r="B23" s="450"/>
      <c r="C23" s="450"/>
      <c r="D23" s="450"/>
      <c r="E23" s="450"/>
      <c r="F23" s="450"/>
      <c r="G23" s="450"/>
      <c r="H23" s="450"/>
      <c r="I23" s="450"/>
    </row>
    <row r="24" spans="1:9" x14ac:dyDescent="0.2">
      <c r="A24" s="450"/>
      <c r="B24" s="450"/>
      <c r="C24" s="450"/>
      <c r="D24" s="450"/>
      <c r="E24" s="450"/>
      <c r="F24" s="450"/>
      <c r="G24" s="450"/>
      <c r="H24" s="450"/>
      <c r="I24" s="450"/>
    </row>
    <row r="25" spans="1:9" x14ac:dyDescent="0.2">
      <c r="A25" s="450"/>
      <c r="B25" s="450"/>
      <c r="C25" s="450"/>
      <c r="D25" s="450"/>
      <c r="E25" s="450"/>
      <c r="F25" s="450"/>
      <c r="G25" s="450"/>
      <c r="H25" s="450"/>
      <c r="I25" s="450"/>
    </row>
    <row r="26" spans="1:9" x14ac:dyDescent="0.2">
      <c r="A26" s="179"/>
      <c r="B26" s="179"/>
      <c r="C26" s="179"/>
      <c r="D26" s="179"/>
      <c r="E26" s="179"/>
      <c r="F26" s="179"/>
      <c r="G26" s="179"/>
      <c r="H26" s="179"/>
      <c r="I26" s="179"/>
    </row>
    <row r="27" spans="1:9" x14ac:dyDescent="0.2">
      <c r="A27" s="180" t="s">
        <v>558</v>
      </c>
      <c r="B27" s="179"/>
      <c r="C27" s="179"/>
      <c r="D27" s="179"/>
      <c r="E27" s="179"/>
      <c r="F27" s="179"/>
      <c r="G27" s="179"/>
      <c r="H27" s="179"/>
      <c r="I27" s="179"/>
    </row>
    <row r="28" spans="1:9" x14ac:dyDescent="0.2">
      <c r="A28" s="180"/>
      <c r="B28" s="179"/>
      <c r="C28" s="179"/>
      <c r="D28" s="179"/>
      <c r="E28" s="179"/>
      <c r="F28" s="179"/>
      <c r="G28" s="179"/>
      <c r="H28" s="179"/>
      <c r="I28" s="179"/>
    </row>
    <row r="29" spans="1:9" x14ac:dyDescent="0.2">
      <c r="A29" s="180"/>
      <c r="B29" s="179"/>
      <c r="C29" s="179"/>
      <c r="D29" s="179"/>
      <c r="E29" s="179"/>
      <c r="F29" s="179"/>
      <c r="G29" s="179"/>
      <c r="H29" s="179"/>
      <c r="I29" s="179"/>
    </row>
    <row r="30" spans="1:9" x14ac:dyDescent="0.2">
      <c r="A30" s="179"/>
      <c r="B30" s="179"/>
      <c r="C30" s="179"/>
      <c r="D30" s="179"/>
      <c r="E30" s="179"/>
      <c r="F30" s="179"/>
      <c r="G30" s="179"/>
      <c r="H30" s="179"/>
      <c r="I30" s="179"/>
    </row>
    <row r="31" spans="1:9" ht="15.75" x14ac:dyDescent="0.25">
      <c r="A31" s="134" t="s">
        <v>563</v>
      </c>
      <c r="B31" s="135"/>
      <c r="C31" s="136"/>
      <c r="D31" s="137"/>
      <c r="E31" s="137"/>
      <c r="F31" s="138"/>
      <c r="G31" s="138"/>
      <c r="H31" s="176"/>
      <c r="I31" s="176"/>
    </row>
    <row r="32" spans="1:9" x14ac:dyDescent="0.2">
      <c r="A32" s="135"/>
      <c r="B32" s="135"/>
      <c r="C32" s="136"/>
      <c r="D32" s="137"/>
      <c r="E32" s="137"/>
      <c r="F32" s="138"/>
      <c r="G32" s="138"/>
      <c r="H32" s="176"/>
      <c r="I32" s="176"/>
    </row>
    <row r="33" spans="1:9" x14ac:dyDescent="0.2">
      <c r="A33" s="455" t="s">
        <v>557</v>
      </c>
      <c r="B33" s="455"/>
      <c r="C33" s="455"/>
      <c r="D33" s="455"/>
      <c r="E33" s="455"/>
      <c r="F33" s="455"/>
      <c r="G33" s="455"/>
      <c r="H33" s="181"/>
      <c r="I33" s="181"/>
    </row>
    <row r="34" spans="1:9" ht="13.5" thickBot="1" x14ac:dyDescent="0.25">
      <c r="A34" s="139"/>
      <c r="B34" s="139"/>
      <c r="C34" s="140"/>
      <c r="D34" s="141"/>
      <c r="E34" s="141"/>
      <c r="F34" s="177"/>
      <c r="G34" s="178"/>
      <c r="H34" s="176"/>
      <c r="I34" s="176"/>
    </row>
    <row r="35" spans="1:9" ht="36.75" thickBot="1" x14ac:dyDescent="0.25">
      <c r="A35" s="142" t="s">
        <v>564</v>
      </c>
      <c r="B35" s="143"/>
      <c r="C35" s="144" t="s">
        <v>528</v>
      </c>
      <c r="D35" s="145" t="s">
        <v>565</v>
      </c>
      <c r="E35" s="145" t="s">
        <v>566</v>
      </c>
      <c r="F35" s="145" t="s">
        <v>560</v>
      </c>
      <c r="G35" s="146" t="s">
        <v>529</v>
      </c>
    </row>
    <row r="36" spans="1:9" x14ac:dyDescent="0.2">
      <c r="A36" s="147" t="s">
        <v>530</v>
      </c>
      <c r="B36" s="148"/>
      <c r="C36" s="149" t="s">
        <v>531</v>
      </c>
      <c r="D36" s="150">
        <f>SUM(D37:D38)</f>
        <v>678850</v>
      </c>
      <c r="E36" s="150">
        <f>SUM(E37:E38)</f>
        <v>676584</v>
      </c>
      <c r="F36" s="150">
        <f>SUM(F37:F38)</f>
        <v>-2266</v>
      </c>
      <c r="G36" s="151"/>
    </row>
    <row r="37" spans="1:9" x14ac:dyDescent="0.2">
      <c r="A37" s="451" t="s">
        <v>580</v>
      </c>
      <c r="B37" s="452"/>
      <c r="C37" s="152" t="s">
        <v>532</v>
      </c>
      <c r="D37" s="153">
        <v>662654</v>
      </c>
      <c r="E37" s="153">
        <v>662654</v>
      </c>
      <c r="F37" s="153">
        <f>+E37-D37</f>
        <v>0</v>
      </c>
      <c r="G37" s="154"/>
    </row>
    <row r="38" spans="1:9" ht="84" x14ac:dyDescent="0.2">
      <c r="A38" s="451" t="s">
        <v>581</v>
      </c>
      <c r="B38" s="452"/>
      <c r="C38" s="152" t="s">
        <v>533</v>
      </c>
      <c r="D38" s="153">
        <v>16196</v>
      </c>
      <c r="E38" s="153">
        <v>13930</v>
      </c>
      <c r="F38" s="153">
        <f>+E38-D38</f>
        <v>-2266</v>
      </c>
      <c r="G38" s="175" t="s">
        <v>567</v>
      </c>
    </row>
    <row r="39" spans="1:9" x14ac:dyDescent="0.2">
      <c r="A39" s="156"/>
      <c r="B39" s="157"/>
      <c r="C39" s="158"/>
      <c r="D39" s="159"/>
      <c r="E39" s="159"/>
      <c r="F39" s="160"/>
      <c r="G39" s="161"/>
    </row>
    <row r="40" spans="1:9" x14ac:dyDescent="0.2">
      <c r="A40" s="453" t="s">
        <v>534</v>
      </c>
      <c r="B40" s="454"/>
      <c r="C40" s="162" t="s">
        <v>535</v>
      </c>
      <c r="D40" s="163">
        <f>SUM(D41:D47)</f>
        <v>831882</v>
      </c>
      <c r="E40" s="163">
        <f>SUM(E41:E47)</f>
        <v>829616</v>
      </c>
      <c r="F40" s="163">
        <f>SUM(F41:F47)</f>
        <v>-2266</v>
      </c>
      <c r="G40" s="164"/>
    </row>
    <row r="41" spans="1:9" ht="24" x14ac:dyDescent="0.2">
      <c r="A41" s="456" t="s">
        <v>536</v>
      </c>
      <c r="B41" s="457"/>
      <c r="C41" s="152" t="s">
        <v>537</v>
      </c>
      <c r="D41" s="153">
        <v>237896</v>
      </c>
      <c r="E41" s="153">
        <v>239607</v>
      </c>
      <c r="F41" s="153">
        <f t="shared" ref="F41:F47" si="0">+E41-D41</f>
        <v>1711</v>
      </c>
      <c r="G41" s="182" t="s">
        <v>570</v>
      </c>
    </row>
    <row r="42" spans="1:9" x14ac:dyDescent="0.2">
      <c r="A42" s="451" t="s">
        <v>538</v>
      </c>
      <c r="B42" s="452"/>
      <c r="C42" s="165" t="s">
        <v>539</v>
      </c>
      <c r="D42" s="153">
        <v>270412</v>
      </c>
      <c r="E42" s="153">
        <v>270412</v>
      </c>
      <c r="F42" s="153">
        <f t="shared" si="0"/>
        <v>0</v>
      </c>
      <c r="G42" s="155"/>
    </row>
    <row r="43" spans="1:9" x14ac:dyDescent="0.2">
      <c r="A43" s="451" t="s">
        <v>572</v>
      </c>
      <c r="B43" s="452"/>
      <c r="C43" s="165" t="s">
        <v>540</v>
      </c>
      <c r="D43" s="153">
        <v>237687</v>
      </c>
      <c r="E43" s="153">
        <v>237687</v>
      </c>
      <c r="F43" s="153">
        <f t="shared" si="0"/>
        <v>0</v>
      </c>
      <c r="G43" s="155"/>
    </row>
    <row r="44" spans="1:9" ht="24" x14ac:dyDescent="0.2">
      <c r="A44" s="451" t="s">
        <v>571</v>
      </c>
      <c r="B44" s="452"/>
      <c r="C44" s="165" t="s">
        <v>541</v>
      </c>
      <c r="D44" s="153">
        <v>74461</v>
      </c>
      <c r="E44" s="153">
        <v>72750</v>
      </c>
      <c r="F44" s="153">
        <f t="shared" si="0"/>
        <v>-1711</v>
      </c>
      <c r="G44" s="155" t="s">
        <v>570</v>
      </c>
    </row>
    <row r="45" spans="1:9" x14ac:dyDescent="0.2">
      <c r="A45" s="456" t="s">
        <v>579</v>
      </c>
      <c r="B45" s="457"/>
      <c r="C45" s="165" t="s">
        <v>542</v>
      </c>
      <c r="D45" s="153">
        <v>46</v>
      </c>
      <c r="E45" s="153">
        <v>46</v>
      </c>
      <c r="F45" s="153">
        <f t="shared" si="0"/>
        <v>0</v>
      </c>
      <c r="G45" s="155"/>
    </row>
    <row r="46" spans="1:9" x14ac:dyDescent="0.2">
      <c r="A46" s="456" t="s">
        <v>543</v>
      </c>
      <c r="B46" s="457"/>
      <c r="C46" s="165" t="s">
        <v>544</v>
      </c>
      <c r="D46" s="153">
        <v>0</v>
      </c>
      <c r="E46" s="153">
        <v>0</v>
      </c>
      <c r="F46" s="153">
        <f t="shared" si="0"/>
        <v>0</v>
      </c>
      <c r="G46" s="154"/>
    </row>
    <row r="47" spans="1:9" ht="60" x14ac:dyDescent="0.2">
      <c r="A47" s="456" t="s">
        <v>545</v>
      </c>
      <c r="B47" s="457"/>
      <c r="C47" s="165" t="s">
        <v>546</v>
      </c>
      <c r="D47" s="153">
        <v>11380</v>
      </c>
      <c r="E47" s="153">
        <v>9114</v>
      </c>
      <c r="F47" s="153">
        <f t="shared" si="0"/>
        <v>-2266</v>
      </c>
      <c r="G47" s="175" t="s">
        <v>568</v>
      </c>
    </row>
    <row r="48" spans="1:9" x14ac:dyDescent="0.2">
      <c r="A48" s="156"/>
      <c r="B48" s="157"/>
      <c r="C48" s="158"/>
      <c r="D48" s="159"/>
      <c r="E48" s="159"/>
      <c r="F48" s="160"/>
      <c r="G48" s="161"/>
    </row>
    <row r="49" spans="1:7" ht="144" x14ac:dyDescent="0.2">
      <c r="A49" s="458" t="s">
        <v>547</v>
      </c>
      <c r="B49" s="459"/>
      <c r="C49" s="162" t="s">
        <v>548</v>
      </c>
      <c r="D49" s="163">
        <v>18819</v>
      </c>
      <c r="E49" s="163">
        <v>14070</v>
      </c>
      <c r="F49" s="163">
        <f>+E49-D49</f>
        <v>-4749</v>
      </c>
      <c r="G49" s="166" t="s">
        <v>573</v>
      </c>
    </row>
    <row r="50" spans="1:7" x14ac:dyDescent="0.2">
      <c r="A50" s="156"/>
      <c r="B50" s="157"/>
      <c r="C50" s="158"/>
      <c r="D50" s="159"/>
      <c r="E50" s="159"/>
      <c r="F50" s="160"/>
      <c r="G50" s="161"/>
    </row>
    <row r="51" spans="1:7" ht="186" customHeight="1" x14ac:dyDescent="0.2">
      <c r="A51" s="458" t="s">
        <v>575</v>
      </c>
      <c r="B51" s="459"/>
      <c r="C51" s="162" t="s">
        <v>549</v>
      </c>
      <c r="D51" s="163">
        <v>46468</v>
      </c>
      <c r="E51" s="163">
        <v>41719</v>
      </c>
      <c r="F51" s="163">
        <f>+E51-D51</f>
        <v>-4749</v>
      </c>
      <c r="G51" s="166" t="s">
        <v>574</v>
      </c>
    </row>
    <row r="52" spans="1:7" x14ac:dyDescent="0.2">
      <c r="A52" s="156"/>
      <c r="B52" s="157"/>
      <c r="C52" s="158"/>
      <c r="D52" s="159"/>
      <c r="E52" s="159"/>
      <c r="F52" s="160"/>
      <c r="G52" s="161"/>
    </row>
    <row r="53" spans="1:7" ht="36" x14ac:dyDescent="0.2">
      <c r="A53" s="458" t="s">
        <v>550</v>
      </c>
      <c r="B53" s="459"/>
      <c r="C53" s="162" t="s">
        <v>551</v>
      </c>
      <c r="D53" s="163">
        <f>+D36+D49</f>
        <v>697669</v>
      </c>
      <c r="E53" s="163">
        <f>+E36+E49</f>
        <v>690654</v>
      </c>
      <c r="F53" s="163">
        <f>+E53-D53</f>
        <v>-7015</v>
      </c>
      <c r="G53" s="166" t="s">
        <v>569</v>
      </c>
    </row>
    <row r="54" spans="1:7" x14ac:dyDescent="0.2">
      <c r="A54" s="167"/>
      <c r="B54" s="168"/>
      <c r="C54" s="158"/>
      <c r="D54" s="169"/>
      <c r="E54" s="169"/>
      <c r="F54" s="170"/>
      <c r="G54" s="171"/>
    </row>
    <row r="55" spans="1:7" ht="36" x14ac:dyDescent="0.2">
      <c r="A55" s="458" t="s">
        <v>576</v>
      </c>
      <c r="B55" s="459"/>
      <c r="C55" s="162" t="s">
        <v>552</v>
      </c>
      <c r="D55" s="163">
        <f>+D40+D51</f>
        <v>878350</v>
      </c>
      <c r="E55" s="163">
        <f>+E40+E51</f>
        <v>871335</v>
      </c>
      <c r="F55" s="163">
        <f>+E55-D55</f>
        <v>-7015</v>
      </c>
      <c r="G55" s="166" t="s">
        <v>569</v>
      </c>
    </row>
    <row r="56" spans="1:7" x14ac:dyDescent="0.2">
      <c r="A56" s="156"/>
      <c r="B56" s="157"/>
      <c r="C56" s="158"/>
      <c r="D56" s="159"/>
      <c r="E56" s="159"/>
      <c r="F56" s="160"/>
      <c r="G56" s="161"/>
    </row>
    <row r="57" spans="1:7" x14ac:dyDescent="0.2">
      <c r="A57" s="458" t="s">
        <v>578</v>
      </c>
      <c r="B57" s="459"/>
      <c r="C57" s="162" t="s">
        <v>553</v>
      </c>
      <c r="D57" s="163">
        <f>+D53-D55</f>
        <v>-180681</v>
      </c>
      <c r="E57" s="163">
        <f>+E53-E55</f>
        <v>-180681</v>
      </c>
      <c r="F57" s="163">
        <f>+E57-D57</f>
        <v>0</v>
      </c>
      <c r="G57" s="164"/>
    </row>
    <row r="58" spans="1:7" x14ac:dyDescent="0.2">
      <c r="A58" s="156"/>
      <c r="B58" s="157"/>
      <c r="C58" s="158"/>
      <c r="D58" s="159"/>
      <c r="E58" s="159"/>
      <c r="F58" s="160"/>
      <c r="G58" s="161"/>
    </row>
    <row r="59" spans="1:7" x14ac:dyDescent="0.2">
      <c r="A59" s="458" t="s">
        <v>577</v>
      </c>
      <c r="B59" s="459"/>
      <c r="C59" s="162" t="s">
        <v>554</v>
      </c>
      <c r="D59" s="163">
        <v>-822</v>
      </c>
      <c r="E59" s="163">
        <v>-822</v>
      </c>
      <c r="F59" s="163">
        <f>+E59-D59</f>
        <v>0</v>
      </c>
      <c r="G59" s="164"/>
    </row>
    <row r="60" spans="1:7" x14ac:dyDescent="0.2">
      <c r="A60" s="156"/>
      <c r="B60" s="157"/>
      <c r="C60" s="158"/>
      <c r="D60" s="159"/>
      <c r="E60" s="159"/>
      <c r="F60" s="160"/>
      <c r="G60" s="161"/>
    </row>
    <row r="61" spans="1:7" ht="13.5" thickBot="1" x14ac:dyDescent="0.25">
      <c r="A61" s="460" t="s">
        <v>555</v>
      </c>
      <c r="B61" s="461"/>
      <c r="C61" s="172" t="s">
        <v>556</v>
      </c>
      <c r="D61" s="173">
        <f>+D57-D59</f>
        <v>-179859</v>
      </c>
      <c r="E61" s="173">
        <f>+E57-E59</f>
        <v>-179859</v>
      </c>
      <c r="F61" s="173">
        <f>+E61-D61</f>
        <v>0</v>
      </c>
      <c r="G61" s="174"/>
    </row>
    <row r="65" spans="1:7" ht="15.75" x14ac:dyDescent="0.25">
      <c r="A65" s="466" t="s">
        <v>592</v>
      </c>
      <c r="B65" s="466"/>
      <c r="C65" s="466"/>
      <c r="D65" s="466"/>
      <c r="E65" s="466"/>
      <c r="F65" s="466"/>
      <c r="G65" s="466"/>
    </row>
    <row r="66" spans="1:7" x14ac:dyDescent="0.2">
      <c r="A66" s="176"/>
      <c r="B66" s="176"/>
      <c r="C66" s="176"/>
      <c r="D66" s="176"/>
      <c r="E66" s="176"/>
      <c r="F66" s="176"/>
      <c r="G66" s="176"/>
    </row>
    <row r="67" spans="1:7" x14ac:dyDescent="0.2">
      <c r="A67" s="467" t="s">
        <v>557</v>
      </c>
      <c r="B67" s="467"/>
      <c r="C67" s="467"/>
      <c r="D67" s="467"/>
      <c r="E67" s="467"/>
      <c r="F67" s="467"/>
      <c r="G67" s="467"/>
    </row>
    <row r="68" spans="1:7" ht="13.5" thickBot="1" x14ac:dyDescent="0.25">
      <c r="A68" s="176"/>
      <c r="B68" s="176"/>
      <c r="C68" s="176"/>
      <c r="D68" s="176"/>
      <c r="E68" s="176"/>
      <c r="F68" s="176"/>
      <c r="G68" s="176"/>
    </row>
    <row r="69" spans="1:7" ht="24.75" thickBot="1" x14ac:dyDescent="0.25">
      <c r="A69" s="468" t="s">
        <v>591</v>
      </c>
      <c r="B69" s="469"/>
      <c r="C69" s="144" t="s">
        <v>528</v>
      </c>
      <c r="D69" s="183" t="s">
        <v>588</v>
      </c>
      <c r="E69" s="183" t="s">
        <v>589</v>
      </c>
      <c r="F69" s="184" t="s">
        <v>590</v>
      </c>
      <c r="G69" s="146" t="s">
        <v>529</v>
      </c>
    </row>
    <row r="70" spans="1:7" ht="72" x14ac:dyDescent="0.2">
      <c r="A70" s="462" t="s">
        <v>593</v>
      </c>
      <c r="B70" s="463"/>
      <c r="C70" s="185" t="s">
        <v>582</v>
      </c>
      <c r="D70" s="186">
        <v>314571</v>
      </c>
      <c r="E70" s="186">
        <v>323274</v>
      </c>
      <c r="F70" s="186">
        <f>+E70-D70</f>
        <v>8703</v>
      </c>
      <c r="G70" s="192" t="s">
        <v>599</v>
      </c>
    </row>
    <row r="71" spans="1:7" ht="13.5" thickBot="1" x14ac:dyDescent="0.25"/>
    <row r="72" spans="1:7" ht="72" x14ac:dyDescent="0.2">
      <c r="A72" s="462" t="s">
        <v>594</v>
      </c>
      <c r="B72" s="463"/>
      <c r="C72" s="185" t="s">
        <v>583</v>
      </c>
      <c r="D72" s="186">
        <v>-582808</v>
      </c>
      <c r="E72" s="186">
        <v>-591511</v>
      </c>
      <c r="F72" s="186">
        <f>+E72-D72</f>
        <v>-8703</v>
      </c>
      <c r="G72" s="192" t="s">
        <v>600</v>
      </c>
    </row>
    <row r="74" spans="1:7" x14ac:dyDescent="0.2">
      <c r="A74" s="462" t="s">
        <v>595</v>
      </c>
      <c r="B74" s="463"/>
      <c r="C74" s="185" t="s">
        <v>584</v>
      </c>
      <c r="D74" s="186">
        <v>208890</v>
      </c>
      <c r="E74" s="186">
        <v>208890</v>
      </c>
      <c r="F74" s="186">
        <f>+E74-D74</f>
        <v>0</v>
      </c>
      <c r="G74" s="187"/>
    </row>
    <row r="76" spans="1:7" x14ac:dyDescent="0.2">
      <c r="A76" s="462" t="s">
        <v>598</v>
      </c>
      <c r="B76" s="463"/>
      <c r="C76" s="185" t="s">
        <v>585</v>
      </c>
      <c r="D76" s="186">
        <f>+D70+D72+D74</f>
        <v>-59347</v>
      </c>
      <c r="E76" s="186">
        <f>+E70+E72+E74</f>
        <v>-59347</v>
      </c>
      <c r="F76" s="186">
        <f>+E76-D76</f>
        <v>0</v>
      </c>
      <c r="G76" s="188"/>
    </row>
    <row r="78" spans="1:7" x14ac:dyDescent="0.2">
      <c r="A78" s="462" t="s">
        <v>596</v>
      </c>
      <c r="B78" s="463"/>
      <c r="C78" s="185" t="s">
        <v>586</v>
      </c>
      <c r="D78" s="186">
        <v>261842</v>
      </c>
      <c r="E78" s="186">
        <v>261842</v>
      </c>
      <c r="F78" s="186">
        <f>+E78-D78</f>
        <v>0</v>
      </c>
      <c r="G78" s="188"/>
    </row>
    <row r="80" spans="1:7" ht="13.5" thickBot="1" x14ac:dyDescent="0.25">
      <c r="A80" s="464" t="s">
        <v>597</v>
      </c>
      <c r="B80" s="465"/>
      <c r="C80" s="189" t="s">
        <v>587</v>
      </c>
      <c r="D80" s="190">
        <f>+D76+D78</f>
        <v>202495</v>
      </c>
      <c r="E80" s="190">
        <f>+E76+E78</f>
        <v>202495</v>
      </c>
      <c r="F80" s="190">
        <f>+E80-D80</f>
        <v>0</v>
      </c>
      <c r="G80" s="191"/>
    </row>
    <row r="82" spans="1:7" ht="15.75" x14ac:dyDescent="0.25">
      <c r="A82" s="193" t="s">
        <v>605</v>
      </c>
      <c r="B82" s="176"/>
      <c r="C82" s="176"/>
      <c r="D82" s="176"/>
      <c r="E82" s="176"/>
      <c r="F82" s="176"/>
      <c r="G82" s="176"/>
    </row>
    <row r="83" spans="1:7" x14ac:dyDescent="0.2">
      <c r="A83" s="194"/>
      <c r="B83" s="176"/>
      <c r="C83" s="176"/>
      <c r="D83" s="176"/>
      <c r="E83" s="176"/>
      <c r="F83" s="176"/>
      <c r="G83" s="176"/>
    </row>
    <row r="84" spans="1:7" x14ac:dyDescent="0.2">
      <c r="A84" s="195" t="s">
        <v>606</v>
      </c>
      <c r="B84" s="176"/>
      <c r="C84" s="176"/>
      <c r="D84" s="176"/>
      <c r="E84" s="176"/>
      <c r="F84" s="176"/>
      <c r="G84" s="176"/>
    </row>
    <row r="85" spans="1:7" ht="15" x14ac:dyDescent="0.2">
      <c r="A85" s="196"/>
      <c r="B85" s="176"/>
      <c r="C85" s="176"/>
      <c r="D85" s="176"/>
      <c r="E85" s="176"/>
      <c r="F85" s="176"/>
      <c r="G85" s="176"/>
    </row>
    <row r="86" spans="1:7" ht="28.5" customHeight="1" x14ac:dyDescent="0.2">
      <c r="A86" s="439" t="s">
        <v>607</v>
      </c>
      <c r="B86" s="439"/>
      <c r="C86" s="439"/>
      <c r="D86" s="439"/>
      <c r="E86" s="439"/>
      <c r="F86" s="439"/>
      <c r="G86" s="439"/>
    </row>
    <row r="87" spans="1:7" ht="15.95" customHeight="1" x14ac:dyDescent="0.2">
      <c r="A87" s="439" t="s">
        <v>608</v>
      </c>
      <c r="B87" s="439"/>
      <c r="C87" s="439"/>
      <c r="D87" s="439"/>
      <c r="E87" s="439"/>
      <c r="F87" s="439"/>
      <c r="G87" s="439"/>
    </row>
    <row r="88" spans="1:7" x14ac:dyDescent="0.2">
      <c r="A88" s="440" t="s">
        <v>609</v>
      </c>
      <c r="B88" s="440"/>
      <c r="C88" s="440"/>
      <c r="D88" s="440"/>
      <c r="E88" s="440"/>
      <c r="F88" s="440"/>
      <c r="G88" s="440"/>
    </row>
    <row r="89" spans="1:7" x14ac:dyDescent="0.2">
      <c r="A89" s="440" t="s">
        <v>610</v>
      </c>
      <c r="B89" s="440"/>
      <c r="C89" s="440"/>
      <c r="D89" s="440"/>
      <c r="E89" s="440"/>
      <c r="F89" s="440"/>
      <c r="G89" s="440"/>
    </row>
    <row r="90" spans="1:7" x14ac:dyDescent="0.2">
      <c r="A90" s="440" t="s">
        <v>611</v>
      </c>
      <c r="B90" s="440"/>
      <c r="C90" s="440"/>
      <c r="D90" s="440"/>
      <c r="E90" s="440"/>
      <c r="F90" s="440"/>
      <c r="G90" s="440"/>
    </row>
    <row r="91" spans="1:7" x14ac:dyDescent="0.2">
      <c r="A91" s="440" t="s">
        <v>711</v>
      </c>
      <c r="B91" s="440"/>
      <c r="C91" s="440"/>
      <c r="D91" s="440"/>
      <c r="E91" s="440"/>
      <c r="F91" s="440"/>
      <c r="G91" s="440"/>
    </row>
    <row r="92" spans="1:7" x14ac:dyDescent="0.2">
      <c r="A92" s="440" t="s">
        <v>712</v>
      </c>
      <c r="B92" s="440"/>
      <c r="C92" s="440"/>
      <c r="D92" s="440"/>
      <c r="E92" s="440"/>
      <c r="F92" s="440"/>
      <c r="G92" s="440"/>
    </row>
    <row r="93" spans="1:7" x14ac:dyDescent="0.2">
      <c r="A93" s="440" t="s">
        <v>713</v>
      </c>
      <c r="B93" s="440"/>
      <c r="C93" s="440"/>
      <c r="D93" s="440"/>
      <c r="E93" s="440"/>
      <c r="F93" s="440"/>
      <c r="G93" s="440"/>
    </row>
    <row r="94" spans="1:7" x14ac:dyDescent="0.2">
      <c r="A94" s="440" t="s">
        <v>714</v>
      </c>
      <c r="B94" s="440"/>
      <c r="C94" s="440"/>
      <c r="D94" s="440"/>
      <c r="E94" s="440"/>
      <c r="F94" s="440"/>
      <c r="G94" s="440"/>
    </row>
    <row r="95" spans="1:7" ht="14.25" customHeight="1" x14ac:dyDescent="0.2">
      <c r="A95" s="444" t="s">
        <v>612</v>
      </c>
      <c r="B95" s="444"/>
      <c r="C95" s="444"/>
      <c r="D95" s="444"/>
      <c r="E95" s="444"/>
      <c r="F95" s="444"/>
      <c r="G95" s="444"/>
    </row>
    <row r="96" spans="1:7" ht="14.25" customHeight="1" x14ac:dyDescent="0.2">
      <c r="A96" s="197" t="s">
        <v>613</v>
      </c>
      <c r="B96" s="176"/>
      <c r="C96" s="176"/>
      <c r="D96" s="176"/>
      <c r="E96" s="176"/>
      <c r="F96" s="176"/>
      <c r="G96" s="176"/>
    </row>
    <row r="97" spans="1:7" x14ac:dyDescent="0.2">
      <c r="A97" s="176"/>
      <c r="B97" s="176"/>
      <c r="C97" s="176"/>
      <c r="D97" s="176"/>
      <c r="E97" s="176"/>
      <c r="F97" s="176"/>
      <c r="G97" s="176"/>
    </row>
    <row r="98" spans="1:7" x14ac:dyDescent="0.2">
      <c r="A98" s="195" t="s">
        <v>614</v>
      </c>
      <c r="B98" s="176"/>
      <c r="C98" s="176"/>
      <c r="D98" s="176"/>
      <c r="E98" s="176"/>
      <c r="F98" s="176"/>
      <c r="G98" s="176"/>
    </row>
    <row r="99" spans="1:7" x14ac:dyDescent="0.2">
      <c r="A99" s="198" t="s">
        <v>615</v>
      </c>
      <c r="B99" s="176"/>
      <c r="C99" s="176"/>
      <c r="D99" s="176"/>
      <c r="E99" s="176"/>
      <c r="F99" s="176"/>
      <c r="G99" s="176"/>
    </row>
    <row r="100" spans="1:7" ht="38.25" customHeight="1" x14ac:dyDescent="0.2">
      <c r="A100" s="439" t="s">
        <v>731</v>
      </c>
      <c r="B100" s="439"/>
      <c r="C100" s="439"/>
      <c r="D100" s="439"/>
      <c r="E100" s="439"/>
      <c r="F100" s="439"/>
      <c r="G100" s="439"/>
    </row>
    <row r="101" spans="1:7" ht="8.25" customHeight="1" x14ac:dyDescent="0.2">
      <c r="A101" s="197"/>
      <c r="B101" s="176"/>
      <c r="C101" s="176"/>
      <c r="D101" s="176"/>
      <c r="E101" s="176"/>
      <c r="F101" s="176"/>
      <c r="G101" s="176"/>
    </row>
    <row r="102" spans="1:7" ht="14.25" customHeight="1" x14ac:dyDescent="0.2">
      <c r="A102" s="198" t="s">
        <v>733</v>
      </c>
      <c r="B102" s="176"/>
      <c r="C102" s="176"/>
      <c r="D102" s="176"/>
      <c r="E102" s="176"/>
      <c r="F102" s="176"/>
      <c r="G102" s="176"/>
    </row>
    <row r="103" spans="1:7" ht="15" customHeight="1" x14ac:dyDescent="0.2">
      <c r="A103" s="439" t="s">
        <v>734</v>
      </c>
      <c r="B103" s="439"/>
      <c r="C103" s="439"/>
      <c r="D103" s="439"/>
      <c r="E103" s="439"/>
      <c r="F103" s="439"/>
      <c r="G103" s="439"/>
    </row>
    <row r="104" spans="1:7" ht="8.25" customHeight="1" x14ac:dyDescent="0.2">
      <c r="A104" s="197"/>
      <c r="B104" s="176"/>
      <c r="C104" s="176"/>
      <c r="D104" s="176"/>
      <c r="E104" s="176"/>
      <c r="F104" s="176"/>
      <c r="G104" s="176"/>
    </row>
    <row r="105" spans="1:7" ht="13.5" customHeight="1" x14ac:dyDescent="0.2">
      <c r="A105" s="198" t="s">
        <v>735</v>
      </c>
      <c r="B105" s="176"/>
      <c r="C105" s="176"/>
      <c r="D105" s="176"/>
      <c r="E105" s="176"/>
      <c r="F105" s="176"/>
      <c r="G105" s="176"/>
    </row>
    <row r="106" spans="1:7" ht="31.5" customHeight="1" x14ac:dyDescent="0.2">
      <c r="A106" s="439" t="s">
        <v>736</v>
      </c>
      <c r="B106" s="439"/>
      <c r="C106" s="439"/>
      <c r="D106" s="439"/>
      <c r="E106" s="439"/>
      <c r="F106" s="439"/>
      <c r="G106" s="439"/>
    </row>
    <row r="107" spans="1:7" ht="8.25" customHeight="1" x14ac:dyDescent="0.2">
      <c r="A107" s="197"/>
      <c r="B107" s="176"/>
      <c r="C107" s="176"/>
      <c r="D107" s="176"/>
      <c r="E107" s="176"/>
      <c r="F107" s="176"/>
      <c r="G107" s="176"/>
    </row>
    <row r="108" spans="1:7" x14ac:dyDescent="0.2">
      <c r="A108" s="198" t="s">
        <v>737</v>
      </c>
      <c r="B108" s="176"/>
      <c r="C108" s="176"/>
      <c r="D108" s="176"/>
      <c r="E108" s="176"/>
      <c r="F108" s="176"/>
      <c r="G108" s="176"/>
    </row>
    <row r="109" spans="1:7" ht="25.5" customHeight="1" x14ac:dyDescent="0.2">
      <c r="A109" s="439" t="s">
        <v>722</v>
      </c>
      <c r="B109" s="439"/>
      <c r="C109" s="439"/>
      <c r="D109" s="439"/>
      <c r="E109" s="439"/>
      <c r="F109" s="439"/>
      <c r="G109" s="439"/>
    </row>
    <row r="110" spans="1:7" ht="45.75" customHeight="1" x14ac:dyDescent="0.2">
      <c r="A110" s="439" t="s">
        <v>725</v>
      </c>
      <c r="B110" s="439"/>
      <c r="C110" s="439"/>
      <c r="D110" s="439"/>
      <c r="E110" s="439"/>
      <c r="F110" s="439"/>
      <c r="G110" s="439"/>
    </row>
    <row r="111" spans="1:7" ht="21" customHeight="1" x14ac:dyDescent="0.2">
      <c r="A111" s="439" t="s">
        <v>726</v>
      </c>
      <c r="B111" s="439"/>
      <c r="C111" s="439"/>
      <c r="D111" s="439"/>
      <c r="E111" s="439"/>
      <c r="F111" s="439"/>
      <c r="G111" s="439"/>
    </row>
    <row r="112" spans="1:7" ht="22.5" customHeight="1" x14ac:dyDescent="0.2">
      <c r="A112" s="439" t="s">
        <v>720</v>
      </c>
      <c r="B112" s="439"/>
      <c r="C112" s="439"/>
      <c r="D112" s="439"/>
      <c r="E112" s="439"/>
      <c r="F112" s="439"/>
      <c r="G112" s="439"/>
    </row>
    <row r="113" spans="1:7" ht="14.25" customHeight="1" x14ac:dyDescent="0.2">
      <c r="A113" s="439" t="s">
        <v>727</v>
      </c>
      <c r="B113" s="439"/>
      <c r="C113" s="439"/>
      <c r="D113" s="439"/>
      <c r="E113" s="439"/>
      <c r="F113" s="439"/>
      <c r="G113" s="439"/>
    </row>
    <row r="114" spans="1:7" x14ac:dyDescent="0.2">
      <c r="A114" s="176"/>
      <c r="B114" s="176"/>
      <c r="C114" s="176"/>
      <c r="D114" s="176"/>
      <c r="E114" s="176"/>
      <c r="F114" s="176"/>
      <c r="G114" s="176"/>
    </row>
    <row r="115" spans="1:7" x14ac:dyDescent="0.2">
      <c r="A115" s="195" t="s">
        <v>616</v>
      </c>
      <c r="B115" s="176"/>
      <c r="C115" s="176"/>
      <c r="D115" s="176"/>
      <c r="E115" s="176"/>
      <c r="F115" s="176"/>
      <c r="G115" s="176"/>
    </row>
    <row r="116" spans="1:7" x14ac:dyDescent="0.2">
      <c r="A116" s="176"/>
      <c r="B116" s="176"/>
      <c r="C116" s="176"/>
      <c r="D116" s="176"/>
      <c r="E116" s="176"/>
      <c r="F116" s="176"/>
      <c r="G116" s="176"/>
    </row>
    <row r="117" spans="1:7" ht="26.25" customHeight="1" x14ac:dyDescent="0.2">
      <c r="A117" s="439" t="s">
        <v>617</v>
      </c>
      <c r="B117" s="439"/>
      <c r="C117" s="439"/>
      <c r="D117" s="439"/>
      <c r="E117" s="439"/>
      <c r="F117" s="439"/>
      <c r="G117" s="439"/>
    </row>
    <row r="118" spans="1:7" ht="52.5" customHeight="1" x14ac:dyDescent="0.2">
      <c r="A118" s="439" t="s">
        <v>618</v>
      </c>
      <c r="B118" s="439"/>
      <c r="C118" s="439"/>
      <c r="D118" s="439"/>
      <c r="E118" s="439"/>
      <c r="F118" s="439"/>
      <c r="G118" s="439"/>
    </row>
    <row r="119" spans="1:7" x14ac:dyDescent="0.2">
      <c r="A119" s="176"/>
      <c r="B119" s="176"/>
      <c r="C119" s="176"/>
      <c r="D119" s="176"/>
      <c r="E119" s="176"/>
      <c r="F119" s="176"/>
      <c r="G119" s="176"/>
    </row>
    <row r="120" spans="1:7" x14ac:dyDescent="0.2">
      <c r="A120" s="444" t="s">
        <v>619</v>
      </c>
      <c r="B120" s="444"/>
      <c r="C120" s="444"/>
      <c r="D120" s="444"/>
      <c r="E120" s="444"/>
      <c r="F120" s="444"/>
      <c r="G120" s="444"/>
    </row>
    <row r="121" spans="1:7" x14ac:dyDescent="0.2">
      <c r="A121" s="199"/>
      <c r="B121" s="199"/>
      <c r="C121" s="199"/>
      <c r="D121" s="199"/>
      <c r="E121" s="199"/>
      <c r="F121" s="199"/>
      <c r="G121" s="199"/>
    </row>
    <row r="122" spans="1:7" ht="13.5" thickBot="1" x14ac:dyDescent="0.25">
      <c r="A122" s="245" t="s">
        <v>557</v>
      </c>
      <c r="B122" s="200"/>
      <c r="C122" s="200"/>
      <c r="D122" s="200"/>
      <c r="E122" s="200"/>
      <c r="F122" s="200"/>
      <c r="G122" s="199"/>
    </row>
    <row r="123" spans="1:7" ht="34.5" thickBot="1" x14ac:dyDescent="0.25">
      <c r="A123" s="246" t="s">
        <v>620</v>
      </c>
      <c r="B123" s="201" t="s">
        <v>628</v>
      </c>
      <c r="C123" s="201" t="s">
        <v>629</v>
      </c>
      <c r="D123" s="201" t="s">
        <v>630</v>
      </c>
      <c r="E123" s="201" t="s">
        <v>631</v>
      </c>
      <c r="F123" s="199"/>
      <c r="G123" s="199"/>
    </row>
    <row r="124" spans="1:7" x14ac:dyDescent="0.2">
      <c r="A124" s="230" t="s">
        <v>621</v>
      </c>
      <c r="B124" s="202">
        <v>514030</v>
      </c>
      <c r="C124" s="202">
        <v>129821</v>
      </c>
      <c r="D124" s="202">
        <v>71297</v>
      </c>
      <c r="E124" s="202">
        <v>715148</v>
      </c>
      <c r="F124" s="199"/>
      <c r="G124" s="199"/>
    </row>
    <row r="125" spans="1:7" ht="13.5" thickBot="1" x14ac:dyDescent="0.25">
      <c r="A125" s="230" t="s">
        <v>622</v>
      </c>
      <c r="B125" s="203">
        <v>-702</v>
      </c>
      <c r="C125" s="203">
        <v>-18</v>
      </c>
      <c r="D125" s="203">
        <v>-51774</v>
      </c>
      <c r="E125" s="203">
        <v>-52494</v>
      </c>
      <c r="F125" s="199"/>
      <c r="G125" s="199"/>
    </row>
    <row r="126" spans="1:7" x14ac:dyDescent="0.2">
      <c r="A126" s="230" t="s">
        <v>623</v>
      </c>
      <c r="B126" s="204">
        <f>SUM(B124:B125)</f>
        <v>513328</v>
      </c>
      <c r="C126" s="204">
        <f>SUM(C124:C125)</f>
        <v>129803</v>
      </c>
      <c r="D126" s="204">
        <f>SUM(D124:D125)</f>
        <v>19523</v>
      </c>
      <c r="E126" s="204">
        <v>662654</v>
      </c>
      <c r="F126" s="199"/>
      <c r="G126" s="199"/>
    </row>
    <row r="127" spans="1:7" x14ac:dyDescent="0.2">
      <c r="A127" s="230"/>
      <c r="B127" s="205"/>
      <c r="C127" s="205"/>
      <c r="D127" s="205"/>
      <c r="E127" s="205"/>
      <c r="F127" s="199"/>
      <c r="G127" s="199"/>
    </row>
    <row r="128" spans="1:7" x14ac:dyDescent="0.2">
      <c r="A128" s="230" t="s">
        <v>624</v>
      </c>
      <c r="B128" s="202">
        <v>157795</v>
      </c>
      <c r="C128" s="202">
        <v>53698</v>
      </c>
      <c r="D128" s="202">
        <v>26194</v>
      </c>
      <c r="E128" s="202">
        <v>237687</v>
      </c>
      <c r="F128" s="199"/>
      <c r="G128" s="199"/>
    </row>
    <row r="129" spans="1:7" x14ac:dyDescent="0.2">
      <c r="A129" s="230" t="s">
        <v>625</v>
      </c>
      <c r="B129" s="202">
        <v>-13510</v>
      </c>
      <c r="C129" s="202">
        <v>-5778</v>
      </c>
      <c r="D129" s="202">
        <v>-8360</v>
      </c>
      <c r="E129" s="202">
        <v>-27648</v>
      </c>
      <c r="F129" s="199"/>
      <c r="G129" s="199"/>
    </row>
    <row r="130" spans="1:7" x14ac:dyDescent="0.2">
      <c r="A130" s="230" t="s">
        <v>626</v>
      </c>
      <c r="B130" s="202">
        <v>3585</v>
      </c>
      <c r="C130" s="202">
        <v>82</v>
      </c>
      <c r="D130" s="202">
        <v>0</v>
      </c>
      <c r="E130" s="202">
        <v>3667</v>
      </c>
      <c r="F130" s="199"/>
      <c r="G130" s="199"/>
    </row>
    <row r="131" spans="1:7" ht="13.5" thickBot="1" x14ac:dyDescent="0.25">
      <c r="A131" s="230" t="s">
        <v>627</v>
      </c>
      <c r="B131" s="203">
        <v>202494</v>
      </c>
      <c r="C131" s="203">
        <v>70890</v>
      </c>
      <c r="D131" s="203">
        <v>-147141</v>
      </c>
      <c r="E131" s="203">
        <v>126243</v>
      </c>
      <c r="F131" s="199"/>
      <c r="G131" s="199"/>
    </row>
    <row r="132" spans="1:7" x14ac:dyDescent="0.2">
      <c r="A132" s="206" t="s">
        <v>602</v>
      </c>
      <c r="B132" s="207"/>
      <c r="C132" s="207"/>
      <c r="D132" s="207"/>
      <c r="E132" s="207"/>
      <c r="F132" s="207"/>
      <c r="G132" s="207"/>
    </row>
    <row r="133" spans="1:7" x14ac:dyDescent="0.2">
      <c r="A133" s="444" t="s">
        <v>636</v>
      </c>
      <c r="B133" s="444"/>
      <c r="C133" s="444"/>
      <c r="D133" s="444"/>
      <c r="E133" s="444"/>
      <c r="F133" s="444"/>
      <c r="G133" s="444"/>
    </row>
    <row r="134" spans="1:7" x14ac:dyDescent="0.2">
      <c r="A134" s="176"/>
      <c r="B134" s="176"/>
      <c r="C134" s="176"/>
      <c r="D134" s="176"/>
      <c r="E134" s="176"/>
      <c r="F134" s="176"/>
      <c r="G134" s="176"/>
    </row>
    <row r="135" spans="1:7" ht="13.5" thickBot="1" x14ac:dyDescent="0.25">
      <c r="A135" s="245" t="s">
        <v>557</v>
      </c>
      <c r="B135" s="200"/>
      <c r="C135" s="200"/>
      <c r="D135" s="200"/>
      <c r="E135" s="200"/>
      <c r="F135" s="200"/>
      <c r="G135" s="176"/>
    </row>
    <row r="136" spans="1:7" ht="34.5" thickBot="1" x14ac:dyDescent="0.25">
      <c r="A136" s="246" t="s">
        <v>620</v>
      </c>
      <c r="B136" s="201" t="s">
        <v>628</v>
      </c>
      <c r="C136" s="201" t="s">
        <v>629</v>
      </c>
      <c r="D136" s="201" t="s">
        <v>630</v>
      </c>
      <c r="E136" s="201" t="s">
        <v>631</v>
      </c>
      <c r="F136" s="176"/>
      <c r="G136" s="176"/>
    </row>
    <row r="137" spans="1:7" x14ac:dyDescent="0.2">
      <c r="A137" s="230" t="s">
        <v>621</v>
      </c>
      <c r="B137" s="202">
        <v>62587</v>
      </c>
      <c r="C137" s="202">
        <v>41320</v>
      </c>
      <c r="D137" s="202">
        <v>22035</v>
      </c>
      <c r="E137" s="202">
        <v>125942</v>
      </c>
      <c r="F137" s="176"/>
      <c r="G137" s="176"/>
    </row>
    <row r="138" spans="1:7" ht="13.5" thickBot="1" x14ac:dyDescent="0.25">
      <c r="A138" s="230" t="s">
        <v>622</v>
      </c>
      <c r="B138" s="203">
        <v>-212</v>
      </c>
      <c r="C138" s="203">
        <v>-13</v>
      </c>
      <c r="D138" s="203">
        <v>-16468</v>
      </c>
      <c r="E138" s="203">
        <v>-16693</v>
      </c>
      <c r="F138" s="176"/>
      <c r="G138" s="176"/>
    </row>
    <row r="139" spans="1:7" x14ac:dyDescent="0.2">
      <c r="A139" s="230" t="s">
        <v>623</v>
      </c>
      <c r="B139" s="204">
        <f>SUM(B137:B138)</f>
        <v>62375</v>
      </c>
      <c r="C139" s="204">
        <f>SUM(C137:C138)</f>
        <v>41307</v>
      </c>
      <c r="D139" s="204">
        <f>SUM(D137:D138)</f>
        <v>5567</v>
      </c>
      <c r="E139" s="204">
        <v>109249</v>
      </c>
      <c r="F139" s="176"/>
      <c r="G139" s="176"/>
    </row>
    <row r="140" spans="1:7" x14ac:dyDescent="0.2">
      <c r="A140" s="230"/>
      <c r="B140" s="205"/>
      <c r="C140" s="205"/>
      <c r="D140" s="205"/>
      <c r="E140" s="200"/>
      <c r="F140" s="176"/>
      <c r="G140" s="176"/>
    </row>
    <row r="141" spans="1:7" x14ac:dyDescent="0.2">
      <c r="A141" s="230" t="s">
        <v>624</v>
      </c>
      <c r="B141" s="202">
        <v>154421</v>
      </c>
      <c r="C141" s="202">
        <v>65089</v>
      </c>
      <c r="D141" s="202">
        <v>30644</v>
      </c>
      <c r="E141" s="202">
        <v>250154</v>
      </c>
      <c r="F141" s="176"/>
      <c r="G141" s="176"/>
    </row>
    <row r="142" spans="1:7" x14ac:dyDescent="0.2">
      <c r="A142" s="230" t="s">
        <v>625</v>
      </c>
      <c r="B142" s="202">
        <v>-39377</v>
      </c>
      <c r="C142" s="202">
        <v>-20136</v>
      </c>
      <c r="D142" s="202">
        <v>-23582</v>
      </c>
      <c r="E142" s="202">
        <v>-83095</v>
      </c>
      <c r="F142" s="176"/>
      <c r="G142" s="176"/>
    </row>
    <row r="143" spans="1:7" x14ac:dyDescent="0.2">
      <c r="A143" s="230" t="s">
        <v>626</v>
      </c>
      <c r="B143" s="202">
        <v>25</v>
      </c>
      <c r="C143" s="202">
        <v>1</v>
      </c>
      <c r="D143" s="202">
        <v>171</v>
      </c>
      <c r="E143" s="202">
        <v>197</v>
      </c>
      <c r="F143" s="176"/>
      <c r="G143" s="176"/>
    </row>
    <row r="144" spans="1:7" ht="13.5" thickBot="1" x14ac:dyDescent="0.25">
      <c r="A144" s="230" t="s">
        <v>627</v>
      </c>
      <c r="B144" s="203">
        <v>-14960</v>
      </c>
      <c r="C144" s="203">
        <v>22501</v>
      </c>
      <c r="D144" s="203">
        <v>-80805</v>
      </c>
      <c r="E144" s="203">
        <v>-73264</v>
      </c>
      <c r="F144" s="176"/>
      <c r="G144" s="176"/>
    </row>
    <row r="145" spans="1:7" x14ac:dyDescent="0.2">
      <c r="A145" s="176"/>
      <c r="B145" s="176"/>
      <c r="C145" s="176"/>
      <c r="D145" s="176"/>
      <c r="E145" s="176"/>
      <c r="G145" s="176"/>
    </row>
    <row r="146" spans="1:7" x14ac:dyDescent="0.2">
      <c r="A146" s="444" t="s">
        <v>637</v>
      </c>
      <c r="B146" s="444"/>
      <c r="C146" s="444"/>
      <c r="D146" s="444"/>
      <c r="E146" s="444"/>
      <c r="F146" s="444"/>
      <c r="G146" s="444"/>
    </row>
    <row r="147" spans="1:7" x14ac:dyDescent="0.2">
      <c r="A147" s="176"/>
      <c r="B147" s="176"/>
      <c r="C147" s="176"/>
      <c r="D147" s="176"/>
      <c r="E147" s="176"/>
      <c r="F147" s="176"/>
      <c r="G147" s="176"/>
    </row>
    <row r="148" spans="1:7" ht="13.5" thickBot="1" x14ac:dyDescent="0.25">
      <c r="A148" s="245" t="s">
        <v>557</v>
      </c>
      <c r="B148" s="200"/>
      <c r="C148" s="200"/>
      <c r="D148" s="200"/>
      <c r="E148" s="200"/>
      <c r="F148" s="208"/>
      <c r="G148" s="176"/>
    </row>
    <row r="149" spans="1:7" ht="34.5" thickBot="1" x14ac:dyDescent="0.25">
      <c r="A149" s="246" t="s">
        <v>620</v>
      </c>
      <c r="B149" s="201" t="s">
        <v>628</v>
      </c>
      <c r="C149" s="201" t="s">
        <v>629</v>
      </c>
      <c r="D149" s="201" t="s">
        <v>630</v>
      </c>
      <c r="E149" s="201" t="s">
        <v>631</v>
      </c>
      <c r="G149" s="176"/>
    </row>
    <row r="150" spans="1:7" x14ac:dyDescent="0.2">
      <c r="A150" s="210" t="s">
        <v>632</v>
      </c>
      <c r="B150" s="208"/>
      <c r="C150" s="208"/>
      <c r="D150" s="208"/>
      <c r="E150" s="208"/>
      <c r="F150" s="208"/>
      <c r="G150" s="176"/>
    </row>
    <row r="151" spans="1:7" x14ac:dyDescent="0.2">
      <c r="A151" s="211" t="s">
        <v>633</v>
      </c>
      <c r="B151" s="202">
        <v>3499357</v>
      </c>
      <c r="C151" s="202">
        <v>1480754</v>
      </c>
      <c r="D151" s="202">
        <v>682100</v>
      </c>
      <c r="E151" s="204">
        <v>5662211</v>
      </c>
      <c r="F151" s="212"/>
      <c r="G151" s="176"/>
    </row>
    <row r="152" spans="1:7" x14ac:dyDescent="0.2">
      <c r="A152" s="211" t="s">
        <v>634</v>
      </c>
      <c r="B152" s="202">
        <v>1860939</v>
      </c>
      <c r="C152" s="202">
        <v>801511</v>
      </c>
      <c r="D152" s="202">
        <v>390590</v>
      </c>
      <c r="E152" s="204">
        <v>3053040</v>
      </c>
      <c r="F152" s="213"/>
      <c r="G152" s="176"/>
    </row>
    <row r="153" spans="1:7" x14ac:dyDescent="0.2">
      <c r="A153" s="208"/>
      <c r="B153" s="202"/>
      <c r="C153" s="202"/>
      <c r="D153" s="202"/>
      <c r="E153" s="204"/>
      <c r="F153" s="212"/>
      <c r="G153" s="176"/>
    </row>
    <row r="154" spans="1:7" x14ac:dyDescent="0.2">
      <c r="A154" s="210" t="s">
        <v>635</v>
      </c>
      <c r="B154" s="202"/>
      <c r="C154" s="202"/>
      <c r="D154" s="202"/>
      <c r="E154" s="204"/>
      <c r="F154" s="212"/>
      <c r="G154" s="176"/>
    </row>
    <row r="155" spans="1:7" x14ac:dyDescent="0.2">
      <c r="A155" s="211" t="s">
        <v>633</v>
      </c>
      <c r="B155" s="202">
        <v>3622467</v>
      </c>
      <c r="C155" s="202">
        <v>1547354</v>
      </c>
      <c r="D155" s="202">
        <v>718686</v>
      </c>
      <c r="E155" s="204">
        <v>5888507</v>
      </c>
      <c r="F155" s="212"/>
      <c r="G155" s="176"/>
    </row>
    <row r="156" spans="1:7" x14ac:dyDescent="0.2">
      <c r="A156" s="211" t="s">
        <v>634</v>
      </c>
      <c r="B156" s="202">
        <v>2012678</v>
      </c>
      <c r="C156" s="202">
        <v>934049</v>
      </c>
      <c r="D156" s="202">
        <v>710556</v>
      </c>
      <c r="E156" s="204">
        <v>3657283</v>
      </c>
      <c r="F156" s="212"/>
      <c r="G156" s="176"/>
    </row>
    <row r="157" spans="1:7" x14ac:dyDescent="0.2">
      <c r="A157" s="214"/>
      <c r="B157" s="212"/>
      <c r="C157" s="212"/>
      <c r="D157" s="212"/>
      <c r="E157" s="212"/>
      <c r="F157" s="212"/>
      <c r="G157" s="176"/>
    </row>
    <row r="158" spans="1:7" x14ac:dyDescent="0.2">
      <c r="A158" s="444" t="s">
        <v>638</v>
      </c>
      <c r="B158" s="444"/>
      <c r="C158" s="444"/>
      <c r="D158" s="444"/>
      <c r="E158" s="444"/>
      <c r="F158" s="444"/>
      <c r="G158" s="444"/>
    </row>
    <row r="159" spans="1:7" x14ac:dyDescent="0.2">
      <c r="A159" s="176"/>
      <c r="B159" s="176"/>
      <c r="C159" s="176"/>
      <c r="D159" s="176"/>
      <c r="E159" s="176"/>
      <c r="F159" s="176"/>
      <c r="G159" s="176"/>
    </row>
    <row r="160" spans="1:7" x14ac:dyDescent="0.2">
      <c r="A160" s="444" t="s">
        <v>639</v>
      </c>
      <c r="B160" s="444"/>
      <c r="C160" s="444"/>
      <c r="D160" s="444"/>
      <c r="E160" s="444"/>
      <c r="F160" s="444"/>
      <c r="G160" s="444"/>
    </row>
    <row r="161" spans="1:7" x14ac:dyDescent="0.2">
      <c r="A161" s="176"/>
      <c r="B161" s="176"/>
      <c r="C161" s="176"/>
      <c r="D161" s="176"/>
      <c r="E161" s="176"/>
      <c r="F161" s="176"/>
      <c r="G161" s="176"/>
    </row>
    <row r="162" spans="1:7" ht="13.5" thickBot="1" x14ac:dyDescent="0.25">
      <c r="A162" s="245" t="s">
        <v>557</v>
      </c>
      <c r="B162" s="208"/>
      <c r="C162" s="215"/>
      <c r="D162" s="176"/>
      <c r="E162" s="176"/>
      <c r="F162" s="176"/>
      <c r="G162" s="176"/>
    </row>
    <row r="163" spans="1:7" ht="23.25" thickBot="1" x14ac:dyDescent="0.25">
      <c r="A163" s="246" t="s">
        <v>620</v>
      </c>
      <c r="B163" s="209" t="s">
        <v>640</v>
      </c>
      <c r="C163" s="209" t="s">
        <v>641</v>
      </c>
      <c r="D163" s="176"/>
      <c r="E163" s="176"/>
      <c r="F163" s="176"/>
      <c r="G163" s="176"/>
    </row>
    <row r="164" spans="1:7" x14ac:dyDescent="0.2">
      <c r="A164" s="247" t="s">
        <v>642</v>
      </c>
      <c r="B164" s="208"/>
      <c r="C164" s="208"/>
      <c r="D164" s="176"/>
      <c r="E164" s="176"/>
      <c r="F164" s="176"/>
      <c r="G164" s="176"/>
    </row>
    <row r="165" spans="1:7" x14ac:dyDescent="0.2">
      <c r="A165" s="237" t="s">
        <v>643</v>
      </c>
      <c r="B165" s="202">
        <v>715148</v>
      </c>
      <c r="C165" s="202">
        <v>125942</v>
      </c>
      <c r="D165" s="176"/>
      <c r="E165" s="176"/>
      <c r="F165" s="176"/>
      <c r="G165" s="176"/>
    </row>
    <row r="166" spans="1:7" ht="13.5" thickBot="1" x14ac:dyDescent="0.25">
      <c r="A166" s="237" t="s">
        <v>644</v>
      </c>
      <c r="B166" s="202">
        <v>-52494</v>
      </c>
      <c r="C166" s="202">
        <v>-16693</v>
      </c>
      <c r="D166" s="176"/>
      <c r="E166" s="176"/>
      <c r="F166" s="176"/>
      <c r="G166" s="176"/>
    </row>
    <row r="167" spans="1:7" ht="13.5" thickBot="1" x14ac:dyDescent="0.25">
      <c r="A167" s="247" t="s">
        <v>645</v>
      </c>
      <c r="B167" s="216">
        <v>662654</v>
      </c>
      <c r="C167" s="216">
        <v>109249</v>
      </c>
      <c r="D167" s="176"/>
      <c r="E167" s="176"/>
      <c r="F167" s="176"/>
      <c r="G167" s="176"/>
    </row>
    <row r="168" spans="1:7" x14ac:dyDescent="0.2">
      <c r="A168" s="200"/>
      <c r="B168" s="208"/>
      <c r="C168" s="208"/>
      <c r="D168" s="176"/>
      <c r="E168" s="176"/>
      <c r="F168" s="176"/>
      <c r="G168" s="176"/>
    </row>
    <row r="169" spans="1:7" x14ac:dyDescent="0.2">
      <c r="A169" s="247" t="s">
        <v>646</v>
      </c>
      <c r="B169" s="208"/>
      <c r="C169" s="208"/>
      <c r="D169" s="176"/>
      <c r="E169" s="176"/>
      <c r="F169" s="176"/>
      <c r="G169" s="176"/>
    </row>
    <row r="170" spans="1:7" x14ac:dyDescent="0.2">
      <c r="A170" s="237" t="s">
        <v>647</v>
      </c>
      <c r="B170" s="202">
        <v>126243</v>
      </c>
      <c r="C170" s="202">
        <v>-73264</v>
      </c>
      <c r="D170" s="176"/>
      <c r="E170" s="176"/>
      <c r="F170" s="176"/>
      <c r="G170" s="176"/>
    </row>
    <row r="171" spans="1:7" x14ac:dyDescent="0.2">
      <c r="A171" s="237" t="s">
        <v>648</v>
      </c>
      <c r="B171" s="202">
        <v>-279932</v>
      </c>
      <c r="C171" s="202">
        <v>-286357</v>
      </c>
      <c r="D171" s="176"/>
      <c r="E171" s="176"/>
      <c r="F171" s="176"/>
      <c r="G171" s="176"/>
    </row>
    <row r="172" spans="1:7" ht="13.5" thickBot="1" x14ac:dyDescent="0.25">
      <c r="A172" s="237" t="s">
        <v>649</v>
      </c>
      <c r="B172" s="202">
        <v>-26992</v>
      </c>
      <c r="C172" s="202">
        <v>-82949</v>
      </c>
      <c r="D172" s="176"/>
      <c r="E172" s="176"/>
      <c r="F172" s="176"/>
      <c r="G172" s="176"/>
    </row>
    <row r="173" spans="1:7" ht="13.5" thickBot="1" x14ac:dyDescent="0.25">
      <c r="A173" s="239" t="s">
        <v>650</v>
      </c>
      <c r="B173" s="216">
        <v>-180681</v>
      </c>
      <c r="C173" s="216">
        <v>-442570</v>
      </c>
      <c r="D173" s="176"/>
      <c r="E173" s="176"/>
      <c r="F173" s="176"/>
      <c r="G173" s="176"/>
    </row>
    <row r="174" spans="1:7" x14ac:dyDescent="0.2">
      <c r="A174" s="176"/>
      <c r="B174" s="176"/>
      <c r="C174" s="176"/>
      <c r="D174" s="176"/>
      <c r="E174" s="176"/>
      <c r="F174" s="176"/>
      <c r="G174" s="176"/>
    </row>
    <row r="175" spans="1:7" x14ac:dyDescent="0.2">
      <c r="A175" s="444" t="s">
        <v>651</v>
      </c>
      <c r="B175" s="444"/>
      <c r="C175" s="444"/>
      <c r="D175" s="444"/>
      <c r="E175" s="444"/>
      <c r="F175" s="444"/>
      <c r="G175" s="444"/>
    </row>
    <row r="176" spans="1:7" x14ac:dyDescent="0.2">
      <c r="A176" s="176"/>
      <c r="B176" s="176"/>
      <c r="C176" s="176"/>
      <c r="D176" s="176"/>
      <c r="E176" s="176"/>
      <c r="F176" s="176"/>
      <c r="G176" s="176"/>
    </row>
    <row r="177" spans="1:7" ht="13.5" thickBot="1" x14ac:dyDescent="0.25">
      <c r="A177" s="245" t="s">
        <v>557</v>
      </c>
      <c r="B177" s="217"/>
      <c r="C177" s="217"/>
      <c r="D177" s="217"/>
      <c r="E177" s="218"/>
      <c r="F177" s="176"/>
      <c r="G177" s="176"/>
    </row>
    <row r="178" spans="1:7" ht="13.5" thickBot="1" x14ac:dyDescent="0.25">
      <c r="A178" s="447" t="s">
        <v>620</v>
      </c>
      <c r="B178" s="449" t="s">
        <v>632</v>
      </c>
      <c r="C178" s="449"/>
      <c r="D178" s="449" t="s">
        <v>635</v>
      </c>
      <c r="E178" s="449"/>
      <c r="F178" s="176"/>
      <c r="G178" s="176"/>
    </row>
    <row r="179" spans="1:7" ht="13.5" thickBot="1" x14ac:dyDescent="0.25">
      <c r="A179" s="448"/>
      <c r="B179" s="219" t="s">
        <v>668</v>
      </c>
      <c r="C179" s="209" t="s">
        <v>669</v>
      </c>
      <c r="D179" s="219" t="s">
        <v>668</v>
      </c>
      <c r="E179" s="209" t="s">
        <v>669</v>
      </c>
      <c r="F179" s="176"/>
      <c r="G179" s="176"/>
    </row>
    <row r="180" spans="1:7" x14ac:dyDescent="0.2">
      <c r="A180" s="247" t="s">
        <v>652</v>
      </c>
      <c r="B180" s="204">
        <v>5662211</v>
      </c>
      <c r="C180" s="204">
        <v>3053040</v>
      </c>
      <c r="D180" s="204">
        <v>5888507</v>
      </c>
      <c r="E180" s="204">
        <v>3657283</v>
      </c>
      <c r="F180" s="176"/>
      <c r="G180" s="176"/>
    </row>
    <row r="181" spans="1:7" x14ac:dyDescent="0.2">
      <c r="A181" s="237" t="s">
        <v>653</v>
      </c>
      <c r="B181" s="202">
        <v>3499357</v>
      </c>
      <c r="C181" s="202">
        <v>1860939</v>
      </c>
      <c r="D181" s="202">
        <v>3622467</v>
      </c>
      <c r="E181" s="202">
        <v>2012678</v>
      </c>
      <c r="F181" s="176"/>
      <c r="G181" s="176"/>
    </row>
    <row r="182" spans="1:7" x14ac:dyDescent="0.2">
      <c r="A182" s="237" t="s">
        <v>654</v>
      </c>
      <c r="B182" s="202">
        <v>1480754</v>
      </c>
      <c r="C182" s="202">
        <v>801511</v>
      </c>
      <c r="D182" s="202">
        <v>1547354</v>
      </c>
      <c r="E182" s="202">
        <v>934049</v>
      </c>
      <c r="F182" s="176"/>
      <c r="G182" s="176"/>
    </row>
    <row r="183" spans="1:7" x14ac:dyDescent="0.2">
      <c r="A183" s="237" t="s">
        <v>655</v>
      </c>
      <c r="B183" s="202">
        <v>682100</v>
      </c>
      <c r="C183" s="202">
        <v>390590</v>
      </c>
      <c r="D183" s="202">
        <v>718686</v>
      </c>
      <c r="E183" s="202">
        <v>710556</v>
      </c>
      <c r="F183" s="176"/>
      <c r="G183" s="176"/>
    </row>
    <row r="184" spans="1:7" x14ac:dyDescent="0.2">
      <c r="A184" s="200"/>
      <c r="B184" s="202"/>
      <c r="C184" s="202"/>
      <c r="D184" s="202"/>
      <c r="E184" s="202"/>
      <c r="F184" s="176"/>
      <c r="G184" s="176"/>
    </row>
    <row r="185" spans="1:7" x14ac:dyDescent="0.2">
      <c r="A185" s="247" t="s">
        <v>656</v>
      </c>
      <c r="B185" s="204">
        <v>833091</v>
      </c>
      <c r="C185" s="204">
        <v>223192</v>
      </c>
      <c r="D185" s="204">
        <v>923552</v>
      </c>
      <c r="E185" s="204">
        <v>255097</v>
      </c>
      <c r="F185" s="176"/>
      <c r="G185" s="176"/>
    </row>
    <row r="186" spans="1:7" x14ac:dyDescent="0.2">
      <c r="A186" s="237" t="s">
        <v>657</v>
      </c>
      <c r="B186" s="202">
        <v>47668</v>
      </c>
      <c r="C186" s="202">
        <v>0</v>
      </c>
      <c r="D186" s="202">
        <v>46585</v>
      </c>
      <c r="E186" s="202">
        <v>0</v>
      </c>
      <c r="F186" s="176"/>
      <c r="G186" s="176"/>
    </row>
    <row r="187" spans="1:7" x14ac:dyDescent="0.2">
      <c r="A187" s="237" t="s">
        <v>658</v>
      </c>
      <c r="B187" s="202">
        <v>391</v>
      </c>
      <c r="C187" s="202">
        <v>0</v>
      </c>
      <c r="D187" s="202">
        <v>303</v>
      </c>
      <c r="E187" s="202">
        <v>0</v>
      </c>
      <c r="F187" s="176"/>
      <c r="G187" s="176"/>
    </row>
    <row r="188" spans="1:7" x14ac:dyDescent="0.2">
      <c r="A188" s="237" t="s">
        <v>659</v>
      </c>
      <c r="B188" s="202">
        <v>801</v>
      </c>
      <c r="C188" s="202">
        <v>0</v>
      </c>
      <c r="D188" s="202">
        <v>823</v>
      </c>
      <c r="E188" s="202">
        <v>0</v>
      </c>
      <c r="F188" s="176"/>
      <c r="G188" s="176"/>
    </row>
    <row r="189" spans="1:7" x14ac:dyDescent="0.2">
      <c r="A189" s="237" t="s">
        <v>660</v>
      </c>
      <c r="B189" s="202">
        <v>550143</v>
      </c>
      <c r="C189" s="202">
        <v>0</v>
      </c>
      <c r="D189" s="202">
        <v>499502</v>
      </c>
      <c r="E189" s="202">
        <v>0</v>
      </c>
      <c r="F189" s="176"/>
      <c r="G189" s="176"/>
    </row>
    <row r="190" spans="1:7" x14ac:dyDescent="0.2">
      <c r="A190" s="237" t="s">
        <v>661</v>
      </c>
      <c r="B190" s="202">
        <v>4258</v>
      </c>
      <c r="C190" s="202">
        <v>0</v>
      </c>
      <c r="D190" s="202">
        <v>4959</v>
      </c>
      <c r="E190" s="202">
        <v>0</v>
      </c>
      <c r="F190" s="176"/>
      <c r="G190" s="176"/>
    </row>
    <row r="191" spans="1:7" x14ac:dyDescent="0.2">
      <c r="A191" s="237" t="s">
        <v>662</v>
      </c>
      <c r="B191" s="202">
        <v>35858</v>
      </c>
      <c r="C191" s="202">
        <v>0</v>
      </c>
      <c r="D191" s="202">
        <v>58669</v>
      </c>
      <c r="E191" s="202">
        <v>0</v>
      </c>
      <c r="F191" s="176"/>
      <c r="G191" s="176"/>
    </row>
    <row r="192" spans="1:7" x14ac:dyDescent="0.2">
      <c r="A192" s="237" t="s">
        <v>663</v>
      </c>
      <c r="B192" s="202">
        <v>193832</v>
      </c>
      <c r="C192" s="202">
        <v>63046</v>
      </c>
      <c r="D192" s="202">
        <v>312711</v>
      </c>
      <c r="E192" s="202">
        <v>60679</v>
      </c>
      <c r="F192" s="176"/>
      <c r="G192" s="176"/>
    </row>
    <row r="193" spans="1:7" x14ac:dyDescent="0.2">
      <c r="A193" s="237" t="s">
        <v>664</v>
      </c>
      <c r="B193" s="202">
        <v>0</v>
      </c>
      <c r="C193" s="202">
        <v>71822</v>
      </c>
      <c r="D193" s="202">
        <v>0</v>
      </c>
      <c r="E193" s="202">
        <v>100587</v>
      </c>
      <c r="F193" s="176"/>
      <c r="G193" s="176"/>
    </row>
    <row r="194" spans="1:7" x14ac:dyDescent="0.2">
      <c r="A194" s="237" t="s">
        <v>665</v>
      </c>
      <c r="B194" s="202">
        <v>0</v>
      </c>
      <c r="C194" s="202">
        <v>18294</v>
      </c>
      <c r="D194" s="202">
        <v>0</v>
      </c>
      <c r="E194" s="202">
        <v>15793</v>
      </c>
      <c r="F194" s="176"/>
      <c r="G194" s="176"/>
    </row>
    <row r="195" spans="1:7" x14ac:dyDescent="0.2">
      <c r="A195" s="237" t="s">
        <v>666</v>
      </c>
      <c r="B195" s="202">
        <v>140</v>
      </c>
      <c r="C195" s="202">
        <v>17048</v>
      </c>
      <c r="D195" s="202">
        <v>0</v>
      </c>
      <c r="E195" s="202">
        <v>26538</v>
      </c>
      <c r="F195" s="176"/>
      <c r="G195" s="176"/>
    </row>
    <row r="196" spans="1:7" ht="13.5" thickBot="1" x14ac:dyDescent="0.25">
      <c r="A196" s="237" t="s">
        <v>667</v>
      </c>
      <c r="B196" s="202">
        <v>0</v>
      </c>
      <c r="C196" s="202">
        <v>52982</v>
      </c>
      <c r="D196" s="202">
        <v>0</v>
      </c>
      <c r="E196" s="202">
        <v>51500</v>
      </c>
      <c r="F196" s="176"/>
      <c r="G196" s="176"/>
    </row>
    <row r="197" spans="1:7" ht="13.5" thickBot="1" x14ac:dyDescent="0.25">
      <c r="A197" s="239" t="s">
        <v>631</v>
      </c>
      <c r="B197" s="216">
        <v>6495302</v>
      </c>
      <c r="C197" s="216">
        <v>3276232</v>
      </c>
      <c r="D197" s="216">
        <v>6812059</v>
      </c>
      <c r="E197" s="216">
        <v>3912380</v>
      </c>
      <c r="F197" s="176"/>
      <c r="G197" s="176"/>
    </row>
    <row r="198" spans="1:7" x14ac:dyDescent="0.2">
      <c r="A198" s="176"/>
      <c r="B198" s="176"/>
      <c r="C198" s="176"/>
      <c r="D198" s="176"/>
      <c r="E198" s="176"/>
      <c r="F198" s="176"/>
      <c r="G198" s="176"/>
    </row>
    <row r="199" spans="1:7" x14ac:dyDescent="0.2">
      <c r="A199" s="444" t="s">
        <v>670</v>
      </c>
      <c r="B199" s="444"/>
      <c r="C199" s="444"/>
      <c r="D199" s="444"/>
      <c r="E199" s="444"/>
      <c r="F199" s="444"/>
      <c r="G199" s="444"/>
    </row>
    <row r="200" spans="1:7" x14ac:dyDescent="0.2">
      <c r="A200" s="176"/>
      <c r="B200" s="176"/>
      <c r="C200" s="176"/>
      <c r="D200" s="176"/>
      <c r="E200" s="176"/>
      <c r="F200" s="176"/>
      <c r="G200" s="176"/>
    </row>
    <row r="201" spans="1:7" ht="13.5" thickBot="1" x14ac:dyDescent="0.25">
      <c r="A201" s="245" t="s">
        <v>557</v>
      </c>
      <c r="B201" s="217"/>
      <c r="C201" s="218"/>
      <c r="D201" s="176"/>
      <c r="E201" s="176"/>
      <c r="F201" s="176"/>
      <c r="G201" s="176"/>
    </row>
    <row r="202" spans="1:7" ht="23.25" thickBot="1" x14ac:dyDescent="0.25">
      <c r="A202" s="246" t="s">
        <v>620</v>
      </c>
      <c r="B202" s="209" t="s">
        <v>640</v>
      </c>
      <c r="C202" s="209" t="s">
        <v>641</v>
      </c>
      <c r="D202" s="176"/>
      <c r="E202" s="176"/>
      <c r="F202" s="176"/>
      <c r="G202" s="176"/>
    </row>
    <row r="203" spans="1:7" x14ac:dyDescent="0.2">
      <c r="A203" s="237" t="s">
        <v>728</v>
      </c>
      <c r="B203" s="202">
        <v>76665</v>
      </c>
      <c r="C203" s="202">
        <v>19877</v>
      </c>
      <c r="D203" s="176"/>
      <c r="E203" s="176"/>
      <c r="F203" s="176"/>
      <c r="G203" s="176"/>
    </row>
    <row r="204" spans="1:7" ht="13.5" thickBot="1" x14ac:dyDescent="0.25">
      <c r="A204" s="237" t="s">
        <v>729</v>
      </c>
      <c r="B204" s="202">
        <v>585989</v>
      </c>
      <c r="C204" s="202">
        <v>89372</v>
      </c>
      <c r="D204" s="176"/>
      <c r="E204" s="176"/>
      <c r="F204" s="176"/>
      <c r="G204" s="176"/>
    </row>
    <row r="205" spans="1:7" ht="13.5" thickBot="1" x14ac:dyDescent="0.25">
      <c r="A205" s="217"/>
      <c r="B205" s="216">
        <f>SUM(B203:B204)</f>
        <v>662654</v>
      </c>
      <c r="C205" s="216">
        <f>SUM(C203:C204)</f>
        <v>109249</v>
      </c>
      <c r="D205" s="176"/>
      <c r="E205" s="176"/>
      <c r="F205" s="176"/>
      <c r="G205" s="176"/>
    </row>
    <row r="206" spans="1:7" x14ac:dyDescent="0.2">
      <c r="A206" s="176"/>
      <c r="B206" s="176"/>
      <c r="C206" s="176"/>
      <c r="D206" s="176"/>
      <c r="E206" s="176"/>
      <c r="F206" s="176"/>
      <c r="G206" s="176"/>
    </row>
    <row r="207" spans="1:7" x14ac:dyDescent="0.2">
      <c r="A207" s="444" t="s">
        <v>671</v>
      </c>
      <c r="B207" s="444"/>
      <c r="C207" s="444"/>
      <c r="D207" s="444"/>
      <c r="E207" s="444"/>
      <c r="F207" s="444"/>
      <c r="G207" s="444"/>
    </row>
    <row r="208" spans="1:7" x14ac:dyDescent="0.2">
      <c r="A208" s="176"/>
      <c r="B208" s="176"/>
      <c r="C208" s="176"/>
      <c r="D208" s="176"/>
      <c r="E208" s="176"/>
      <c r="F208" s="176"/>
      <c r="G208" s="176"/>
    </row>
    <row r="209" spans="1:7" ht="16.5" thickBot="1" x14ac:dyDescent="0.3">
      <c r="A209" s="220"/>
      <c r="B209" s="445" t="s">
        <v>601</v>
      </c>
      <c r="C209" s="445"/>
      <c r="D209" s="445"/>
      <c r="E209" s="445"/>
      <c r="F209" s="176"/>
      <c r="G209" s="176"/>
    </row>
    <row r="210" spans="1:7" ht="23.25" thickBot="1" x14ac:dyDescent="0.25">
      <c r="A210" s="248" t="s">
        <v>672</v>
      </c>
      <c r="B210" s="209" t="s">
        <v>640</v>
      </c>
      <c r="C210" s="219" t="s">
        <v>603</v>
      </c>
      <c r="D210" s="209" t="s">
        <v>641</v>
      </c>
      <c r="E210" s="219" t="s">
        <v>603</v>
      </c>
      <c r="F210" s="176"/>
      <c r="G210" s="176"/>
    </row>
    <row r="211" spans="1:7" x14ac:dyDescent="0.2">
      <c r="A211" s="230" t="s">
        <v>673</v>
      </c>
      <c r="B211" s="202">
        <v>517629</v>
      </c>
      <c r="C211" s="222">
        <v>88.334252008143494</v>
      </c>
      <c r="D211" s="202">
        <v>85828</v>
      </c>
      <c r="E211" s="222">
        <v>96.034552208745467</v>
      </c>
      <c r="F211" s="176"/>
      <c r="G211" s="176"/>
    </row>
    <row r="212" spans="1:7" ht="13.5" thickBot="1" x14ac:dyDescent="0.25">
      <c r="A212" s="230" t="s">
        <v>674</v>
      </c>
      <c r="B212" s="202">
        <v>68360</v>
      </c>
      <c r="C212" s="222">
        <v>11.665747991856502</v>
      </c>
      <c r="D212" s="202">
        <v>3544</v>
      </c>
      <c r="E212" s="222">
        <v>3.9654477912545318</v>
      </c>
      <c r="F212" s="176"/>
      <c r="G212" s="176"/>
    </row>
    <row r="213" spans="1:7" ht="13.5" thickBot="1" x14ac:dyDescent="0.25">
      <c r="A213" s="217"/>
      <c r="B213" s="216">
        <f>SUM(B211:B212)</f>
        <v>585989</v>
      </c>
      <c r="C213" s="223">
        <v>100</v>
      </c>
      <c r="D213" s="216">
        <f>SUM(D211:D212)</f>
        <v>89372</v>
      </c>
      <c r="E213" s="223">
        <v>100</v>
      </c>
      <c r="F213" s="176"/>
      <c r="G213" s="176"/>
    </row>
    <row r="214" spans="1:7" x14ac:dyDescent="0.2">
      <c r="A214" s="176"/>
      <c r="B214" s="176"/>
      <c r="C214" s="176"/>
      <c r="D214" s="176"/>
      <c r="E214" s="176"/>
      <c r="F214" s="176"/>
      <c r="G214" s="176"/>
    </row>
    <row r="215" spans="1:7" x14ac:dyDescent="0.2">
      <c r="A215" s="446" t="s">
        <v>675</v>
      </c>
      <c r="B215" s="446"/>
      <c r="C215" s="446"/>
      <c r="D215" s="446"/>
      <c r="E215" s="446"/>
      <c r="F215" s="446"/>
      <c r="G215" s="446"/>
    </row>
    <row r="216" spans="1:7" x14ac:dyDescent="0.2">
      <c r="A216" s="197"/>
      <c r="B216" s="176"/>
      <c r="C216" s="176"/>
      <c r="D216" s="176"/>
      <c r="E216" s="176"/>
      <c r="F216" s="176"/>
      <c r="G216" s="176"/>
    </row>
    <row r="217" spans="1:7" x14ac:dyDescent="0.2">
      <c r="A217" s="444" t="s">
        <v>715</v>
      </c>
      <c r="B217" s="444"/>
      <c r="C217" s="444"/>
      <c r="D217" s="444"/>
      <c r="E217" s="444"/>
      <c r="F217" s="444"/>
      <c r="G217" s="444"/>
    </row>
    <row r="218" spans="1:7" x14ac:dyDescent="0.2">
      <c r="A218" s="224"/>
      <c r="B218" s="176"/>
      <c r="C218" s="176"/>
      <c r="D218" s="176"/>
      <c r="E218" s="176"/>
      <c r="F218" s="176"/>
      <c r="G218" s="176"/>
    </row>
    <row r="219" spans="1:7" ht="31.5" customHeight="1" x14ac:dyDescent="0.2">
      <c r="A219" s="439" t="s">
        <v>723</v>
      </c>
      <c r="B219" s="439"/>
      <c r="C219" s="439"/>
      <c r="D219" s="439"/>
      <c r="E219" s="439"/>
      <c r="F219" s="439"/>
      <c r="G219" s="439"/>
    </row>
    <row r="220" spans="1:7" x14ac:dyDescent="0.2">
      <c r="A220" s="176"/>
      <c r="B220" s="176"/>
      <c r="C220" s="176"/>
      <c r="D220" s="176"/>
      <c r="E220" s="176"/>
      <c r="F220" s="176"/>
      <c r="G220" s="176"/>
    </row>
    <row r="221" spans="1:7" x14ac:dyDescent="0.2">
      <c r="A221" s="195" t="s">
        <v>676</v>
      </c>
      <c r="B221" s="176"/>
      <c r="C221" s="176"/>
      <c r="D221" s="176"/>
      <c r="E221" s="176"/>
      <c r="F221" s="176"/>
      <c r="G221" s="176"/>
    </row>
    <row r="222" spans="1:7" x14ac:dyDescent="0.2">
      <c r="A222" s="176"/>
      <c r="B222" s="176"/>
      <c r="C222" s="176"/>
      <c r="D222" s="176"/>
      <c r="E222" s="176"/>
      <c r="F222" s="176"/>
      <c r="G222" s="176"/>
    </row>
    <row r="223" spans="1:7" ht="42.75" customHeight="1" x14ac:dyDescent="0.2">
      <c r="A223" s="439" t="s">
        <v>716</v>
      </c>
      <c r="B223" s="439"/>
      <c r="C223" s="439"/>
      <c r="D223" s="439"/>
      <c r="E223" s="439"/>
      <c r="F223" s="439"/>
      <c r="G223" s="439"/>
    </row>
    <row r="224" spans="1:7" ht="14.25" customHeight="1" x14ac:dyDescent="0.2">
      <c r="A224" s="439" t="s">
        <v>677</v>
      </c>
      <c r="B224" s="439"/>
      <c r="C224" s="439"/>
      <c r="D224" s="439"/>
      <c r="E224" s="439"/>
      <c r="F224" s="439"/>
      <c r="G224" s="439"/>
    </row>
    <row r="225" spans="1:7" ht="29.25" customHeight="1" x14ac:dyDescent="0.2">
      <c r="A225" s="439" t="s">
        <v>717</v>
      </c>
      <c r="B225" s="439"/>
      <c r="C225" s="439"/>
      <c r="D225" s="439"/>
      <c r="E225" s="439"/>
      <c r="F225" s="439"/>
      <c r="G225" s="439"/>
    </row>
    <row r="226" spans="1:7" x14ac:dyDescent="0.2">
      <c r="A226" s="225"/>
      <c r="B226" s="225"/>
      <c r="C226" s="225"/>
      <c r="D226" s="225"/>
      <c r="E226" s="225"/>
      <c r="F226" s="225"/>
      <c r="G226" s="225"/>
    </row>
    <row r="227" spans="1:7" x14ac:dyDescent="0.2">
      <c r="A227" s="249" t="s">
        <v>678</v>
      </c>
      <c r="B227" s="225"/>
      <c r="C227" s="225"/>
      <c r="D227" s="225"/>
      <c r="E227" s="225"/>
      <c r="F227" s="225"/>
      <c r="G227" s="225"/>
    </row>
    <row r="228" spans="1:7" ht="31.5" customHeight="1" x14ac:dyDescent="0.2">
      <c r="A228" s="439" t="s">
        <v>718</v>
      </c>
      <c r="B228" s="439"/>
      <c r="C228" s="439"/>
      <c r="D228" s="439"/>
      <c r="E228" s="439"/>
      <c r="F228" s="439"/>
      <c r="G228" s="439"/>
    </row>
    <row r="229" spans="1:7" ht="12.75" customHeight="1" x14ac:dyDescent="0.2">
      <c r="A229" s="441" t="s">
        <v>679</v>
      </c>
      <c r="B229" s="441"/>
      <c r="C229" s="441"/>
      <c r="D229" s="441"/>
      <c r="E229" s="441"/>
      <c r="F229" s="441"/>
      <c r="G229" s="441"/>
    </row>
    <row r="230" spans="1:7" ht="12.75" customHeight="1" x14ac:dyDescent="0.2">
      <c r="A230" s="441" t="s">
        <v>680</v>
      </c>
      <c r="B230" s="441"/>
      <c r="C230" s="441"/>
      <c r="D230" s="441"/>
      <c r="E230" s="441"/>
      <c r="F230" s="441"/>
      <c r="G230" s="441"/>
    </row>
    <row r="231" spans="1:7" ht="12.75" customHeight="1" x14ac:dyDescent="0.2">
      <c r="A231" s="441" t="s">
        <v>681</v>
      </c>
      <c r="B231" s="441"/>
      <c r="C231" s="441"/>
      <c r="D231" s="441"/>
      <c r="E231" s="441"/>
      <c r="F231" s="441"/>
      <c r="G231" s="441"/>
    </row>
    <row r="232" spans="1:7" x14ac:dyDescent="0.2">
      <c r="A232" s="225"/>
      <c r="B232" s="225"/>
      <c r="C232" s="225"/>
      <c r="D232" s="225"/>
      <c r="E232" s="225"/>
      <c r="F232" s="225"/>
      <c r="G232" s="225"/>
    </row>
    <row r="233" spans="1:7" x14ac:dyDescent="0.2">
      <c r="A233" s="442" t="s">
        <v>682</v>
      </c>
      <c r="B233" s="442"/>
      <c r="C233" s="442"/>
      <c r="D233" s="442"/>
      <c r="E233" s="442"/>
      <c r="F233" s="442"/>
      <c r="G233" s="442"/>
    </row>
    <row r="234" spans="1:7" x14ac:dyDescent="0.2">
      <c r="A234" s="176"/>
      <c r="B234" s="176"/>
      <c r="C234" s="176"/>
      <c r="D234" s="176"/>
      <c r="E234" s="176"/>
      <c r="F234" s="176"/>
      <c r="G234" s="176"/>
    </row>
    <row r="235" spans="1:7" ht="13.5" thickBot="1" x14ac:dyDescent="0.25">
      <c r="A235" s="245" t="s">
        <v>557</v>
      </c>
      <c r="B235" s="443"/>
      <c r="C235" s="443"/>
      <c r="D235" s="443"/>
      <c r="E235" s="443"/>
      <c r="F235" s="176"/>
      <c r="G235" s="176"/>
    </row>
    <row r="236" spans="1:7" ht="13.5" thickBot="1" x14ac:dyDescent="0.25">
      <c r="A236" s="246" t="s">
        <v>620</v>
      </c>
      <c r="B236" s="209" t="s">
        <v>683</v>
      </c>
      <c r="C236" s="209" t="s">
        <v>684</v>
      </c>
      <c r="D236" s="209" t="s">
        <v>685</v>
      </c>
      <c r="E236" s="209" t="s">
        <v>631</v>
      </c>
      <c r="F236" s="176"/>
      <c r="G236" s="176"/>
    </row>
    <row r="237" spans="1:7" x14ac:dyDescent="0.2">
      <c r="A237" s="226"/>
      <c r="B237" s="221"/>
      <c r="C237" s="221"/>
      <c r="D237" s="221"/>
      <c r="E237" s="221"/>
      <c r="F237" s="176"/>
      <c r="G237" s="176"/>
    </row>
    <row r="238" spans="1:7" x14ac:dyDescent="0.2">
      <c r="A238" s="245" t="s">
        <v>632</v>
      </c>
      <c r="B238" s="221"/>
      <c r="C238" s="221"/>
      <c r="D238" s="221"/>
      <c r="E238" s="221"/>
      <c r="F238" s="176"/>
      <c r="G238" s="176"/>
    </row>
    <row r="239" spans="1:7" x14ac:dyDescent="0.2">
      <c r="A239" s="247" t="s">
        <v>686</v>
      </c>
      <c r="B239" s="208"/>
      <c r="C239" s="208"/>
      <c r="D239" s="208"/>
      <c r="E239" s="208"/>
      <c r="F239" s="176"/>
      <c r="G239" s="176"/>
    </row>
    <row r="240" spans="1:7" x14ac:dyDescent="0.2">
      <c r="A240" s="230" t="s">
        <v>687</v>
      </c>
      <c r="B240" s="208">
        <v>391</v>
      </c>
      <c r="C240" s="208" t="s">
        <v>604</v>
      </c>
      <c r="D240" s="208" t="s">
        <v>604</v>
      </c>
      <c r="E240" s="208">
        <v>391</v>
      </c>
      <c r="F240" s="176"/>
      <c r="G240" s="176"/>
    </row>
    <row r="241" spans="1:7" ht="13.5" thickBot="1" x14ac:dyDescent="0.25">
      <c r="A241" s="230" t="s">
        <v>688</v>
      </c>
      <c r="B241" s="227" t="s">
        <v>604</v>
      </c>
      <c r="C241" s="227">
        <v>140</v>
      </c>
      <c r="D241" s="227" t="s">
        <v>604</v>
      </c>
      <c r="E241" s="227">
        <v>140</v>
      </c>
      <c r="F241" s="176"/>
      <c r="G241" s="176"/>
    </row>
    <row r="242" spans="1:7" ht="13.5" thickBot="1" x14ac:dyDescent="0.25">
      <c r="A242" s="245" t="s">
        <v>689</v>
      </c>
      <c r="B242" s="209">
        <v>391</v>
      </c>
      <c r="C242" s="209">
        <v>140</v>
      </c>
      <c r="D242" s="209" t="s">
        <v>604</v>
      </c>
      <c r="E242" s="209">
        <v>531</v>
      </c>
      <c r="F242" s="176"/>
      <c r="G242" s="176"/>
    </row>
    <row r="243" spans="1:7" x14ac:dyDescent="0.2">
      <c r="A243" s="245" t="s">
        <v>690</v>
      </c>
      <c r="B243" s="200"/>
      <c r="C243" s="200"/>
      <c r="D243" s="200"/>
      <c r="E243" s="200"/>
      <c r="F243" s="176"/>
      <c r="G243" s="176"/>
    </row>
    <row r="244" spans="1:7" ht="13.5" thickBot="1" x14ac:dyDescent="0.25">
      <c r="A244" s="230" t="s">
        <v>688</v>
      </c>
      <c r="B244" s="227" t="s">
        <v>604</v>
      </c>
      <c r="C244" s="228">
        <v>17048</v>
      </c>
      <c r="D244" s="227" t="s">
        <v>604</v>
      </c>
      <c r="E244" s="228">
        <v>17048</v>
      </c>
      <c r="F244" s="176"/>
      <c r="G244" s="176"/>
    </row>
    <row r="245" spans="1:7" ht="13.5" thickBot="1" x14ac:dyDescent="0.25">
      <c r="A245" s="245" t="s">
        <v>691</v>
      </c>
      <c r="B245" s="209" t="s">
        <v>604</v>
      </c>
      <c r="C245" s="229">
        <v>17048</v>
      </c>
      <c r="D245" s="229" t="s">
        <v>604</v>
      </c>
      <c r="E245" s="229">
        <v>17048</v>
      </c>
      <c r="F245" s="176"/>
      <c r="G245" s="176"/>
    </row>
    <row r="246" spans="1:7" x14ac:dyDescent="0.2">
      <c r="A246" s="226"/>
      <c r="B246" s="230"/>
      <c r="C246" s="230"/>
      <c r="D246" s="230"/>
      <c r="E246" s="230"/>
      <c r="F246" s="176"/>
      <c r="G246" s="176"/>
    </row>
    <row r="247" spans="1:7" x14ac:dyDescent="0.2">
      <c r="A247" s="247" t="s">
        <v>635</v>
      </c>
      <c r="B247" s="200"/>
      <c r="C247" s="200"/>
      <c r="D247" s="200"/>
      <c r="E247" s="200"/>
      <c r="F247" s="176"/>
      <c r="G247" s="176"/>
    </row>
    <row r="248" spans="1:7" x14ac:dyDescent="0.2">
      <c r="A248" s="247" t="s">
        <v>686</v>
      </c>
      <c r="B248" s="200"/>
      <c r="C248" s="200"/>
      <c r="D248" s="200"/>
      <c r="E248" s="200"/>
      <c r="F248" s="176"/>
      <c r="G248" s="176"/>
    </row>
    <row r="249" spans="1:7" ht="13.5" thickBot="1" x14ac:dyDescent="0.25">
      <c r="A249" s="230" t="s">
        <v>687</v>
      </c>
      <c r="B249" s="200">
        <v>303</v>
      </c>
      <c r="C249" s="200" t="s">
        <v>604</v>
      </c>
      <c r="D249" s="200" t="s">
        <v>604</v>
      </c>
      <c r="E249" s="200">
        <v>303</v>
      </c>
      <c r="F249" s="176"/>
      <c r="G249" s="176"/>
    </row>
    <row r="250" spans="1:7" ht="13.5" thickBot="1" x14ac:dyDescent="0.25">
      <c r="A250" s="245" t="s">
        <v>689</v>
      </c>
      <c r="B250" s="209">
        <v>303</v>
      </c>
      <c r="C250" s="209" t="s">
        <v>604</v>
      </c>
      <c r="D250" s="209" t="s">
        <v>604</v>
      </c>
      <c r="E250" s="209">
        <v>303</v>
      </c>
      <c r="F250" s="176"/>
      <c r="G250" s="176"/>
    </row>
    <row r="251" spans="1:7" x14ac:dyDescent="0.2">
      <c r="A251" s="245" t="s">
        <v>690</v>
      </c>
      <c r="B251" s="200"/>
      <c r="C251" s="200"/>
      <c r="D251" s="200"/>
      <c r="E251" s="200"/>
      <c r="F251" s="176"/>
      <c r="G251" s="176"/>
    </row>
    <row r="252" spans="1:7" ht="13.5" thickBot="1" x14ac:dyDescent="0.25">
      <c r="A252" s="230" t="s">
        <v>688</v>
      </c>
      <c r="B252" s="227" t="s">
        <v>604</v>
      </c>
      <c r="C252" s="228">
        <v>26538</v>
      </c>
      <c r="D252" s="227" t="s">
        <v>604</v>
      </c>
      <c r="E252" s="228">
        <v>26538</v>
      </c>
      <c r="F252" s="176"/>
      <c r="G252" s="176"/>
    </row>
    <row r="253" spans="1:7" ht="13.5" thickBot="1" x14ac:dyDescent="0.25">
      <c r="A253" s="245" t="s">
        <v>691</v>
      </c>
      <c r="B253" s="209" t="s">
        <v>604</v>
      </c>
      <c r="C253" s="229">
        <v>26538</v>
      </c>
      <c r="D253" s="229" t="s">
        <v>604</v>
      </c>
      <c r="E253" s="229">
        <v>26538</v>
      </c>
      <c r="F253" s="176"/>
      <c r="G253" s="176"/>
    </row>
    <row r="254" spans="1:7" x14ac:dyDescent="0.2">
      <c r="A254" s="176"/>
      <c r="B254" s="176"/>
      <c r="C254" s="176"/>
      <c r="D254" s="176"/>
      <c r="E254" s="176"/>
      <c r="F254" s="176"/>
      <c r="G254" s="176"/>
    </row>
    <row r="255" spans="1:7" x14ac:dyDescent="0.2">
      <c r="A255" s="176"/>
      <c r="B255" s="176"/>
      <c r="C255" s="176"/>
      <c r="D255" s="176"/>
      <c r="E255" s="176"/>
      <c r="F255" s="176"/>
      <c r="G255" s="176"/>
    </row>
    <row r="256" spans="1:7" x14ac:dyDescent="0.2">
      <c r="A256" s="195" t="s">
        <v>692</v>
      </c>
      <c r="B256" s="176"/>
      <c r="C256" s="176"/>
      <c r="D256" s="176"/>
      <c r="E256" s="176"/>
      <c r="F256" s="176"/>
      <c r="G256" s="176"/>
    </row>
    <row r="257" spans="1:7" x14ac:dyDescent="0.2">
      <c r="A257" s="176"/>
      <c r="B257" s="176"/>
      <c r="C257" s="176"/>
      <c r="D257" s="176"/>
      <c r="E257" s="176"/>
      <c r="F257" s="176"/>
      <c r="G257" s="176"/>
    </row>
    <row r="258" spans="1:7" x14ac:dyDescent="0.2">
      <c r="A258" s="439" t="s">
        <v>721</v>
      </c>
      <c r="B258" s="439"/>
      <c r="C258" s="439"/>
      <c r="D258" s="439"/>
      <c r="E258" s="439"/>
      <c r="F258" s="439"/>
      <c r="G258" s="439"/>
    </row>
    <row r="259" spans="1:7" x14ac:dyDescent="0.2">
      <c r="A259" s="197"/>
      <c r="B259" s="176"/>
      <c r="C259" s="176"/>
      <c r="D259" s="176"/>
      <c r="E259" s="176"/>
      <c r="F259" s="176"/>
      <c r="G259" s="176"/>
    </row>
    <row r="260" spans="1:7" x14ac:dyDescent="0.2">
      <c r="A260" s="197" t="s">
        <v>693</v>
      </c>
      <c r="B260" s="176"/>
      <c r="C260" s="176"/>
      <c r="D260" s="176"/>
      <c r="E260" s="176"/>
      <c r="F260" s="176"/>
      <c r="G260" s="176"/>
    </row>
    <row r="261" spans="1:7" x14ac:dyDescent="0.2">
      <c r="A261" s="176"/>
      <c r="B261" s="176"/>
      <c r="C261" s="176"/>
      <c r="D261" s="176"/>
      <c r="E261" s="176"/>
      <c r="F261" s="176"/>
      <c r="G261" s="176"/>
    </row>
    <row r="262" spans="1:7" ht="13.5" thickBot="1" x14ac:dyDescent="0.25">
      <c r="A262" s="211"/>
      <c r="B262" s="218" t="s">
        <v>557</v>
      </c>
      <c r="C262" s="176"/>
      <c r="D262" s="176"/>
      <c r="E262" s="176"/>
      <c r="F262" s="176"/>
      <c r="G262" s="176"/>
    </row>
    <row r="263" spans="1:7" ht="23.25" thickBot="1" x14ac:dyDescent="0.25">
      <c r="A263" s="246" t="s">
        <v>620</v>
      </c>
      <c r="B263" s="209" t="s">
        <v>641</v>
      </c>
      <c r="C263" s="176"/>
      <c r="D263" s="176"/>
      <c r="E263" s="176"/>
      <c r="F263" s="176"/>
      <c r="G263" s="176"/>
    </row>
    <row r="264" spans="1:7" x14ac:dyDescent="0.2">
      <c r="A264" s="237" t="s">
        <v>694</v>
      </c>
      <c r="B264" s="231" t="s">
        <v>604</v>
      </c>
      <c r="C264" s="176"/>
      <c r="D264" s="176"/>
      <c r="E264" s="176"/>
      <c r="F264" s="176"/>
      <c r="G264" s="176"/>
    </row>
    <row r="265" spans="1:7" ht="13.5" thickBot="1" x14ac:dyDescent="0.25">
      <c r="A265" s="237" t="s">
        <v>695</v>
      </c>
      <c r="B265" s="232">
        <v>-121198</v>
      </c>
      <c r="C265" s="176"/>
      <c r="D265" s="176"/>
      <c r="E265" s="176"/>
      <c r="F265" s="176"/>
      <c r="G265" s="176"/>
    </row>
    <row r="266" spans="1:7" ht="13.5" thickBot="1" x14ac:dyDescent="0.25">
      <c r="A266" s="239" t="s">
        <v>696</v>
      </c>
      <c r="B266" s="232">
        <v>-121198</v>
      </c>
      <c r="C266" s="176"/>
      <c r="D266" s="176"/>
      <c r="E266" s="176"/>
      <c r="F266" s="176"/>
      <c r="G266" s="176"/>
    </row>
    <row r="267" spans="1:7" x14ac:dyDescent="0.2">
      <c r="A267" s="233"/>
      <c r="B267" s="233"/>
      <c r="C267" s="233"/>
      <c r="D267" s="176"/>
      <c r="E267" s="176"/>
      <c r="F267" s="176"/>
      <c r="G267" s="176"/>
    </row>
    <row r="268" spans="1:7" x14ac:dyDescent="0.2">
      <c r="A268" s="195" t="s">
        <v>697</v>
      </c>
      <c r="B268" s="176"/>
      <c r="C268" s="176"/>
      <c r="D268" s="176"/>
      <c r="E268" s="176"/>
      <c r="F268" s="176"/>
      <c r="G268" s="176"/>
    </row>
    <row r="269" spans="1:7" x14ac:dyDescent="0.2">
      <c r="A269" s="176"/>
      <c r="B269" s="176"/>
      <c r="C269" s="176"/>
      <c r="D269" s="176"/>
      <c r="E269" s="176"/>
      <c r="F269" s="176"/>
      <c r="G269" s="176"/>
    </row>
    <row r="270" spans="1:7" x14ac:dyDescent="0.2">
      <c r="A270" s="198" t="s">
        <v>698</v>
      </c>
      <c r="B270" s="176"/>
      <c r="C270" s="176"/>
      <c r="D270" s="176"/>
      <c r="E270" s="176"/>
      <c r="F270" s="176"/>
      <c r="G270" s="176"/>
    </row>
    <row r="271" spans="1:7" ht="28.5" customHeight="1" x14ac:dyDescent="0.2">
      <c r="A271" s="439" t="s">
        <v>732</v>
      </c>
      <c r="B271" s="439"/>
      <c r="C271" s="439"/>
      <c r="D271" s="439"/>
      <c r="E271" s="439"/>
      <c r="F271" s="439"/>
      <c r="G271" s="439"/>
    </row>
    <row r="272" spans="1:7" x14ac:dyDescent="0.2">
      <c r="A272" s="198" t="s">
        <v>699</v>
      </c>
      <c r="B272" s="176"/>
      <c r="C272" s="176"/>
      <c r="D272" s="176"/>
      <c r="E272" s="176"/>
      <c r="F272" s="176"/>
      <c r="G272" s="176"/>
    </row>
    <row r="273" spans="1:7" ht="15.95" customHeight="1" x14ac:dyDescent="0.2">
      <c r="A273" s="439" t="s">
        <v>719</v>
      </c>
      <c r="B273" s="439"/>
      <c r="C273" s="439"/>
      <c r="D273" s="439"/>
      <c r="E273" s="439"/>
      <c r="F273" s="439"/>
      <c r="G273" s="439"/>
    </row>
    <row r="274" spans="1:7" x14ac:dyDescent="0.2">
      <c r="A274" s="176"/>
      <c r="B274" s="176"/>
      <c r="C274" s="176"/>
      <c r="D274" s="176"/>
      <c r="E274" s="176"/>
      <c r="F274" s="176"/>
      <c r="G274" s="176"/>
    </row>
    <row r="275" spans="1:7" ht="13.5" thickBot="1" x14ac:dyDescent="0.25">
      <c r="A275" s="234" t="s">
        <v>601</v>
      </c>
      <c r="B275" s="219"/>
      <c r="C275" s="176"/>
      <c r="D275" s="176"/>
      <c r="E275" s="176"/>
      <c r="F275" s="176"/>
      <c r="G275" s="176"/>
    </row>
    <row r="276" spans="1:7" ht="23.25" thickBot="1" x14ac:dyDescent="0.25">
      <c r="A276" s="235"/>
      <c r="B276" s="209" t="s">
        <v>641</v>
      </c>
      <c r="C276" s="176"/>
      <c r="D276" s="176"/>
      <c r="E276" s="176"/>
      <c r="F276" s="176"/>
      <c r="G276" s="176"/>
    </row>
    <row r="277" spans="1:7" x14ac:dyDescent="0.2">
      <c r="A277" s="236"/>
      <c r="B277" s="208"/>
      <c r="C277" s="176"/>
      <c r="D277" s="176"/>
      <c r="E277" s="176"/>
      <c r="F277" s="176"/>
      <c r="G277" s="176"/>
    </row>
    <row r="278" spans="1:7" x14ac:dyDescent="0.2">
      <c r="A278" s="237" t="s">
        <v>700</v>
      </c>
      <c r="B278" s="251">
        <v>-298753</v>
      </c>
      <c r="C278" s="176"/>
      <c r="D278" s="176"/>
      <c r="E278" s="176"/>
      <c r="F278" s="176"/>
      <c r="G278" s="176"/>
    </row>
    <row r="279" spans="1:7" ht="13.5" thickBot="1" x14ac:dyDescent="0.25">
      <c r="A279" s="237" t="s">
        <v>701</v>
      </c>
      <c r="B279" s="238">
        <v>121887907</v>
      </c>
      <c r="C279" s="176"/>
      <c r="D279" s="176"/>
      <c r="E279" s="176"/>
      <c r="F279" s="176"/>
      <c r="G279" s="176"/>
    </row>
    <row r="280" spans="1:7" ht="13.5" thickBot="1" x14ac:dyDescent="0.25">
      <c r="A280" s="239" t="s">
        <v>702</v>
      </c>
      <c r="B280" s="219">
        <v>-2.4500000000000002</v>
      </c>
      <c r="C280" s="176"/>
      <c r="D280" s="176"/>
      <c r="E280" s="176"/>
      <c r="F280" s="176"/>
      <c r="G280" s="176"/>
    </row>
    <row r="281" spans="1:7" x14ac:dyDescent="0.2">
      <c r="A281" s="176"/>
      <c r="B281" s="176"/>
      <c r="C281" s="176"/>
      <c r="D281" s="176"/>
      <c r="E281" s="176"/>
      <c r="F281" s="176"/>
      <c r="G281" s="176"/>
    </row>
    <row r="282" spans="1:7" x14ac:dyDescent="0.2">
      <c r="A282" s="195" t="s">
        <v>703</v>
      </c>
      <c r="B282" s="176"/>
      <c r="C282" s="176"/>
      <c r="D282" s="176"/>
      <c r="E282" s="176"/>
      <c r="F282" s="176"/>
      <c r="G282" s="176"/>
    </row>
    <row r="283" spans="1:7" x14ac:dyDescent="0.2">
      <c r="A283" s="176"/>
      <c r="B283" s="176"/>
      <c r="C283" s="176"/>
      <c r="D283" s="176"/>
      <c r="E283" s="176"/>
      <c r="F283" s="176"/>
      <c r="G283" s="176"/>
    </row>
    <row r="284" spans="1:7" ht="22.5" customHeight="1" x14ac:dyDescent="0.2">
      <c r="A284" s="439" t="s">
        <v>724</v>
      </c>
      <c r="B284" s="439"/>
      <c r="C284" s="439"/>
      <c r="D284" s="439"/>
      <c r="E284" s="439"/>
      <c r="F284" s="439"/>
      <c r="G284" s="439"/>
    </row>
    <row r="285" spans="1:7" x14ac:dyDescent="0.2">
      <c r="A285" s="176"/>
      <c r="B285" s="176"/>
      <c r="C285" s="176"/>
      <c r="D285" s="176"/>
      <c r="E285" s="176"/>
      <c r="F285" s="176"/>
      <c r="G285" s="176"/>
    </row>
    <row r="286" spans="1:7" x14ac:dyDescent="0.2">
      <c r="A286" s="195" t="s">
        <v>704</v>
      </c>
      <c r="B286" s="176"/>
      <c r="C286" s="176"/>
      <c r="D286" s="176"/>
      <c r="E286" s="176"/>
      <c r="F286" s="176"/>
      <c r="G286" s="176"/>
    </row>
    <row r="287" spans="1:7" x14ac:dyDescent="0.2">
      <c r="A287" s="176"/>
      <c r="B287" s="176"/>
      <c r="C287" s="176"/>
      <c r="D287" s="176"/>
      <c r="E287" s="176"/>
      <c r="F287" s="176"/>
      <c r="G287" s="176"/>
    </row>
    <row r="288" spans="1:7" x14ac:dyDescent="0.2">
      <c r="A288" s="197" t="s">
        <v>705</v>
      </c>
      <c r="B288" s="176"/>
      <c r="C288" s="176"/>
      <c r="D288" s="176"/>
      <c r="E288" s="176"/>
      <c r="F288" s="176"/>
      <c r="G288" s="176"/>
    </row>
    <row r="289" spans="1:7" x14ac:dyDescent="0.2">
      <c r="A289" s="176"/>
      <c r="B289" s="176"/>
      <c r="C289" s="176"/>
      <c r="D289" s="176"/>
      <c r="E289" s="176"/>
      <c r="F289" s="176"/>
      <c r="G289" s="176"/>
    </row>
    <row r="290" spans="1:7" ht="13.5" thickBot="1" x14ac:dyDescent="0.25">
      <c r="A290" s="250" t="s">
        <v>557</v>
      </c>
      <c r="B290" s="240"/>
      <c r="C290" s="240"/>
      <c r="D290" s="176"/>
      <c r="E290" s="176"/>
      <c r="F290" s="176"/>
      <c r="G290" s="176"/>
    </row>
    <row r="291" spans="1:7" ht="34.5" customHeight="1" thickBot="1" x14ac:dyDescent="0.25">
      <c r="A291" s="246" t="s">
        <v>620</v>
      </c>
      <c r="B291" s="209" t="s">
        <v>640</v>
      </c>
      <c r="C291" s="209" t="s">
        <v>641</v>
      </c>
      <c r="D291" s="176"/>
      <c r="E291" s="176"/>
      <c r="F291" s="176"/>
      <c r="G291" s="176"/>
    </row>
    <row r="292" spans="1:7" x14ac:dyDescent="0.2">
      <c r="A292" s="211"/>
      <c r="B292" s="208"/>
      <c r="C292" s="208"/>
      <c r="D292" s="176"/>
      <c r="E292" s="176"/>
      <c r="F292" s="176"/>
      <c r="G292" s="176"/>
    </row>
    <row r="293" spans="1:7" x14ac:dyDescent="0.2">
      <c r="A293" s="247" t="s">
        <v>706</v>
      </c>
      <c r="B293" s="208"/>
      <c r="C293" s="208"/>
      <c r="D293" s="176"/>
      <c r="E293" s="176"/>
      <c r="F293" s="176"/>
      <c r="G293" s="176"/>
    </row>
    <row r="294" spans="1:7" ht="13.5" thickBot="1" x14ac:dyDescent="0.25">
      <c r="A294" s="237" t="s">
        <v>707</v>
      </c>
      <c r="B294" s="217">
        <v>1</v>
      </c>
      <c r="C294" s="217" t="s">
        <v>604</v>
      </c>
      <c r="D294" s="176"/>
      <c r="E294" s="176"/>
      <c r="F294" s="176"/>
      <c r="G294" s="176"/>
    </row>
    <row r="295" spans="1:7" x14ac:dyDescent="0.2">
      <c r="A295" s="237"/>
      <c r="B295" s="241">
        <v>1</v>
      </c>
      <c r="C295" s="242" t="s">
        <v>604</v>
      </c>
      <c r="D295" s="176"/>
      <c r="E295" s="176"/>
      <c r="F295" s="176"/>
      <c r="G295" s="176"/>
    </row>
    <row r="296" spans="1:7" x14ac:dyDescent="0.2">
      <c r="A296" s="247" t="s">
        <v>708</v>
      </c>
      <c r="B296" s="243"/>
      <c r="C296" s="243"/>
      <c r="D296" s="176"/>
      <c r="E296" s="176"/>
      <c r="F296" s="176"/>
      <c r="G296" s="176"/>
    </row>
    <row r="297" spans="1:7" ht="13.5" thickBot="1" x14ac:dyDescent="0.25">
      <c r="A297" s="237" t="s">
        <v>707</v>
      </c>
      <c r="B297" s="217">
        <v>293</v>
      </c>
      <c r="C297" s="217">
        <v>69</v>
      </c>
      <c r="D297" s="176"/>
      <c r="E297" s="176"/>
      <c r="F297" s="176"/>
      <c r="G297" s="176"/>
    </row>
    <row r="298" spans="1:7" x14ac:dyDescent="0.2">
      <c r="A298" s="211"/>
      <c r="B298" s="241">
        <v>293</v>
      </c>
      <c r="C298" s="241">
        <v>69</v>
      </c>
      <c r="D298" s="176"/>
      <c r="E298" s="176"/>
      <c r="F298" s="176"/>
      <c r="G298" s="176"/>
    </row>
    <row r="299" spans="1:7" x14ac:dyDescent="0.2">
      <c r="A299" s="211"/>
      <c r="B299" s="213"/>
      <c r="C299" s="213"/>
      <c r="D299" s="176"/>
      <c r="E299" s="176"/>
      <c r="F299" s="176"/>
      <c r="G299" s="176"/>
    </row>
    <row r="300" spans="1:7" ht="34.5" thickBot="1" x14ac:dyDescent="0.25">
      <c r="A300" s="211"/>
      <c r="B300" s="219" t="s">
        <v>632</v>
      </c>
      <c r="C300" s="219" t="s">
        <v>635</v>
      </c>
      <c r="D300" s="176"/>
      <c r="E300" s="176"/>
      <c r="F300" s="176"/>
      <c r="G300" s="176"/>
    </row>
    <row r="301" spans="1:7" x14ac:dyDescent="0.2">
      <c r="A301" s="211"/>
      <c r="B301" s="244"/>
      <c r="C301" s="244"/>
      <c r="D301" s="176"/>
      <c r="E301" s="176"/>
      <c r="F301" s="176"/>
      <c r="G301" s="176"/>
    </row>
    <row r="302" spans="1:7" x14ac:dyDescent="0.2">
      <c r="A302" s="247" t="s">
        <v>709</v>
      </c>
      <c r="B302" s="221"/>
      <c r="C302" s="221"/>
      <c r="D302" s="176"/>
      <c r="E302" s="176"/>
      <c r="F302" s="176"/>
      <c r="G302" s="176"/>
    </row>
    <row r="303" spans="1:7" ht="13.5" thickBot="1" x14ac:dyDescent="0.25">
      <c r="A303" s="237" t="s">
        <v>710</v>
      </c>
      <c r="B303" s="217">
        <v>24</v>
      </c>
      <c r="C303" s="217">
        <v>17</v>
      </c>
      <c r="D303" s="176"/>
      <c r="E303" s="176"/>
      <c r="F303" s="176"/>
      <c r="G303" s="176"/>
    </row>
    <row r="304" spans="1:7" x14ac:dyDescent="0.2">
      <c r="A304" s="237"/>
      <c r="B304" s="241">
        <v>24</v>
      </c>
      <c r="C304" s="241">
        <v>17</v>
      </c>
      <c r="D304" s="176"/>
      <c r="E304" s="176"/>
      <c r="F304" s="176"/>
      <c r="G304" s="176"/>
    </row>
    <row r="305" spans="1:7" x14ac:dyDescent="0.2">
      <c r="A305" s="247" t="s">
        <v>669</v>
      </c>
      <c r="B305" s="200"/>
      <c r="C305" s="200"/>
      <c r="D305" s="176"/>
      <c r="E305" s="176"/>
      <c r="F305" s="176"/>
      <c r="G305" s="176"/>
    </row>
    <row r="306" spans="1:7" ht="13.5" thickBot="1" x14ac:dyDescent="0.25">
      <c r="A306" s="237" t="s">
        <v>707</v>
      </c>
      <c r="B306" s="217">
        <v>18</v>
      </c>
      <c r="C306" s="217">
        <v>19</v>
      </c>
      <c r="D306" s="176"/>
      <c r="E306" s="176"/>
      <c r="F306" s="176"/>
      <c r="G306" s="176"/>
    </row>
    <row r="307" spans="1:7" ht="13.5" thickBot="1" x14ac:dyDescent="0.25">
      <c r="A307" s="219"/>
      <c r="B307" s="219">
        <v>18</v>
      </c>
      <c r="C307" s="219">
        <v>19</v>
      </c>
      <c r="D307" s="176"/>
      <c r="E307" s="176"/>
      <c r="F307" s="176"/>
      <c r="G307" s="176"/>
    </row>
    <row r="308" spans="1:7" x14ac:dyDescent="0.2">
      <c r="A308" s="176"/>
      <c r="B308" s="176"/>
      <c r="C308" s="176"/>
      <c r="D308" s="176"/>
      <c r="E308" s="176"/>
      <c r="F308" s="176"/>
      <c r="G308" s="176"/>
    </row>
  </sheetData>
  <mergeCells count="76">
    <mergeCell ref="A86:G86"/>
    <mergeCell ref="A76:B76"/>
    <mergeCell ref="A78:B78"/>
    <mergeCell ref="A80:B80"/>
    <mergeCell ref="A65:G65"/>
    <mergeCell ref="A67:G67"/>
    <mergeCell ref="A69:B69"/>
    <mergeCell ref="A70:B70"/>
    <mergeCell ref="A72:B72"/>
    <mergeCell ref="A55:B55"/>
    <mergeCell ref="A57:B57"/>
    <mergeCell ref="A59:B59"/>
    <mergeCell ref="A61:B61"/>
    <mergeCell ref="A74:B74"/>
    <mergeCell ref="A46:B46"/>
    <mergeCell ref="A47:B47"/>
    <mergeCell ref="A49:B49"/>
    <mergeCell ref="A51:B51"/>
    <mergeCell ref="A53:B53"/>
    <mergeCell ref="A41:B41"/>
    <mergeCell ref="A42:B42"/>
    <mergeCell ref="A43:B43"/>
    <mergeCell ref="A44:B44"/>
    <mergeCell ref="A45:B45"/>
    <mergeCell ref="A1:I25"/>
    <mergeCell ref="A37:B37"/>
    <mergeCell ref="A38:B38"/>
    <mergeCell ref="A40:B40"/>
    <mergeCell ref="A33:G33"/>
    <mergeCell ref="A87:G87"/>
    <mergeCell ref="A88:G88"/>
    <mergeCell ref="A89:G89"/>
    <mergeCell ref="A90:G90"/>
    <mergeCell ref="A91:G91"/>
    <mergeCell ref="A92:G92"/>
    <mergeCell ref="A94:G94"/>
    <mergeCell ref="A95:G95"/>
    <mergeCell ref="A100:G100"/>
    <mergeCell ref="A109:G109"/>
    <mergeCell ref="A103:G103"/>
    <mergeCell ref="A106:G106"/>
    <mergeCell ref="A110:G110"/>
    <mergeCell ref="A111:G111"/>
    <mergeCell ref="A112:G112"/>
    <mergeCell ref="A113:G113"/>
    <mergeCell ref="A117:G117"/>
    <mergeCell ref="A118:G118"/>
    <mergeCell ref="A120:G120"/>
    <mergeCell ref="A133:G133"/>
    <mergeCell ref="A146:G146"/>
    <mergeCell ref="A207:G207"/>
    <mergeCell ref="B209:E209"/>
    <mergeCell ref="A215:G215"/>
    <mergeCell ref="A217:G217"/>
    <mergeCell ref="A158:G158"/>
    <mergeCell ref="A160:G160"/>
    <mergeCell ref="A175:G175"/>
    <mergeCell ref="A178:A179"/>
    <mergeCell ref="B178:C178"/>
    <mergeCell ref="D178:E178"/>
    <mergeCell ref="A258:G258"/>
    <mergeCell ref="A271:G271"/>
    <mergeCell ref="A273:G273"/>
    <mergeCell ref="A284:G284"/>
    <mergeCell ref="A93:G93"/>
    <mergeCell ref="A229:G229"/>
    <mergeCell ref="A230:G230"/>
    <mergeCell ref="A231:G231"/>
    <mergeCell ref="A233:G233"/>
    <mergeCell ref="B235:E235"/>
    <mergeCell ref="A219:G219"/>
    <mergeCell ref="A223:G223"/>
    <mergeCell ref="A224:G224"/>
    <mergeCell ref="A225:G225"/>
    <mergeCell ref="A228:G228"/>
    <mergeCell ref="A199:G19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22baa3bd-a2fa-4ea9-9ebb-3a9c6a55952b"/>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2020-07-31T11:22:56Z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