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3Q 2020\"/>
    </mc:Choice>
  </mc:AlternateContent>
  <bookViews>
    <workbookView xWindow="-210" yWindow="0" windowWidth="29010" windowHeight="6015" firstSheet="1"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C157" i="24" l="1"/>
  <c r="C156" i="24"/>
  <c r="C152" i="24"/>
  <c r="C151" i="24"/>
  <c r="D39" i="24" l="1"/>
  <c r="D54" i="24" l="1"/>
  <c r="I12" i="19" l="1"/>
  <c r="I11" i="19"/>
  <c r="I10" i="19"/>
  <c r="I9" i="19"/>
  <c r="K43" i="19" l="1"/>
  <c r="K39" i="19"/>
  <c r="K40" i="19"/>
  <c r="K41" i="19"/>
  <c r="K42" i="19"/>
  <c r="K38" i="19"/>
  <c r="D35" i="24" l="1"/>
  <c r="D52" i="24" s="1"/>
  <c r="D56" i="24" s="1"/>
  <c r="D60" i="24" l="1"/>
  <c r="F58" i="24"/>
  <c r="F50" i="24"/>
  <c r="F48" i="24"/>
  <c r="F41" i="24"/>
  <c r="F42" i="24"/>
  <c r="F43" i="24"/>
  <c r="F44" i="24"/>
  <c r="F45" i="24"/>
  <c r="F46" i="24"/>
  <c r="F40" i="24"/>
  <c r="F37" i="24"/>
  <c r="F36" i="24"/>
  <c r="F39" i="24" l="1"/>
  <c r="F35" i="24"/>
  <c r="E39" i="24"/>
  <c r="E54" i="24" s="1"/>
  <c r="E35" i="24"/>
  <c r="E52" i="24" s="1"/>
  <c r="F52" i="24" s="1"/>
  <c r="F54" i="24" l="1"/>
  <c r="E56" i="24"/>
  <c r="E60" i="24" l="1"/>
  <c r="F60" i="24" s="1"/>
  <c r="F56" i="24"/>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K60" i="19"/>
  <c r="K14" i="19"/>
  <c r="K61" i="19" s="1"/>
  <c r="J60" i="19"/>
  <c r="I75" i="18"/>
  <c r="I131" i="18" s="1"/>
  <c r="I47" i="21"/>
  <c r="I44" i="18"/>
  <c r="H61" i="19"/>
  <c r="I55" i="20"/>
  <c r="I34" i="21"/>
  <c r="W61" i="22"/>
  <c r="U35" i="22"/>
  <c r="W35" i="22" s="1"/>
  <c r="W38" i="22" s="1"/>
  <c r="W57" i="22" s="1"/>
  <c r="H57" i="20"/>
  <c r="H59" i="20" s="1"/>
  <c r="I14" i="19"/>
  <c r="I61" i="19" s="1"/>
  <c r="I63" i="19" s="1"/>
  <c r="H72" i="18"/>
  <c r="H60" i="19"/>
  <c r="J14" i="19"/>
  <c r="J61" i="19" s="1"/>
  <c r="U61" i="22"/>
  <c r="I9" i="18"/>
  <c r="I42" i="20"/>
  <c r="W59" i="22"/>
  <c r="W60" i="22" s="1"/>
  <c r="U59" i="22"/>
  <c r="U60" i="22" s="1"/>
  <c r="W31" i="22"/>
  <c r="W32" i="22" s="1"/>
  <c r="U31" i="22"/>
  <c r="U32" i="22" s="1"/>
  <c r="W33" i="22"/>
  <c r="U33" i="22"/>
  <c r="W10" i="22"/>
  <c r="W29" i="22" s="1"/>
  <c r="U10" i="22"/>
  <c r="U29" i="22" s="1"/>
  <c r="I62" i="19" l="1"/>
  <c r="I66" i="19" s="1"/>
  <c r="I57" i="20"/>
  <c r="I59" i="20" s="1"/>
  <c r="K64" i="19"/>
  <c r="K63" i="19"/>
  <c r="K62" i="19"/>
  <c r="K66" i="19" s="1"/>
  <c r="J63" i="19"/>
  <c r="I72" i="18"/>
  <c r="U38" i="22"/>
  <c r="U57" i="22" s="1"/>
  <c r="H64" i="19"/>
  <c r="I49" i="21"/>
  <c r="I51" i="21" s="1"/>
  <c r="I64" i="19"/>
  <c r="H62" i="19"/>
  <c r="H66" i="19" s="1"/>
  <c r="H63" i="19"/>
  <c r="J62" i="19"/>
  <c r="J66" i="19" s="1"/>
  <c r="J89" i="19" s="1"/>
  <c r="J64" i="19"/>
  <c r="I67" i="19" l="1"/>
  <c r="K67" i="19"/>
  <c r="H67" i="19"/>
  <c r="I68" i="19"/>
  <c r="K68" i="19"/>
  <c r="K101" i="19"/>
  <c r="J101" i="19"/>
  <c r="H68" i="19"/>
  <c r="H101" i="19"/>
  <c r="J67" i="19"/>
  <c r="J68" i="19"/>
  <c r="I101" i="19"/>
</calcChain>
</file>

<file path=xl/sharedStrings.xml><?xml version="1.0" encoding="utf-8"?>
<sst xmlns="http://schemas.openxmlformats.org/spreadsheetml/2006/main" count="679" uniqueCount="567">
  <si>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</si>
  <si>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</si>
  <si>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</si>
  <si>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</si>
  <si>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</si>
  <si>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</si>
  <si>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</si>
  <si>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</si>
  <si>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</si>
  <si>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</si>
  <si>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</si>
  <si>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</si>
  <si>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</si>
  <si>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</si>
  <si>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</si>
  <si>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</si>
  <si>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</si>
  <si>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</si>
  <si>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</si>
  <si>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</si>
  <si>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</si>
  <si>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</si>
  <si>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</si>
  <si>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</si>
  <si>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</si>
  <si>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</si>
  <si>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</si>
  <si>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</si>
  <si>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</si>
  <si>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</si>
  <si>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</si>
  <si>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</si>
  <si>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</si>
  <si>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</si>
  <si>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</si>
  <si>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</si>
  <si>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</si>
  <si>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</si>
  <si>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</si>
  <si>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</si>
  <si>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</si>
  <si>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</si>
  <si>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</si>
  <si>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</si>
  <si>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</si>
  <si>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</si>
  <si>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</si>
  <si>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</si>
  <si>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</si>
  <si>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</si>
  <si>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</si>
  <si>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</si>
  <si>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</si>
  <si>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</si>
  <si>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</si>
  <si>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</si>
  <si>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</si>
  <si>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</si>
  <si>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</si>
  <si>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</si>
  <si>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</si>
  <si>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</si>
  <si>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</si>
  <si>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</si>
  <si>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</si>
  <si>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</si>
  <si>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</si>
  <si>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</si>
  <si>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</si>
  <si>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</si>
  <si>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</si>
  <si>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</si>
  <si>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</si>
  <si>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</si>
  <si>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</si>
  <si>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</si>
  <si>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</si>
  <si>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</si>
  <si>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</si>
  <si>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</si>
  <si>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</si>
  <si>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</si>
  <si>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</si>
  <si>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</si>
  <si>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</si>
  <si>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</si>
  <si>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</si>
  <si>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</si>
  <si>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</si>
  <si>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</si>
  <si>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</si>
  <si>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</si>
  <si>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</si>
  <si>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</si>
  <si>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</si>
  <si>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</si>
  <si>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</si>
  <si>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</si>
  <si>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</si>
  <si>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</si>
  <si>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</si>
  <si>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</si>
  <si>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</si>
  <si>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</si>
  <si>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</si>
  <si>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</si>
  <si>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</si>
  <si>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</si>
  <si>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</si>
  <si>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</si>
  <si>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</si>
  <si>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</si>
  <si>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</si>
  <si>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</si>
  <si>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</si>
  <si>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</si>
  <si>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</si>
  <si>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</si>
  <si>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</si>
  <si>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</si>
  <si>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</si>
  <si>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</si>
  <si>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</si>
  <si>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</si>
  <si>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</si>
  <si>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</si>
  <si>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</si>
  <si>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</si>
  <si>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</si>
  <si>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</si>
  <si>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</si>
  <si>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</si>
  <si>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</si>
  <si>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</si>
  <si>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</si>
  <si>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</si>
  <si>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</si>
  <si>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</si>
  <si>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</si>
  <si>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</si>
  <si>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</si>
  <si>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</si>
  <si>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</si>
  <si>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</si>
  <si>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</si>
  <si>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</si>
  <si>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</si>
  <si>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</si>
  <si>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</si>
  <si>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</si>
  <si>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</si>
  <si>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</si>
  <si>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</si>
  <si>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</si>
  <si>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</si>
  <si>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</si>
  <si>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</si>
  <si>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</si>
  <si>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</si>
  <si>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</si>
  <si>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</si>
  <si>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</si>
  <si>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</si>
  <si>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</si>
  <si>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</si>
  <si>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</si>
  <si>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</si>
  <si>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</si>
  <si>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</si>
  <si>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</si>
  <si>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</si>
  <si>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</si>
  <si>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</si>
  <si>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</si>
  <si>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</si>
  <si>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</si>
  <si>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</si>
  <si>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</si>
  <si>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</si>
  <si>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</si>
  <si>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</si>
  <si>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</si>
  <si>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</si>
  <si>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</si>
  <si>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</si>
  <si>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</si>
  <si>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</si>
  <si>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</si>
  <si>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</si>
  <si>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</si>
  <si>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</si>
  <si>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</si>
  <si>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</si>
  <si>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</si>
  <si>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</si>
  <si>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</si>
  <si>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</si>
  <si>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</si>
  <si>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</si>
  <si>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</si>
  <si>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</si>
  <si>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</si>
  <si>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</si>
  <si>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</si>
  <si>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</si>
  <si>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</si>
  <si>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</si>
  <si>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</si>
  <si>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</si>
  <si>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</si>
  <si>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</si>
  <si>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</si>
  <si>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</si>
  <si>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</si>
  <si>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</si>
  <si>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</si>
  <si>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</si>
  <si>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</si>
  <si>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</si>
  <si>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</si>
  <si>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</si>
  <si>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</si>
  <si>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</si>
  <si>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</si>
  <si>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</si>
  <si>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</si>
  <si>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</si>
  <si>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</si>
  <si>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</si>
  <si>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</si>
  <si>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</si>
  <si>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</si>
  <si>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</si>
  <si>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</si>
  <si>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</si>
  <si>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</si>
  <si>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</si>
  <si>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</si>
  <si>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</si>
  <si>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</si>
  <si>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</si>
  <si>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</si>
  <si>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</si>
  <si>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</si>
  <si>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</si>
  <si>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</si>
  <si>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</si>
  <si>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</si>
  <si>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</si>
  <si>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</si>
  <si>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</si>
  <si>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</si>
  <si>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</si>
  <si>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</si>
  <si>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</si>
  <si>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</si>
  <si>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</si>
  <si>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</si>
  <si>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</si>
  <si>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</si>
  <si>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</si>
  <si>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</si>
  <si>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</si>
  <si>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</si>
  <si>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</si>
  <si>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</si>
  <si>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</si>
  <si>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</si>
  <si>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</si>
  <si>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</si>
  <si>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</si>
  <si>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</si>
  <si>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</si>
  <si>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</si>
  <si>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</si>
  <si>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</si>
  <si>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</si>
  <si>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</si>
  <si>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</si>
  <si>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</si>
  <si>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</si>
  <si>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</si>
  <si>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</si>
  <si>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</si>
  <si>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</si>
  <si>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</si>
  <si>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</si>
  <si>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</si>
  <si>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</si>
  <si>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</si>
  <si>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</si>
  <si>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</si>
  <si>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</si>
  <si>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</si>
  <si>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</si>
  <si>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</si>
  <si>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</si>
  <si>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</si>
  <si>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</si>
  <si>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</si>
  <si>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</si>
  <si>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</si>
  <si>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</si>
  <si>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</si>
  <si>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</si>
  <si>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</si>
  <si>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</si>
  <si>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</si>
  <si>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</si>
  <si>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</si>
  <si>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</si>
  <si>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</si>
  <si>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</si>
  <si>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</si>
  <si>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</si>
  <si>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</si>
  <si>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</si>
  <si>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</si>
  <si>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</si>
  <si>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</si>
  <si>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</si>
  <si>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</si>
  <si>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</si>
  <si>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</si>
  <si>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</si>
  <si>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</si>
  <si>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</si>
  <si>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</si>
  <si>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</si>
  <si>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</si>
  <si>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</si>
  <si>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</si>
  <si>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</si>
  <si>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</si>
  <si>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</si>
  <si>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</si>
  <si>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</si>
  <si>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</si>
  <si>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</si>
  <si>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</si>
  <si>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</si>
  <si>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</si>
  <si>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</si>
  <si>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</si>
  <si>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</si>
  <si>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</si>
  <si>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</si>
  <si>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</si>
  <si>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</si>
  <si>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</si>
  <si>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</si>
  <si>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</si>
  <si>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</si>
  <si>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</si>
  <si>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</si>
  <si>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</si>
  <si>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</si>
  <si>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</si>
  <si>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</si>
  <si>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</si>
  <si>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</si>
  <si>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</si>
  <si>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</si>
  <si>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</si>
  <si>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</si>
  <si>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</si>
  <si>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</si>
  <si>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</si>
  <si>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</si>
  <si>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</si>
  <si>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</si>
  <si>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</si>
  <si>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</si>
  <si>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</si>
  <si>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</si>
  <si>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</si>
  <si>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</si>
  <si>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</si>
  <si>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</si>
  <si>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</si>
  <si>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</si>
  <si>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</si>
  <si>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</si>
  <si>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</si>
  <si>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</si>
  <si>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</si>
  <si>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</si>
  <si>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</si>
  <si>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</si>
  <si>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</si>
  <si>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</si>
  <si>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</si>
  <si>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</si>
  <si>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</si>
  <si>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</si>
  <si>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</si>
  <si>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</si>
  <si>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</si>
  <si>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</si>
  <si>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</si>
  <si>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</si>
  <si>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</si>
  <si>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</si>
  <si>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</si>
  <si>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</si>
  <si>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</si>
  <si>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</si>
  <si>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</si>
  <si>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</si>
  <si>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</si>
  <si>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</si>
  <si>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</si>
  <si>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</si>
  <si>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</si>
  <si>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</si>
  <si>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</si>
  <si>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</si>
  <si>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</si>
  <si>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</si>
  <si>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</si>
  <si>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</si>
  <si>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</si>
  <si>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</si>
  <si>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</si>
  <si>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</si>
  <si>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</si>
  <si>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</si>
  <si>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</si>
  <si>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</si>
  <si>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</si>
  <si>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</si>
  <si>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</si>
  <si>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</si>
  <si>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</si>
  <si>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</si>
  <si>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30577</t>
  </si>
  <si>
    <t>529900DUWS1DGNEK4C68</t>
  </si>
  <si>
    <t>Valamar Riviera d.d.</t>
  </si>
  <si>
    <t>Poreč</t>
  </si>
  <si>
    <t>Stancija Kaligari 1</t>
  </si>
  <si>
    <t>uprava@riviera.hr</t>
  </si>
  <si>
    <t>www.valamar-riviera.com</t>
  </si>
  <si>
    <t>Sopta Anka</t>
  </si>
  <si>
    <t>052 408 188</t>
  </si>
  <si>
    <t>anka.sopta@riviera.hr</t>
  </si>
  <si>
    <t>Obveznik: Valamar Riviera d.d.</t>
  </si>
  <si>
    <t>DRUŠTVO</t>
  </si>
  <si>
    <t>AOP oznaka</t>
  </si>
  <si>
    <t>Objašnjenje</t>
  </si>
  <si>
    <t>POSLOVNI PRIHODI (AOP 126+127+128+129+130)</t>
  </si>
  <si>
    <t>125</t>
  </si>
  <si>
    <t xml:space="preserve">  I. Prihodi od prodaje s poduzetnicima unutar grupe i prihodi od prodaje (izvan grupe)</t>
  </si>
  <si>
    <t>126+127</t>
  </si>
  <si>
    <t xml:space="preserve">  II. Prihodi na temelju upotrebe vlastitih proizvoda, roba i usluga, ostali poslovni prihodi s poduzetnicima unutar grupe te ostali poslovni prihodi (izvan grupe)</t>
  </si>
  <si>
    <t>128+129+130</t>
  </si>
  <si>
    <t>POSLOVNI RASHODI (AOP 133+137+141+142+143+146+153)</t>
  </si>
  <si>
    <t>131</t>
  </si>
  <si>
    <t xml:space="preserve">  I. Materijalni troškovi</t>
  </si>
  <si>
    <t>133</t>
  </si>
  <si>
    <t xml:space="preserve">  II. Troškovi osoblja</t>
  </si>
  <si>
    <t>137</t>
  </si>
  <si>
    <t xml:space="preserve">  III. Amortizacija</t>
  </si>
  <si>
    <t>141</t>
  </si>
  <si>
    <t xml:space="preserve">  IV. Ostali troškovi</t>
  </si>
  <si>
    <t>142</t>
  </si>
  <si>
    <t xml:space="preserve">  V. Vrijednosna usklađenja</t>
  </si>
  <si>
    <t>143</t>
  </si>
  <si>
    <t xml:space="preserve">  VI. Rezerviranja</t>
  </si>
  <si>
    <t>146</t>
  </si>
  <si>
    <t xml:space="preserve">  VIII. Ostali poslovni rashodi</t>
  </si>
  <si>
    <t>153</t>
  </si>
  <si>
    <t>FINANCIJSKI PRIHODI</t>
  </si>
  <si>
    <t>154</t>
  </si>
  <si>
    <t>FINANCIJSKI RASHODI</t>
  </si>
  <si>
    <t>165</t>
  </si>
  <si>
    <t>UKUPNI PRIHODI (AOP 125+154)</t>
  </si>
  <si>
    <t>177</t>
  </si>
  <si>
    <t>UKUPNI RASHODI (AOP 131+165)</t>
  </si>
  <si>
    <t>178</t>
  </si>
  <si>
    <t>DOBIT ILI GUBITAK PRIJE OPOREZIVANJA (AOP 177-178)</t>
  </si>
  <si>
    <t>179</t>
  </si>
  <si>
    <t>POREZ NA DOBIT</t>
  </si>
  <si>
    <t>182</t>
  </si>
  <si>
    <t>DOBIT RAZDOBLJA (AOP 179-182)</t>
  </si>
  <si>
    <t>184</t>
  </si>
  <si>
    <t xml:space="preserve">Razlika </t>
  </si>
  <si>
    <t>TFI-POD Kumulativ
objavljeno</t>
  </si>
  <si>
    <t>TFI-POD Kumulativ
reklasificirano</t>
  </si>
  <si>
    <t>BILJEŠKA 1 – OPĆI PODACI</t>
  </si>
  <si>
    <t>Valamar Riviera d.d., Poreč („Društvo“) osnovano je i registrirano u skladu sa zakonima Republike Hrvatske. Osnovna djelatnost Društva je pružanje usluga smještaja u hotelima, turističkim naseljima i kampovima, pripremanje hrane i pružanje usluga prehrane te pripremanje i usluživanje pića i napitaka. Sjedište Društva nalazi se u Poreču, Stancija Kaligari 1.</t>
  </si>
  <si>
    <t>BILJEŠKA 2 – ZNAČAJNE RAČUNOVODSTVENE POLITIKE</t>
  </si>
  <si>
    <t>2.1  Osnove sastavljanja</t>
  </si>
  <si>
    <t>Potpore koje se odnose na otpis obveze koje su prikazane u računu dobiti i gubitka prethodne godine iskazuju se kao prihodi.</t>
  </si>
  <si>
    <t>BILJEŠKA 3 – DUGOTRAJNA MATERIJALNA I NEMATERIJALNA IMOVINA</t>
  </si>
  <si>
    <t>BILJEŠKA 4 – PROCJENA FER VRIJEDNOSTI</t>
  </si>
  <si>
    <t>Fer vrijednost financijskih instrumenata kojima se trguje na aktivnim tržištima temelji se na kotiranim tržišnim cijenama na dan izvještavanja. Kotirana tržišna cijena koja se koristi za utvrđivanje fer vrijednosti financijske imovine predstavlja tekuću cijenu ponude. Fer vrijednost financijskih instrumenata kojima se ne trguje na aktivnom tržištu određena je uporabom tehnika procjena vrijednosti. Društvo koristi razne metode i utvrđuju pretpostavke koje se temelje na tržišnim uvjetima na dan izvještavanja.</t>
  </si>
  <si>
    <t>Knjigovodstvena vrijednost potraživanja od kupaca umanjena za ispravak vrijednosti i obveza prema dobavljačima uglavnom odgovara njihovoj fer vrijednosti.</t>
  </si>
  <si>
    <t>Za dugoročni dug koriste se tržišne cijene za slične instrumente na aktivnom tržištu. Za potrebe objavljivanja, fer vrijednost financijskih obveza procjenjuje se diskontiranjem budućih ugovornih novčanih tokova po tekućoj tržišnoj kamatnoj stopi koja je dostupna Društvu za slične financijske instrumente.</t>
  </si>
  <si>
    <t>Hijerarhija fer vrijednosti</t>
  </si>
  <si>
    <t>MSFI 13 utvrđuje hijerarhiju tehnika procjene vrijednosti na temelju vidljivosti ili nevidljivosti inputa. Vidljivi inputi odražavaju tržišne podatke iz neovisnih izvora, dok nevidljivi inputi odražavaju tržišne pretpostavke Društva. Ove dvije vrste inputa stvaraju sljedeću hijerarhiju fer vrijednosti:</t>
  </si>
  <si>
    <r>
      <t>·</t>
    </r>
    <r>
      <rPr>
        <sz val="7"/>
        <color rgb="FF000000"/>
        <rFont val="Times New Roman"/>
        <family val="1"/>
        <charset val="238"/>
      </rPr>
      <t xml:space="preserve">         </t>
    </r>
    <r>
      <rPr>
        <sz val="9"/>
        <color rgb="FF000000"/>
        <rFont val="Arial"/>
        <family val="2"/>
        <charset val="238"/>
      </rPr>
      <t>Razina 1 – Kotirane cijene (nekorigirane) na aktivnim tržištima za identičnu imovinu ili obveze.</t>
    </r>
  </si>
  <si>
    <r>
      <t>·</t>
    </r>
    <r>
      <rPr>
        <sz val="7"/>
        <color rgb="FF000000"/>
        <rFont val="Times New Roman"/>
        <family val="1"/>
        <charset val="238"/>
      </rPr>
      <t xml:space="preserve">         </t>
    </r>
    <r>
      <rPr>
        <sz val="9"/>
        <color rgb="FF000000"/>
        <rFont val="Arial"/>
        <family val="2"/>
        <charset val="238"/>
      </rPr>
      <t>Razina 2 – Inputi koji ne predstavljaju kotirane cijene uključene u razinu 1, a radi se o vidljivim inputima za imovinu ili obvezu, bilo izravno (kao cijene) ili neizravno (izvedeni iz cijena).</t>
    </r>
  </si>
  <si>
    <r>
      <t>·</t>
    </r>
    <r>
      <rPr>
        <sz val="7"/>
        <color rgb="FF000000"/>
        <rFont val="Times New Roman"/>
        <family val="1"/>
        <charset val="238"/>
      </rPr>
      <t xml:space="preserve">         </t>
    </r>
    <r>
      <rPr>
        <sz val="9"/>
        <color rgb="FF000000"/>
        <rFont val="Arial"/>
        <family val="2"/>
        <charset val="238"/>
      </rPr>
      <t>Razina 3 – Inputi za imovinu ili obvezu koji se ne temelje na vidljivim tržišnim podacima (nevidljivi inputi).</t>
    </r>
  </si>
  <si>
    <t xml:space="preserve">Sljedeća tabela prikazuje imovinu i obveze mjerene po fer vrijednosti na dan: </t>
  </si>
  <si>
    <t>(u tisućama kuna)</t>
  </si>
  <si>
    <t>Razina 1</t>
  </si>
  <si>
    <t>Razina 2</t>
  </si>
  <si>
    <t>Razina 3</t>
  </si>
  <si>
    <t>Ukupno</t>
  </si>
  <si>
    <t>Stanje 31. prosinca 2019.</t>
  </si>
  <si>
    <t>Imovina iskazana po fer vrijednosti</t>
  </si>
  <si>
    <t>Financijska imovina - vlasničke vrijednosnice</t>
  </si>
  <si>
    <t>-</t>
  </si>
  <si>
    <t>Derivativni financijski instrumenti</t>
  </si>
  <si>
    <t>Ukupno imovina iskazana po fer vrijednosti</t>
  </si>
  <si>
    <t>Obveze iskazane po fer vrijednosti</t>
  </si>
  <si>
    <t>Ukupno obveze iskazane po fer vrijednosti</t>
  </si>
  <si>
    <t>BILJEŠKA 5 – POREZ NA DOBIT</t>
  </si>
  <si>
    <t xml:space="preserve">Porez na dobit obuhvaća: </t>
  </si>
  <si>
    <t>Tekući porez</t>
  </si>
  <si>
    <t xml:space="preserve">Odgođeni porez </t>
  </si>
  <si>
    <t>Porezni (prihod)/rashod</t>
  </si>
  <si>
    <t>BILJEŠKA 6 – POTENCIJALNE I PREUZETE OBVEZE</t>
  </si>
  <si>
    <t>BILJEŠKA 7 – TRANSAKCIJE S POVEZANIM STRANKAMA</t>
  </si>
  <si>
    <t>Transakcije s povezanim strankama su kako slijedi:</t>
  </si>
  <si>
    <t>Prodaja dobara i usluga</t>
  </si>
  <si>
    <t xml:space="preserve">Ovisna društva </t>
  </si>
  <si>
    <t>Ostale stranke povezane s vlasnicima i nadzornim tijelima</t>
  </si>
  <si>
    <t>Društva povezana sudjelujućim interesom</t>
  </si>
  <si>
    <t>Kupovina usluga</t>
  </si>
  <si>
    <t>Ovisna društva</t>
  </si>
  <si>
    <t>Prihod od dividendi</t>
  </si>
  <si>
    <t>Kupci i ostala potraživanja</t>
  </si>
  <si>
    <t>Ostala potraživanja</t>
  </si>
  <si>
    <t>Dobavljači i ostale obveze</t>
  </si>
  <si>
    <t>Dani krediti</t>
  </si>
  <si>
    <t>Porez na dobit tijekom razdoblja u 2020. godini Društvo računa korištenjem porezne stope koja bi bila primjenjiva na očekivanu ukupnu godišnju zaradu, sukladno MRS-u 34.</t>
  </si>
  <si>
    <t>2.2 Vremenska neograničenost poslovanja</t>
  </si>
  <si>
    <t>2.3 Ključne računovodstvene procjene</t>
  </si>
  <si>
    <t>2.4  Značajne računovodstvene politike</t>
  </si>
  <si>
    <t> 30.09.2020</t>
  </si>
  <si>
    <t>stanje na dan 30.09.2020</t>
  </si>
  <si>
    <t>u razdoblju 01.01.2020 do 30.09.2020</t>
  </si>
  <si>
    <t>TFI-POD RAČUN DOBITI I GUBITKA
u razdoblju od 1.1.2019. do 30.9.2019.
(u tisućama kuna)</t>
  </si>
  <si>
    <t>BILJEŠKE UZ FINANCIJSKE IZVJEŠTAJE - TFI
(sastavljaju se za tromjesečna izvještajna razdoblja)
Naziv izdavatelja:   Valamar Riviera d.d.
OIB:   36201212847
Izvještajno razdoblje: 01.01.2020. do 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Detaljnije informacije o poslovnim rezultatima i događajima koji su značajni za razumijevanje promjena u financijskim izvještajima dostupne su u objavljenom PDF dokumentu "Rezultati poslovanja 1.1.2020. – 30.9.2020." koji je istovremeno s ovim dokumentom objavljen na internetskim stranicama HANFA-e, Zagrebačke burze i Izdavatelja te u bilješkama u nastavku.
Društvo Valamar Riviera d.d. u nastavku predstavlja tablicu usporedbe stavki TFI POD financijskih izvještaja sukladno neto metodologiji za 2019. godinu.</t>
  </si>
  <si>
    <t>HRK 5.472 tis. predstavlja reklasificiran dio stavke "Ostali troškovi" (AOP 142) u stavku "Materijalni troškovi" (AOP 133).</t>
  </si>
  <si>
    <t>HRK 8.820 tis. predstavlja iskazivanje sukladno neto metodologiji stavki "Tečajne razlike i ostali financijski prihodi" (AOP 162; HRK 6.140 tis.) te"Nerealizirani dobici (prihodi) od financijske imovine" (AOP 163; HRK 3.358 tis.).
HRK 678 tis. koja predstavlja reklasificiran dio stavke "Nerealizirani dobici (prihodi) od financijske imovine" (AOP 163) u stavku "Ostali financijski prihodi" (AOP 164).
Napomena: Prethodno iskazano sukladno bruto metodologiji s protustavkama Tečajne razlike i drugi rashodi" (AOP 169) te "Nerealizirani gubici (rashodi) od financijske imovine" (AOP 170).</t>
  </si>
  <si>
    <t>HRK 8.820 tis. predstavlja iskazivanje sukladno neto metodologiji stavki "Tečajne razlike i drugi rashodi" (AOP 169; HRK 6.140 tis.), "Nerealizirani gubici (rashodi) od financijske imovine" (AOP 170; HRK 2.680 tis.).
Napomena: Prethodno iskazano sukladno bruto metodologiji s protustavkama "Tečajne razlike i ostali financijski prihodi" (AOP 162) te "Nerealizirani dobici (prihodi) od financijske imovine" (AOP 163).</t>
  </si>
  <si>
    <t>HRK 8.830 tis. predstavlja iskazivanje pojedinih stavki sukladno neto metodologiji (ranije detaljnije pojašnjeno).</t>
  </si>
  <si>
    <t>Rekapitulacija usklada TFI-POD Računa dobiti i gubitka za treće tromjesečje 2019. godine</t>
  </si>
  <si>
    <t xml:space="preserve">HRK 10 tis. predstavlja iskazivanje prihoda/rashoda od prodaje imovine sadržanih u stavci "Ostali poslovni prihodi (izvan grupe)" (AOP 130) sukladno neto metodologiji.
Napomena: Prethodno iskazano sukladno bruto metodologiji s protustavkom "Ostali poslovni rashodi" (AOP 153). </t>
  </si>
  <si>
    <t>HRK 10 tis. predstavlja iskazivanje prihoda/rashoda od prodaje imovine sadržanih u stavci "Ostali poslovni rashodi" (AOP 153) sukladno neto metodologiji.
Napomena: Prethodno iskazano sukladno bruto metodologiji s protustavkom "Ostali poslovni prihodi (izvan grupe)" (AOP 130).</t>
  </si>
  <si>
    <t>Nekonsolidirani financijski izvještaji za devetomjesečno razdoblje nisu revidirani.</t>
  </si>
  <si>
    <t>Devetomjesečni financijski izvještaji Društva sastavljeni su po načelu neograničenog vremena poslovanja.</t>
  </si>
  <si>
    <t>Uz državne potpore povezane s dobiti za koje je prethodno definirana politika prezentiranja, Društvo je primatelj i određenih potpora povezanih s imovinom. Društvo je odabralo prezentaciju potpora povezanih s imovinom, kao odgođeni prihod koji se priznaje u dobit ili gubitak sustavno tijekom korisnog vijeka uporabe imovine, sukladno MRS-u 20. Ovaj pristup primjenjuje se konzistentno na sve slične primljene državne potpore povezane s imovinom.</t>
  </si>
  <si>
    <t>Stanje 30. rujna 2020.</t>
  </si>
  <si>
    <t>Ugovorene buduće obveze Društva za investicije u turističke objekte na dan 30. rujna 2020. godine iznose 510.030 tisuća kuna.</t>
  </si>
  <si>
    <t>Siječanj - Rujan 2020.</t>
  </si>
  <si>
    <t>Siječanj - Rujan 2019.</t>
  </si>
  <si>
    <r>
      <t xml:space="preserve">Nekonsolidirani financijski izvještaji Društva za devetomjesečno razdoblje završeno 30. rujna 2020. sastavljeni su sukladno Međunarodnom računovodstvenom standardu (MRS) 34 – </t>
    </r>
    <r>
      <rPr>
        <i/>
        <sz val="9"/>
        <color rgb="FF000000"/>
        <rFont val="Arial"/>
        <family val="2"/>
        <charset val="238"/>
      </rPr>
      <t>Financijsko izvještavanje tijekom godine</t>
    </r>
    <r>
      <rPr>
        <sz val="9"/>
        <color rgb="FF000000"/>
        <rFont val="Arial"/>
        <family val="2"/>
        <charset val="238"/>
      </rPr>
      <t>. Nekonsolidirani izvještaji za devetomjesečno razdoblje ne uključuju sve informacije i objave koje su obavezne za godišnje nekonsolidirane financijske izvještaje te ih se treba promatrati zajedno s godišnjim nekonsolidiranim financijskim izvještajima Društva na 31. prosinca 2019. godine koja su dostupna na internetskim stranicama HANFA-e, Zagrebačke burze i Društva.</t>
    </r>
  </si>
  <si>
    <t>BILJEŠKE UZ FINANCIJSKE IZVJEŠTAJE ZA DEVETOMJESEČNO RAZDOBLJE KOJE ZAVRŠAVA 30. RUJNA 2020. GODINE</t>
  </si>
  <si>
    <t>Nekonsolidirani financijski izvještaji za devetomjesečno razdoblje pripremljeni su na temelju istih računovodstvenih politika, prikaza i metoda izračuna koji su se koristili prilikom pripreme godišnjih nekonsolidiranih financijskih izvještaja Društva na 31. prosinca 2019. godine, osim u dijelu kako je navedeno u nastavku.</t>
  </si>
  <si>
    <t xml:space="preserve">Prema Međunarodnom računovodstvenom standardu 20 – Državne potpore („MRS 20“), državne potpore priznaju se kada postoji razumno uvjerenje da će potpora biti primljena te da će se ispuniti svi uvjeti koji su vezani uz potpore. Zbog novonastalih okolnosti uzrokovanih pojavom pandemije COVID-19 Republika Hrvatska je donijela paket mjera za industrije koje su izrazito pogođene pandemijom, među kojima je i davanje državnih potpora u obliku uplata i/ili smanjenja obveze. Društvo je primatelj određenih državnih potpora kroz navedeni paket mjera u značajnim iznosima. Shodno tome, usvojena je računovodstvena politika za prikazivanje državnih potpora sukladno MRS-u 20. </t>
  </si>
  <si>
    <t>Društvo je odabralo prezentaciju državnih potpora povezanih s dobiti kao odbitnu stavku iskaznih povezanih rashoda u istom razdoblju. Ovaj pristup primjenjuje se konzistentno na sve slične državne potpore. Ukupne potpore zbog utjecaja pandemije primljenih tijekom devetomjesečnog razdoblja završenog 30. rujna 2020. godine iznose za Društvo 89.900 tisuća kuna.</t>
  </si>
  <si>
    <t>Tijekom devetomjesečnog razdoblja završenog 30. rujna 2020. godine, Društvo je nabavilo imovinu u iznosu 422.747 tisuća kuna, a prodalo imovinu s knjigovodstvenom vrijednošću 1.541 tisuća kuna, što je rezultiralo dobitkom od prodaje u iznosu 1.966 tisuća kuna.</t>
  </si>
  <si>
    <r>
      <t xml:space="preserve">Nekonsolidirane izvještaje za devetomjesečno razdoblje završeno 30. rujna 2020. godine odobrila je Uprava u Poreču </t>
    </r>
    <r>
      <rPr>
        <sz val="9"/>
        <color theme="1"/>
        <rFont val="Arial"/>
        <family val="2"/>
        <charset val="238"/>
      </rPr>
      <t xml:space="preserve">28. listopada 2020. godine. </t>
    </r>
  </si>
  <si>
    <r>
      <t xml:space="preserve">Prilikom izrade financijskih izvještaja za devetomjesečno razdoblje završeno 30. rujna 2020. godine nije bilo promjena u ključnim računovodstvenim procjenama u odnosu na procjene korištene prilikom izrade godišnjih financijskih izvještaja na dan 31. prosinca 2019. godine. </t>
    </r>
    <r>
      <rPr>
        <sz val="9"/>
        <color theme="1"/>
        <rFont val="Arial"/>
        <family val="2"/>
        <charset val="238"/>
      </rPr>
      <t>Društvo će po okončanju turističke sezone, a do kraja poslovne godine, napraviti procjenu postoje li indikacije umanjenja vrijednosti dugotrajne materijalne i nematerijalne imovine.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</si>
</sst>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Black]\(#,##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theme="1"/>
      <name val="Arial"/>
      <family val="2"/>
      <charset val="238"/>
    </font>
    <font>
      <sz val="9"/>
      <color theme="1"/>
      <name val="Arial"/>
      <family val="2"/>
      <charset val="238"/>
    </font>
    <font>
      <sz val="9"/>
      <color rgb="FFFF000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b/>
      <sz val="9"/>
      <color rgb="FF333399"/>
      <name val="Arial"/>
      <family val="2"/>
      <charset val="238"/>
    </font>
    <font>
      <sz val="9"/>
      <color rgb="FF333399"/>
      <name val="Arial"/>
      <family val="2"/>
      <charset val="238"/>
    </font>
    <font>
      <b/>
      <sz val="12"/>
      <color rgb="FF002060"/>
      <name val="Arial"/>
      <family val="2"/>
      <charset val="238"/>
    </font>
    <font>
      <b/>
      <sz val="10"/>
      <color rgb="FF1563A8"/>
      <name val="Arial"/>
      <family val="2"/>
      <charset val="238"/>
    </font>
    <font>
      <sz val="12"/>
      <color rgb="FFFFFFFF"/>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sz val="9"/>
      <color rgb="FF000000"/>
      <name val="Symbol"/>
      <family val="1"/>
      <charset val="2"/>
    </font>
    <font>
      <sz val="7"/>
      <color rgb="FF000000"/>
      <name val="Times New Roman"/>
      <family val="1"/>
      <charset val="238"/>
    </font>
    <font>
      <b/>
      <sz val="8"/>
      <color rgb="FF000000"/>
      <name val="Arial"/>
      <family val="2"/>
      <charset val="238"/>
    </font>
    <font>
      <i/>
      <sz val="8"/>
      <color rgb="FF000000"/>
      <name val="Arial"/>
      <family val="2"/>
      <charset val="238"/>
    </font>
    <font>
      <sz val="8"/>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s>
  <borders count="7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theme="1"/>
      </bottom>
      <diagonal/>
    </border>
    <border>
      <left style="medium">
        <color theme="1"/>
      </left>
      <right/>
      <top style="medium">
        <color theme="1"/>
      </top>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medium">
        <color theme="1"/>
      </left>
      <right/>
      <top/>
      <bottom/>
      <diagonal/>
    </border>
    <border>
      <left/>
      <right style="thin">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medium">
        <color theme="1"/>
      </left>
      <right/>
      <top style="thin">
        <color theme="0" tint="-0.34998626667073579"/>
      </top>
      <bottom/>
      <diagonal/>
    </border>
    <border>
      <left/>
      <right/>
      <top style="thin">
        <color theme="0" tint="-0.34998626667073579"/>
      </top>
      <bottom/>
      <diagonal/>
    </border>
    <border>
      <left style="thin">
        <color theme="0" tint="-0.34998626667073579"/>
      </left>
      <right/>
      <top style="medium">
        <color theme="1"/>
      </top>
      <bottom style="medium">
        <color theme="0" tint="-0.34998626667073579"/>
      </bottom>
      <diagonal/>
    </border>
    <border>
      <left style="medium">
        <color indexed="64"/>
      </left>
      <right/>
      <top/>
      <bottom/>
      <diagonal/>
    </border>
    <border>
      <left/>
      <right/>
      <top/>
      <bottom style="medium">
        <color rgb="FF099BD4"/>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protection locked="0"/>
    </xf>
    <xf numFmtId="0" fontId="25" fillId="11" borderId="0" xfId="0" applyFont="1" applyFill="1"/>
    <xf numFmtId="49" fontId="34" fillId="11" borderId="0" xfId="0" applyNumberFormat="1" applyFont="1" applyFill="1" applyAlignment="1">
      <alignment horizontal="center" vertical="center"/>
    </xf>
    <xf numFmtId="0" fontId="35" fillId="11" borderId="0" xfId="0" applyFont="1" applyFill="1"/>
    <xf numFmtId="0" fontId="36" fillId="11" borderId="0" xfId="0" applyFont="1" applyFill="1"/>
    <xf numFmtId="0" fontId="0" fillId="11" borderId="0" xfId="0" applyFill="1"/>
    <xf numFmtId="0" fontId="34" fillId="11" borderId="0" xfId="0" applyFont="1" applyFill="1"/>
    <xf numFmtId="0" fontId="37" fillId="11" borderId="48" xfId="0" applyFont="1" applyFill="1" applyBorder="1"/>
    <xf numFmtId="49" fontId="38" fillId="11" borderId="48" xfId="0" applyNumberFormat="1" applyFont="1" applyFill="1" applyBorder="1" applyAlignment="1">
      <alignment horizontal="center" vertical="center"/>
    </xf>
    <xf numFmtId="3" fontId="34" fillId="11" borderId="48" xfId="0" applyNumberFormat="1" applyFont="1" applyFill="1" applyBorder="1" applyAlignment="1">
      <alignment horizontal="center"/>
    </xf>
    <xf numFmtId="3" fontId="39" fillId="11" borderId="48" xfId="0" applyNumberFormat="1" applyFont="1" applyFill="1" applyBorder="1" applyAlignment="1">
      <alignment horizontal="center"/>
    </xf>
    <xf numFmtId="49" fontId="34" fillId="17" borderId="51" xfId="0" applyNumberFormat="1" applyFont="1" applyFill="1" applyBorder="1" applyAlignment="1">
      <alignment horizontal="center" vertical="center"/>
    </xf>
    <xf numFmtId="3" fontId="34" fillId="17" borderId="51" xfId="0" applyNumberFormat="1" applyFont="1" applyFill="1" applyBorder="1" applyAlignment="1">
      <alignment horizontal="center" vertical="center" wrapText="1"/>
    </xf>
    <xf numFmtId="49" fontId="40" fillId="9" borderId="54" xfId="0" applyNumberFormat="1" applyFont="1" applyFill="1" applyBorder="1" applyAlignment="1">
      <alignment horizontal="center" vertical="center"/>
    </xf>
    <xf numFmtId="3" fontId="40" fillId="9" borderId="54" xfId="0" applyNumberFormat="1" applyFont="1" applyFill="1" applyBorder="1" applyAlignment="1">
      <alignment horizontal="right" vertical="center"/>
    </xf>
    <xf numFmtId="0" fontId="41" fillId="9" borderId="55" xfId="0" applyFont="1" applyFill="1" applyBorder="1" applyAlignment="1">
      <alignment horizontal="left" vertical="center"/>
    </xf>
    <xf numFmtId="49" fontId="35" fillId="11" borderId="58" xfId="0" applyNumberFormat="1" applyFont="1" applyFill="1" applyBorder="1" applyAlignment="1">
      <alignment horizontal="center" vertical="center" wrapText="1"/>
    </xf>
    <xf numFmtId="3" fontId="35" fillId="11" borderId="58" xfId="0" applyNumberFormat="1" applyFont="1" applyFill="1" applyBorder="1" applyAlignment="1">
      <alignment horizontal="right" vertical="center"/>
    </xf>
    <xf numFmtId="0" fontId="35" fillId="11" borderId="59" xfId="0" applyFont="1" applyFill="1" applyBorder="1" applyAlignment="1">
      <alignment horizontal="left" vertical="center"/>
    </xf>
    <xf numFmtId="0" fontId="35" fillId="11" borderId="59" xfId="0" applyFont="1" applyFill="1" applyBorder="1" applyAlignment="1">
      <alignment horizontal="left" vertical="center" wrapText="1"/>
    </xf>
    <xf numFmtId="0" fontId="35" fillId="11" borderId="60" xfId="0" applyFont="1" applyFill="1" applyBorder="1" applyAlignment="1">
      <alignment horizontal="left" vertical="center"/>
    </xf>
    <xf numFmtId="49" fontId="34" fillId="11" borderId="61" xfId="0" applyNumberFormat="1" applyFont="1" applyFill="1" applyBorder="1" applyAlignment="1">
      <alignment horizontal="center" vertical="center"/>
    </xf>
    <xf numFmtId="3" fontId="35" fillId="11" borderId="61" xfId="0" applyNumberFormat="1" applyFont="1" applyFill="1" applyBorder="1" applyAlignment="1">
      <alignment horizontal="right" vertical="center"/>
    </xf>
    <xf numFmtId="0" fontId="35" fillId="11" borderId="61" xfId="0" applyFont="1" applyFill="1" applyBorder="1" applyAlignment="1">
      <alignment horizontal="right" vertical="center"/>
    </xf>
    <xf numFmtId="0" fontId="35" fillId="11" borderId="62" xfId="0" applyFont="1" applyFill="1" applyBorder="1" applyAlignment="1">
      <alignment horizontal="left" vertical="center"/>
    </xf>
    <xf numFmtId="49" fontId="40" fillId="9" borderId="58" xfId="0" applyNumberFormat="1" applyFont="1" applyFill="1" applyBorder="1" applyAlignment="1">
      <alignment horizontal="center" vertical="center"/>
    </xf>
    <xf numFmtId="3" fontId="40" fillId="9" borderId="58" xfId="0" applyNumberFormat="1" applyFont="1" applyFill="1" applyBorder="1" applyAlignment="1">
      <alignment horizontal="right" vertical="center"/>
    </xf>
    <xf numFmtId="0" fontId="41" fillId="9" borderId="59" xfId="0" applyFont="1" applyFill="1" applyBorder="1" applyAlignment="1">
      <alignment horizontal="left" vertical="center"/>
    </xf>
    <xf numFmtId="49" fontId="35" fillId="11" borderId="58" xfId="0" applyNumberFormat="1" applyFont="1" applyFill="1" applyBorder="1" applyAlignment="1">
      <alignment horizontal="center" vertical="center"/>
    </xf>
    <xf numFmtId="49" fontId="40" fillId="9" borderId="56" xfId="0" applyNumberFormat="1" applyFont="1" applyFill="1" applyBorder="1" applyAlignment="1">
      <alignment vertical="center"/>
    </xf>
    <xf numFmtId="49" fontId="40" fillId="9" borderId="57" xfId="0" applyNumberFormat="1" applyFont="1" applyFill="1" applyBorder="1" applyAlignment="1">
      <alignment vertical="center"/>
    </xf>
    <xf numFmtId="0" fontId="40" fillId="9" borderId="59" xfId="0" applyFont="1" applyFill="1" applyBorder="1" applyAlignment="1">
      <alignment horizontal="left" vertical="center" wrapText="1"/>
    </xf>
    <xf numFmtId="0" fontId="34" fillId="11" borderId="60" xfId="0" applyFont="1" applyFill="1" applyBorder="1" applyAlignment="1">
      <alignment horizontal="left" vertical="center"/>
    </xf>
    <xf numFmtId="3" fontId="34" fillId="11" borderId="61" xfId="0" applyNumberFormat="1" applyFont="1" applyFill="1" applyBorder="1" applyAlignment="1">
      <alignment horizontal="right" vertical="center"/>
    </xf>
    <xf numFmtId="0" fontId="34" fillId="11" borderId="61" xfId="0" applyFont="1" applyFill="1" applyBorder="1" applyAlignment="1">
      <alignment horizontal="right" vertical="center"/>
    </xf>
    <xf numFmtId="0" fontId="34" fillId="11" borderId="62" xfId="0" applyFont="1" applyFill="1" applyBorder="1" applyAlignment="1">
      <alignment horizontal="left" vertical="center" wrapText="1"/>
    </xf>
    <xf numFmtId="49" fontId="40" fillId="9" borderId="65" xfId="0" applyNumberFormat="1" applyFont="1" applyFill="1" applyBorder="1" applyAlignment="1">
      <alignment horizontal="center" vertical="center"/>
    </xf>
    <xf numFmtId="3" fontId="40" fillId="9" borderId="65" xfId="0" applyNumberFormat="1" applyFont="1" applyFill="1" applyBorder="1" applyAlignment="1">
      <alignment horizontal="right" vertical="center"/>
    </xf>
    <xf numFmtId="0" fontId="41" fillId="9" borderId="66" xfId="0" applyFont="1" applyFill="1" applyBorder="1" applyAlignment="1">
      <alignment horizontal="left" vertical="center"/>
    </xf>
    <xf numFmtId="0" fontId="35" fillId="11" borderId="67" xfId="0" applyFont="1" applyFill="1" applyBorder="1" applyAlignment="1">
      <alignment horizontal="left" vertical="center"/>
    </xf>
    <xf numFmtId="0" fontId="0" fillId="0" borderId="68" xfId="0" applyBorder="1"/>
    <xf numFmtId="0" fontId="34" fillId="11" borderId="0" xfId="0" applyFont="1" applyFill="1" applyAlignment="1"/>
    <xf numFmtId="0" fontId="34" fillId="17" borderId="69" xfId="0" applyFont="1" applyFill="1" applyBorder="1" applyAlignment="1">
      <alignment horizontal="center" vertical="center"/>
    </xf>
    <xf numFmtId="0" fontId="39" fillId="11" borderId="0" xfId="0" applyFont="1" applyFill="1" applyBorder="1" applyAlignment="1">
      <alignment vertical="center"/>
    </xf>
    <xf numFmtId="0" fontId="0" fillId="0" borderId="70" xfId="0" applyBorder="1"/>
    <xf numFmtId="0" fontId="42" fillId="11" borderId="0" xfId="0" applyFont="1" applyFill="1"/>
    <xf numFmtId="0" fontId="2" fillId="11" borderId="0" xfId="0" applyFont="1" applyFill="1"/>
    <xf numFmtId="0" fontId="43" fillId="11" borderId="0" xfId="0" applyFont="1" applyFill="1" applyAlignment="1">
      <alignment horizontal="justify" vertical="center"/>
    </xf>
    <xf numFmtId="0" fontId="44" fillId="11" borderId="0" xfId="0" applyFont="1" applyFill="1" applyAlignment="1">
      <alignment horizontal="justify" vertical="center"/>
    </xf>
    <xf numFmtId="0" fontId="45" fillId="11" borderId="0" xfId="0" applyFont="1" applyFill="1" applyAlignment="1">
      <alignment horizontal="justify" vertical="center"/>
    </xf>
    <xf numFmtId="0" fontId="46" fillId="11" borderId="0" xfId="0" applyFont="1" applyFill="1" applyAlignment="1">
      <alignment horizontal="justify" vertical="center"/>
    </xf>
    <xf numFmtId="0" fontId="5" fillId="11" borderId="0" xfId="0" applyFont="1" applyFill="1" applyAlignment="1">
      <alignment vertical="center"/>
    </xf>
    <xf numFmtId="0" fontId="0" fillId="11" borderId="0" xfId="0" applyFill="1" applyAlignment="1">
      <alignment wrapText="1"/>
    </xf>
    <xf numFmtId="0" fontId="47" fillId="11" borderId="0" xfId="0" applyFont="1" applyFill="1" applyAlignment="1">
      <alignment horizontal="justify" vertical="center" wrapText="1"/>
    </xf>
    <xf numFmtId="0" fontId="50" fillId="11" borderId="0" xfId="0" applyFont="1" applyFill="1" applyAlignment="1">
      <alignment vertical="center"/>
    </xf>
    <xf numFmtId="0" fontId="51" fillId="11" borderId="72" xfId="0" applyFont="1" applyFill="1" applyBorder="1" applyAlignment="1">
      <alignment vertical="center" wrapText="1"/>
    </xf>
    <xf numFmtId="0" fontId="50" fillId="11" borderId="72" xfId="0" applyFont="1" applyFill="1" applyBorder="1" applyAlignment="1">
      <alignment horizontal="right" vertical="center" wrapText="1"/>
    </xf>
    <xf numFmtId="0" fontId="52" fillId="11" borderId="0" xfId="0" applyFont="1" applyFill="1" applyAlignment="1">
      <alignment vertical="center"/>
    </xf>
    <xf numFmtId="0" fontId="50" fillId="11" borderId="0" xfId="0" applyFont="1" applyFill="1" applyAlignment="1">
      <alignment vertical="center" wrapText="1"/>
    </xf>
    <xf numFmtId="0" fontId="52" fillId="11" borderId="0" xfId="0" applyFont="1" applyFill="1" applyAlignment="1">
      <alignment horizontal="right" vertical="center" wrapText="1"/>
    </xf>
    <xf numFmtId="0" fontId="50" fillId="11" borderId="0" xfId="0" applyFont="1" applyFill="1" applyAlignment="1">
      <alignment horizontal="right" vertical="center" wrapText="1"/>
    </xf>
    <xf numFmtId="0" fontId="52" fillId="18" borderId="0" xfId="0" applyFont="1" applyFill="1" applyAlignment="1">
      <alignment horizontal="right" vertical="center" wrapText="1"/>
    </xf>
    <xf numFmtId="0" fontId="52" fillId="18" borderId="71" xfId="0" applyFont="1" applyFill="1" applyBorder="1" applyAlignment="1">
      <alignment horizontal="right" vertical="center" wrapText="1"/>
    </xf>
    <xf numFmtId="3" fontId="52" fillId="18" borderId="71" xfId="0" applyNumberFormat="1" applyFont="1" applyFill="1" applyBorder="1" applyAlignment="1">
      <alignment horizontal="right" vertical="center" wrapText="1"/>
    </xf>
    <xf numFmtId="3" fontId="50" fillId="11" borderId="72" xfId="0" applyNumberFormat="1" applyFont="1" applyFill="1" applyBorder="1" applyAlignment="1">
      <alignment horizontal="right" vertical="center" wrapText="1"/>
    </xf>
    <xf numFmtId="0" fontId="52" fillId="11" borderId="0" xfId="0" applyFont="1" applyFill="1" applyAlignment="1">
      <alignment vertical="center" wrapText="1"/>
    </xf>
    <xf numFmtId="0" fontId="50" fillId="11" borderId="73" xfId="0" applyFont="1" applyFill="1" applyBorder="1" applyAlignment="1">
      <alignment horizontal="center" vertical="center" wrapText="1"/>
    </xf>
    <xf numFmtId="0" fontId="50" fillId="11" borderId="73" xfId="0" applyFont="1" applyFill="1" applyBorder="1" applyAlignment="1">
      <alignment horizontal="right" vertical="center" wrapText="1"/>
    </xf>
    <xf numFmtId="0" fontId="52" fillId="18" borderId="74" xfId="0" applyFont="1" applyFill="1" applyBorder="1" applyAlignment="1">
      <alignment horizontal="right" vertical="center" wrapText="1"/>
    </xf>
    <xf numFmtId="166" fontId="50" fillId="18" borderId="73" xfId="0" applyNumberFormat="1" applyFont="1" applyFill="1" applyBorder="1" applyAlignment="1">
      <alignment horizontal="right" vertical="center" wrapText="1"/>
    </xf>
    <xf numFmtId="0" fontId="50" fillId="11" borderId="73" xfId="0" applyFont="1" applyFill="1" applyBorder="1" applyAlignment="1">
      <alignment vertical="center" wrapText="1"/>
    </xf>
    <xf numFmtId="0" fontId="50" fillId="11" borderId="0" xfId="0" applyFont="1" applyFill="1" applyBorder="1" applyAlignment="1">
      <alignment vertical="center" wrapText="1"/>
    </xf>
    <xf numFmtId="0" fontId="50" fillId="11" borderId="71" xfId="0" applyFont="1" applyFill="1" applyBorder="1" applyAlignment="1">
      <alignment horizontal="justify" vertical="center"/>
    </xf>
    <xf numFmtId="0" fontId="52" fillId="11" borderId="71" xfId="0" applyFont="1" applyFill="1" applyBorder="1" applyAlignment="1">
      <alignment vertical="center"/>
    </xf>
    <xf numFmtId="3" fontId="52" fillId="18" borderId="0" xfId="0" applyNumberFormat="1" applyFont="1" applyFill="1" applyAlignment="1">
      <alignment horizontal="right" vertical="center" wrapText="1"/>
    </xf>
    <xf numFmtId="0" fontId="52" fillId="11" borderId="73" xfId="0" applyFont="1" applyFill="1" applyBorder="1" applyAlignment="1">
      <alignment horizontal="right" vertical="center" wrapText="1"/>
    </xf>
    <xf numFmtId="3" fontId="50" fillId="18" borderId="0" xfId="0" applyNumberFormat="1" applyFont="1" applyFill="1" applyAlignment="1">
      <alignment horizontal="right" vertical="center" wrapText="1"/>
    </xf>
    <xf numFmtId="0" fontId="50" fillId="18" borderId="0" xfId="0" applyFont="1" applyFill="1" applyAlignment="1">
      <alignment horizontal="right" vertical="center" wrapText="1"/>
    </xf>
    <xf numFmtId="3" fontId="5" fillId="0" borderId="75" xfId="0" applyNumberFormat="1" applyFont="1" applyFill="1" applyBorder="1" applyAlignment="1" applyProtection="1">
      <alignment horizontal="right" vertical="center" wrapText="1"/>
      <protection locked="0"/>
    </xf>
    <xf numFmtId="166" fontId="52" fillId="18" borderId="73" xfId="0" applyNumberFormat="1" applyFont="1" applyFill="1" applyBorder="1" applyAlignment="1">
      <alignment horizontal="right" vertical="center" wrapText="1"/>
    </xf>
    <xf numFmtId="3" fontId="52" fillId="11" borderId="73" xfId="0" applyNumberFormat="1" applyFont="1" applyFill="1" applyBorder="1" applyAlignment="1">
      <alignment horizontal="right" vertical="center" wrapText="1"/>
    </xf>
    <xf numFmtId="3" fontId="50" fillId="11" borderId="73" xfId="0" applyNumberFormat="1" applyFont="1" applyFill="1" applyBorder="1" applyAlignment="1">
      <alignment horizontal="right" vertical="center" wrapText="1"/>
    </xf>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49" fontId="35" fillId="11" borderId="56" xfId="0" applyNumberFormat="1" applyFont="1" applyFill="1" applyBorder="1" applyAlignment="1">
      <alignment horizontal="left" vertical="center"/>
    </xf>
    <xf numFmtId="49" fontId="35" fillId="11" borderId="57" xfId="0" applyNumberFormat="1" applyFont="1" applyFill="1" applyBorder="1" applyAlignment="1">
      <alignment horizontal="left" vertical="center"/>
    </xf>
    <xf numFmtId="49" fontId="40" fillId="9" borderId="63" xfId="0" applyNumberFormat="1" applyFont="1" applyFill="1" applyBorder="1" applyAlignment="1">
      <alignment horizontal="left" vertical="center"/>
    </xf>
    <xf numFmtId="49" fontId="40" fillId="9" borderId="64" xfId="0" applyNumberFormat="1" applyFont="1" applyFill="1" applyBorder="1" applyAlignment="1">
      <alignment horizontal="left" vertical="center"/>
    </xf>
    <xf numFmtId="49" fontId="40" fillId="9" borderId="56" xfId="0" applyNumberFormat="1" applyFont="1" applyFill="1" applyBorder="1" applyAlignment="1">
      <alignment horizontal="left" vertical="center"/>
    </xf>
    <xf numFmtId="49" fontId="40" fillId="9" borderId="57" xfId="0" applyNumberFormat="1" applyFont="1" applyFill="1" applyBorder="1" applyAlignment="1">
      <alignment horizontal="left" vertical="center"/>
    </xf>
    <xf numFmtId="3" fontId="35" fillId="11" borderId="56" xfId="0" applyNumberFormat="1" applyFont="1" applyFill="1" applyBorder="1" applyAlignment="1">
      <alignment horizontal="left" vertical="center" wrapText="1"/>
    </xf>
    <xf numFmtId="3" fontId="35" fillId="11" borderId="57" xfId="0" applyNumberFormat="1" applyFont="1" applyFill="1" applyBorder="1" applyAlignment="1">
      <alignment horizontal="left" vertical="center" wrapText="1"/>
    </xf>
    <xf numFmtId="0" fontId="40" fillId="9" borderId="60" xfId="0" applyFont="1" applyFill="1" applyBorder="1" applyAlignment="1">
      <alignment horizontal="left" vertical="center"/>
    </xf>
    <xf numFmtId="0" fontId="40" fillId="9" borderId="57" xfId="0" applyFont="1" applyFill="1" applyBorder="1" applyAlignment="1">
      <alignment horizontal="left" vertical="center"/>
    </xf>
    <xf numFmtId="49" fontId="35" fillId="11" borderId="56" xfId="0" applyNumberFormat="1" applyFont="1" applyFill="1" applyBorder="1" applyAlignment="1">
      <alignment horizontal="left" vertical="center" wrapText="1"/>
    </xf>
    <xf numFmtId="49" fontId="35" fillId="11" borderId="57" xfId="0" applyNumberFormat="1" applyFont="1" applyFill="1" applyBorder="1" applyAlignment="1">
      <alignment horizontal="left" vertical="center" wrapText="1"/>
    </xf>
    <xf numFmtId="0" fontId="2" fillId="0" borderId="0" xfId="0" applyFont="1" applyAlignment="1">
      <alignment horizontal="left" vertical="top" wrapText="1"/>
    </xf>
    <xf numFmtId="0" fontId="34" fillId="17" borderId="49" xfId="0" applyFont="1" applyFill="1" applyBorder="1" applyAlignment="1">
      <alignment horizontal="left" vertical="center" wrapText="1"/>
    </xf>
    <xf numFmtId="0" fontId="34" fillId="17" borderId="50" xfId="0" applyFont="1" applyFill="1" applyBorder="1" applyAlignment="1">
      <alignment horizontal="left" vertical="center" wrapText="1"/>
    </xf>
    <xf numFmtId="0" fontId="40" fillId="9" borderId="52" xfId="0" applyFont="1" applyFill="1" applyBorder="1" applyAlignment="1">
      <alignment horizontal="left" vertical="center" wrapText="1"/>
    </xf>
    <xf numFmtId="0" fontId="40" fillId="9" borderId="53" xfId="0" applyFont="1" applyFill="1" applyBorder="1" applyAlignment="1">
      <alignment horizontal="left" vertical="center" wrapText="1"/>
    </xf>
    <xf numFmtId="0" fontId="34" fillId="16" borderId="0" xfId="0" applyFont="1" applyFill="1" applyAlignment="1">
      <alignment horizontal="center"/>
    </xf>
    <xf numFmtId="0" fontId="45" fillId="11" borderId="0" xfId="0" applyFont="1" applyFill="1" applyAlignment="1">
      <alignment horizontal="left" vertical="center" wrapText="1"/>
    </xf>
    <xf numFmtId="0" fontId="45" fillId="11" borderId="0" xfId="0" applyFont="1" applyFill="1" applyAlignment="1">
      <alignment horizontal="left" vertical="center"/>
    </xf>
    <xf numFmtId="0" fontId="43" fillId="11" borderId="0" xfId="0" applyFont="1" applyFill="1" applyAlignment="1">
      <alignment horizontal="left" vertical="center"/>
    </xf>
    <xf numFmtId="0" fontId="48" fillId="11" borderId="0" xfId="0" applyFont="1" applyFill="1" applyAlignment="1">
      <alignment horizontal="left" vertical="center" wrapText="1"/>
    </xf>
    <xf numFmtId="0" fontId="46" fillId="11" borderId="0" xfId="0" applyFont="1" applyFill="1" applyAlignment="1">
      <alignment horizontal="left" vertical="center" wrapText="1"/>
    </xf>
    <xf numFmtId="0" fontId="50" fillId="11" borderId="71" xfId="0" applyFont="1" applyFill="1" applyBorder="1" applyAlignment="1">
      <alignment horizontal="center" vertical="center"/>
    </xf>
  </cellXfs>
  <cellStyles count="5">
    <cellStyle name="Hyperlink 2" xfId="2"/>
    <cellStyle name="Normal" xfId="0" builtinId="0"/>
    <cellStyle name="Normal 2" xfId="3"/>
    <cellStyle name="Normal 3" xfId="4"/>
    <cellStyle name="Style 1" xfId="1"/>
  </cellStyles>
  <dxfs count="4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4" workbookViewId="0">
      <selection activeCell="M32" sqref="M32"/>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263" t="s">
        <v>391</v>
      </c>
      <c r="B1" s="264"/>
      <c r="C1" s="264"/>
      <c r="D1" s="71"/>
      <c r="E1" s="71"/>
      <c r="F1" s="71"/>
      <c r="G1" s="71"/>
      <c r="H1" s="71"/>
      <c r="I1" s="71"/>
      <c r="J1" s="72"/>
    </row>
    <row r="2" spans="1:20" ht="14.45" customHeight="1" x14ac:dyDescent="0.25">
      <c r="A2" s="265" t="s">
        <v>407</v>
      </c>
      <c r="B2" s="266"/>
      <c r="C2" s="266"/>
      <c r="D2" s="266"/>
      <c r="E2" s="266"/>
      <c r="F2" s="266"/>
      <c r="G2" s="266"/>
      <c r="H2" s="266"/>
      <c r="I2" s="266"/>
      <c r="J2" s="267"/>
      <c r="N2" s="123">
        <v>1</v>
      </c>
    </row>
    <row r="3" spans="1:20" x14ac:dyDescent="0.25">
      <c r="A3" s="74"/>
      <c r="B3" s="75"/>
      <c r="C3" s="75"/>
      <c r="D3" s="75"/>
      <c r="E3" s="75"/>
      <c r="F3" s="75"/>
      <c r="G3" s="75"/>
      <c r="H3" s="75"/>
      <c r="I3" s="75"/>
      <c r="J3" s="76"/>
      <c r="N3" s="123">
        <v>2</v>
      </c>
    </row>
    <row r="4" spans="1:20" ht="33.6" customHeight="1" x14ac:dyDescent="0.25">
      <c r="A4" s="268" t="s">
        <v>392</v>
      </c>
      <c r="B4" s="269"/>
      <c r="C4" s="269"/>
      <c r="D4" s="269"/>
      <c r="E4" s="270">
        <v>43831</v>
      </c>
      <c r="F4" s="271"/>
      <c r="G4" s="77" t="s">
        <v>0</v>
      </c>
      <c r="H4" s="270" t="s">
        <v>540</v>
      </c>
      <c r="I4" s="271"/>
      <c r="J4" s="78"/>
      <c r="N4" s="123">
        <v>3</v>
      </c>
    </row>
    <row r="5" spans="1:20" s="79" customFormat="1" ht="10.15" customHeight="1" x14ac:dyDescent="0.25">
      <c r="A5" s="272"/>
      <c r="B5" s="273"/>
      <c r="C5" s="273"/>
      <c r="D5" s="273"/>
      <c r="E5" s="273"/>
      <c r="F5" s="273"/>
      <c r="G5" s="273"/>
      <c r="H5" s="273"/>
      <c r="I5" s="273"/>
      <c r="J5" s="274"/>
      <c r="N5" s="124">
        <v>4</v>
      </c>
    </row>
    <row r="6" spans="1:20" ht="20.65" customHeight="1" x14ac:dyDescent="0.25">
      <c r="A6" s="80"/>
      <c r="B6" s="81" t="s">
        <v>414</v>
      </c>
      <c r="C6" s="82"/>
      <c r="D6" s="82"/>
      <c r="E6" s="88">
        <v>2020</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65" customHeight="1" x14ac:dyDescent="0.25">
      <c r="A8" s="80"/>
      <c r="B8" s="81" t="s">
        <v>415</v>
      </c>
      <c r="C8" s="82"/>
      <c r="D8" s="82"/>
      <c r="E8" s="88">
        <v>3</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259" t="s">
        <v>416</v>
      </c>
      <c r="B10" s="260"/>
      <c r="C10" s="260"/>
      <c r="D10" s="260"/>
      <c r="E10" s="260"/>
      <c r="F10" s="260"/>
      <c r="G10" s="260"/>
      <c r="H10" s="260"/>
      <c r="I10" s="260"/>
      <c r="J10" s="90"/>
    </row>
    <row r="11" spans="1:20" ht="24.6" customHeight="1" x14ac:dyDescent="0.25">
      <c r="A11" s="245" t="s">
        <v>393</v>
      </c>
      <c r="B11" s="261"/>
      <c r="C11" s="251">
        <v>3474771</v>
      </c>
      <c r="D11" s="252"/>
      <c r="E11" s="91"/>
      <c r="F11" s="214" t="s">
        <v>417</v>
      </c>
      <c r="G11" s="257"/>
      <c r="H11" s="251" t="s">
        <v>434</v>
      </c>
      <c r="I11" s="252"/>
      <c r="J11" s="92"/>
    </row>
    <row r="12" spans="1:20" ht="14.45" customHeight="1" x14ac:dyDescent="0.25">
      <c r="A12" s="93"/>
      <c r="B12" s="94"/>
      <c r="C12" s="94"/>
      <c r="D12" s="94"/>
      <c r="E12" s="262"/>
      <c r="F12" s="262"/>
      <c r="G12" s="262"/>
      <c r="H12" s="262"/>
      <c r="I12" s="95"/>
      <c r="J12" s="92"/>
    </row>
    <row r="13" spans="1:20" ht="21" customHeight="1" x14ac:dyDescent="0.25">
      <c r="A13" s="213" t="s">
        <v>408</v>
      </c>
      <c r="B13" s="257"/>
      <c r="C13" s="251">
        <v>40020883</v>
      </c>
      <c r="D13" s="252"/>
      <c r="E13" s="275"/>
      <c r="F13" s="262"/>
      <c r="G13" s="262"/>
      <c r="H13" s="262"/>
      <c r="I13" s="95"/>
      <c r="J13" s="92"/>
    </row>
    <row r="14" spans="1:20" ht="11.1" customHeight="1" x14ac:dyDescent="0.25">
      <c r="A14" s="91"/>
      <c r="B14" s="95"/>
      <c r="C14" s="94"/>
      <c r="D14" s="94"/>
      <c r="E14" s="220"/>
      <c r="F14" s="220"/>
      <c r="G14" s="220"/>
      <c r="H14" s="220"/>
      <c r="I14" s="94"/>
      <c r="J14" s="96"/>
    </row>
    <row r="15" spans="1:20" ht="22.9" customHeight="1" x14ac:dyDescent="0.25">
      <c r="A15" s="213" t="s">
        <v>394</v>
      </c>
      <c r="B15" s="257"/>
      <c r="C15" s="251">
        <v>36201212847</v>
      </c>
      <c r="D15" s="252"/>
      <c r="E15" s="258"/>
      <c r="F15" s="247"/>
      <c r="G15" s="97" t="s">
        <v>418</v>
      </c>
      <c r="H15" s="251" t="s">
        <v>436</v>
      </c>
      <c r="I15" s="252"/>
      <c r="J15" s="98"/>
    </row>
    <row r="16" spans="1:20" ht="11.1" customHeight="1" x14ac:dyDescent="0.25">
      <c r="A16" s="91"/>
      <c r="B16" s="95"/>
      <c r="C16" s="94"/>
      <c r="D16" s="94"/>
      <c r="E16" s="220"/>
      <c r="F16" s="220"/>
      <c r="G16" s="220"/>
      <c r="H16" s="220"/>
      <c r="I16" s="94"/>
      <c r="J16" s="96"/>
    </row>
    <row r="17" spans="1:10" ht="22.9" customHeight="1" x14ac:dyDescent="0.25">
      <c r="A17" s="99"/>
      <c r="B17" s="97" t="s">
        <v>419</v>
      </c>
      <c r="C17" s="253" t="s">
        <v>435</v>
      </c>
      <c r="D17" s="254"/>
      <c r="E17" s="100"/>
      <c r="F17" s="100"/>
      <c r="G17" s="100"/>
      <c r="H17" s="100"/>
      <c r="I17" s="100"/>
      <c r="J17" s="98"/>
    </row>
    <row r="18" spans="1:10" x14ac:dyDescent="0.25">
      <c r="A18" s="255"/>
      <c r="B18" s="256"/>
      <c r="C18" s="220"/>
      <c r="D18" s="220"/>
      <c r="E18" s="220"/>
      <c r="F18" s="220"/>
      <c r="G18" s="220"/>
      <c r="H18" s="220"/>
      <c r="I18" s="94"/>
      <c r="J18" s="96"/>
    </row>
    <row r="19" spans="1:10" x14ac:dyDescent="0.25">
      <c r="A19" s="245" t="s">
        <v>395</v>
      </c>
      <c r="B19" s="246"/>
      <c r="C19" s="224" t="s">
        <v>437</v>
      </c>
      <c r="D19" s="225"/>
      <c r="E19" s="225"/>
      <c r="F19" s="225"/>
      <c r="G19" s="225"/>
      <c r="H19" s="225"/>
      <c r="I19" s="225"/>
      <c r="J19" s="226"/>
    </row>
    <row r="20" spans="1:10" x14ac:dyDescent="0.25">
      <c r="A20" s="93"/>
      <c r="B20" s="94"/>
      <c r="C20" s="101"/>
      <c r="D20" s="94"/>
      <c r="E20" s="220"/>
      <c r="F20" s="220"/>
      <c r="G20" s="220"/>
      <c r="H20" s="220"/>
      <c r="I20" s="94"/>
      <c r="J20" s="96"/>
    </row>
    <row r="21" spans="1:10" x14ac:dyDescent="0.25">
      <c r="A21" s="245" t="s">
        <v>396</v>
      </c>
      <c r="B21" s="246"/>
      <c r="C21" s="251">
        <v>52440</v>
      </c>
      <c r="D21" s="252"/>
      <c r="E21" s="220"/>
      <c r="F21" s="220"/>
      <c r="G21" s="224" t="s">
        <v>438</v>
      </c>
      <c r="H21" s="225"/>
      <c r="I21" s="225"/>
      <c r="J21" s="226"/>
    </row>
    <row r="22" spans="1:10" x14ac:dyDescent="0.25">
      <c r="A22" s="93"/>
      <c r="B22" s="94"/>
      <c r="C22" s="94"/>
      <c r="D22" s="94"/>
      <c r="E22" s="220"/>
      <c r="F22" s="220"/>
      <c r="G22" s="220"/>
      <c r="H22" s="220"/>
      <c r="I22" s="94"/>
      <c r="J22" s="96"/>
    </row>
    <row r="23" spans="1:10" x14ac:dyDescent="0.25">
      <c r="A23" s="245" t="s">
        <v>397</v>
      </c>
      <c r="B23" s="246"/>
      <c r="C23" s="224" t="s">
        <v>439</v>
      </c>
      <c r="D23" s="225"/>
      <c r="E23" s="225"/>
      <c r="F23" s="225"/>
      <c r="G23" s="225"/>
      <c r="H23" s="225"/>
      <c r="I23" s="225"/>
      <c r="J23" s="226"/>
    </row>
    <row r="24" spans="1:10" x14ac:dyDescent="0.25">
      <c r="A24" s="93"/>
      <c r="B24" s="94"/>
      <c r="C24" s="94"/>
      <c r="D24" s="94"/>
      <c r="E24" s="220"/>
      <c r="F24" s="220"/>
      <c r="G24" s="220"/>
      <c r="H24" s="220"/>
      <c r="I24" s="94"/>
      <c r="J24" s="96"/>
    </row>
    <row r="25" spans="1:10" x14ac:dyDescent="0.25">
      <c r="A25" s="245" t="s">
        <v>398</v>
      </c>
      <c r="B25" s="246"/>
      <c r="C25" s="248" t="s">
        <v>440</v>
      </c>
      <c r="D25" s="249"/>
      <c r="E25" s="249"/>
      <c r="F25" s="249"/>
      <c r="G25" s="249"/>
      <c r="H25" s="249"/>
      <c r="I25" s="249"/>
      <c r="J25" s="250"/>
    </row>
    <row r="26" spans="1:10" x14ac:dyDescent="0.25">
      <c r="A26" s="93"/>
      <c r="B26" s="94"/>
      <c r="C26" s="101"/>
      <c r="D26" s="94"/>
      <c r="E26" s="220"/>
      <c r="F26" s="220"/>
      <c r="G26" s="220"/>
      <c r="H26" s="220"/>
      <c r="I26" s="94"/>
      <c r="J26" s="96"/>
    </row>
    <row r="27" spans="1:10" x14ac:dyDescent="0.25">
      <c r="A27" s="245" t="s">
        <v>399</v>
      </c>
      <c r="B27" s="246"/>
      <c r="C27" s="248" t="s">
        <v>441</v>
      </c>
      <c r="D27" s="249"/>
      <c r="E27" s="249"/>
      <c r="F27" s="249"/>
      <c r="G27" s="249"/>
      <c r="H27" s="249"/>
      <c r="I27" s="249"/>
      <c r="J27" s="250"/>
    </row>
    <row r="28" spans="1:10" ht="13.9" customHeight="1" x14ac:dyDescent="0.25">
      <c r="A28" s="93"/>
      <c r="B28" s="94"/>
      <c r="C28" s="101"/>
      <c r="D28" s="94"/>
      <c r="E28" s="220"/>
      <c r="F28" s="220"/>
      <c r="G28" s="220"/>
      <c r="H28" s="220"/>
      <c r="I28" s="94"/>
      <c r="J28" s="96"/>
    </row>
    <row r="29" spans="1:10" ht="22.9" customHeight="1" x14ac:dyDescent="0.25">
      <c r="A29" s="213" t="s">
        <v>409</v>
      </c>
      <c r="B29" s="246"/>
      <c r="C29" s="212">
        <v>3439</v>
      </c>
      <c r="D29" s="103"/>
      <c r="E29" s="227"/>
      <c r="F29" s="227"/>
      <c r="G29" s="227"/>
      <c r="H29" s="227"/>
      <c r="I29" s="104"/>
      <c r="J29" s="105"/>
    </row>
    <row r="30" spans="1:10" x14ac:dyDescent="0.25">
      <c r="A30" s="93"/>
      <c r="B30" s="94"/>
      <c r="C30" s="94"/>
      <c r="D30" s="94"/>
      <c r="E30" s="220"/>
      <c r="F30" s="220"/>
      <c r="G30" s="220"/>
      <c r="H30" s="220"/>
      <c r="I30" s="104"/>
      <c r="J30" s="105"/>
    </row>
    <row r="31" spans="1:10" x14ac:dyDescent="0.25">
      <c r="A31" s="245" t="s">
        <v>400</v>
      </c>
      <c r="B31" s="246"/>
      <c r="C31" s="118" t="s">
        <v>421</v>
      </c>
      <c r="D31" s="244" t="s">
        <v>420</v>
      </c>
      <c r="E31" s="228"/>
      <c r="F31" s="228"/>
      <c r="G31" s="228"/>
      <c r="H31" s="106"/>
      <c r="I31" s="107" t="s">
        <v>421</v>
      </c>
      <c r="J31" s="108" t="s">
        <v>422</v>
      </c>
    </row>
    <row r="32" spans="1:10" x14ac:dyDescent="0.25">
      <c r="A32" s="245"/>
      <c r="B32" s="246"/>
      <c r="C32" s="109"/>
      <c r="D32" s="77"/>
      <c r="E32" s="247"/>
      <c r="F32" s="247"/>
      <c r="G32" s="247"/>
      <c r="H32" s="247"/>
      <c r="I32" s="104"/>
      <c r="J32" s="105"/>
    </row>
    <row r="33" spans="1:10" x14ac:dyDescent="0.25">
      <c r="A33" s="245" t="s">
        <v>410</v>
      </c>
      <c r="B33" s="246"/>
      <c r="C33" s="102" t="s">
        <v>424</v>
      </c>
      <c r="D33" s="244" t="s">
        <v>423</v>
      </c>
      <c r="E33" s="228"/>
      <c r="F33" s="228"/>
      <c r="G33" s="228"/>
      <c r="H33" s="100"/>
      <c r="I33" s="107" t="s">
        <v>424</v>
      </c>
      <c r="J33" s="108" t="s">
        <v>425</v>
      </c>
    </row>
    <row r="34" spans="1:10" x14ac:dyDescent="0.25">
      <c r="A34" s="93"/>
      <c r="B34" s="94"/>
      <c r="C34" s="94"/>
      <c r="D34" s="94"/>
      <c r="E34" s="220"/>
      <c r="F34" s="220"/>
      <c r="G34" s="220"/>
      <c r="H34" s="220"/>
      <c r="I34" s="94"/>
      <c r="J34" s="96"/>
    </row>
    <row r="35" spans="1:10" x14ac:dyDescent="0.25">
      <c r="A35" s="244" t="s">
        <v>411</v>
      </c>
      <c r="B35" s="228"/>
      <c r="C35" s="228"/>
      <c r="D35" s="228"/>
      <c r="E35" s="228" t="s">
        <v>401</v>
      </c>
      <c r="F35" s="228"/>
      <c r="G35" s="228"/>
      <c r="H35" s="228"/>
      <c r="I35" s="228"/>
      <c r="J35" s="110" t="s">
        <v>402</v>
      </c>
    </row>
    <row r="36" spans="1:10" x14ac:dyDescent="0.25">
      <c r="A36" s="93"/>
      <c r="B36" s="94"/>
      <c r="C36" s="94"/>
      <c r="D36" s="94"/>
      <c r="E36" s="220"/>
      <c r="F36" s="220"/>
      <c r="G36" s="220"/>
      <c r="H36" s="220"/>
      <c r="I36" s="94"/>
      <c r="J36" s="105"/>
    </row>
    <row r="37" spans="1:10" x14ac:dyDescent="0.25">
      <c r="A37" s="239"/>
      <c r="B37" s="240"/>
      <c r="C37" s="240"/>
      <c r="D37" s="240"/>
      <c r="E37" s="239"/>
      <c r="F37" s="240"/>
      <c r="G37" s="240"/>
      <c r="H37" s="240"/>
      <c r="I37" s="241"/>
      <c r="J37" s="111"/>
    </row>
    <row r="38" spans="1:10" x14ac:dyDescent="0.25">
      <c r="A38" s="93"/>
      <c r="B38" s="94"/>
      <c r="C38" s="101"/>
      <c r="D38" s="243"/>
      <c r="E38" s="243"/>
      <c r="F38" s="243"/>
      <c r="G38" s="243"/>
      <c r="H38" s="243"/>
      <c r="I38" s="243"/>
      <c r="J38" s="96"/>
    </row>
    <row r="39" spans="1:10" x14ac:dyDescent="0.25">
      <c r="A39" s="239"/>
      <c r="B39" s="240"/>
      <c r="C39" s="240"/>
      <c r="D39" s="241"/>
      <c r="E39" s="239"/>
      <c r="F39" s="240"/>
      <c r="G39" s="240"/>
      <c r="H39" s="240"/>
      <c r="I39" s="241"/>
      <c r="J39" s="102"/>
    </row>
    <row r="40" spans="1:10" x14ac:dyDescent="0.25">
      <c r="A40" s="93"/>
      <c r="B40" s="94"/>
      <c r="C40" s="101"/>
      <c r="D40" s="112"/>
      <c r="E40" s="243"/>
      <c r="F40" s="243"/>
      <c r="G40" s="243"/>
      <c r="H40" s="243"/>
      <c r="I40" s="95"/>
      <c r="J40" s="96"/>
    </row>
    <row r="41" spans="1:10" x14ac:dyDescent="0.25">
      <c r="A41" s="239"/>
      <c r="B41" s="240"/>
      <c r="C41" s="240"/>
      <c r="D41" s="241"/>
      <c r="E41" s="239"/>
      <c r="F41" s="240"/>
      <c r="G41" s="240"/>
      <c r="H41" s="240"/>
      <c r="I41" s="241"/>
      <c r="J41" s="102"/>
    </row>
    <row r="42" spans="1:10" x14ac:dyDescent="0.25">
      <c r="A42" s="93"/>
      <c r="B42" s="94"/>
      <c r="C42" s="101"/>
      <c r="D42" s="112"/>
      <c r="E42" s="243"/>
      <c r="F42" s="243"/>
      <c r="G42" s="243"/>
      <c r="H42" s="243"/>
      <c r="I42" s="95"/>
      <c r="J42" s="96"/>
    </row>
    <row r="43" spans="1:10" x14ac:dyDescent="0.25">
      <c r="A43" s="239"/>
      <c r="B43" s="240"/>
      <c r="C43" s="240"/>
      <c r="D43" s="241"/>
      <c r="E43" s="239"/>
      <c r="F43" s="240"/>
      <c r="G43" s="240"/>
      <c r="H43" s="240"/>
      <c r="I43" s="241"/>
      <c r="J43" s="102"/>
    </row>
    <row r="44" spans="1:10" x14ac:dyDescent="0.25">
      <c r="A44" s="113"/>
      <c r="B44" s="101"/>
      <c r="C44" s="237"/>
      <c r="D44" s="237"/>
      <c r="E44" s="220"/>
      <c r="F44" s="220"/>
      <c r="G44" s="237"/>
      <c r="H44" s="237"/>
      <c r="I44" s="237"/>
      <c r="J44" s="96"/>
    </row>
    <row r="45" spans="1:10" x14ac:dyDescent="0.25">
      <c r="A45" s="239"/>
      <c r="B45" s="240"/>
      <c r="C45" s="240"/>
      <c r="D45" s="241"/>
      <c r="E45" s="239"/>
      <c r="F45" s="240"/>
      <c r="G45" s="240"/>
      <c r="H45" s="240"/>
      <c r="I45" s="241"/>
      <c r="J45" s="102"/>
    </row>
    <row r="46" spans="1:10" x14ac:dyDescent="0.25">
      <c r="A46" s="113"/>
      <c r="B46" s="101"/>
      <c r="C46" s="101"/>
      <c r="D46" s="94"/>
      <c r="E46" s="242"/>
      <c r="F46" s="242"/>
      <c r="G46" s="237"/>
      <c r="H46" s="237"/>
      <c r="I46" s="94"/>
      <c r="J46" s="96"/>
    </row>
    <row r="47" spans="1:10" x14ac:dyDescent="0.25">
      <c r="A47" s="239"/>
      <c r="B47" s="240"/>
      <c r="C47" s="240"/>
      <c r="D47" s="241"/>
      <c r="E47" s="239"/>
      <c r="F47" s="240"/>
      <c r="G47" s="240"/>
      <c r="H47" s="240"/>
      <c r="I47" s="241"/>
      <c r="J47" s="102"/>
    </row>
    <row r="48" spans="1:10" x14ac:dyDescent="0.25">
      <c r="A48" s="113"/>
      <c r="B48" s="101"/>
      <c r="C48" s="101"/>
      <c r="D48" s="94"/>
      <c r="E48" s="220"/>
      <c r="F48" s="220"/>
      <c r="G48" s="237"/>
      <c r="H48" s="237"/>
      <c r="I48" s="94"/>
      <c r="J48" s="114" t="s">
        <v>426</v>
      </c>
    </row>
    <row r="49" spans="1:10" x14ac:dyDescent="0.25">
      <c r="A49" s="113"/>
      <c r="B49" s="101"/>
      <c r="C49" s="101"/>
      <c r="D49" s="94"/>
      <c r="E49" s="220"/>
      <c r="F49" s="220"/>
      <c r="G49" s="237"/>
      <c r="H49" s="237"/>
      <c r="I49" s="94"/>
      <c r="J49" s="114" t="s">
        <v>427</v>
      </c>
    </row>
    <row r="50" spans="1:10" ht="14.45" customHeight="1" x14ac:dyDescent="0.25">
      <c r="A50" s="213" t="s">
        <v>403</v>
      </c>
      <c r="B50" s="214"/>
      <c r="C50" s="230" t="s">
        <v>427</v>
      </c>
      <c r="D50" s="231"/>
      <c r="E50" s="232" t="s">
        <v>428</v>
      </c>
      <c r="F50" s="233"/>
      <c r="G50" s="234"/>
      <c r="H50" s="235"/>
      <c r="I50" s="235"/>
      <c r="J50" s="236"/>
    </row>
    <row r="51" spans="1:10" x14ac:dyDescent="0.25">
      <c r="A51" s="113"/>
      <c r="B51" s="101"/>
      <c r="C51" s="237"/>
      <c r="D51" s="237"/>
      <c r="E51" s="220"/>
      <c r="F51" s="220"/>
      <c r="G51" s="238" t="s">
        <v>429</v>
      </c>
      <c r="H51" s="238"/>
      <c r="I51" s="238"/>
      <c r="J51" s="85"/>
    </row>
    <row r="52" spans="1:10" ht="13.9" customHeight="1" x14ac:dyDescent="0.25">
      <c r="A52" s="213" t="s">
        <v>404</v>
      </c>
      <c r="B52" s="214"/>
      <c r="C52" s="224" t="s">
        <v>442</v>
      </c>
      <c r="D52" s="225"/>
      <c r="E52" s="225"/>
      <c r="F52" s="225"/>
      <c r="G52" s="225"/>
      <c r="H52" s="225"/>
      <c r="I52" s="225"/>
      <c r="J52" s="226"/>
    </row>
    <row r="53" spans="1:10" x14ac:dyDescent="0.25">
      <c r="A53" s="93"/>
      <c r="B53" s="94"/>
      <c r="C53" s="227" t="s">
        <v>405</v>
      </c>
      <c r="D53" s="227"/>
      <c r="E53" s="227"/>
      <c r="F53" s="227"/>
      <c r="G53" s="227"/>
      <c r="H53" s="227"/>
      <c r="I53" s="227"/>
      <c r="J53" s="96"/>
    </row>
    <row r="54" spans="1:10" x14ac:dyDescent="0.25">
      <c r="A54" s="213" t="s">
        <v>406</v>
      </c>
      <c r="B54" s="214"/>
      <c r="C54" s="224" t="s">
        <v>443</v>
      </c>
      <c r="D54" s="225"/>
      <c r="E54" s="226"/>
      <c r="F54" s="220"/>
      <c r="G54" s="220"/>
      <c r="H54" s="228"/>
      <c r="I54" s="228"/>
      <c r="J54" s="229"/>
    </row>
    <row r="55" spans="1:10" x14ac:dyDescent="0.25">
      <c r="A55" s="93"/>
      <c r="B55" s="94"/>
      <c r="C55" s="101"/>
      <c r="D55" s="94"/>
      <c r="E55" s="220"/>
      <c r="F55" s="220"/>
      <c r="G55" s="220"/>
      <c r="H55" s="220"/>
      <c r="I55" s="94"/>
      <c r="J55" s="96"/>
    </row>
    <row r="56" spans="1:10" ht="14.45" customHeight="1" x14ac:dyDescent="0.25">
      <c r="A56" s="213" t="s">
        <v>398</v>
      </c>
      <c r="B56" s="214"/>
      <c r="C56" s="221" t="s">
        <v>444</v>
      </c>
      <c r="D56" s="222"/>
      <c r="E56" s="222"/>
      <c r="F56" s="222"/>
      <c r="G56" s="222"/>
      <c r="H56" s="222"/>
      <c r="I56" s="222"/>
      <c r="J56" s="223"/>
    </row>
    <row r="57" spans="1:10" x14ac:dyDescent="0.25">
      <c r="A57" s="93"/>
      <c r="B57" s="94"/>
      <c r="C57" s="94"/>
      <c r="D57" s="94"/>
      <c r="E57" s="220"/>
      <c r="F57" s="220"/>
      <c r="G57" s="220"/>
      <c r="H57" s="220"/>
      <c r="I57" s="94"/>
      <c r="J57" s="96"/>
    </row>
    <row r="58" spans="1:10" x14ac:dyDescent="0.25">
      <c r="A58" s="213" t="s">
        <v>430</v>
      </c>
      <c r="B58" s="214"/>
      <c r="C58" s="215"/>
      <c r="D58" s="216"/>
      <c r="E58" s="216"/>
      <c r="F58" s="216"/>
      <c r="G58" s="216"/>
      <c r="H58" s="216"/>
      <c r="I58" s="216"/>
      <c r="J58" s="217"/>
    </row>
    <row r="59" spans="1:10" ht="14.45" customHeight="1" x14ac:dyDescent="0.25">
      <c r="A59" s="93"/>
      <c r="B59" s="94"/>
      <c r="C59" s="218" t="s">
        <v>431</v>
      </c>
      <c r="D59" s="218"/>
      <c r="E59" s="218"/>
      <c r="F59" s="218"/>
      <c r="G59" s="94"/>
      <c r="H59" s="94"/>
      <c r="I59" s="94"/>
      <c r="J59" s="96"/>
    </row>
    <row r="60" spans="1:10" x14ac:dyDescent="0.25">
      <c r="A60" s="213" t="s">
        <v>432</v>
      </c>
      <c r="B60" s="214"/>
      <c r="C60" s="215"/>
      <c r="D60" s="216"/>
      <c r="E60" s="216"/>
      <c r="F60" s="216"/>
      <c r="G60" s="216"/>
      <c r="H60" s="216"/>
      <c r="I60" s="216"/>
      <c r="J60" s="217"/>
    </row>
    <row r="61" spans="1:10" ht="14.45" customHeight="1" x14ac:dyDescent="0.25">
      <c r="A61" s="115"/>
      <c r="B61" s="116"/>
      <c r="C61" s="219" t="s">
        <v>433</v>
      </c>
      <c r="D61" s="219"/>
      <c r="E61" s="219"/>
      <c r="F61" s="219"/>
      <c r="G61" s="219"/>
      <c r="H61" s="116"/>
      <c r="I61" s="116"/>
      <c r="J61" s="117"/>
    </row>
    <row r="68" ht="27.4" customHeight="1" x14ac:dyDescent="0.25"/>
    <row r="72" ht="38.65"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Normal="100" zoomScaleSheetLayoutView="100" workbookViewId="0">
      <selection activeCell="I70" sqref="I7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83" t="s">
        <v>1</v>
      </c>
      <c r="B1" s="284"/>
      <c r="C1" s="284"/>
      <c r="D1" s="284"/>
      <c r="E1" s="284"/>
      <c r="F1" s="284"/>
      <c r="G1" s="284"/>
      <c r="H1" s="284"/>
      <c r="I1" s="284"/>
    </row>
    <row r="2" spans="1:9" x14ac:dyDescent="0.2">
      <c r="A2" s="285" t="s">
        <v>541</v>
      </c>
      <c r="B2" s="286"/>
      <c r="C2" s="286"/>
      <c r="D2" s="286"/>
      <c r="E2" s="286"/>
      <c r="F2" s="286"/>
      <c r="G2" s="286"/>
      <c r="H2" s="286"/>
      <c r="I2" s="286"/>
    </row>
    <row r="3" spans="1:9" x14ac:dyDescent="0.2">
      <c r="A3" s="287" t="s">
        <v>355</v>
      </c>
      <c r="B3" s="288"/>
      <c r="C3" s="288"/>
      <c r="D3" s="288"/>
      <c r="E3" s="288"/>
      <c r="F3" s="288"/>
      <c r="G3" s="288"/>
      <c r="H3" s="288"/>
      <c r="I3" s="288"/>
    </row>
    <row r="4" spans="1:9" x14ac:dyDescent="0.2">
      <c r="A4" s="289" t="s">
        <v>445</v>
      </c>
      <c r="B4" s="290"/>
      <c r="C4" s="290"/>
      <c r="D4" s="290"/>
      <c r="E4" s="290"/>
      <c r="F4" s="290"/>
      <c r="G4" s="290"/>
      <c r="H4" s="290"/>
      <c r="I4" s="291"/>
    </row>
    <row r="5" spans="1:9" ht="45" x14ac:dyDescent="0.2">
      <c r="A5" s="294" t="s">
        <v>2</v>
      </c>
      <c r="B5" s="295"/>
      <c r="C5" s="295"/>
      <c r="D5" s="295"/>
      <c r="E5" s="295"/>
      <c r="F5" s="295"/>
      <c r="G5" s="12" t="s">
        <v>105</v>
      </c>
      <c r="H5" s="14" t="s">
        <v>372</v>
      </c>
      <c r="I5" s="14" t="s">
        <v>373</v>
      </c>
    </row>
    <row r="6" spans="1:9" x14ac:dyDescent="0.2">
      <c r="A6" s="292">
        <v>1</v>
      </c>
      <c r="B6" s="293"/>
      <c r="C6" s="293"/>
      <c r="D6" s="293"/>
      <c r="E6" s="293"/>
      <c r="F6" s="293"/>
      <c r="G6" s="13">
        <v>2</v>
      </c>
      <c r="H6" s="14">
        <v>3</v>
      </c>
      <c r="I6" s="14">
        <v>4</v>
      </c>
    </row>
    <row r="7" spans="1:9" x14ac:dyDescent="0.2">
      <c r="A7" s="296"/>
      <c r="B7" s="296"/>
      <c r="C7" s="296"/>
      <c r="D7" s="296"/>
      <c r="E7" s="296"/>
      <c r="F7" s="296"/>
      <c r="G7" s="296"/>
      <c r="H7" s="296"/>
      <c r="I7" s="296"/>
    </row>
    <row r="8" spans="1:9" ht="12.75" customHeight="1" x14ac:dyDescent="0.2">
      <c r="A8" s="277" t="s">
        <v>4</v>
      </c>
      <c r="B8" s="277"/>
      <c r="C8" s="277"/>
      <c r="D8" s="277"/>
      <c r="E8" s="277"/>
      <c r="F8" s="277"/>
      <c r="G8" s="15">
        <v>1</v>
      </c>
      <c r="H8" s="33">
        <v>0</v>
      </c>
      <c r="I8" s="33">
        <v>0</v>
      </c>
    </row>
    <row r="9" spans="1:9" ht="12.75" customHeight="1" x14ac:dyDescent="0.2">
      <c r="A9" s="278" t="s">
        <v>381</v>
      </c>
      <c r="B9" s="278"/>
      <c r="C9" s="278"/>
      <c r="D9" s="278"/>
      <c r="E9" s="278"/>
      <c r="F9" s="278"/>
      <c r="G9" s="16">
        <v>2</v>
      </c>
      <c r="H9" s="34">
        <f>H10+H17+H27+H38+H43</f>
        <v>5186667284</v>
      </c>
      <c r="I9" s="34">
        <f>I10+I17+I27+I38+I43</f>
        <v>5368909078</v>
      </c>
    </row>
    <row r="10" spans="1:9" ht="12.75" customHeight="1" x14ac:dyDescent="0.2">
      <c r="A10" s="280" t="s">
        <v>5</v>
      </c>
      <c r="B10" s="280"/>
      <c r="C10" s="280"/>
      <c r="D10" s="280"/>
      <c r="E10" s="280"/>
      <c r="F10" s="280"/>
      <c r="G10" s="16">
        <v>3</v>
      </c>
      <c r="H10" s="34">
        <f>H11+H12+H13+H14+H15+H16</f>
        <v>54104271</v>
      </c>
      <c r="I10" s="34">
        <f>I11+I12+I13+I14+I15+I16</f>
        <v>42487291</v>
      </c>
    </row>
    <row r="11" spans="1:9" ht="12.75" customHeight="1" x14ac:dyDescent="0.2">
      <c r="A11" s="276" t="s">
        <v>6</v>
      </c>
      <c r="B11" s="276"/>
      <c r="C11" s="276"/>
      <c r="D11" s="276"/>
      <c r="E11" s="276"/>
      <c r="F11" s="276"/>
      <c r="G11" s="15">
        <v>4</v>
      </c>
      <c r="H11" s="33">
        <v>0</v>
      </c>
      <c r="I11" s="33">
        <v>0</v>
      </c>
    </row>
    <row r="12" spans="1:9" ht="22.9" customHeight="1" x14ac:dyDescent="0.2">
      <c r="A12" s="276" t="s">
        <v>7</v>
      </c>
      <c r="B12" s="276"/>
      <c r="C12" s="276"/>
      <c r="D12" s="276"/>
      <c r="E12" s="276"/>
      <c r="F12" s="276"/>
      <c r="G12" s="15">
        <v>5</v>
      </c>
      <c r="H12" s="33">
        <v>46920962</v>
      </c>
      <c r="I12" s="33">
        <v>28570238</v>
      </c>
    </row>
    <row r="13" spans="1:9" ht="12.75" customHeight="1" x14ac:dyDescent="0.2">
      <c r="A13" s="276" t="s">
        <v>8</v>
      </c>
      <c r="B13" s="276"/>
      <c r="C13" s="276"/>
      <c r="D13" s="276"/>
      <c r="E13" s="276"/>
      <c r="F13" s="276"/>
      <c r="G13" s="15">
        <v>6</v>
      </c>
      <c r="H13" s="33">
        <v>6567609</v>
      </c>
      <c r="I13" s="33">
        <v>6567609</v>
      </c>
    </row>
    <row r="14" spans="1:9" ht="12.75" customHeight="1" x14ac:dyDescent="0.2">
      <c r="A14" s="276" t="s">
        <v>9</v>
      </c>
      <c r="B14" s="276"/>
      <c r="C14" s="276"/>
      <c r="D14" s="276"/>
      <c r="E14" s="276"/>
      <c r="F14" s="276"/>
      <c r="G14" s="15">
        <v>7</v>
      </c>
      <c r="H14" s="33">
        <v>0</v>
      </c>
      <c r="I14" s="33">
        <v>0</v>
      </c>
    </row>
    <row r="15" spans="1:9" ht="12.75" customHeight="1" x14ac:dyDescent="0.2">
      <c r="A15" s="276" t="s">
        <v>10</v>
      </c>
      <c r="B15" s="276"/>
      <c r="C15" s="276"/>
      <c r="D15" s="276"/>
      <c r="E15" s="276"/>
      <c r="F15" s="276"/>
      <c r="G15" s="15">
        <v>8</v>
      </c>
      <c r="H15" s="33">
        <v>615700</v>
      </c>
      <c r="I15" s="33">
        <v>7349444</v>
      </c>
    </row>
    <row r="16" spans="1:9" ht="12.75" customHeight="1" x14ac:dyDescent="0.2">
      <c r="A16" s="276" t="s">
        <v>11</v>
      </c>
      <c r="B16" s="276"/>
      <c r="C16" s="276"/>
      <c r="D16" s="276"/>
      <c r="E16" s="276"/>
      <c r="F16" s="276"/>
      <c r="G16" s="15">
        <v>9</v>
      </c>
      <c r="H16" s="33">
        <v>0</v>
      </c>
      <c r="I16" s="33">
        <v>0</v>
      </c>
    </row>
    <row r="17" spans="1:9" ht="12.75" customHeight="1" x14ac:dyDescent="0.2">
      <c r="A17" s="280" t="s">
        <v>12</v>
      </c>
      <c r="B17" s="280"/>
      <c r="C17" s="280"/>
      <c r="D17" s="280"/>
      <c r="E17" s="280"/>
      <c r="F17" s="280"/>
      <c r="G17" s="16">
        <v>10</v>
      </c>
      <c r="H17" s="34">
        <f>H18+H19+H20+H21+H22+H23+H24+H25+H26</f>
        <v>4247236790</v>
      </c>
      <c r="I17" s="34">
        <f>I18+I19+I20+I21+I22+I23+I24+I25+I26</f>
        <v>4381786047</v>
      </c>
    </row>
    <row r="18" spans="1:9" ht="12.75" customHeight="1" x14ac:dyDescent="0.2">
      <c r="A18" s="276" t="s">
        <v>13</v>
      </c>
      <c r="B18" s="276"/>
      <c r="C18" s="276"/>
      <c r="D18" s="276"/>
      <c r="E18" s="276"/>
      <c r="F18" s="276"/>
      <c r="G18" s="15">
        <v>11</v>
      </c>
      <c r="H18" s="33">
        <v>630175338</v>
      </c>
      <c r="I18" s="33">
        <v>629012019</v>
      </c>
    </row>
    <row r="19" spans="1:9" ht="12.75" customHeight="1" x14ac:dyDescent="0.2">
      <c r="A19" s="276" t="s">
        <v>14</v>
      </c>
      <c r="B19" s="276"/>
      <c r="C19" s="276"/>
      <c r="D19" s="276"/>
      <c r="E19" s="276"/>
      <c r="F19" s="276"/>
      <c r="G19" s="15">
        <v>12</v>
      </c>
      <c r="H19" s="33">
        <v>2765966791</v>
      </c>
      <c r="I19" s="33">
        <v>2604750095</v>
      </c>
    </row>
    <row r="20" spans="1:9" ht="12.75" customHeight="1" x14ac:dyDescent="0.2">
      <c r="A20" s="276" t="s">
        <v>15</v>
      </c>
      <c r="B20" s="276"/>
      <c r="C20" s="276"/>
      <c r="D20" s="276"/>
      <c r="E20" s="276"/>
      <c r="F20" s="276"/>
      <c r="G20" s="15">
        <v>13</v>
      </c>
      <c r="H20" s="33">
        <v>441226355</v>
      </c>
      <c r="I20" s="33">
        <v>397663956</v>
      </c>
    </row>
    <row r="21" spans="1:9" ht="12.75" customHeight="1" x14ac:dyDescent="0.2">
      <c r="A21" s="276" t="s">
        <v>16</v>
      </c>
      <c r="B21" s="276"/>
      <c r="C21" s="276"/>
      <c r="D21" s="276"/>
      <c r="E21" s="276"/>
      <c r="F21" s="276"/>
      <c r="G21" s="15">
        <v>14</v>
      </c>
      <c r="H21" s="33">
        <v>112390110</v>
      </c>
      <c r="I21" s="33">
        <v>97738141</v>
      </c>
    </row>
    <row r="22" spans="1:9" ht="12.75" customHeight="1" x14ac:dyDescent="0.2">
      <c r="A22" s="276" t="s">
        <v>17</v>
      </c>
      <c r="B22" s="276"/>
      <c r="C22" s="276"/>
      <c r="D22" s="276"/>
      <c r="E22" s="276"/>
      <c r="F22" s="276"/>
      <c r="G22" s="15">
        <v>15</v>
      </c>
      <c r="H22" s="33">
        <v>0</v>
      </c>
      <c r="I22" s="33">
        <v>0</v>
      </c>
    </row>
    <row r="23" spans="1:9" ht="12.75" customHeight="1" x14ac:dyDescent="0.2">
      <c r="A23" s="276" t="s">
        <v>18</v>
      </c>
      <c r="B23" s="276"/>
      <c r="C23" s="276"/>
      <c r="D23" s="276"/>
      <c r="E23" s="276"/>
      <c r="F23" s="276"/>
      <c r="G23" s="15">
        <v>16</v>
      </c>
      <c r="H23" s="33">
        <v>1957700</v>
      </c>
      <c r="I23" s="33">
        <v>21577003</v>
      </c>
    </row>
    <row r="24" spans="1:9" ht="12.75" customHeight="1" x14ac:dyDescent="0.2">
      <c r="A24" s="276" t="s">
        <v>19</v>
      </c>
      <c r="B24" s="276"/>
      <c r="C24" s="276"/>
      <c r="D24" s="276"/>
      <c r="E24" s="276"/>
      <c r="F24" s="276"/>
      <c r="G24" s="15">
        <v>17</v>
      </c>
      <c r="H24" s="33">
        <v>217024655</v>
      </c>
      <c r="I24" s="33">
        <v>549067248</v>
      </c>
    </row>
    <row r="25" spans="1:9" ht="12.75" customHeight="1" x14ac:dyDescent="0.2">
      <c r="A25" s="276" t="s">
        <v>20</v>
      </c>
      <c r="B25" s="276"/>
      <c r="C25" s="276"/>
      <c r="D25" s="276"/>
      <c r="E25" s="276"/>
      <c r="F25" s="276"/>
      <c r="G25" s="15">
        <v>18</v>
      </c>
      <c r="H25" s="33">
        <v>72046375</v>
      </c>
      <c r="I25" s="33">
        <v>75581914</v>
      </c>
    </row>
    <row r="26" spans="1:9" ht="12.75" customHeight="1" x14ac:dyDescent="0.2">
      <c r="A26" s="276" t="s">
        <v>21</v>
      </c>
      <c r="B26" s="276"/>
      <c r="C26" s="276"/>
      <c r="D26" s="276"/>
      <c r="E26" s="276"/>
      <c r="F26" s="276"/>
      <c r="G26" s="15">
        <v>19</v>
      </c>
      <c r="H26" s="33">
        <v>6449466</v>
      </c>
      <c r="I26" s="33">
        <v>6395671</v>
      </c>
    </row>
    <row r="27" spans="1:9" ht="12.75" customHeight="1" x14ac:dyDescent="0.2">
      <c r="A27" s="280" t="s">
        <v>22</v>
      </c>
      <c r="B27" s="280"/>
      <c r="C27" s="280"/>
      <c r="D27" s="280"/>
      <c r="E27" s="280"/>
      <c r="F27" s="280"/>
      <c r="G27" s="16">
        <v>20</v>
      </c>
      <c r="H27" s="34">
        <f>SUM(H28:H37)</f>
        <v>774968081</v>
      </c>
      <c r="I27" s="34">
        <f>SUM(I28:I37)</f>
        <v>774898627</v>
      </c>
    </row>
    <row r="28" spans="1:9" ht="12.75" customHeight="1" x14ac:dyDescent="0.2">
      <c r="A28" s="276" t="s">
        <v>23</v>
      </c>
      <c r="B28" s="276"/>
      <c r="C28" s="276"/>
      <c r="D28" s="276"/>
      <c r="E28" s="276"/>
      <c r="F28" s="276"/>
      <c r="G28" s="15">
        <v>21</v>
      </c>
      <c r="H28" s="33">
        <v>727328038</v>
      </c>
      <c r="I28" s="33">
        <v>727328038</v>
      </c>
    </row>
    <row r="29" spans="1:9" ht="12.75" customHeight="1" x14ac:dyDescent="0.2">
      <c r="A29" s="276" t="s">
        <v>24</v>
      </c>
      <c r="B29" s="276"/>
      <c r="C29" s="276"/>
      <c r="D29" s="276"/>
      <c r="E29" s="276"/>
      <c r="F29" s="276"/>
      <c r="G29" s="15">
        <v>22</v>
      </c>
      <c r="H29" s="33">
        <v>0</v>
      </c>
      <c r="I29" s="33">
        <v>0</v>
      </c>
    </row>
    <row r="30" spans="1:9" ht="12.75" customHeight="1" x14ac:dyDescent="0.2">
      <c r="A30" s="276" t="s">
        <v>25</v>
      </c>
      <c r="B30" s="276"/>
      <c r="C30" s="276"/>
      <c r="D30" s="276"/>
      <c r="E30" s="276"/>
      <c r="F30" s="276"/>
      <c r="G30" s="15">
        <v>23</v>
      </c>
      <c r="H30" s="33">
        <v>0</v>
      </c>
      <c r="I30" s="33">
        <v>0</v>
      </c>
    </row>
    <row r="31" spans="1:9" ht="24" customHeight="1" x14ac:dyDescent="0.2">
      <c r="A31" s="276" t="s">
        <v>26</v>
      </c>
      <c r="B31" s="276"/>
      <c r="C31" s="276"/>
      <c r="D31" s="276"/>
      <c r="E31" s="276"/>
      <c r="F31" s="276"/>
      <c r="G31" s="15">
        <v>24</v>
      </c>
      <c r="H31" s="33">
        <v>47191530</v>
      </c>
      <c r="I31" s="33">
        <v>47191530</v>
      </c>
    </row>
    <row r="32" spans="1:9" ht="23.65" customHeight="1" x14ac:dyDescent="0.2">
      <c r="A32" s="276" t="s">
        <v>27</v>
      </c>
      <c r="B32" s="276"/>
      <c r="C32" s="276"/>
      <c r="D32" s="276"/>
      <c r="E32" s="276"/>
      <c r="F32" s="276"/>
      <c r="G32" s="15">
        <v>25</v>
      </c>
      <c r="H32" s="33">
        <v>0</v>
      </c>
      <c r="I32" s="33">
        <v>0</v>
      </c>
    </row>
    <row r="33" spans="1:9" ht="21.6" customHeight="1" x14ac:dyDescent="0.2">
      <c r="A33" s="276" t="s">
        <v>28</v>
      </c>
      <c r="B33" s="276"/>
      <c r="C33" s="276"/>
      <c r="D33" s="276"/>
      <c r="E33" s="276"/>
      <c r="F33" s="276"/>
      <c r="G33" s="15">
        <v>26</v>
      </c>
      <c r="H33" s="33">
        <v>0</v>
      </c>
      <c r="I33" s="33">
        <v>0</v>
      </c>
    </row>
    <row r="34" spans="1:9" ht="12.75" customHeight="1" x14ac:dyDescent="0.2">
      <c r="A34" s="276" t="s">
        <v>29</v>
      </c>
      <c r="B34" s="276"/>
      <c r="C34" s="276"/>
      <c r="D34" s="276"/>
      <c r="E34" s="276"/>
      <c r="F34" s="276"/>
      <c r="G34" s="15">
        <v>27</v>
      </c>
      <c r="H34" s="33">
        <v>195175</v>
      </c>
      <c r="I34" s="33">
        <v>139556</v>
      </c>
    </row>
    <row r="35" spans="1:9" ht="12.75" customHeight="1" x14ac:dyDescent="0.2">
      <c r="A35" s="276" t="s">
        <v>30</v>
      </c>
      <c r="B35" s="276"/>
      <c r="C35" s="276"/>
      <c r="D35" s="276"/>
      <c r="E35" s="276"/>
      <c r="F35" s="276"/>
      <c r="G35" s="15">
        <v>28</v>
      </c>
      <c r="H35" s="33">
        <v>113338</v>
      </c>
      <c r="I35" s="33">
        <v>99503</v>
      </c>
    </row>
    <row r="36" spans="1:9" ht="12.75" customHeight="1" x14ac:dyDescent="0.2">
      <c r="A36" s="276" t="s">
        <v>31</v>
      </c>
      <c r="B36" s="276"/>
      <c r="C36" s="276"/>
      <c r="D36" s="276"/>
      <c r="E36" s="276"/>
      <c r="F36" s="276"/>
      <c r="G36" s="15">
        <v>29</v>
      </c>
      <c r="H36" s="33">
        <v>0</v>
      </c>
      <c r="I36" s="33">
        <v>0</v>
      </c>
    </row>
    <row r="37" spans="1:9" ht="12.75" customHeight="1" x14ac:dyDescent="0.2">
      <c r="A37" s="276" t="s">
        <v>32</v>
      </c>
      <c r="B37" s="276"/>
      <c r="C37" s="276"/>
      <c r="D37" s="276"/>
      <c r="E37" s="276"/>
      <c r="F37" s="276"/>
      <c r="G37" s="15">
        <v>30</v>
      </c>
      <c r="H37" s="33">
        <v>140000</v>
      </c>
      <c r="I37" s="33">
        <v>140000</v>
      </c>
    </row>
    <row r="38" spans="1:9" ht="12.75" customHeight="1" x14ac:dyDescent="0.2">
      <c r="A38" s="280" t="s">
        <v>33</v>
      </c>
      <c r="B38" s="280"/>
      <c r="C38" s="280"/>
      <c r="D38" s="280"/>
      <c r="E38" s="280"/>
      <c r="F38" s="280"/>
      <c r="G38" s="16">
        <v>31</v>
      </c>
      <c r="H38" s="34">
        <f>H39+H40+H41+H42</f>
        <v>0</v>
      </c>
      <c r="I38" s="34">
        <f>I39+I40+I41+I42</f>
        <v>0</v>
      </c>
    </row>
    <row r="39" spans="1:9" ht="12.75" customHeight="1" x14ac:dyDescent="0.2">
      <c r="A39" s="276" t="s">
        <v>34</v>
      </c>
      <c r="B39" s="276"/>
      <c r="C39" s="276"/>
      <c r="D39" s="276"/>
      <c r="E39" s="276"/>
      <c r="F39" s="276"/>
      <c r="G39" s="15">
        <v>32</v>
      </c>
      <c r="H39" s="33">
        <v>0</v>
      </c>
      <c r="I39" s="33">
        <v>0</v>
      </c>
    </row>
    <row r="40" spans="1:9" ht="12.75" customHeight="1" x14ac:dyDescent="0.2">
      <c r="A40" s="276" t="s">
        <v>35</v>
      </c>
      <c r="B40" s="276"/>
      <c r="C40" s="276"/>
      <c r="D40" s="276"/>
      <c r="E40" s="276"/>
      <c r="F40" s="276"/>
      <c r="G40" s="15">
        <v>33</v>
      </c>
      <c r="H40" s="33">
        <v>0</v>
      </c>
      <c r="I40" s="33">
        <v>0</v>
      </c>
    </row>
    <row r="41" spans="1:9" ht="12.75" customHeight="1" x14ac:dyDescent="0.2">
      <c r="A41" s="276" t="s">
        <v>36</v>
      </c>
      <c r="B41" s="276"/>
      <c r="C41" s="276"/>
      <c r="D41" s="276"/>
      <c r="E41" s="276"/>
      <c r="F41" s="276"/>
      <c r="G41" s="15">
        <v>34</v>
      </c>
      <c r="H41" s="33">
        <v>0</v>
      </c>
      <c r="I41" s="33">
        <v>0</v>
      </c>
    </row>
    <row r="42" spans="1:9" ht="12.75" customHeight="1" x14ac:dyDescent="0.2">
      <c r="A42" s="276" t="s">
        <v>37</v>
      </c>
      <c r="B42" s="276"/>
      <c r="C42" s="276"/>
      <c r="D42" s="276"/>
      <c r="E42" s="276"/>
      <c r="F42" s="276"/>
      <c r="G42" s="15">
        <v>35</v>
      </c>
      <c r="H42" s="33">
        <v>0</v>
      </c>
      <c r="I42" s="33">
        <v>0</v>
      </c>
    </row>
    <row r="43" spans="1:9" ht="12.75" customHeight="1" x14ac:dyDescent="0.2">
      <c r="A43" s="276" t="s">
        <v>38</v>
      </c>
      <c r="B43" s="276"/>
      <c r="C43" s="276"/>
      <c r="D43" s="276"/>
      <c r="E43" s="276"/>
      <c r="F43" s="276"/>
      <c r="G43" s="15">
        <v>36</v>
      </c>
      <c r="H43" s="33">
        <v>110358142</v>
      </c>
      <c r="I43" s="33">
        <v>169737113</v>
      </c>
    </row>
    <row r="44" spans="1:9" ht="12.75" customHeight="1" x14ac:dyDescent="0.2">
      <c r="A44" s="278" t="s">
        <v>382</v>
      </c>
      <c r="B44" s="278"/>
      <c r="C44" s="278"/>
      <c r="D44" s="278"/>
      <c r="E44" s="278"/>
      <c r="F44" s="278"/>
      <c r="G44" s="16">
        <v>37</v>
      </c>
      <c r="H44" s="34">
        <f>H45+H53+H60+H70</f>
        <v>299370071</v>
      </c>
      <c r="I44" s="34">
        <f>I45+I53+I60+I70</f>
        <v>700119274</v>
      </c>
    </row>
    <row r="45" spans="1:9" ht="12.75" customHeight="1" x14ac:dyDescent="0.2">
      <c r="A45" s="280" t="s">
        <v>39</v>
      </c>
      <c r="B45" s="280"/>
      <c r="C45" s="280"/>
      <c r="D45" s="280"/>
      <c r="E45" s="280"/>
      <c r="F45" s="280"/>
      <c r="G45" s="16">
        <v>38</v>
      </c>
      <c r="H45" s="34">
        <f>SUM(H46:H52)</f>
        <v>22384906</v>
      </c>
      <c r="I45" s="34">
        <f>SUM(I46:I52)</f>
        <v>21889245</v>
      </c>
    </row>
    <row r="46" spans="1:9" ht="12.75" customHeight="1" x14ac:dyDescent="0.2">
      <c r="A46" s="276" t="s">
        <v>40</v>
      </c>
      <c r="B46" s="276"/>
      <c r="C46" s="276"/>
      <c r="D46" s="276"/>
      <c r="E46" s="276"/>
      <c r="F46" s="276"/>
      <c r="G46" s="15">
        <v>39</v>
      </c>
      <c r="H46" s="33">
        <v>22202305</v>
      </c>
      <c r="I46" s="33">
        <v>21078511</v>
      </c>
    </row>
    <row r="47" spans="1:9" ht="12.75" customHeight="1" x14ac:dyDescent="0.2">
      <c r="A47" s="276" t="s">
        <v>41</v>
      </c>
      <c r="B47" s="276"/>
      <c r="C47" s="276"/>
      <c r="D47" s="276"/>
      <c r="E47" s="276"/>
      <c r="F47" s="276"/>
      <c r="G47" s="15">
        <v>40</v>
      </c>
      <c r="H47" s="33">
        <v>0</v>
      </c>
      <c r="I47" s="33">
        <v>0</v>
      </c>
    </row>
    <row r="48" spans="1:9" ht="12.75" customHeight="1" x14ac:dyDescent="0.2">
      <c r="A48" s="276" t="s">
        <v>42</v>
      </c>
      <c r="B48" s="276"/>
      <c r="C48" s="276"/>
      <c r="D48" s="276"/>
      <c r="E48" s="276"/>
      <c r="F48" s="276"/>
      <c r="G48" s="15">
        <v>41</v>
      </c>
      <c r="H48" s="33">
        <v>0</v>
      </c>
      <c r="I48" s="33">
        <v>0</v>
      </c>
    </row>
    <row r="49" spans="1:9" ht="12.75" customHeight="1" x14ac:dyDescent="0.2">
      <c r="A49" s="276" t="s">
        <v>43</v>
      </c>
      <c r="B49" s="276"/>
      <c r="C49" s="276"/>
      <c r="D49" s="276"/>
      <c r="E49" s="276"/>
      <c r="F49" s="276"/>
      <c r="G49" s="15">
        <v>42</v>
      </c>
      <c r="H49" s="33">
        <v>182601</v>
      </c>
      <c r="I49" s="33">
        <v>810734</v>
      </c>
    </row>
    <row r="50" spans="1:9" ht="12.75" customHeight="1" x14ac:dyDescent="0.2">
      <c r="A50" s="276" t="s">
        <v>44</v>
      </c>
      <c r="B50" s="276"/>
      <c r="C50" s="276"/>
      <c r="D50" s="276"/>
      <c r="E50" s="276"/>
      <c r="F50" s="276"/>
      <c r="G50" s="15">
        <v>43</v>
      </c>
      <c r="H50" s="33">
        <v>0</v>
      </c>
      <c r="I50" s="33">
        <v>0</v>
      </c>
    </row>
    <row r="51" spans="1:9" ht="12.75" customHeight="1" x14ac:dyDescent="0.2">
      <c r="A51" s="276" t="s">
        <v>45</v>
      </c>
      <c r="B51" s="276"/>
      <c r="C51" s="276"/>
      <c r="D51" s="276"/>
      <c r="E51" s="276"/>
      <c r="F51" s="276"/>
      <c r="G51" s="15">
        <v>44</v>
      </c>
      <c r="H51" s="33">
        <v>0</v>
      </c>
      <c r="I51" s="33">
        <v>0</v>
      </c>
    </row>
    <row r="52" spans="1:9" ht="12.75" customHeight="1" x14ac:dyDescent="0.2">
      <c r="A52" s="276" t="s">
        <v>46</v>
      </c>
      <c r="B52" s="276"/>
      <c r="C52" s="276"/>
      <c r="D52" s="276"/>
      <c r="E52" s="276"/>
      <c r="F52" s="276"/>
      <c r="G52" s="15">
        <v>45</v>
      </c>
      <c r="H52" s="33">
        <v>0</v>
      </c>
      <c r="I52" s="33">
        <v>0</v>
      </c>
    </row>
    <row r="53" spans="1:9" ht="12.75" customHeight="1" x14ac:dyDescent="0.2">
      <c r="A53" s="280" t="s">
        <v>47</v>
      </c>
      <c r="B53" s="280"/>
      <c r="C53" s="280"/>
      <c r="D53" s="280"/>
      <c r="E53" s="280"/>
      <c r="F53" s="280"/>
      <c r="G53" s="16">
        <v>46</v>
      </c>
      <c r="H53" s="34">
        <f>SUM(H54:H59)</f>
        <v>28464473</v>
      </c>
      <c r="I53" s="34">
        <f>SUM(I54:I59)</f>
        <v>18383419</v>
      </c>
    </row>
    <row r="54" spans="1:9" ht="12.75" customHeight="1" x14ac:dyDescent="0.2">
      <c r="A54" s="276" t="s">
        <v>48</v>
      </c>
      <c r="B54" s="276"/>
      <c r="C54" s="276"/>
      <c r="D54" s="276"/>
      <c r="E54" s="276"/>
      <c r="F54" s="276"/>
      <c r="G54" s="15">
        <v>47</v>
      </c>
      <c r="H54" s="33">
        <v>2556854</v>
      </c>
      <c r="I54" s="33">
        <v>1069477</v>
      </c>
    </row>
    <row r="55" spans="1:9" ht="12.75" customHeight="1" x14ac:dyDescent="0.2">
      <c r="A55" s="276" t="s">
        <v>49</v>
      </c>
      <c r="B55" s="276"/>
      <c r="C55" s="276"/>
      <c r="D55" s="276"/>
      <c r="E55" s="276"/>
      <c r="F55" s="276"/>
      <c r="G55" s="15">
        <v>48</v>
      </c>
      <c r="H55" s="33">
        <v>23688</v>
      </c>
      <c r="I55" s="33">
        <v>1740725</v>
      </c>
    </row>
    <row r="56" spans="1:9" ht="12.75" customHeight="1" x14ac:dyDescent="0.2">
      <c r="A56" s="276" t="s">
        <v>50</v>
      </c>
      <c r="B56" s="276"/>
      <c r="C56" s="276"/>
      <c r="D56" s="276"/>
      <c r="E56" s="276"/>
      <c r="F56" s="276"/>
      <c r="G56" s="15">
        <v>49</v>
      </c>
      <c r="H56" s="33">
        <v>13342394</v>
      </c>
      <c r="I56" s="33">
        <v>12937316</v>
      </c>
    </row>
    <row r="57" spans="1:9" ht="12.75" customHeight="1" x14ac:dyDescent="0.2">
      <c r="A57" s="276" t="s">
        <v>51</v>
      </c>
      <c r="B57" s="276"/>
      <c r="C57" s="276"/>
      <c r="D57" s="276"/>
      <c r="E57" s="276"/>
      <c r="F57" s="276"/>
      <c r="G57" s="15">
        <v>50</v>
      </c>
      <c r="H57" s="33">
        <v>911253</v>
      </c>
      <c r="I57" s="33">
        <v>1125552</v>
      </c>
    </row>
    <row r="58" spans="1:9" ht="12.75" customHeight="1" x14ac:dyDescent="0.2">
      <c r="A58" s="276" t="s">
        <v>52</v>
      </c>
      <c r="B58" s="276"/>
      <c r="C58" s="276"/>
      <c r="D58" s="276"/>
      <c r="E58" s="276"/>
      <c r="F58" s="276"/>
      <c r="G58" s="15">
        <v>51</v>
      </c>
      <c r="H58" s="33">
        <v>10124258</v>
      </c>
      <c r="I58" s="33">
        <v>357704</v>
      </c>
    </row>
    <row r="59" spans="1:9" ht="12.75" customHeight="1" x14ac:dyDescent="0.2">
      <c r="A59" s="276" t="s">
        <v>53</v>
      </c>
      <c r="B59" s="276"/>
      <c r="C59" s="276"/>
      <c r="D59" s="276"/>
      <c r="E59" s="276"/>
      <c r="F59" s="276"/>
      <c r="G59" s="15">
        <v>52</v>
      </c>
      <c r="H59" s="33">
        <v>1506026</v>
      </c>
      <c r="I59" s="33">
        <v>1152645</v>
      </c>
    </row>
    <row r="60" spans="1:9" ht="12.75" customHeight="1" x14ac:dyDescent="0.2">
      <c r="A60" s="280" t="s">
        <v>54</v>
      </c>
      <c r="B60" s="280"/>
      <c r="C60" s="280"/>
      <c r="D60" s="280"/>
      <c r="E60" s="280"/>
      <c r="F60" s="280"/>
      <c r="G60" s="16">
        <v>53</v>
      </c>
      <c r="H60" s="34">
        <f>SUM(H61:H69)</f>
        <v>671420</v>
      </c>
      <c r="I60" s="34">
        <f>SUM(I61:I69)</f>
        <v>571945</v>
      </c>
    </row>
    <row r="61" spans="1:9" ht="12.75" customHeight="1" x14ac:dyDescent="0.2">
      <c r="A61" s="276" t="s">
        <v>23</v>
      </c>
      <c r="B61" s="276"/>
      <c r="C61" s="276"/>
      <c r="D61" s="276"/>
      <c r="E61" s="276"/>
      <c r="F61" s="276"/>
      <c r="G61" s="15">
        <v>54</v>
      </c>
      <c r="H61" s="33">
        <v>0</v>
      </c>
      <c r="I61" s="33">
        <v>0</v>
      </c>
    </row>
    <row r="62" spans="1:9" ht="27.6" customHeight="1" x14ac:dyDescent="0.2">
      <c r="A62" s="276" t="s">
        <v>24</v>
      </c>
      <c r="B62" s="276"/>
      <c r="C62" s="276"/>
      <c r="D62" s="276"/>
      <c r="E62" s="276"/>
      <c r="F62" s="276"/>
      <c r="G62" s="15">
        <v>55</v>
      </c>
      <c r="H62" s="33">
        <v>0</v>
      </c>
      <c r="I62" s="33">
        <v>0</v>
      </c>
    </row>
    <row r="63" spans="1:9" ht="12.75" customHeight="1" x14ac:dyDescent="0.2">
      <c r="A63" s="276" t="s">
        <v>25</v>
      </c>
      <c r="B63" s="276"/>
      <c r="C63" s="276"/>
      <c r="D63" s="276"/>
      <c r="E63" s="276"/>
      <c r="F63" s="276"/>
      <c r="G63" s="15">
        <v>56</v>
      </c>
      <c r="H63" s="33">
        <v>28300</v>
      </c>
      <c r="I63" s="33">
        <v>28300</v>
      </c>
    </row>
    <row r="64" spans="1:9" ht="25.9" customHeight="1" x14ac:dyDescent="0.2">
      <c r="A64" s="276" t="s">
        <v>55</v>
      </c>
      <c r="B64" s="276"/>
      <c r="C64" s="276"/>
      <c r="D64" s="276"/>
      <c r="E64" s="276"/>
      <c r="F64" s="276"/>
      <c r="G64" s="15">
        <v>57</v>
      </c>
      <c r="H64" s="33">
        <v>0</v>
      </c>
      <c r="I64" s="33">
        <v>0</v>
      </c>
    </row>
    <row r="65" spans="1:9" ht="21.6" customHeight="1" x14ac:dyDescent="0.2">
      <c r="A65" s="276" t="s">
        <v>27</v>
      </c>
      <c r="B65" s="276"/>
      <c r="C65" s="276"/>
      <c r="D65" s="276"/>
      <c r="E65" s="276"/>
      <c r="F65" s="276"/>
      <c r="G65" s="15">
        <v>58</v>
      </c>
      <c r="H65" s="33">
        <v>0</v>
      </c>
      <c r="I65" s="33">
        <v>0</v>
      </c>
    </row>
    <row r="66" spans="1:9" ht="21.6" customHeight="1" x14ac:dyDescent="0.2">
      <c r="A66" s="276" t="s">
        <v>28</v>
      </c>
      <c r="B66" s="276"/>
      <c r="C66" s="276"/>
      <c r="D66" s="276"/>
      <c r="E66" s="276"/>
      <c r="F66" s="276"/>
      <c r="G66" s="15">
        <v>59</v>
      </c>
      <c r="H66" s="33">
        <v>0</v>
      </c>
      <c r="I66" s="33">
        <v>0</v>
      </c>
    </row>
    <row r="67" spans="1:9" ht="12.75" customHeight="1" x14ac:dyDescent="0.2">
      <c r="A67" s="276" t="s">
        <v>29</v>
      </c>
      <c r="B67" s="276"/>
      <c r="C67" s="276"/>
      <c r="D67" s="276"/>
      <c r="E67" s="276"/>
      <c r="F67" s="276"/>
      <c r="G67" s="15">
        <v>60</v>
      </c>
      <c r="H67" s="33">
        <v>0</v>
      </c>
      <c r="I67" s="33">
        <v>0</v>
      </c>
    </row>
    <row r="68" spans="1:9" ht="12.75" customHeight="1" x14ac:dyDescent="0.2">
      <c r="A68" s="276" t="s">
        <v>30</v>
      </c>
      <c r="B68" s="276"/>
      <c r="C68" s="276"/>
      <c r="D68" s="276"/>
      <c r="E68" s="276"/>
      <c r="F68" s="276"/>
      <c r="G68" s="15">
        <v>61</v>
      </c>
      <c r="H68" s="33">
        <v>502970</v>
      </c>
      <c r="I68" s="33">
        <v>543645</v>
      </c>
    </row>
    <row r="69" spans="1:9" ht="12.75" customHeight="1" x14ac:dyDescent="0.2">
      <c r="A69" s="276" t="s">
        <v>56</v>
      </c>
      <c r="B69" s="276"/>
      <c r="C69" s="276"/>
      <c r="D69" s="276"/>
      <c r="E69" s="276"/>
      <c r="F69" s="276"/>
      <c r="G69" s="15">
        <v>62</v>
      </c>
      <c r="H69" s="33">
        <v>140150</v>
      </c>
      <c r="I69" s="33">
        <v>0</v>
      </c>
    </row>
    <row r="70" spans="1:9" ht="12.75" customHeight="1" x14ac:dyDescent="0.2">
      <c r="A70" s="276" t="s">
        <v>57</v>
      </c>
      <c r="B70" s="276"/>
      <c r="C70" s="276"/>
      <c r="D70" s="276"/>
      <c r="E70" s="276"/>
      <c r="F70" s="276"/>
      <c r="G70" s="15">
        <v>63</v>
      </c>
      <c r="H70" s="33">
        <v>247849272</v>
      </c>
      <c r="I70" s="33">
        <v>659274665</v>
      </c>
    </row>
    <row r="71" spans="1:9" ht="12.75" customHeight="1" x14ac:dyDescent="0.2">
      <c r="A71" s="277" t="s">
        <v>58</v>
      </c>
      <c r="B71" s="277"/>
      <c r="C71" s="277"/>
      <c r="D71" s="277"/>
      <c r="E71" s="277"/>
      <c r="F71" s="277"/>
      <c r="G71" s="15">
        <v>64</v>
      </c>
      <c r="H71" s="33">
        <v>17874753</v>
      </c>
      <c r="I71" s="33">
        <v>23442152</v>
      </c>
    </row>
    <row r="72" spans="1:9" ht="12.75" customHeight="1" x14ac:dyDescent="0.2">
      <c r="A72" s="278" t="s">
        <v>383</v>
      </c>
      <c r="B72" s="278"/>
      <c r="C72" s="278"/>
      <c r="D72" s="278"/>
      <c r="E72" s="278"/>
      <c r="F72" s="278"/>
      <c r="G72" s="16">
        <v>65</v>
      </c>
      <c r="H72" s="34">
        <f>H8+H9+H44+H71</f>
        <v>5503912108</v>
      </c>
      <c r="I72" s="34">
        <f>I8+I9+I44+I71</f>
        <v>6092470504</v>
      </c>
    </row>
    <row r="73" spans="1:9" ht="12.75" customHeight="1" x14ac:dyDescent="0.2">
      <c r="A73" s="277" t="s">
        <v>59</v>
      </c>
      <c r="B73" s="277"/>
      <c r="C73" s="277"/>
      <c r="D73" s="277"/>
      <c r="E73" s="277"/>
      <c r="F73" s="277"/>
      <c r="G73" s="15">
        <v>66</v>
      </c>
      <c r="H73" s="129">
        <v>54355927</v>
      </c>
      <c r="I73" s="33">
        <v>54274242</v>
      </c>
    </row>
    <row r="74" spans="1:9" x14ac:dyDescent="0.2">
      <c r="A74" s="281" t="s">
        <v>60</v>
      </c>
      <c r="B74" s="282"/>
      <c r="C74" s="282"/>
      <c r="D74" s="282"/>
      <c r="E74" s="282"/>
      <c r="F74" s="282"/>
      <c r="G74" s="282"/>
      <c r="H74" s="282"/>
      <c r="I74" s="282"/>
    </row>
    <row r="75" spans="1:9" ht="12.75" customHeight="1" x14ac:dyDescent="0.2">
      <c r="A75" s="278" t="s">
        <v>384</v>
      </c>
      <c r="B75" s="278"/>
      <c r="C75" s="278"/>
      <c r="D75" s="278"/>
      <c r="E75" s="278"/>
      <c r="F75" s="278"/>
      <c r="G75" s="16">
        <v>67</v>
      </c>
      <c r="H75" s="34">
        <f>H76+H77+H78+H84+H85+H89+H92+H95</f>
        <v>2690444302</v>
      </c>
      <c r="I75" s="34">
        <f>I76+I77+I78+I84+I85+I89+I92+I95</f>
        <v>2512039784</v>
      </c>
    </row>
    <row r="76" spans="1:9" ht="12.75" customHeight="1" x14ac:dyDescent="0.2">
      <c r="A76" s="276" t="s">
        <v>61</v>
      </c>
      <c r="B76" s="276"/>
      <c r="C76" s="276"/>
      <c r="D76" s="276"/>
      <c r="E76" s="276"/>
      <c r="F76" s="276"/>
      <c r="G76" s="15">
        <v>68</v>
      </c>
      <c r="H76" s="33">
        <v>1672021210</v>
      </c>
      <c r="I76" s="33">
        <v>1672021210</v>
      </c>
    </row>
    <row r="77" spans="1:9" ht="12.75" customHeight="1" x14ac:dyDescent="0.2">
      <c r="A77" s="276" t="s">
        <v>62</v>
      </c>
      <c r="B77" s="276"/>
      <c r="C77" s="276"/>
      <c r="D77" s="276"/>
      <c r="E77" s="276"/>
      <c r="F77" s="276"/>
      <c r="G77" s="15">
        <v>69</v>
      </c>
      <c r="H77" s="128">
        <v>5710563</v>
      </c>
      <c r="I77" s="33">
        <v>5710563</v>
      </c>
    </row>
    <row r="78" spans="1:9" ht="12.75" customHeight="1" x14ac:dyDescent="0.2">
      <c r="A78" s="280" t="s">
        <v>63</v>
      </c>
      <c r="B78" s="280"/>
      <c r="C78" s="280"/>
      <c r="D78" s="280"/>
      <c r="E78" s="280"/>
      <c r="F78" s="280"/>
      <c r="G78" s="16">
        <v>70</v>
      </c>
      <c r="H78" s="34">
        <f>SUM(H79:H83)</f>
        <v>95998079</v>
      </c>
      <c r="I78" s="34">
        <f>SUM(I79:I83)</f>
        <v>98247551</v>
      </c>
    </row>
    <row r="79" spans="1:9" ht="12.75" customHeight="1" x14ac:dyDescent="0.2">
      <c r="A79" s="276" t="s">
        <v>64</v>
      </c>
      <c r="B79" s="276"/>
      <c r="C79" s="276"/>
      <c r="D79" s="276"/>
      <c r="E79" s="276"/>
      <c r="F79" s="276"/>
      <c r="G79" s="15">
        <v>71</v>
      </c>
      <c r="H79" s="33">
        <v>83601061</v>
      </c>
      <c r="I79" s="33">
        <v>83601061</v>
      </c>
    </row>
    <row r="80" spans="1:9" ht="12.75" customHeight="1" x14ac:dyDescent="0.2">
      <c r="A80" s="276" t="s">
        <v>65</v>
      </c>
      <c r="B80" s="276"/>
      <c r="C80" s="276"/>
      <c r="D80" s="276"/>
      <c r="E80" s="276"/>
      <c r="F80" s="276"/>
      <c r="G80" s="15">
        <v>72</v>
      </c>
      <c r="H80" s="33">
        <v>136815284</v>
      </c>
      <c r="I80" s="33">
        <v>136815284</v>
      </c>
    </row>
    <row r="81" spans="1:9" ht="12.75" customHeight="1" x14ac:dyDescent="0.2">
      <c r="A81" s="276" t="s">
        <v>66</v>
      </c>
      <c r="B81" s="276"/>
      <c r="C81" s="276"/>
      <c r="D81" s="276"/>
      <c r="E81" s="276"/>
      <c r="F81" s="276"/>
      <c r="G81" s="15">
        <v>73</v>
      </c>
      <c r="H81" s="33">
        <v>-124418266</v>
      </c>
      <c r="I81" s="33">
        <v>-124418266</v>
      </c>
    </row>
    <row r="82" spans="1:9" ht="12.75" customHeight="1" x14ac:dyDescent="0.2">
      <c r="A82" s="276" t="s">
        <v>67</v>
      </c>
      <c r="B82" s="276"/>
      <c r="C82" s="276"/>
      <c r="D82" s="276"/>
      <c r="E82" s="276"/>
      <c r="F82" s="276"/>
      <c r="G82" s="15">
        <v>74</v>
      </c>
      <c r="H82" s="33">
        <v>0</v>
      </c>
      <c r="I82" s="33">
        <v>0</v>
      </c>
    </row>
    <row r="83" spans="1:9" ht="12.75" customHeight="1" x14ac:dyDescent="0.2">
      <c r="A83" s="276" t="s">
        <v>68</v>
      </c>
      <c r="B83" s="276"/>
      <c r="C83" s="276"/>
      <c r="D83" s="276"/>
      <c r="E83" s="276"/>
      <c r="F83" s="276"/>
      <c r="G83" s="15">
        <v>75</v>
      </c>
      <c r="H83" s="33">
        <v>0</v>
      </c>
      <c r="I83" s="33">
        <v>2249472</v>
      </c>
    </row>
    <row r="84" spans="1:9" ht="12.75" customHeight="1" x14ac:dyDescent="0.2">
      <c r="A84" s="279" t="s">
        <v>69</v>
      </c>
      <c r="B84" s="279"/>
      <c r="C84" s="279"/>
      <c r="D84" s="279"/>
      <c r="E84" s="279"/>
      <c r="F84" s="279"/>
      <c r="G84" s="119">
        <v>76</v>
      </c>
      <c r="H84" s="33">
        <v>0</v>
      </c>
      <c r="I84" s="120">
        <v>0</v>
      </c>
    </row>
    <row r="85" spans="1:9" ht="12.75" customHeight="1" x14ac:dyDescent="0.2">
      <c r="A85" s="280" t="s">
        <v>70</v>
      </c>
      <c r="B85" s="280"/>
      <c r="C85" s="280"/>
      <c r="D85" s="280"/>
      <c r="E85" s="280"/>
      <c r="F85" s="280"/>
      <c r="G85" s="16">
        <v>77</v>
      </c>
      <c r="H85" s="34">
        <f>H86+H87+H88</f>
        <v>61473</v>
      </c>
      <c r="I85" s="34">
        <f>I86+I87+I88</f>
        <v>15866</v>
      </c>
    </row>
    <row r="86" spans="1:9" ht="12.75" customHeight="1" x14ac:dyDescent="0.2">
      <c r="A86" s="276" t="s">
        <v>71</v>
      </c>
      <c r="B86" s="276"/>
      <c r="C86" s="276"/>
      <c r="D86" s="276"/>
      <c r="E86" s="276"/>
      <c r="F86" s="276"/>
      <c r="G86" s="15">
        <v>78</v>
      </c>
      <c r="H86" s="33">
        <v>61473</v>
      </c>
      <c r="I86" s="33">
        <v>15866</v>
      </c>
    </row>
    <row r="87" spans="1:9" ht="12.75" customHeight="1" x14ac:dyDescent="0.2">
      <c r="A87" s="276" t="s">
        <v>72</v>
      </c>
      <c r="B87" s="276"/>
      <c r="C87" s="276"/>
      <c r="D87" s="276"/>
      <c r="E87" s="276"/>
      <c r="F87" s="276"/>
      <c r="G87" s="15">
        <v>79</v>
      </c>
      <c r="H87" s="33">
        <v>0</v>
      </c>
      <c r="I87" s="33">
        <v>0</v>
      </c>
    </row>
    <row r="88" spans="1:9" ht="12.75" customHeight="1" x14ac:dyDescent="0.2">
      <c r="A88" s="276" t="s">
        <v>73</v>
      </c>
      <c r="B88" s="276"/>
      <c r="C88" s="276"/>
      <c r="D88" s="276"/>
      <c r="E88" s="276"/>
      <c r="F88" s="276"/>
      <c r="G88" s="15">
        <v>80</v>
      </c>
      <c r="H88" s="33">
        <v>0</v>
      </c>
      <c r="I88" s="33">
        <v>0</v>
      </c>
    </row>
    <row r="89" spans="1:9" ht="12.75" customHeight="1" x14ac:dyDescent="0.2">
      <c r="A89" s="280" t="s">
        <v>74</v>
      </c>
      <c r="B89" s="280"/>
      <c r="C89" s="280"/>
      <c r="D89" s="280"/>
      <c r="E89" s="280"/>
      <c r="F89" s="280"/>
      <c r="G89" s="16">
        <v>81</v>
      </c>
      <c r="H89" s="34">
        <f>H90-H91</f>
        <v>539646072</v>
      </c>
      <c r="I89" s="34">
        <f>I90-I91</f>
        <v>917793503</v>
      </c>
    </row>
    <row r="90" spans="1:9" ht="12.75" customHeight="1" x14ac:dyDescent="0.2">
      <c r="A90" s="276" t="s">
        <v>75</v>
      </c>
      <c r="B90" s="276"/>
      <c r="C90" s="276"/>
      <c r="D90" s="276"/>
      <c r="E90" s="276"/>
      <c r="F90" s="276"/>
      <c r="G90" s="15">
        <v>82</v>
      </c>
      <c r="H90" s="33">
        <v>539646072</v>
      </c>
      <c r="I90" s="33">
        <v>917793503</v>
      </c>
    </row>
    <row r="91" spans="1:9" ht="12.75" customHeight="1" x14ac:dyDescent="0.2">
      <c r="A91" s="276" t="s">
        <v>76</v>
      </c>
      <c r="B91" s="276"/>
      <c r="C91" s="276"/>
      <c r="D91" s="276"/>
      <c r="E91" s="276"/>
      <c r="F91" s="276"/>
      <c r="G91" s="15">
        <v>83</v>
      </c>
      <c r="H91" s="33">
        <v>0</v>
      </c>
      <c r="I91" s="33">
        <v>0</v>
      </c>
    </row>
    <row r="92" spans="1:9" ht="12.75" customHeight="1" x14ac:dyDescent="0.2">
      <c r="A92" s="280" t="s">
        <v>77</v>
      </c>
      <c r="B92" s="280"/>
      <c r="C92" s="280"/>
      <c r="D92" s="280"/>
      <c r="E92" s="280"/>
      <c r="F92" s="280"/>
      <c r="G92" s="16">
        <v>84</v>
      </c>
      <c r="H92" s="34">
        <f>H93-H94</f>
        <v>377006905</v>
      </c>
      <c r="I92" s="34">
        <f>I93-I94</f>
        <v>-181748909</v>
      </c>
    </row>
    <row r="93" spans="1:9" ht="12.75" customHeight="1" x14ac:dyDescent="0.2">
      <c r="A93" s="276" t="s">
        <v>78</v>
      </c>
      <c r="B93" s="276"/>
      <c r="C93" s="276"/>
      <c r="D93" s="276"/>
      <c r="E93" s="276"/>
      <c r="F93" s="276"/>
      <c r="G93" s="15">
        <v>85</v>
      </c>
      <c r="H93" s="33">
        <v>377006905</v>
      </c>
      <c r="I93" s="33">
        <v>0</v>
      </c>
    </row>
    <row r="94" spans="1:9" ht="12.75" customHeight="1" x14ac:dyDescent="0.2">
      <c r="A94" s="276" t="s">
        <v>79</v>
      </c>
      <c r="B94" s="276"/>
      <c r="C94" s="276"/>
      <c r="D94" s="276"/>
      <c r="E94" s="276"/>
      <c r="F94" s="276"/>
      <c r="G94" s="15">
        <v>86</v>
      </c>
      <c r="H94" s="33">
        <v>0</v>
      </c>
      <c r="I94" s="33">
        <v>181748909</v>
      </c>
    </row>
    <row r="95" spans="1:9" ht="12.75" customHeight="1" x14ac:dyDescent="0.2">
      <c r="A95" s="276" t="s">
        <v>80</v>
      </c>
      <c r="B95" s="276"/>
      <c r="C95" s="276"/>
      <c r="D95" s="276"/>
      <c r="E95" s="276"/>
      <c r="F95" s="276"/>
      <c r="G95" s="15">
        <v>87</v>
      </c>
      <c r="H95" s="33">
        <v>0</v>
      </c>
      <c r="I95" s="33">
        <v>0</v>
      </c>
    </row>
    <row r="96" spans="1:9" ht="12.75" customHeight="1" x14ac:dyDescent="0.2">
      <c r="A96" s="278" t="s">
        <v>385</v>
      </c>
      <c r="B96" s="278"/>
      <c r="C96" s="278"/>
      <c r="D96" s="278"/>
      <c r="E96" s="278"/>
      <c r="F96" s="278"/>
      <c r="G96" s="16">
        <v>88</v>
      </c>
      <c r="H96" s="34">
        <f>SUM(H97:H102)</f>
        <v>99091523</v>
      </c>
      <c r="I96" s="34">
        <f>SUM(I97:I102)</f>
        <v>105583275</v>
      </c>
    </row>
    <row r="97" spans="1:9" ht="12.75" customHeight="1" x14ac:dyDescent="0.2">
      <c r="A97" s="276" t="s">
        <v>81</v>
      </c>
      <c r="B97" s="276"/>
      <c r="C97" s="276"/>
      <c r="D97" s="276"/>
      <c r="E97" s="276"/>
      <c r="F97" s="276"/>
      <c r="G97" s="15">
        <v>89</v>
      </c>
      <c r="H97" s="33">
        <v>11847096</v>
      </c>
      <c r="I97" s="33">
        <v>11847096</v>
      </c>
    </row>
    <row r="98" spans="1:9" ht="12.75" customHeight="1" x14ac:dyDescent="0.2">
      <c r="A98" s="276" t="s">
        <v>82</v>
      </c>
      <c r="B98" s="276"/>
      <c r="C98" s="276"/>
      <c r="D98" s="276"/>
      <c r="E98" s="276"/>
      <c r="F98" s="276"/>
      <c r="G98" s="15">
        <v>90</v>
      </c>
      <c r="H98" s="33">
        <v>0</v>
      </c>
      <c r="I98" s="33">
        <v>0</v>
      </c>
    </row>
    <row r="99" spans="1:9" ht="12.75" customHeight="1" x14ac:dyDescent="0.2">
      <c r="A99" s="276" t="s">
        <v>83</v>
      </c>
      <c r="B99" s="276"/>
      <c r="C99" s="276"/>
      <c r="D99" s="276"/>
      <c r="E99" s="276"/>
      <c r="F99" s="276"/>
      <c r="G99" s="15">
        <v>91</v>
      </c>
      <c r="H99" s="33">
        <v>30791013</v>
      </c>
      <c r="I99" s="33">
        <v>30725659</v>
      </c>
    </row>
    <row r="100" spans="1:9" ht="12.75" customHeight="1" x14ac:dyDescent="0.2">
      <c r="A100" s="276" t="s">
        <v>84</v>
      </c>
      <c r="B100" s="276"/>
      <c r="C100" s="276"/>
      <c r="D100" s="276"/>
      <c r="E100" s="276"/>
      <c r="F100" s="276"/>
      <c r="G100" s="15">
        <v>92</v>
      </c>
      <c r="H100" s="33">
        <v>0</v>
      </c>
      <c r="I100" s="33">
        <v>0</v>
      </c>
    </row>
    <row r="101" spans="1:9" ht="12.75" customHeight="1" x14ac:dyDescent="0.2">
      <c r="A101" s="276" t="s">
        <v>85</v>
      </c>
      <c r="B101" s="276"/>
      <c r="C101" s="276"/>
      <c r="D101" s="276"/>
      <c r="E101" s="276"/>
      <c r="F101" s="276"/>
      <c r="G101" s="15">
        <v>93</v>
      </c>
      <c r="H101" s="33">
        <v>0</v>
      </c>
      <c r="I101" s="33">
        <v>0</v>
      </c>
    </row>
    <row r="102" spans="1:9" ht="12.75" customHeight="1" x14ac:dyDescent="0.2">
      <c r="A102" s="276" t="s">
        <v>86</v>
      </c>
      <c r="B102" s="276"/>
      <c r="C102" s="276"/>
      <c r="D102" s="276"/>
      <c r="E102" s="276"/>
      <c r="F102" s="276"/>
      <c r="G102" s="15">
        <v>94</v>
      </c>
      <c r="H102" s="33">
        <v>56453414</v>
      </c>
      <c r="I102" s="33">
        <v>63010520</v>
      </c>
    </row>
    <row r="103" spans="1:9" ht="12.75" customHeight="1" x14ac:dyDescent="0.2">
      <c r="A103" s="278" t="s">
        <v>386</v>
      </c>
      <c r="B103" s="278"/>
      <c r="C103" s="278"/>
      <c r="D103" s="278"/>
      <c r="E103" s="278"/>
      <c r="F103" s="278"/>
      <c r="G103" s="16">
        <v>95</v>
      </c>
      <c r="H103" s="34">
        <f>SUM(H104:H114)</f>
        <v>2199023800</v>
      </c>
      <c r="I103" s="34">
        <f>SUM(I104:I114)</f>
        <v>2767351748</v>
      </c>
    </row>
    <row r="104" spans="1:9" ht="12.75" customHeight="1" x14ac:dyDescent="0.2">
      <c r="A104" s="276" t="s">
        <v>87</v>
      </c>
      <c r="B104" s="276"/>
      <c r="C104" s="276"/>
      <c r="D104" s="276"/>
      <c r="E104" s="276"/>
      <c r="F104" s="276"/>
      <c r="G104" s="15">
        <v>96</v>
      </c>
      <c r="H104" s="33">
        <v>0</v>
      </c>
      <c r="I104" s="33">
        <v>0</v>
      </c>
    </row>
    <row r="105" spans="1:9" ht="24.6" customHeight="1" x14ac:dyDescent="0.2">
      <c r="A105" s="276" t="s">
        <v>88</v>
      </c>
      <c r="B105" s="276"/>
      <c r="C105" s="276"/>
      <c r="D105" s="276"/>
      <c r="E105" s="276"/>
      <c r="F105" s="276"/>
      <c r="G105" s="15">
        <v>97</v>
      </c>
      <c r="H105" s="33">
        <v>0</v>
      </c>
      <c r="I105" s="33">
        <v>0</v>
      </c>
    </row>
    <row r="106" spans="1:9" ht="12.75" customHeight="1" x14ac:dyDescent="0.2">
      <c r="A106" s="276" t="s">
        <v>89</v>
      </c>
      <c r="B106" s="276"/>
      <c r="C106" s="276"/>
      <c r="D106" s="276"/>
      <c r="E106" s="276"/>
      <c r="F106" s="276"/>
      <c r="G106" s="15">
        <v>98</v>
      </c>
      <c r="H106" s="33">
        <v>0</v>
      </c>
      <c r="I106" s="33">
        <v>0</v>
      </c>
    </row>
    <row r="107" spans="1:9" ht="21.6" customHeight="1" x14ac:dyDescent="0.2">
      <c r="A107" s="276" t="s">
        <v>90</v>
      </c>
      <c r="B107" s="276"/>
      <c r="C107" s="276"/>
      <c r="D107" s="276"/>
      <c r="E107" s="276"/>
      <c r="F107" s="276"/>
      <c r="G107" s="15">
        <v>99</v>
      </c>
      <c r="H107" s="33">
        <v>0</v>
      </c>
      <c r="I107" s="33">
        <v>0</v>
      </c>
    </row>
    <row r="108" spans="1:9" ht="12.75" customHeight="1" x14ac:dyDescent="0.2">
      <c r="A108" s="276" t="s">
        <v>91</v>
      </c>
      <c r="B108" s="276"/>
      <c r="C108" s="276"/>
      <c r="D108" s="276"/>
      <c r="E108" s="276"/>
      <c r="F108" s="276"/>
      <c r="G108" s="15">
        <v>100</v>
      </c>
      <c r="H108" s="33">
        <v>0</v>
      </c>
      <c r="I108" s="33">
        <v>0</v>
      </c>
    </row>
    <row r="109" spans="1:9" ht="12.75" customHeight="1" x14ac:dyDescent="0.2">
      <c r="A109" s="276" t="s">
        <v>92</v>
      </c>
      <c r="B109" s="276"/>
      <c r="C109" s="276"/>
      <c r="D109" s="276"/>
      <c r="E109" s="276"/>
      <c r="F109" s="276"/>
      <c r="G109" s="15">
        <v>101</v>
      </c>
      <c r="H109" s="33">
        <v>2146746486</v>
      </c>
      <c r="I109" s="33">
        <v>2711304220</v>
      </c>
    </row>
    <row r="110" spans="1:9" ht="12.75" customHeight="1" x14ac:dyDescent="0.2">
      <c r="A110" s="276" t="s">
        <v>93</v>
      </c>
      <c r="B110" s="276"/>
      <c r="C110" s="276"/>
      <c r="D110" s="276"/>
      <c r="E110" s="276"/>
      <c r="F110" s="276"/>
      <c r="G110" s="15">
        <v>102</v>
      </c>
      <c r="H110" s="33">
        <v>0</v>
      </c>
      <c r="I110" s="33">
        <v>0</v>
      </c>
    </row>
    <row r="111" spans="1:9" ht="12.75" customHeight="1" x14ac:dyDescent="0.2">
      <c r="A111" s="276" t="s">
        <v>94</v>
      </c>
      <c r="B111" s="276"/>
      <c r="C111" s="276"/>
      <c r="D111" s="276"/>
      <c r="E111" s="276"/>
      <c r="F111" s="276"/>
      <c r="G111" s="15">
        <v>103</v>
      </c>
      <c r="H111" s="33">
        <v>0</v>
      </c>
      <c r="I111" s="33">
        <v>0</v>
      </c>
    </row>
    <row r="112" spans="1:9" ht="12.75" customHeight="1" x14ac:dyDescent="0.2">
      <c r="A112" s="276" t="s">
        <v>95</v>
      </c>
      <c r="B112" s="276"/>
      <c r="C112" s="276"/>
      <c r="D112" s="276"/>
      <c r="E112" s="276"/>
      <c r="F112" s="276"/>
      <c r="G112" s="15">
        <v>104</v>
      </c>
      <c r="H112" s="33">
        <v>0</v>
      </c>
      <c r="I112" s="33">
        <v>0</v>
      </c>
    </row>
    <row r="113" spans="1:9" ht="12.75" customHeight="1" x14ac:dyDescent="0.2">
      <c r="A113" s="276" t="s">
        <v>96</v>
      </c>
      <c r="B113" s="276"/>
      <c r="C113" s="276"/>
      <c r="D113" s="276"/>
      <c r="E113" s="276"/>
      <c r="F113" s="276"/>
      <c r="G113" s="15">
        <v>105</v>
      </c>
      <c r="H113" s="33">
        <v>38086903</v>
      </c>
      <c r="I113" s="33">
        <v>42530843</v>
      </c>
    </row>
    <row r="114" spans="1:9" ht="12.75" customHeight="1" x14ac:dyDescent="0.2">
      <c r="A114" s="276" t="s">
        <v>97</v>
      </c>
      <c r="B114" s="276"/>
      <c r="C114" s="276"/>
      <c r="D114" s="276"/>
      <c r="E114" s="276"/>
      <c r="F114" s="276"/>
      <c r="G114" s="15">
        <v>106</v>
      </c>
      <c r="H114" s="33">
        <v>14190411</v>
      </c>
      <c r="I114" s="33">
        <v>13516685</v>
      </c>
    </row>
    <row r="115" spans="1:9" ht="12.75" customHeight="1" x14ac:dyDescent="0.2">
      <c r="A115" s="278" t="s">
        <v>387</v>
      </c>
      <c r="B115" s="278"/>
      <c r="C115" s="278"/>
      <c r="D115" s="278"/>
      <c r="E115" s="278"/>
      <c r="F115" s="278"/>
      <c r="G115" s="16">
        <v>107</v>
      </c>
      <c r="H115" s="34">
        <f>SUM(H116:H129)</f>
        <v>463253429</v>
      </c>
      <c r="I115" s="34">
        <f>SUM(I116:I129)</f>
        <v>643476110</v>
      </c>
    </row>
    <row r="116" spans="1:9" ht="12.75" customHeight="1" x14ac:dyDescent="0.2">
      <c r="A116" s="276" t="s">
        <v>87</v>
      </c>
      <c r="B116" s="276"/>
      <c r="C116" s="276"/>
      <c r="D116" s="276"/>
      <c r="E116" s="276"/>
      <c r="F116" s="276"/>
      <c r="G116" s="15">
        <v>108</v>
      </c>
      <c r="H116" s="33">
        <v>218328</v>
      </c>
      <c r="I116" s="33">
        <v>376859</v>
      </c>
    </row>
    <row r="117" spans="1:9" ht="22.35" customHeight="1" x14ac:dyDescent="0.2">
      <c r="A117" s="276" t="s">
        <v>88</v>
      </c>
      <c r="B117" s="276"/>
      <c r="C117" s="276"/>
      <c r="D117" s="276"/>
      <c r="E117" s="276"/>
      <c r="F117" s="276"/>
      <c r="G117" s="15">
        <v>109</v>
      </c>
      <c r="H117" s="33">
        <v>0</v>
      </c>
      <c r="I117" s="33">
        <v>0</v>
      </c>
    </row>
    <row r="118" spans="1:9" ht="12.75" customHeight="1" x14ac:dyDescent="0.2">
      <c r="A118" s="276" t="s">
        <v>89</v>
      </c>
      <c r="B118" s="276"/>
      <c r="C118" s="276"/>
      <c r="D118" s="276"/>
      <c r="E118" s="276"/>
      <c r="F118" s="276"/>
      <c r="G118" s="15">
        <v>110</v>
      </c>
      <c r="H118" s="33">
        <v>0</v>
      </c>
      <c r="I118" s="33">
        <v>919</v>
      </c>
    </row>
    <row r="119" spans="1:9" ht="23.65" customHeight="1" x14ac:dyDescent="0.2">
      <c r="A119" s="276" t="s">
        <v>90</v>
      </c>
      <c r="B119" s="276"/>
      <c r="C119" s="276"/>
      <c r="D119" s="276"/>
      <c r="E119" s="276"/>
      <c r="F119" s="276"/>
      <c r="G119" s="15">
        <v>111</v>
      </c>
      <c r="H119" s="33">
        <v>0</v>
      </c>
      <c r="I119" s="33">
        <v>0</v>
      </c>
    </row>
    <row r="120" spans="1:9" ht="12.75" customHeight="1" x14ac:dyDescent="0.2">
      <c r="A120" s="276" t="s">
        <v>91</v>
      </c>
      <c r="B120" s="276"/>
      <c r="C120" s="276"/>
      <c r="D120" s="276"/>
      <c r="E120" s="276"/>
      <c r="F120" s="276"/>
      <c r="G120" s="15">
        <v>112</v>
      </c>
      <c r="H120" s="33">
        <v>0</v>
      </c>
      <c r="I120" s="33">
        <v>0</v>
      </c>
    </row>
    <row r="121" spans="1:9" ht="12.75" customHeight="1" x14ac:dyDescent="0.2">
      <c r="A121" s="276" t="s">
        <v>92</v>
      </c>
      <c r="B121" s="276"/>
      <c r="C121" s="276"/>
      <c r="D121" s="276"/>
      <c r="E121" s="276"/>
      <c r="F121" s="276"/>
      <c r="G121" s="15">
        <v>113</v>
      </c>
      <c r="H121" s="33">
        <v>257433437</v>
      </c>
      <c r="I121" s="33">
        <v>333869859</v>
      </c>
    </row>
    <row r="122" spans="1:9" ht="12.75" customHeight="1" x14ac:dyDescent="0.2">
      <c r="A122" s="276" t="s">
        <v>93</v>
      </c>
      <c r="B122" s="276"/>
      <c r="C122" s="276"/>
      <c r="D122" s="276"/>
      <c r="E122" s="276"/>
      <c r="F122" s="276"/>
      <c r="G122" s="15">
        <v>114</v>
      </c>
      <c r="H122" s="33">
        <v>31610147</v>
      </c>
      <c r="I122" s="33">
        <v>70094701</v>
      </c>
    </row>
    <row r="123" spans="1:9" ht="12.75" customHeight="1" x14ac:dyDescent="0.2">
      <c r="A123" s="276" t="s">
        <v>94</v>
      </c>
      <c r="B123" s="276"/>
      <c r="C123" s="276"/>
      <c r="D123" s="276"/>
      <c r="E123" s="276"/>
      <c r="F123" s="276"/>
      <c r="G123" s="15">
        <v>115</v>
      </c>
      <c r="H123" s="33">
        <v>127477774</v>
      </c>
      <c r="I123" s="33">
        <v>172684116</v>
      </c>
    </row>
    <row r="124" spans="1:9" x14ac:dyDescent="0.2">
      <c r="A124" s="276" t="s">
        <v>95</v>
      </c>
      <c r="B124" s="276"/>
      <c r="C124" s="276"/>
      <c r="D124" s="276"/>
      <c r="E124" s="276"/>
      <c r="F124" s="276"/>
      <c r="G124" s="15">
        <v>116</v>
      </c>
      <c r="H124" s="33">
        <v>0</v>
      </c>
      <c r="I124" s="33">
        <v>74649</v>
      </c>
    </row>
    <row r="125" spans="1:9" x14ac:dyDescent="0.2">
      <c r="A125" s="276" t="s">
        <v>98</v>
      </c>
      <c r="B125" s="276"/>
      <c r="C125" s="276"/>
      <c r="D125" s="276"/>
      <c r="E125" s="276"/>
      <c r="F125" s="276"/>
      <c r="G125" s="15">
        <v>117</v>
      </c>
      <c r="H125" s="33">
        <v>24837226</v>
      </c>
      <c r="I125" s="33">
        <v>24189003</v>
      </c>
    </row>
    <row r="126" spans="1:9" x14ac:dyDescent="0.2">
      <c r="A126" s="276" t="s">
        <v>99</v>
      </c>
      <c r="B126" s="276"/>
      <c r="C126" s="276"/>
      <c r="D126" s="276"/>
      <c r="E126" s="276"/>
      <c r="F126" s="276"/>
      <c r="G126" s="15">
        <v>118</v>
      </c>
      <c r="H126" s="33">
        <v>10114318</v>
      </c>
      <c r="I126" s="33">
        <v>29505451</v>
      </c>
    </row>
    <row r="127" spans="1:9" x14ac:dyDescent="0.2">
      <c r="A127" s="276" t="s">
        <v>100</v>
      </c>
      <c r="B127" s="276"/>
      <c r="C127" s="276"/>
      <c r="D127" s="276"/>
      <c r="E127" s="276"/>
      <c r="F127" s="276"/>
      <c r="G127" s="15">
        <v>119</v>
      </c>
      <c r="H127" s="33">
        <v>9600</v>
      </c>
      <c r="I127" s="33">
        <v>9600</v>
      </c>
    </row>
    <row r="128" spans="1:9" x14ac:dyDescent="0.2">
      <c r="A128" s="276" t="s">
        <v>101</v>
      </c>
      <c r="B128" s="276"/>
      <c r="C128" s="276"/>
      <c r="D128" s="276"/>
      <c r="E128" s="276"/>
      <c r="F128" s="276"/>
      <c r="G128" s="15">
        <v>120</v>
      </c>
      <c r="H128" s="33">
        <v>0</v>
      </c>
      <c r="I128" s="33">
        <v>0</v>
      </c>
    </row>
    <row r="129" spans="1:9" x14ac:dyDescent="0.2">
      <c r="A129" s="276" t="s">
        <v>102</v>
      </c>
      <c r="B129" s="276"/>
      <c r="C129" s="276"/>
      <c r="D129" s="276"/>
      <c r="E129" s="276"/>
      <c r="F129" s="276"/>
      <c r="G129" s="15">
        <v>121</v>
      </c>
      <c r="H129" s="33">
        <v>11552599</v>
      </c>
      <c r="I129" s="33">
        <v>12670953</v>
      </c>
    </row>
    <row r="130" spans="1:9" ht="22.35" customHeight="1" x14ac:dyDescent="0.2">
      <c r="A130" s="277" t="s">
        <v>103</v>
      </c>
      <c r="B130" s="277"/>
      <c r="C130" s="277"/>
      <c r="D130" s="277"/>
      <c r="E130" s="277"/>
      <c r="F130" s="277"/>
      <c r="G130" s="15">
        <v>122</v>
      </c>
      <c r="H130" s="33">
        <v>52099054</v>
      </c>
      <c r="I130" s="33">
        <v>64019587</v>
      </c>
    </row>
    <row r="131" spans="1:9" x14ac:dyDescent="0.2">
      <c r="A131" s="278" t="s">
        <v>388</v>
      </c>
      <c r="B131" s="278"/>
      <c r="C131" s="278"/>
      <c r="D131" s="278"/>
      <c r="E131" s="278"/>
      <c r="F131" s="278"/>
      <c r="G131" s="16">
        <v>123</v>
      </c>
      <c r="H131" s="34">
        <f>H75+H96+H103+H115+H130</f>
        <v>5503912108</v>
      </c>
      <c r="I131" s="34">
        <f>I75+I96+I103+I115+I130</f>
        <v>6092470504</v>
      </c>
    </row>
    <row r="132" spans="1:9" x14ac:dyDescent="0.2">
      <c r="A132" s="277" t="s">
        <v>104</v>
      </c>
      <c r="B132" s="277"/>
      <c r="C132" s="277"/>
      <c r="D132" s="277"/>
      <c r="E132" s="277"/>
      <c r="F132" s="277"/>
      <c r="G132" s="15">
        <v>124</v>
      </c>
      <c r="H132" s="129">
        <v>54355927</v>
      </c>
      <c r="I132" s="33">
        <v>54274242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73">
    <cfRule type="cellIs" dxfId="39" priority="6" stopIfTrue="1" operator="notEqual">
      <formula>ROUND(H73,0)</formula>
    </cfRule>
    <cfRule type="cellIs" dxfId="38" priority="7" stopIfTrue="1" operator="lessThan">
      <formula>0</formula>
    </cfRule>
  </conditionalFormatting>
  <conditionalFormatting sqref="H77">
    <cfRule type="cellIs" dxfId="37" priority="5" stopIfTrue="1" operator="notEqual">
      <formula>ROUND(H77,0)</formula>
    </cfRule>
  </conditionalFormatting>
  <conditionalFormatting sqref="H132">
    <cfRule type="cellIs" dxfId="36" priority="1" stopIfTrue="1" operator="notEqual">
      <formula>ROUND(H132,0)</formula>
    </cfRule>
    <cfRule type="cellIs" dxfId="35"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64" zoomScaleNormal="100" zoomScaleSheetLayoutView="110" workbookViewId="0">
      <selection activeCell="L86" sqref="L8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11" t="s">
        <v>106</v>
      </c>
      <c r="B1" s="312"/>
      <c r="C1" s="312"/>
      <c r="D1" s="312"/>
      <c r="E1" s="312"/>
      <c r="F1" s="312"/>
      <c r="G1" s="312"/>
      <c r="H1" s="312"/>
      <c r="I1" s="312"/>
      <c r="J1" s="121"/>
      <c r="K1" s="121"/>
    </row>
    <row r="2" spans="1:11" x14ac:dyDescent="0.2">
      <c r="A2" s="310" t="s">
        <v>542</v>
      </c>
      <c r="B2" s="286"/>
      <c r="C2" s="286"/>
      <c r="D2" s="286"/>
      <c r="E2" s="286"/>
      <c r="F2" s="286"/>
      <c r="G2" s="286"/>
      <c r="H2" s="286"/>
      <c r="I2" s="286"/>
      <c r="J2" s="121"/>
      <c r="K2" s="121"/>
    </row>
    <row r="3" spans="1:11" x14ac:dyDescent="0.2">
      <c r="A3" s="316" t="s">
        <v>355</v>
      </c>
      <c r="B3" s="317"/>
      <c r="C3" s="317"/>
      <c r="D3" s="317"/>
      <c r="E3" s="317"/>
      <c r="F3" s="317"/>
      <c r="G3" s="317"/>
      <c r="H3" s="317"/>
      <c r="I3" s="317"/>
      <c r="J3" s="318"/>
      <c r="K3" s="318"/>
    </row>
    <row r="4" spans="1:11" x14ac:dyDescent="0.2">
      <c r="A4" s="319" t="s">
        <v>445</v>
      </c>
      <c r="B4" s="320"/>
      <c r="C4" s="320"/>
      <c r="D4" s="320"/>
      <c r="E4" s="320"/>
      <c r="F4" s="320"/>
      <c r="G4" s="320"/>
      <c r="H4" s="320"/>
      <c r="I4" s="320"/>
      <c r="J4" s="321"/>
      <c r="K4" s="321"/>
    </row>
    <row r="5" spans="1:11" ht="22.35" customHeight="1" x14ac:dyDescent="0.2">
      <c r="A5" s="313" t="s">
        <v>2</v>
      </c>
      <c r="B5" s="295"/>
      <c r="C5" s="295"/>
      <c r="D5" s="295"/>
      <c r="E5" s="295"/>
      <c r="F5" s="295"/>
      <c r="G5" s="313" t="s">
        <v>107</v>
      </c>
      <c r="H5" s="314" t="s">
        <v>380</v>
      </c>
      <c r="I5" s="315"/>
      <c r="J5" s="314" t="s">
        <v>347</v>
      </c>
      <c r="K5" s="315"/>
    </row>
    <row r="6" spans="1:11" x14ac:dyDescent="0.2">
      <c r="A6" s="295"/>
      <c r="B6" s="295"/>
      <c r="C6" s="295"/>
      <c r="D6" s="295"/>
      <c r="E6" s="295"/>
      <c r="F6" s="295"/>
      <c r="G6" s="295"/>
      <c r="H6" s="19" t="s">
        <v>370</v>
      </c>
      <c r="I6" s="19" t="s">
        <v>371</v>
      </c>
      <c r="J6" s="19" t="s">
        <v>370</v>
      </c>
      <c r="K6" s="19" t="s">
        <v>371</v>
      </c>
    </row>
    <row r="7" spans="1:11" x14ac:dyDescent="0.2">
      <c r="A7" s="322">
        <v>1</v>
      </c>
      <c r="B7" s="293"/>
      <c r="C7" s="293"/>
      <c r="D7" s="293"/>
      <c r="E7" s="293"/>
      <c r="F7" s="293"/>
      <c r="G7" s="18">
        <v>2</v>
      </c>
      <c r="H7" s="19">
        <v>3</v>
      </c>
      <c r="I7" s="19">
        <v>4</v>
      </c>
      <c r="J7" s="19">
        <v>5</v>
      </c>
      <c r="K7" s="19">
        <v>6</v>
      </c>
    </row>
    <row r="8" spans="1:11" x14ac:dyDescent="0.2">
      <c r="A8" s="304" t="s">
        <v>120</v>
      </c>
      <c r="B8" s="304"/>
      <c r="C8" s="304"/>
      <c r="D8" s="304"/>
      <c r="E8" s="304"/>
      <c r="F8" s="304"/>
      <c r="G8" s="20">
        <v>125</v>
      </c>
      <c r="H8" s="37">
        <f>SUM(H9:H13)</f>
        <v>1777117905</v>
      </c>
      <c r="I8" s="37">
        <f>SUM(I9:I13)</f>
        <v>1180066937</v>
      </c>
      <c r="J8" s="37">
        <f>SUM(J9:J13)</f>
        <v>555160261</v>
      </c>
      <c r="K8" s="37">
        <f>SUM(K9:K13)</f>
        <v>449124023</v>
      </c>
    </row>
    <row r="9" spans="1:11" x14ac:dyDescent="0.2">
      <c r="A9" s="276" t="s">
        <v>121</v>
      </c>
      <c r="B9" s="276"/>
      <c r="C9" s="276"/>
      <c r="D9" s="276"/>
      <c r="E9" s="276"/>
      <c r="F9" s="276"/>
      <c r="G9" s="15">
        <v>126</v>
      </c>
      <c r="H9" s="33">
        <v>25330350</v>
      </c>
      <c r="I9" s="33">
        <f>+H9-14793123</f>
        <v>10537227</v>
      </c>
      <c r="J9" s="33">
        <v>7280212</v>
      </c>
      <c r="K9" s="33">
        <v>1169274</v>
      </c>
    </row>
    <row r="10" spans="1:11" x14ac:dyDescent="0.2">
      <c r="A10" s="276" t="s">
        <v>122</v>
      </c>
      <c r="B10" s="276"/>
      <c r="C10" s="276"/>
      <c r="D10" s="276"/>
      <c r="E10" s="276"/>
      <c r="F10" s="276"/>
      <c r="G10" s="15">
        <v>127</v>
      </c>
      <c r="H10" s="33">
        <v>1738566638</v>
      </c>
      <c r="I10" s="33">
        <f>+H10-574546162</f>
        <v>1164020476</v>
      </c>
      <c r="J10" s="33">
        <v>531872251</v>
      </c>
      <c r="K10" s="33">
        <v>444597003</v>
      </c>
    </row>
    <row r="11" spans="1:11" x14ac:dyDescent="0.2">
      <c r="A11" s="276" t="s">
        <v>123</v>
      </c>
      <c r="B11" s="276"/>
      <c r="C11" s="276"/>
      <c r="D11" s="276"/>
      <c r="E11" s="276"/>
      <c r="F11" s="276"/>
      <c r="G11" s="15">
        <v>128</v>
      </c>
      <c r="H11" s="33">
        <v>168774</v>
      </c>
      <c r="I11" s="33">
        <f>+H11-113261</f>
        <v>55513</v>
      </c>
      <c r="J11" s="33">
        <v>156226</v>
      </c>
      <c r="K11" s="33">
        <v>52347</v>
      </c>
    </row>
    <row r="12" spans="1:11" x14ac:dyDescent="0.2">
      <c r="A12" s="276" t="s">
        <v>124</v>
      </c>
      <c r="B12" s="276"/>
      <c r="C12" s="276"/>
      <c r="D12" s="276"/>
      <c r="E12" s="276"/>
      <c r="F12" s="276"/>
      <c r="G12" s="15">
        <v>129</v>
      </c>
      <c r="H12" s="33">
        <v>142461</v>
      </c>
      <c r="I12" s="33">
        <f>+H12-132669</f>
        <v>9792</v>
      </c>
      <c r="J12" s="33">
        <v>717463</v>
      </c>
      <c r="K12" s="33">
        <v>666143</v>
      </c>
    </row>
    <row r="13" spans="1:11" x14ac:dyDescent="0.2">
      <c r="A13" s="276" t="s">
        <v>125</v>
      </c>
      <c r="B13" s="276"/>
      <c r="C13" s="276"/>
      <c r="D13" s="276"/>
      <c r="E13" s="276"/>
      <c r="F13" s="276"/>
      <c r="G13" s="15">
        <v>130</v>
      </c>
      <c r="H13" s="33">
        <v>12909682</v>
      </c>
      <c r="I13" s="33">
        <v>5443929</v>
      </c>
      <c r="J13" s="33">
        <v>15134109</v>
      </c>
      <c r="K13" s="33">
        <v>2639256</v>
      </c>
    </row>
    <row r="14" spans="1:11" x14ac:dyDescent="0.2">
      <c r="A14" s="304" t="s">
        <v>126</v>
      </c>
      <c r="B14" s="304"/>
      <c r="C14" s="304"/>
      <c r="D14" s="304"/>
      <c r="E14" s="304"/>
      <c r="F14" s="304"/>
      <c r="G14" s="20">
        <v>131</v>
      </c>
      <c r="H14" s="37">
        <f>H15+H16+H20+H24+H25+H26+H29+H36</f>
        <v>1300082116</v>
      </c>
      <c r="I14" s="37">
        <f>I15+I16+I20+I24+I25+I26+I29+I36</f>
        <v>588255646</v>
      </c>
      <c r="J14" s="37">
        <f>J15+J16+J20+J24+J25+J26+J29+J36</f>
        <v>715815963</v>
      </c>
      <c r="K14" s="37">
        <f>K15+K16+K20+K24+K25+K26+K29+K36</f>
        <v>312906091</v>
      </c>
    </row>
    <row r="15" spans="1:11" x14ac:dyDescent="0.2">
      <c r="A15" s="276" t="s">
        <v>108</v>
      </c>
      <c r="B15" s="276"/>
      <c r="C15" s="276"/>
      <c r="D15" s="276"/>
      <c r="E15" s="276"/>
      <c r="F15" s="276"/>
      <c r="G15" s="15">
        <v>132</v>
      </c>
      <c r="H15" s="33">
        <v>0</v>
      </c>
      <c r="I15" s="33">
        <v>0</v>
      </c>
      <c r="J15" s="33">
        <v>0</v>
      </c>
      <c r="K15" s="33">
        <v>0</v>
      </c>
    </row>
    <row r="16" spans="1:11" x14ac:dyDescent="0.2">
      <c r="A16" s="305" t="s">
        <v>127</v>
      </c>
      <c r="B16" s="305"/>
      <c r="C16" s="305"/>
      <c r="D16" s="305"/>
      <c r="E16" s="305"/>
      <c r="F16" s="305"/>
      <c r="G16" s="20">
        <v>133</v>
      </c>
      <c r="H16" s="37">
        <f>SUM(H17:H19)</f>
        <v>461588492</v>
      </c>
      <c r="I16" s="37">
        <f>SUM(I17:I19)</f>
        <v>250538701</v>
      </c>
      <c r="J16" s="37">
        <f>SUM(J17:J19)</f>
        <v>186666774</v>
      </c>
      <c r="K16" s="37">
        <f>SUM(K17:K19)</f>
        <v>113047036</v>
      </c>
    </row>
    <row r="17" spans="1:11" x14ac:dyDescent="0.2">
      <c r="A17" s="306" t="s">
        <v>128</v>
      </c>
      <c r="B17" s="306"/>
      <c r="C17" s="306"/>
      <c r="D17" s="306"/>
      <c r="E17" s="306"/>
      <c r="F17" s="306"/>
      <c r="G17" s="15">
        <v>134</v>
      </c>
      <c r="H17" s="33">
        <v>278634852</v>
      </c>
      <c r="I17" s="33">
        <v>145814342</v>
      </c>
      <c r="J17" s="33">
        <v>105962165</v>
      </c>
      <c r="K17" s="33">
        <v>66864514</v>
      </c>
    </row>
    <row r="18" spans="1:11" x14ac:dyDescent="0.2">
      <c r="A18" s="306" t="s">
        <v>129</v>
      </c>
      <c r="B18" s="306"/>
      <c r="C18" s="306"/>
      <c r="D18" s="306"/>
      <c r="E18" s="306"/>
      <c r="F18" s="306"/>
      <c r="G18" s="15">
        <v>135</v>
      </c>
      <c r="H18" s="33">
        <v>4481893</v>
      </c>
      <c r="I18" s="33">
        <v>3321495</v>
      </c>
      <c r="J18" s="33">
        <v>3140089</v>
      </c>
      <c r="K18" s="33">
        <v>2709923</v>
      </c>
    </row>
    <row r="19" spans="1:11" x14ac:dyDescent="0.2">
      <c r="A19" s="306" t="s">
        <v>130</v>
      </c>
      <c r="B19" s="306"/>
      <c r="C19" s="306"/>
      <c r="D19" s="306"/>
      <c r="E19" s="306"/>
      <c r="F19" s="306"/>
      <c r="G19" s="15">
        <v>136</v>
      </c>
      <c r="H19" s="33">
        <v>178471747</v>
      </c>
      <c r="I19" s="33">
        <v>101402864</v>
      </c>
      <c r="J19" s="33">
        <v>77564520</v>
      </c>
      <c r="K19" s="33">
        <v>43472599</v>
      </c>
    </row>
    <row r="20" spans="1:11" x14ac:dyDescent="0.2">
      <c r="A20" s="305" t="s">
        <v>131</v>
      </c>
      <c r="B20" s="305"/>
      <c r="C20" s="305"/>
      <c r="D20" s="305"/>
      <c r="E20" s="305"/>
      <c r="F20" s="305"/>
      <c r="G20" s="20">
        <v>137</v>
      </c>
      <c r="H20" s="37">
        <f>SUM(H21:H23)</f>
        <v>421705053</v>
      </c>
      <c r="I20" s="37">
        <f>SUM(I21:I23)</f>
        <v>183393106</v>
      </c>
      <c r="J20" s="37">
        <f>SUM(J21:J23)</f>
        <v>158024021</v>
      </c>
      <c r="K20" s="37">
        <f>SUM(K21:K23)</f>
        <v>73241145</v>
      </c>
    </row>
    <row r="21" spans="1:11" x14ac:dyDescent="0.2">
      <c r="A21" s="306" t="s">
        <v>109</v>
      </c>
      <c r="B21" s="306"/>
      <c r="C21" s="306"/>
      <c r="D21" s="306"/>
      <c r="E21" s="306"/>
      <c r="F21" s="306"/>
      <c r="G21" s="15">
        <v>138</v>
      </c>
      <c r="H21" s="33">
        <v>255987335</v>
      </c>
      <c r="I21" s="33">
        <v>111044684</v>
      </c>
      <c r="J21" s="33">
        <v>90989084</v>
      </c>
      <c r="K21" s="33">
        <v>45548083</v>
      </c>
    </row>
    <row r="22" spans="1:11" x14ac:dyDescent="0.2">
      <c r="A22" s="306" t="s">
        <v>110</v>
      </c>
      <c r="B22" s="306"/>
      <c r="C22" s="306"/>
      <c r="D22" s="306"/>
      <c r="E22" s="306"/>
      <c r="F22" s="306"/>
      <c r="G22" s="15">
        <v>139</v>
      </c>
      <c r="H22" s="33">
        <v>110724622</v>
      </c>
      <c r="I22" s="33">
        <v>48554115</v>
      </c>
      <c r="J22" s="33">
        <v>44364350</v>
      </c>
      <c r="K22" s="33">
        <v>18170241</v>
      </c>
    </row>
    <row r="23" spans="1:11" x14ac:dyDescent="0.2">
      <c r="A23" s="306" t="s">
        <v>111</v>
      </c>
      <c r="B23" s="306"/>
      <c r="C23" s="306"/>
      <c r="D23" s="306"/>
      <c r="E23" s="306"/>
      <c r="F23" s="306"/>
      <c r="G23" s="15">
        <v>140</v>
      </c>
      <c r="H23" s="33">
        <v>54993096</v>
      </c>
      <c r="I23" s="33">
        <v>23794307</v>
      </c>
      <c r="J23" s="33">
        <v>22670587</v>
      </c>
      <c r="K23" s="33">
        <v>9522821</v>
      </c>
    </row>
    <row r="24" spans="1:11" x14ac:dyDescent="0.2">
      <c r="A24" s="276" t="s">
        <v>112</v>
      </c>
      <c r="B24" s="276"/>
      <c r="C24" s="276"/>
      <c r="D24" s="276"/>
      <c r="E24" s="276"/>
      <c r="F24" s="276"/>
      <c r="G24" s="15">
        <v>141</v>
      </c>
      <c r="H24" s="33">
        <v>287071372</v>
      </c>
      <c r="I24" s="33">
        <v>95536402</v>
      </c>
      <c r="J24" s="33">
        <v>298915082</v>
      </c>
      <c r="K24" s="33">
        <v>99757135</v>
      </c>
    </row>
    <row r="25" spans="1:11" x14ac:dyDescent="0.2">
      <c r="A25" s="276" t="s">
        <v>113</v>
      </c>
      <c r="B25" s="276"/>
      <c r="C25" s="276"/>
      <c r="D25" s="276"/>
      <c r="E25" s="276"/>
      <c r="F25" s="276"/>
      <c r="G25" s="15">
        <v>142</v>
      </c>
      <c r="H25" s="33">
        <v>123174895</v>
      </c>
      <c r="I25" s="33">
        <v>57100910</v>
      </c>
      <c r="J25" s="33">
        <v>67627491</v>
      </c>
      <c r="K25" s="33">
        <v>25740588</v>
      </c>
    </row>
    <row r="26" spans="1:11" x14ac:dyDescent="0.2">
      <c r="A26" s="305" t="s">
        <v>132</v>
      </c>
      <c r="B26" s="305"/>
      <c r="C26" s="305"/>
      <c r="D26" s="305"/>
      <c r="E26" s="305"/>
      <c r="F26" s="305"/>
      <c r="G26" s="20">
        <v>143</v>
      </c>
      <c r="H26" s="37">
        <f>H27+H28</f>
        <v>46436</v>
      </c>
      <c r="I26" s="37">
        <f>I27+I28</f>
        <v>0</v>
      </c>
      <c r="J26" s="37">
        <f>J27+J28</f>
        <v>751490</v>
      </c>
      <c r="K26" s="37">
        <f>K27+K28</f>
        <v>571231</v>
      </c>
    </row>
    <row r="27" spans="1:11" x14ac:dyDescent="0.2">
      <c r="A27" s="306" t="s">
        <v>133</v>
      </c>
      <c r="B27" s="306"/>
      <c r="C27" s="306"/>
      <c r="D27" s="306"/>
      <c r="E27" s="306"/>
      <c r="F27" s="306"/>
      <c r="G27" s="15">
        <v>144</v>
      </c>
      <c r="H27" s="33">
        <v>0</v>
      </c>
      <c r="I27" s="33">
        <v>0</v>
      </c>
      <c r="J27" s="33">
        <v>0</v>
      </c>
      <c r="K27" s="33">
        <v>0</v>
      </c>
    </row>
    <row r="28" spans="1:11" x14ac:dyDescent="0.2">
      <c r="A28" s="306" t="s">
        <v>134</v>
      </c>
      <c r="B28" s="306"/>
      <c r="C28" s="306"/>
      <c r="D28" s="306"/>
      <c r="E28" s="306"/>
      <c r="F28" s="306"/>
      <c r="G28" s="15">
        <v>145</v>
      </c>
      <c r="H28" s="128">
        <v>46436</v>
      </c>
      <c r="I28" s="128">
        <v>0</v>
      </c>
      <c r="J28" s="33">
        <v>751490</v>
      </c>
      <c r="K28" s="128">
        <v>571231</v>
      </c>
    </row>
    <row r="29" spans="1:11" x14ac:dyDescent="0.2">
      <c r="A29" s="305" t="s">
        <v>135</v>
      </c>
      <c r="B29" s="305"/>
      <c r="C29" s="305"/>
      <c r="D29" s="305"/>
      <c r="E29" s="305"/>
      <c r="F29" s="305"/>
      <c r="G29" s="20">
        <v>146</v>
      </c>
      <c r="H29" s="37">
        <f>SUM(H30:H35)</f>
        <v>0</v>
      </c>
      <c r="I29" s="37">
        <f>SUM(I30:I35)</f>
        <v>0</v>
      </c>
      <c r="J29" s="37">
        <f>SUM(J30:J35)</f>
        <v>0</v>
      </c>
      <c r="K29" s="37">
        <f>SUM(K30:K35)</f>
        <v>0</v>
      </c>
    </row>
    <row r="30" spans="1:11" x14ac:dyDescent="0.2">
      <c r="A30" s="306" t="s">
        <v>136</v>
      </c>
      <c r="B30" s="306"/>
      <c r="C30" s="306"/>
      <c r="D30" s="306"/>
      <c r="E30" s="306"/>
      <c r="F30" s="306"/>
      <c r="G30" s="15">
        <v>147</v>
      </c>
      <c r="H30" s="33">
        <v>0</v>
      </c>
      <c r="I30" s="33">
        <v>0</v>
      </c>
      <c r="J30" s="33">
        <v>0</v>
      </c>
      <c r="K30" s="33">
        <v>0</v>
      </c>
    </row>
    <row r="31" spans="1:11" x14ac:dyDescent="0.2">
      <c r="A31" s="306" t="s">
        <v>137</v>
      </c>
      <c r="B31" s="306"/>
      <c r="C31" s="306"/>
      <c r="D31" s="306"/>
      <c r="E31" s="306"/>
      <c r="F31" s="306"/>
      <c r="G31" s="15">
        <v>148</v>
      </c>
      <c r="H31" s="33">
        <v>0</v>
      </c>
      <c r="I31" s="33">
        <v>0</v>
      </c>
      <c r="J31" s="33">
        <v>0</v>
      </c>
      <c r="K31" s="33">
        <v>0</v>
      </c>
    </row>
    <row r="32" spans="1:11" x14ac:dyDescent="0.2">
      <c r="A32" s="306" t="s">
        <v>138</v>
      </c>
      <c r="B32" s="306"/>
      <c r="C32" s="306"/>
      <c r="D32" s="306"/>
      <c r="E32" s="306"/>
      <c r="F32" s="306"/>
      <c r="G32" s="15">
        <v>149</v>
      </c>
      <c r="H32" s="33">
        <v>0</v>
      </c>
      <c r="I32" s="33">
        <v>0</v>
      </c>
      <c r="J32" s="33">
        <v>0</v>
      </c>
      <c r="K32" s="33">
        <v>0</v>
      </c>
    </row>
    <row r="33" spans="1:11" x14ac:dyDescent="0.2">
      <c r="A33" s="306" t="s">
        <v>139</v>
      </c>
      <c r="B33" s="306"/>
      <c r="C33" s="306"/>
      <c r="D33" s="306"/>
      <c r="E33" s="306"/>
      <c r="F33" s="306"/>
      <c r="G33" s="15">
        <v>150</v>
      </c>
      <c r="H33" s="33">
        <v>0</v>
      </c>
      <c r="I33" s="33">
        <v>0</v>
      </c>
      <c r="J33" s="33">
        <v>0</v>
      </c>
      <c r="K33" s="33">
        <v>0</v>
      </c>
    </row>
    <row r="34" spans="1:11" x14ac:dyDescent="0.2">
      <c r="A34" s="306" t="s">
        <v>140</v>
      </c>
      <c r="B34" s="306"/>
      <c r="C34" s="306"/>
      <c r="D34" s="306"/>
      <c r="E34" s="306"/>
      <c r="F34" s="306"/>
      <c r="G34" s="15">
        <v>151</v>
      </c>
      <c r="H34" s="33">
        <v>0</v>
      </c>
      <c r="I34" s="33">
        <v>0</v>
      </c>
      <c r="J34" s="33">
        <v>0</v>
      </c>
      <c r="K34" s="33">
        <v>0</v>
      </c>
    </row>
    <row r="35" spans="1:11" x14ac:dyDescent="0.2">
      <c r="A35" s="306" t="s">
        <v>141</v>
      </c>
      <c r="B35" s="306"/>
      <c r="C35" s="306"/>
      <c r="D35" s="306"/>
      <c r="E35" s="306"/>
      <c r="F35" s="306"/>
      <c r="G35" s="15">
        <v>152</v>
      </c>
      <c r="H35" s="33">
        <v>0</v>
      </c>
      <c r="I35" s="33">
        <v>0</v>
      </c>
      <c r="J35" s="33">
        <v>0</v>
      </c>
      <c r="K35" s="33">
        <v>0</v>
      </c>
    </row>
    <row r="36" spans="1:11" x14ac:dyDescent="0.2">
      <c r="A36" s="276" t="s">
        <v>114</v>
      </c>
      <c r="B36" s="276"/>
      <c r="C36" s="276"/>
      <c r="D36" s="276"/>
      <c r="E36" s="276"/>
      <c r="F36" s="276"/>
      <c r="G36" s="15">
        <v>153</v>
      </c>
      <c r="H36" s="128">
        <v>6495868</v>
      </c>
      <c r="I36" s="128">
        <v>1686527</v>
      </c>
      <c r="J36" s="33">
        <v>3831105</v>
      </c>
      <c r="K36" s="128">
        <v>548956</v>
      </c>
    </row>
    <row r="37" spans="1:11" x14ac:dyDescent="0.2">
      <c r="A37" s="304" t="s">
        <v>142</v>
      </c>
      <c r="B37" s="304"/>
      <c r="C37" s="304"/>
      <c r="D37" s="304"/>
      <c r="E37" s="304"/>
      <c r="F37" s="304"/>
      <c r="G37" s="20">
        <v>154</v>
      </c>
      <c r="H37" s="37">
        <f>SUM(H38:H47)</f>
        <v>23910339</v>
      </c>
      <c r="I37" s="37">
        <f>SUM(I38:I47)</f>
        <v>3141163</v>
      </c>
      <c r="J37" s="37">
        <f>SUM(J38:J47)</f>
        <v>18488917</v>
      </c>
      <c r="K37" s="37">
        <f>SUM(K38:K47)</f>
        <v>9726441</v>
      </c>
    </row>
    <row r="38" spans="1:11" x14ac:dyDescent="0.2">
      <c r="A38" s="276" t="s">
        <v>143</v>
      </c>
      <c r="B38" s="276"/>
      <c r="C38" s="276"/>
      <c r="D38" s="276"/>
      <c r="E38" s="276"/>
      <c r="F38" s="276"/>
      <c r="G38" s="15">
        <v>155</v>
      </c>
      <c r="H38" s="33">
        <v>8703256</v>
      </c>
      <c r="I38" s="33">
        <v>0</v>
      </c>
      <c r="J38" s="33">
        <v>0</v>
      </c>
      <c r="K38" s="33">
        <f>+J38-0</f>
        <v>0</v>
      </c>
    </row>
    <row r="39" spans="1:11" ht="25.15" customHeight="1" x14ac:dyDescent="0.2">
      <c r="A39" s="276" t="s">
        <v>144</v>
      </c>
      <c r="B39" s="276"/>
      <c r="C39" s="276"/>
      <c r="D39" s="276"/>
      <c r="E39" s="276"/>
      <c r="F39" s="276"/>
      <c r="G39" s="15">
        <v>156</v>
      </c>
      <c r="H39" s="33">
        <v>0</v>
      </c>
      <c r="I39" s="33">
        <v>0</v>
      </c>
      <c r="J39" s="33">
        <v>0</v>
      </c>
      <c r="K39" s="33">
        <f t="shared" ref="K39:K43" si="0">+J39-0</f>
        <v>0</v>
      </c>
    </row>
    <row r="40" spans="1:11" ht="25.15" customHeight="1" x14ac:dyDescent="0.2">
      <c r="A40" s="276" t="s">
        <v>145</v>
      </c>
      <c r="B40" s="276"/>
      <c r="C40" s="276"/>
      <c r="D40" s="276"/>
      <c r="E40" s="276"/>
      <c r="F40" s="276"/>
      <c r="G40" s="15">
        <v>157</v>
      </c>
      <c r="H40" s="33">
        <v>0</v>
      </c>
      <c r="I40" s="33">
        <v>0</v>
      </c>
      <c r="J40" s="33">
        <v>0</v>
      </c>
      <c r="K40" s="33">
        <f t="shared" si="0"/>
        <v>0</v>
      </c>
    </row>
    <row r="41" spans="1:11" ht="25.15" customHeight="1" x14ac:dyDescent="0.2">
      <c r="A41" s="276" t="s">
        <v>146</v>
      </c>
      <c r="B41" s="276"/>
      <c r="C41" s="276"/>
      <c r="D41" s="276"/>
      <c r="E41" s="276"/>
      <c r="F41" s="276"/>
      <c r="G41" s="15">
        <v>158</v>
      </c>
      <c r="H41" s="33">
        <v>186986</v>
      </c>
      <c r="I41" s="33">
        <v>0</v>
      </c>
      <c r="J41" s="33">
        <v>0</v>
      </c>
      <c r="K41" s="33">
        <f t="shared" si="0"/>
        <v>0</v>
      </c>
    </row>
    <row r="42" spans="1:11" ht="25.15" customHeight="1" x14ac:dyDescent="0.2">
      <c r="A42" s="276" t="s">
        <v>147</v>
      </c>
      <c r="B42" s="276"/>
      <c r="C42" s="276"/>
      <c r="D42" s="276"/>
      <c r="E42" s="276"/>
      <c r="F42" s="276"/>
      <c r="G42" s="15">
        <v>159</v>
      </c>
      <c r="H42" s="33">
        <v>0</v>
      </c>
      <c r="I42" s="33">
        <v>0</v>
      </c>
      <c r="J42" s="33">
        <v>0</v>
      </c>
      <c r="K42" s="33">
        <f t="shared" si="0"/>
        <v>0</v>
      </c>
    </row>
    <row r="43" spans="1:11" x14ac:dyDescent="0.2">
      <c r="A43" s="276" t="s">
        <v>148</v>
      </c>
      <c r="B43" s="276"/>
      <c r="C43" s="276"/>
      <c r="D43" s="276"/>
      <c r="E43" s="276"/>
      <c r="F43" s="276"/>
      <c r="G43" s="15">
        <v>160</v>
      </c>
      <c r="H43" s="33">
        <v>0</v>
      </c>
      <c r="I43" s="33">
        <v>0</v>
      </c>
      <c r="J43" s="33">
        <v>0</v>
      </c>
      <c r="K43" s="33">
        <f t="shared" si="0"/>
        <v>0</v>
      </c>
    </row>
    <row r="44" spans="1:11" x14ac:dyDescent="0.2">
      <c r="A44" s="276" t="s">
        <v>149</v>
      </c>
      <c r="B44" s="276"/>
      <c r="C44" s="276"/>
      <c r="D44" s="276"/>
      <c r="E44" s="276"/>
      <c r="F44" s="276"/>
      <c r="G44" s="15">
        <v>161</v>
      </c>
      <c r="H44" s="33">
        <v>404666</v>
      </c>
      <c r="I44" s="33">
        <v>266538</v>
      </c>
      <c r="J44" s="33">
        <v>189712</v>
      </c>
      <c r="K44" s="33">
        <v>132972</v>
      </c>
    </row>
    <row r="45" spans="1:11" x14ac:dyDescent="0.2">
      <c r="A45" s="276" t="s">
        <v>150</v>
      </c>
      <c r="B45" s="276"/>
      <c r="C45" s="276"/>
      <c r="D45" s="276"/>
      <c r="E45" s="276"/>
      <c r="F45" s="276"/>
      <c r="G45" s="15">
        <v>162</v>
      </c>
      <c r="H45" s="33">
        <v>10035614</v>
      </c>
      <c r="I45" s="33">
        <v>1962413</v>
      </c>
      <c r="J45" s="33">
        <v>1296418</v>
      </c>
      <c r="K45" s="33">
        <v>357076</v>
      </c>
    </row>
    <row r="46" spans="1:11" x14ac:dyDescent="0.2">
      <c r="A46" s="276" t="s">
        <v>151</v>
      </c>
      <c r="B46" s="276"/>
      <c r="C46" s="276"/>
      <c r="D46" s="276"/>
      <c r="E46" s="276"/>
      <c r="F46" s="276"/>
      <c r="G46" s="15">
        <v>163</v>
      </c>
      <c r="H46" s="33">
        <v>0</v>
      </c>
      <c r="I46" s="33">
        <v>0</v>
      </c>
      <c r="J46" s="33">
        <v>0</v>
      </c>
      <c r="K46" s="33">
        <v>0</v>
      </c>
    </row>
    <row r="47" spans="1:11" x14ac:dyDescent="0.2">
      <c r="A47" s="276" t="s">
        <v>152</v>
      </c>
      <c r="B47" s="276"/>
      <c r="C47" s="276"/>
      <c r="D47" s="276"/>
      <c r="E47" s="276"/>
      <c r="F47" s="276"/>
      <c r="G47" s="15">
        <v>164</v>
      </c>
      <c r="H47" s="33">
        <v>4579817</v>
      </c>
      <c r="I47" s="33">
        <v>912212</v>
      </c>
      <c r="J47" s="33">
        <v>17002787</v>
      </c>
      <c r="K47" s="33">
        <v>9236393</v>
      </c>
    </row>
    <row r="48" spans="1:11" x14ac:dyDescent="0.2">
      <c r="A48" s="304" t="s">
        <v>153</v>
      </c>
      <c r="B48" s="304"/>
      <c r="C48" s="304"/>
      <c r="D48" s="304"/>
      <c r="E48" s="304"/>
      <c r="F48" s="304"/>
      <c r="G48" s="20">
        <v>165</v>
      </c>
      <c r="H48" s="37">
        <f>SUM(H49:H55)</f>
        <v>54585921</v>
      </c>
      <c r="I48" s="37">
        <f>SUM(I49:I55)</f>
        <v>18183166</v>
      </c>
      <c r="J48" s="37">
        <f>SUM(J49:J55)</f>
        <v>99624810</v>
      </c>
      <c r="K48" s="37">
        <f>SUM(K49:K55)</f>
        <v>14360085</v>
      </c>
    </row>
    <row r="49" spans="1:11" ht="25.15" customHeight="1" x14ac:dyDescent="0.2">
      <c r="A49" s="276" t="s">
        <v>154</v>
      </c>
      <c r="B49" s="276"/>
      <c r="C49" s="276"/>
      <c r="D49" s="276"/>
      <c r="E49" s="276"/>
      <c r="F49" s="276"/>
      <c r="G49" s="15">
        <v>166</v>
      </c>
      <c r="H49" s="33">
        <v>0</v>
      </c>
      <c r="I49" s="33">
        <v>0</v>
      </c>
      <c r="J49" s="33">
        <v>0</v>
      </c>
      <c r="K49" s="33">
        <v>0</v>
      </c>
    </row>
    <row r="50" spans="1:11" x14ac:dyDescent="0.2">
      <c r="A50" s="300" t="s">
        <v>155</v>
      </c>
      <c r="B50" s="300"/>
      <c r="C50" s="300"/>
      <c r="D50" s="300"/>
      <c r="E50" s="300"/>
      <c r="F50" s="300"/>
      <c r="G50" s="15">
        <v>167</v>
      </c>
      <c r="H50" s="33">
        <v>0</v>
      </c>
      <c r="I50" s="33">
        <v>0</v>
      </c>
      <c r="J50" s="33">
        <v>0</v>
      </c>
      <c r="K50" s="33">
        <v>0</v>
      </c>
    </row>
    <row r="51" spans="1:11" x14ac:dyDescent="0.2">
      <c r="A51" s="300" t="s">
        <v>156</v>
      </c>
      <c r="B51" s="300"/>
      <c r="C51" s="300"/>
      <c r="D51" s="300"/>
      <c r="E51" s="300"/>
      <c r="F51" s="300"/>
      <c r="G51" s="15">
        <v>168</v>
      </c>
      <c r="H51" s="33">
        <v>36968268</v>
      </c>
      <c r="I51" s="33">
        <v>12506585</v>
      </c>
      <c r="J51" s="33">
        <v>40501172</v>
      </c>
      <c r="K51" s="33">
        <v>13644598</v>
      </c>
    </row>
    <row r="52" spans="1:11" x14ac:dyDescent="0.2">
      <c r="A52" s="300" t="s">
        <v>157</v>
      </c>
      <c r="B52" s="300"/>
      <c r="C52" s="300"/>
      <c r="D52" s="300"/>
      <c r="E52" s="300"/>
      <c r="F52" s="300"/>
      <c r="G52" s="15">
        <v>169</v>
      </c>
      <c r="H52" s="33">
        <v>0</v>
      </c>
      <c r="I52" s="33">
        <v>966122</v>
      </c>
      <c r="J52" s="33">
        <v>41470690</v>
      </c>
      <c r="K52" s="33">
        <v>65708</v>
      </c>
    </row>
    <row r="53" spans="1:11" x14ac:dyDescent="0.2">
      <c r="A53" s="300" t="s">
        <v>158</v>
      </c>
      <c r="B53" s="300"/>
      <c r="C53" s="300"/>
      <c r="D53" s="300"/>
      <c r="E53" s="300"/>
      <c r="F53" s="300"/>
      <c r="G53" s="15">
        <v>170</v>
      </c>
      <c r="H53" s="33">
        <v>16411010</v>
      </c>
      <c r="I53" s="33">
        <v>3846662</v>
      </c>
      <c r="J53" s="33">
        <v>16756851</v>
      </c>
      <c r="K53" s="33">
        <v>602079</v>
      </c>
    </row>
    <row r="54" spans="1:11" x14ac:dyDescent="0.2">
      <c r="A54" s="300" t="s">
        <v>159</v>
      </c>
      <c r="B54" s="300"/>
      <c r="C54" s="300"/>
      <c r="D54" s="300"/>
      <c r="E54" s="300"/>
      <c r="F54" s="300"/>
      <c r="G54" s="15">
        <v>171</v>
      </c>
      <c r="H54" s="33">
        <v>0</v>
      </c>
      <c r="I54" s="33">
        <v>0</v>
      </c>
      <c r="J54" s="33">
        <v>0</v>
      </c>
      <c r="K54" s="33">
        <v>0</v>
      </c>
    </row>
    <row r="55" spans="1:11" x14ac:dyDescent="0.2">
      <c r="A55" s="300" t="s">
        <v>160</v>
      </c>
      <c r="B55" s="300"/>
      <c r="C55" s="300"/>
      <c r="D55" s="300"/>
      <c r="E55" s="300"/>
      <c r="F55" s="300"/>
      <c r="G55" s="15">
        <v>172</v>
      </c>
      <c r="H55" s="33">
        <v>1206643</v>
      </c>
      <c r="I55" s="33">
        <v>863797</v>
      </c>
      <c r="J55" s="33">
        <v>896097</v>
      </c>
      <c r="K55" s="33">
        <v>47700</v>
      </c>
    </row>
    <row r="56" spans="1:11" ht="22.35" customHeight="1" x14ac:dyDescent="0.2">
      <c r="A56" s="309" t="s">
        <v>161</v>
      </c>
      <c r="B56" s="309"/>
      <c r="C56" s="309"/>
      <c r="D56" s="309"/>
      <c r="E56" s="309"/>
      <c r="F56" s="309"/>
      <c r="G56" s="15">
        <v>173</v>
      </c>
      <c r="H56" s="33">
        <v>0</v>
      </c>
      <c r="I56" s="33">
        <v>0</v>
      </c>
      <c r="J56" s="33">
        <v>0</v>
      </c>
      <c r="K56" s="33">
        <v>0</v>
      </c>
    </row>
    <row r="57" spans="1:11" x14ac:dyDescent="0.2">
      <c r="A57" s="309" t="s">
        <v>162</v>
      </c>
      <c r="B57" s="309"/>
      <c r="C57" s="309"/>
      <c r="D57" s="309"/>
      <c r="E57" s="309"/>
      <c r="F57" s="309"/>
      <c r="G57" s="15">
        <v>174</v>
      </c>
      <c r="H57" s="33">
        <v>0</v>
      </c>
      <c r="I57" s="33">
        <v>0</v>
      </c>
      <c r="J57" s="33">
        <v>0</v>
      </c>
      <c r="K57" s="33">
        <v>0</v>
      </c>
    </row>
    <row r="58" spans="1:11" ht="24.6" customHeight="1" x14ac:dyDescent="0.2">
      <c r="A58" s="309" t="s">
        <v>163</v>
      </c>
      <c r="B58" s="309"/>
      <c r="C58" s="309"/>
      <c r="D58" s="309"/>
      <c r="E58" s="309"/>
      <c r="F58" s="309"/>
      <c r="G58" s="15">
        <v>175</v>
      </c>
      <c r="H58" s="33">
        <v>0</v>
      </c>
      <c r="I58" s="33">
        <v>0</v>
      </c>
      <c r="J58" s="33">
        <v>0</v>
      </c>
      <c r="K58" s="33">
        <v>0</v>
      </c>
    </row>
    <row r="59" spans="1:11" x14ac:dyDescent="0.2">
      <c r="A59" s="309" t="s">
        <v>164</v>
      </c>
      <c r="B59" s="309"/>
      <c r="C59" s="309"/>
      <c r="D59" s="309"/>
      <c r="E59" s="309"/>
      <c r="F59" s="309"/>
      <c r="G59" s="15">
        <v>176</v>
      </c>
      <c r="H59" s="33">
        <v>0</v>
      </c>
      <c r="I59" s="33">
        <v>0</v>
      </c>
      <c r="J59" s="33">
        <v>0</v>
      </c>
      <c r="K59" s="33">
        <v>0</v>
      </c>
    </row>
    <row r="60" spans="1:11" x14ac:dyDescent="0.2">
      <c r="A60" s="304" t="s">
        <v>165</v>
      </c>
      <c r="B60" s="304"/>
      <c r="C60" s="304"/>
      <c r="D60" s="304"/>
      <c r="E60" s="304"/>
      <c r="F60" s="304"/>
      <c r="G60" s="20">
        <v>177</v>
      </c>
      <c r="H60" s="37">
        <f>H8+H37+H56+H57</f>
        <v>1801028244</v>
      </c>
      <c r="I60" s="37">
        <f t="shared" ref="I60:K60" si="1">I8+I37+I56+I57</f>
        <v>1183208100</v>
      </c>
      <c r="J60" s="37">
        <f t="shared" si="1"/>
        <v>573649178</v>
      </c>
      <c r="K60" s="37">
        <f t="shared" si="1"/>
        <v>458850464</v>
      </c>
    </row>
    <row r="61" spans="1:11" x14ac:dyDescent="0.2">
      <c r="A61" s="304" t="s">
        <v>166</v>
      </c>
      <c r="B61" s="304"/>
      <c r="C61" s="304"/>
      <c r="D61" s="304"/>
      <c r="E61" s="304"/>
      <c r="F61" s="304"/>
      <c r="G61" s="20">
        <v>178</v>
      </c>
      <c r="H61" s="37">
        <f>H14+H48+H58+H59</f>
        <v>1354668037</v>
      </c>
      <c r="I61" s="37">
        <f t="shared" ref="I61:K61" si="2">I14+I48+I58+I59</f>
        <v>606438812</v>
      </c>
      <c r="J61" s="37">
        <f t="shared" si="2"/>
        <v>815440773</v>
      </c>
      <c r="K61" s="37">
        <f t="shared" si="2"/>
        <v>327266176</v>
      </c>
    </row>
    <row r="62" spans="1:11" x14ac:dyDescent="0.2">
      <c r="A62" s="304" t="s">
        <v>167</v>
      </c>
      <c r="B62" s="304"/>
      <c r="C62" s="304"/>
      <c r="D62" s="304"/>
      <c r="E62" s="304"/>
      <c r="F62" s="304"/>
      <c r="G62" s="20">
        <v>179</v>
      </c>
      <c r="H62" s="37">
        <f>H60-H61</f>
        <v>446360207</v>
      </c>
      <c r="I62" s="37">
        <f t="shared" ref="I62:K62" si="3">I60-I61</f>
        <v>576769288</v>
      </c>
      <c r="J62" s="37">
        <f t="shared" si="3"/>
        <v>-241791595</v>
      </c>
      <c r="K62" s="37">
        <f t="shared" si="3"/>
        <v>131584288</v>
      </c>
    </row>
    <row r="63" spans="1:11" x14ac:dyDescent="0.2">
      <c r="A63" s="303" t="s">
        <v>168</v>
      </c>
      <c r="B63" s="303"/>
      <c r="C63" s="303"/>
      <c r="D63" s="303"/>
      <c r="E63" s="303"/>
      <c r="F63" s="303"/>
      <c r="G63" s="20">
        <v>180</v>
      </c>
      <c r="H63" s="37">
        <f>+IF((H60-H61)&gt;0,(H60-H61),0)</f>
        <v>446360207</v>
      </c>
      <c r="I63" s="37">
        <f t="shared" ref="I63:K63" si="4">+IF((I60-I61)&gt;0,(I60-I61),0)</f>
        <v>576769288</v>
      </c>
      <c r="J63" s="37">
        <f t="shared" si="4"/>
        <v>0</v>
      </c>
      <c r="K63" s="37">
        <f t="shared" si="4"/>
        <v>131584288</v>
      </c>
    </row>
    <row r="64" spans="1:11" x14ac:dyDescent="0.2">
      <c r="A64" s="303" t="s">
        <v>169</v>
      </c>
      <c r="B64" s="303"/>
      <c r="C64" s="303"/>
      <c r="D64" s="303"/>
      <c r="E64" s="303"/>
      <c r="F64" s="303"/>
      <c r="G64" s="20">
        <v>181</v>
      </c>
      <c r="H64" s="37">
        <f>+IF((H60-H61)&lt;0,(H60-H61),0)</f>
        <v>0</v>
      </c>
      <c r="I64" s="37">
        <f t="shared" ref="I64:K64" si="5">+IF((I60-I61)&lt;0,(I60-I61),0)</f>
        <v>0</v>
      </c>
      <c r="J64" s="37">
        <f t="shared" si="5"/>
        <v>-241791595</v>
      </c>
      <c r="K64" s="37">
        <f t="shared" si="5"/>
        <v>0</v>
      </c>
    </row>
    <row r="65" spans="1:11" x14ac:dyDescent="0.2">
      <c r="A65" s="309" t="s">
        <v>115</v>
      </c>
      <c r="B65" s="309"/>
      <c r="C65" s="309"/>
      <c r="D65" s="309"/>
      <c r="E65" s="309"/>
      <c r="F65" s="309"/>
      <c r="G65" s="15">
        <v>182</v>
      </c>
      <c r="H65" s="33">
        <v>0</v>
      </c>
      <c r="I65" s="33">
        <v>0</v>
      </c>
      <c r="J65" s="33">
        <v>-60042686</v>
      </c>
      <c r="K65" s="33">
        <v>28540394</v>
      </c>
    </row>
    <row r="66" spans="1:11" x14ac:dyDescent="0.2">
      <c r="A66" s="304" t="s">
        <v>170</v>
      </c>
      <c r="B66" s="304"/>
      <c r="C66" s="304"/>
      <c r="D66" s="304"/>
      <c r="E66" s="304"/>
      <c r="F66" s="304"/>
      <c r="G66" s="20">
        <v>183</v>
      </c>
      <c r="H66" s="37">
        <f>H62-H65</f>
        <v>446360207</v>
      </c>
      <c r="I66" s="37">
        <f t="shared" ref="I66:K66" si="6">I62-I65</f>
        <v>576769288</v>
      </c>
      <c r="J66" s="37">
        <f t="shared" si="6"/>
        <v>-181748909</v>
      </c>
      <c r="K66" s="37">
        <f t="shared" si="6"/>
        <v>103043894</v>
      </c>
    </row>
    <row r="67" spans="1:11" x14ac:dyDescent="0.2">
      <c r="A67" s="303" t="s">
        <v>171</v>
      </c>
      <c r="B67" s="303"/>
      <c r="C67" s="303"/>
      <c r="D67" s="303"/>
      <c r="E67" s="303"/>
      <c r="F67" s="303"/>
      <c r="G67" s="20">
        <v>184</v>
      </c>
      <c r="H67" s="37">
        <f>+IF((H62-H65)&gt;0,(H62-H65),0)</f>
        <v>446360207</v>
      </c>
      <c r="I67" s="37">
        <f t="shared" ref="I67:K67" si="7">+IF((I62-I65)&gt;0,(I62-I65),0)</f>
        <v>576769288</v>
      </c>
      <c r="J67" s="37">
        <f t="shared" si="7"/>
        <v>0</v>
      </c>
      <c r="K67" s="37">
        <f t="shared" si="7"/>
        <v>103043894</v>
      </c>
    </row>
    <row r="68" spans="1:11" x14ac:dyDescent="0.2">
      <c r="A68" s="303" t="s">
        <v>172</v>
      </c>
      <c r="B68" s="303"/>
      <c r="C68" s="303"/>
      <c r="D68" s="303"/>
      <c r="E68" s="303"/>
      <c r="F68" s="303"/>
      <c r="G68" s="20">
        <v>185</v>
      </c>
      <c r="H68" s="37">
        <f>+IF((H62-H65)&lt;0,(H62-H65),0)</f>
        <v>0</v>
      </c>
      <c r="I68" s="37">
        <f t="shared" ref="I68:K68" si="8">+IF((I62-I65)&lt;0,(I62-I65),0)</f>
        <v>0</v>
      </c>
      <c r="J68" s="37">
        <f t="shared" si="8"/>
        <v>-181748909</v>
      </c>
      <c r="K68" s="37">
        <f t="shared" si="8"/>
        <v>0</v>
      </c>
    </row>
    <row r="69" spans="1:11" x14ac:dyDescent="0.2">
      <c r="A69" s="281" t="s">
        <v>173</v>
      </c>
      <c r="B69" s="281"/>
      <c r="C69" s="281"/>
      <c r="D69" s="281"/>
      <c r="E69" s="281"/>
      <c r="F69" s="281"/>
      <c r="G69" s="301"/>
      <c r="H69" s="301"/>
      <c r="I69" s="301"/>
      <c r="J69" s="302"/>
      <c r="K69" s="302"/>
    </row>
    <row r="70" spans="1:11" ht="22.35" customHeight="1" x14ac:dyDescent="0.2">
      <c r="A70" s="304" t="s">
        <v>174</v>
      </c>
      <c r="B70" s="304"/>
      <c r="C70" s="304"/>
      <c r="D70" s="304"/>
      <c r="E70" s="304"/>
      <c r="F70" s="304"/>
      <c r="G70" s="20">
        <v>186</v>
      </c>
      <c r="H70" s="37">
        <f>H71-H72</f>
        <v>0</v>
      </c>
      <c r="I70" s="37">
        <f>I71-I72</f>
        <v>0</v>
      </c>
      <c r="J70" s="37">
        <f>J71-J72</f>
        <v>0</v>
      </c>
      <c r="K70" s="37">
        <f>K71-K72</f>
        <v>0</v>
      </c>
    </row>
    <row r="71" spans="1:11" x14ac:dyDescent="0.2">
      <c r="A71" s="300" t="s">
        <v>175</v>
      </c>
      <c r="B71" s="300"/>
      <c r="C71" s="300"/>
      <c r="D71" s="300"/>
      <c r="E71" s="300"/>
      <c r="F71" s="300"/>
      <c r="G71" s="15">
        <v>187</v>
      </c>
      <c r="H71" s="33">
        <v>0</v>
      </c>
      <c r="I71" s="33">
        <v>0</v>
      </c>
      <c r="J71" s="33">
        <v>0</v>
      </c>
      <c r="K71" s="33">
        <v>0</v>
      </c>
    </row>
    <row r="72" spans="1:11" x14ac:dyDescent="0.2">
      <c r="A72" s="300" t="s">
        <v>176</v>
      </c>
      <c r="B72" s="300"/>
      <c r="C72" s="300"/>
      <c r="D72" s="300"/>
      <c r="E72" s="300"/>
      <c r="F72" s="300"/>
      <c r="G72" s="15">
        <v>188</v>
      </c>
      <c r="H72" s="33">
        <v>0</v>
      </c>
      <c r="I72" s="33">
        <v>0</v>
      </c>
      <c r="J72" s="33">
        <v>0</v>
      </c>
      <c r="K72" s="33">
        <v>0</v>
      </c>
    </row>
    <row r="73" spans="1:11" x14ac:dyDescent="0.2">
      <c r="A73" s="309" t="s">
        <v>177</v>
      </c>
      <c r="B73" s="309"/>
      <c r="C73" s="309"/>
      <c r="D73" s="309"/>
      <c r="E73" s="309"/>
      <c r="F73" s="309"/>
      <c r="G73" s="15">
        <v>189</v>
      </c>
      <c r="H73" s="33">
        <v>0</v>
      </c>
      <c r="I73" s="33">
        <v>0</v>
      </c>
      <c r="J73" s="33">
        <v>0</v>
      </c>
      <c r="K73" s="33">
        <v>0</v>
      </c>
    </row>
    <row r="74" spans="1:11" x14ac:dyDescent="0.2">
      <c r="A74" s="303" t="s">
        <v>178</v>
      </c>
      <c r="B74" s="303"/>
      <c r="C74" s="303"/>
      <c r="D74" s="303"/>
      <c r="E74" s="303"/>
      <c r="F74" s="303"/>
      <c r="G74" s="20">
        <v>190</v>
      </c>
      <c r="H74" s="122">
        <v>0</v>
      </c>
      <c r="I74" s="122">
        <v>0</v>
      </c>
      <c r="J74" s="122">
        <v>0</v>
      </c>
      <c r="K74" s="122">
        <v>0</v>
      </c>
    </row>
    <row r="75" spans="1:11" x14ac:dyDescent="0.2">
      <c r="A75" s="303" t="s">
        <v>179</v>
      </c>
      <c r="B75" s="303"/>
      <c r="C75" s="303"/>
      <c r="D75" s="303"/>
      <c r="E75" s="303"/>
      <c r="F75" s="303"/>
      <c r="G75" s="20">
        <v>191</v>
      </c>
      <c r="H75" s="122">
        <v>0</v>
      </c>
      <c r="I75" s="122">
        <v>0</v>
      </c>
      <c r="J75" s="122">
        <v>0</v>
      </c>
      <c r="K75" s="122">
        <v>0</v>
      </c>
    </row>
    <row r="76" spans="1:11" x14ac:dyDescent="0.2">
      <c r="A76" s="281" t="s">
        <v>180</v>
      </c>
      <c r="B76" s="281"/>
      <c r="C76" s="281"/>
      <c r="D76" s="281"/>
      <c r="E76" s="281"/>
      <c r="F76" s="281"/>
      <c r="G76" s="301"/>
      <c r="H76" s="301"/>
      <c r="I76" s="301"/>
      <c r="J76" s="302"/>
      <c r="K76" s="302"/>
    </row>
    <row r="77" spans="1:11" x14ac:dyDescent="0.2">
      <c r="A77" s="304" t="s">
        <v>181</v>
      </c>
      <c r="B77" s="304"/>
      <c r="C77" s="304"/>
      <c r="D77" s="304"/>
      <c r="E77" s="304"/>
      <c r="F77" s="304"/>
      <c r="G77" s="20">
        <v>192</v>
      </c>
      <c r="H77" s="122">
        <v>0</v>
      </c>
      <c r="I77" s="122">
        <v>0</v>
      </c>
      <c r="J77" s="122">
        <v>0</v>
      </c>
      <c r="K77" s="122">
        <v>0</v>
      </c>
    </row>
    <row r="78" spans="1:11" x14ac:dyDescent="0.2">
      <c r="A78" s="300" t="s">
        <v>182</v>
      </c>
      <c r="B78" s="300"/>
      <c r="C78" s="300"/>
      <c r="D78" s="300"/>
      <c r="E78" s="300"/>
      <c r="F78" s="300"/>
      <c r="G78" s="15">
        <v>193</v>
      </c>
      <c r="H78" s="38">
        <v>0</v>
      </c>
      <c r="I78" s="38">
        <v>0</v>
      </c>
      <c r="J78" s="38">
        <v>0</v>
      </c>
      <c r="K78" s="38">
        <v>0</v>
      </c>
    </row>
    <row r="79" spans="1:11" x14ac:dyDescent="0.2">
      <c r="A79" s="300" t="s">
        <v>183</v>
      </c>
      <c r="B79" s="300"/>
      <c r="C79" s="300"/>
      <c r="D79" s="300"/>
      <c r="E79" s="300"/>
      <c r="F79" s="300"/>
      <c r="G79" s="15">
        <v>194</v>
      </c>
      <c r="H79" s="38">
        <v>0</v>
      </c>
      <c r="I79" s="38">
        <v>0</v>
      </c>
      <c r="J79" s="38">
        <v>0</v>
      </c>
      <c r="K79" s="38">
        <v>0</v>
      </c>
    </row>
    <row r="80" spans="1:11" x14ac:dyDescent="0.2">
      <c r="A80" s="304" t="s">
        <v>184</v>
      </c>
      <c r="B80" s="304"/>
      <c r="C80" s="304"/>
      <c r="D80" s="304"/>
      <c r="E80" s="304"/>
      <c r="F80" s="304"/>
      <c r="G80" s="20">
        <v>195</v>
      </c>
      <c r="H80" s="122">
        <v>0</v>
      </c>
      <c r="I80" s="122">
        <v>0</v>
      </c>
      <c r="J80" s="122">
        <v>0</v>
      </c>
      <c r="K80" s="122">
        <v>0</v>
      </c>
    </row>
    <row r="81" spans="1:11" x14ac:dyDescent="0.2">
      <c r="A81" s="304" t="s">
        <v>185</v>
      </c>
      <c r="B81" s="304"/>
      <c r="C81" s="304"/>
      <c r="D81" s="304"/>
      <c r="E81" s="304"/>
      <c r="F81" s="304"/>
      <c r="G81" s="20">
        <v>196</v>
      </c>
      <c r="H81" s="122">
        <v>0</v>
      </c>
      <c r="I81" s="122">
        <v>0</v>
      </c>
      <c r="J81" s="122">
        <v>0</v>
      </c>
      <c r="K81" s="122">
        <v>0</v>
      </c>
    </row>
    <row r="82" spans="1:11" x14ac:dyDescent="0.2">
      <c r="A82" s="303" t="s">
        <v>186</v>
      </c>
      <c r="B82" s="303"/>
      <c r="C82" s="303"/>
      <c r="D82" s="303"/>
      <c r="E82" s="303"/>
      <c r="F82" s="303"/>
      <c r="G82" s="20">
        <v>197</v>
      </c>
      <c r="H82" s="122">
        <v>0</v>
      </c>
      <c r="I82" s="122">
        <v>0</v>
      </c>
      <c r="J82" s="122">
        <v>0</v>
      </c>
      <c r="K82" s="122">
        <v>0</v>
      </c>
    </row>
    <row r="83" spans="1:11" x14ac:dyDescent="0.2">
      <c r="A83" s="303" t="s">
        <v>187</v>
      </c>
      <c r="B83" s="303"/>
      <c r="C83" s="303"/>
      <c r="D83" s="303"/>
      <c r="E83" s="303"/>
      <c r="F83" s="303"/>
      <c r="G83" s="20">
        <v>198</v>
      </c>
      <c r="H83" s="122">
        <v>0</v>
      </c>
      <c r="I83" s="122">
        <v>0</v>
      </c>
      <c r="J83" s="122">
        <v>0</v>
      </c>
      <c r="K83" s="122">
        <v>0</v>
      </c>
    </row>
    <row r="84" spans="1:11" x14ac:dyDescent="0.2">
      <c r="A84" s="281" t="s">
        <v>116</v>
      </c>
      <c r="B84" s="281"/>
      <c r="C84" s="281"/>
      <c r="D84" s="281"/>
      <c r="E84" s="281"/>
      <c r="F84" s="281"/>
      <c r="G84" s="301"/>
      <c r="H84" s="301"/>
      <c r="I84" s="301"/>
      <c r="J84" s="302"/>
      <c r="K84" s="302"/>
    </row>
    <row r="85" spans="1:11" x14ac:dyDescent="0.2">
      <c r="A85" s="298" t="s">
        <v>188</v>
      </c>
      <c r="B85" s="298"/>
      <c r="C85" s="298"/>
      <c r="D85" s="298"/>
      <c r="E85" s="298"/>
      <c r="F85" s="298"/>
      <c r="G85" s="20">
        <v>199</v>
      </c>
      <c r="H85" s="39">
        <f>H86+H87</f>
        <v>0</v>
      </c>
      <c r="I85" s="39">
        <f>I86+I87</f>
        <v>0</v>
      </c>
      <c r="J85" s="39">
        <f>J86+J87</f>
        <v>0</v>
      </c>
      <c r="K85" s="39">
        <f>K86+K87</f>
        <v>0</v>
      </c>
    </row>
    <row r="86" spans="1:11" x14ac:dyDescent="0.2">
      <c r="A86" s="299" t="s">
        <v>189</v>
      </c>
      <c r="B86" s="299"/>
      <c r="C86" s="299"/>
      <c r="D86" s="299"/>
      <c r="E86" s="299"/>
      <c r="F86" s="299"/>
      <c r="G86" s="15">
        <v>200</v>
      </c>
      <c r="H86" s="40">
        <v>0</v>
      </c>
      <c r="I86" s="40">
        <v>0</v>
      </c>
      <c r="J86" s="40">
        <v>0</v>
      </c>
      <c r="K86" s="40">
        <v>0</v>
      </c>
    </row>
    <row r="87" spans="1:11" x14ac:dyDescent="0.2">
      <c r="A87" s="299" t="s">
        <v>190</v>
      </c>
      <c r="B87" s="299"/>
      <c r="C87" s="299"/>
      <c r="D87" s="299"/>
      <c r="E87" s="299"/>
      <c r="F87" s="299"/>
      <c r="G87" s="15">
        <v>201</v>
      </c>
      <c r="H87" s="40">
        <v>0</v>
      </c>
      <c r="I87" s="40">
        <v>0</v>
      </c>
      <c r="J87" s="40">
        <v>0</v>
      </c>
      <c r="K87" s="40">
        <v>0</v>
      </c>
    </row>
    <row r="88" spans="1:11" x14ac:dyDescent="0.2">
      <c r="A88" s="307" t="s">
        <v>118</v>
      </c>
      <c r="B88" s="307"/>
      <c r="C88" s="307"/>
      <c r="D88" s="307"/>
      <c r="E88" s="307"/>
      <c r="F88" s="307"/>
      <c r="G88" s="308"/>
      <c r="H88" s="308"/>
      <c r="I88" s="308"/>
      <c r="J88" s="302"/>
      <c r="K88" s="302"/>
    </row>
    <row r="89" spans="1:11" x14ac:dyDescent="0.2">
      <c r="A89" s="277" t="s">
        <v>191</v>
      </c>
      <c r="B89" s="277"/>
      <c r="C89" s="277"/>
      <c r="D89" s="277"/>
      <c r="E89" s="277"/>
      <c r="F89" s="277"/>
      <c r="G89" s="15">
        <v>202</v>
      </c>
      <c r="H89" s="53">
        <v>446360207</v>
      </c>
      <c r="I89" s="53">
        <v>576769288</v>
      </c>
      <c r="J89" s="53">
        <f>+J66</f>
        <v>-181748909</v>
      </c>
      <c r="K89" s="53">
        <v>103043894</v>
      </c>
    </row>
    <row r="90" spans="1:11" ht="24" customHeight="1" x14ac:dyDescent="0.2">
      <c r="A90" s="297" t="s">
        <v>192</v>
      </c>
      <c r="B90" s="297"/>
      <c r="C90" s="297"/>
      <c r="D90" s="297"/>
      <c r="E90" s="297"/>
      <c r="F90" s="297"/>
      <c r="G90" s="20">
        <v>203</v>
      </c>
      <c r="H90" s="39">
        <f>SUM(H91:H98)</f>
        <v>-1039200</v>
      </c>
      <c r="I90" s="39">
        <f>SUM(I91:I98)</f>
        <v>-1039200</v>
      </c>
      <c r="J90" s="39">
        <f>SUM(J91:J98)</f>
        <v>-55618</v>
      </c>
      <c r="K90" s="39">
        <f>SUM(K91:K98)</f>
        <v>12206</v>
      </c>
    </row>
    <row r="91" spans="1:11" x14ac:dyDescent="0.2">
      <c r="A91" s="300" t="s">
        <v>193</v>
      </c>
      <c r="B91" s="300"/>
      <c r="C91" s="300"/>
      <c r="D91" s="300"/>
      <c r="E91" s="300"/>
      <c r="F91" s="300"/>
      <c r="G91" s="15">
        <v>204</v>
      </c>
      <c r="H91" s="40">
        <v>0</v>
      </c>
      <c r="I91" s="40">
        <v>0</v>
      </c>
      <c r="J91" s="40">
        <v>0</v>
      </c>
      <c r="K91" s="40">
        <v>0</v>
      </c>
    </row>
    <row r="92" spans="1:11" ht="22.35" customHeight="1" x14ac:dyDescent="0.2">
      <c r="A92" s="300" t="s">
        <v>194</v>
      </c>
      <c r="B92" s="300"/>
      <c r="C92" s="300"/>
      <c r="D92" s="300"/>
      <c r="E92" s="300"/>
      <c r="F92" s="300"/>
      <c r="G92" s="15">
        <v>205</v>
      </c>
      <c r="H92" s="40">
        <v>0</v>
      </c>
      <c r="I92" s="40">
        <v>0</v>
      </c>
      <c r="J92" s="40">
        <v>0</v>
      </c>
      <c r="K92" s="40">
        <v>0</v>
      </c>
    </row>
    <row r="93" spans="1:11" ht="22.35" customHeight="1" x14ac:dyDescent="0.2">
      <c r="A93" s="300" t="s">
        <v>195</v>
      </c>
      <c r="B93" s="300"/>
      <c r="C93" s="300"/>
      <c r="D93" s="300"/>
      <c r="E93" s="300"/>
      <c r="F93" s="300"/>
      <c r="G93" s="15">
        <v>206</v>
      </c>
      <c r="H93" s="40">
        <v>-1039200</v>
      </c>
      <c r="I93" s="40">
        <v>-1039200</v>
      </c>
      <c r="J93" s="40">
        <v>-55618</v>
      </c>
      <c r="K93" s="40">
        <v>12206</v>
      </c>
    </row>
    <row r="94" spans="1:11" ht="22.35" customHeight="1" x14ac:dyDescent="0.2">
      <c r="A94" s="300" t="s">
        <v>196</v>
      </c>
      <c r="B94" s="300"/>
      <c r="C94" s="300"/>
      <c r="D94" s="300"/>
      <c r="E94" s="300"/>
      <c r="F94" s="300"/>
      <c r="G94" s="15">
        <v>207</v>
      </c>
      <c r="H94" s="40">
        <v>0</v>
      </c>
      <c r="I94" s="40">
        <v>0</v>
      </c>
      <c r="J94" s="40">
        <v>0</v>
      </c>
      <c r="K94" s="40">
        <v>0</v>
      </c>
    </row>
    <row r="95" spans="1:11" ht="22.35" customHeight="1" x14ac:dyDescent="0.2">
      <c r="A95" s="300" t="s">
        <v>197</v>
      </c>
      <c r="B95" s="300"/>
      <c r="C95" s="300"/>
      <c r="D95" s="300"/>
      <c r="E95" s="300"/>
      <c r="F95" s="300"/>
      <c r="G95" s="15">
        <v>208</v>
      </c>
      <c r="H95" s="40">
        <v>0</v>
      </c>
      <c r="I95" s="40">
        <v>0</v>
      </c>
      <c r="J95" s="40">
        <v>0</v>
      </c>
      <c r="K95" s="40">
        <v>0</v>
      </c>
    </row>
    <row r="96" spans="1:11" ht="22.35" customHeight="1" x14ac:dyDescent="0.2">
      <c r="A96" s="300" t="s">
        <v>198</v>
      </c>
      <c r="B96" s="300"/>
      <c r="C96" s="300"/>
      <c r="D96" s="300"/>
      <c r="E96" s="300"/>
      <c r="F96" s="300"/>
      <c r="G96" s="15">
        <v>209</v>
      </c>
      <c r="H96" s="40">
        <v>0</v>
      </c>
      <c r="I96" s="40">
        <v>0</v>
      </c>
      <c r="J96" s="40">
        <v>0</v>
      </c>
      <c r="K96" s="40">
        <v>0</v>
      </c>
    </row>
    <row r="97" spans="1:11" x14ac:dyDescent="0.2">
      <c r="A97" s="300" t="s">
        <v>199</v>
      </c>
      <c r="B97" s="300"/>
      <c r="C97" s="300"/>
      <c r="D97" s="300"/>
      <c r="E97" s="300"/>
      <c r="F97" s="300"/>
      <c r="G97" s="15">
        <v>210</v>
      </c>
      <c r="H97" s="40">
        <v>0</v>
      </c>
      <c r="I97" s="40">
        <v>0</v>
      </c>
      <c r="J97" s="40">
        <v>0</v>
      </c>
      <c r="K97" s="40">
        <v>0</v>
      </c>
    </row>
    <row r="98" spans="1:11" x14ac:dyDescent="0.2">
      <c r="A98" s="300" t="s">
        <v>200</v>
      </c>
      <c r="B98" s="300"/>
      <c r="C98" s="300"/>
      <c r="D98" s="300"/>
      <c r="E98" s="300"/>
      <c r="F98" s="300"/>
      <c r="G98" s="15">
        <v>211</v>
      </c>
      <c r="H98" s="40">
        <v>0</v>
      </c>
      <c r="I98" s="40">
        <v>0</v>
      </c>
      <c r="J98" s="40">
        <v>0</v>
      </c>
      <c r="K98" s="40">
        <v>0</v>
      </c>
    </row>
    <row r="99" spans="1:11" x14ac:dyDescent="0.2">
      <c r="A99" s="277" t="s">
        <v>119</v>
      </c>
      <c r="B99" s="277"/>
      <c r="C99" s="277"/>
      <c r="D99" s="277"/>
      <c r="E99" s="277"/>
      <c r="F99" s="277"/>
      <c r="G99" s="15">
        <v>212</v>
      </c>
      <c r="H99" s="40">
        <v>-213103</v>
      </c>
      <c r="I99" s="40">
        <v>-213103</v>
      </c>
      <c r="J99" s="40">
        <v>-10011</v>
      </c>
      <c r="K99" s="40">
        <v>2198</v>
      </c>
    </row>
    <row r="100" spans="1:11" ht="22.9" customHeight="1" x14ac:dyDescent="0.2">
      <c r="A100" s="297" t="s">
        <v>201</v>
      </c>
      <c r="B100" s="297"/>
      <c r="C100" s="297"/>
      <c r="D100" s="297"/>
      <c r="E100" s="297"/>
      <c r="F100" s="297"/>
      <c r="G100" s="20">
        <v>213</v>
      </c>
      <c r="H100" s="39">
        <f>H90-H99</f>
        <v>-826097</v>
      </c>
      <c r="I100" s="39">
        <f>I90-I99</f>
        <v>-826097</v>
      </c>
      <c r="J100" s="39">
        <f>J90-J99</f>
        <v>-45607</v>
      </c>
      <c r="K100" s="39">
        <f>K90-K99</f>
        <v>10008</v>
      </c>
    </row>
    <row r="101" spans="1:11" x14ac:dyDescent="0.2">
      <c r="A101" s="297" t="s">
        <v>202</v>
      </c>
      <c r="B101" s="297"/>
      <c r="C101" s="297"/>
      <c r="D101" s="297"/>
      <c r="E101" s="297"/>
      <c r="F101" s="297"/>
      <c r="G101" s="20">
        <v>214</v>
      </c>
      <c r="H101" s="39">
        <f>H89+H100</f>
        <v>445534110</v>
      </c>
      <c r="I101" s="39">
        <f>I89+I100</f>
        <v>575943191</v>
      </c>
      <c r="J101" s="39">
        <f>J89+J100</f>
        <v>-181794516</v>
      </c>
      <c r="K101" s="39">
        <f>K89+K100</f>
        <v>103053902</v>
      </c>
    </row>
    <row r="102" spans="1:11" x14ac:dyDescent="0.2">
      <c r="A102" s="281" t="s">
        <v>203</v>
      </c>
      <c r="B102" s="281"/>
      <c r="C102" s="281"/>
      <c r="D102" s="281"/>
      <c r="E102" s="281"/>
      <c r="F102" s="281"/>
      <c r="G102" s="301"/>
      <c r="H102" s="301"/>
      <c r="I102" s="301"/>
      <c r="J102" s="302"/>
      <c r="K102" s="302"/>
    </row>
    <row r="103" spans="1:11" x14ac:dyDescent="0.2">
      <c r="A103" s="298" t="s">
        <v>204</v>
      </c>
      <c r="B103" s="298"/>
      <c r="C103" s="298"/>
      <c r="D103" s="298"/>
      <c r="E103" s="298"/>
      <c r="F103" s="298"/>
      <c r="G103" s="20">
        <v>215</v>
      </c>
      <c r="H103" s="39">
        <f>H104+H105</f>
        <v>0</v>
      </c>
      <c r="I103" s="39">
        <f>I104+I105</f>
        <v>0</v>
      </c>
      <c r="J103" s="39">
        <f>J104+J105</f>
        <v>0</v>
      </c>
      <c r="K103" s="39">
        <f>K104+K105</f>
        <v>0</v>
      </c>
    </row>
    <row r="104" spans="1:11" x14ac:dyDescent="0.2">
      <c r="A104" s="299" t="s">
        <v>117</v>
      </c>
      <c r="B104" s="299"/>
      <c r="C104" s="299"/>
      <c r="D104" s="299"/>
      <c r="E104" s="299"/>
      <c r="F104" s="299"/>
      <c r="G104" s="15">
        <v>216</v>
      </c>
      <c r="H104" s="40">
        <v>0</v>
      </c>
      <c r="I104" s="40">
        <v>0</v>
      </c>
      <c r="J104" s="40">
        <v>0</v>
      </c>
      <c r="K104" s="40">
        <v>0</v>
      </c>
    </row>
    <row r="105" spans="1:11" x14ac:dyDescent="0.2">
      <c r="A105" s="299" t="s">
        <v>205</v>
      </c>
      <c r="B105" s="299"/>
      <c r="C105" s="299"/>
      <c r="D105" s="299"/>
      <c r="E105" s="299"/>
      <c r="F105" s="29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H28:I28">
    <cfRule type="cellIs" dxfId="34" priority="11" stopIfTrue="1" operator="notEqual">
      <formula>ROUND(H28,0)</formula>
    </cfRule>
  </conditionalFormatting>
  <conditionalFormatting sqref="H36">
    <cfRule type="cellIs" dxfId="33" priority="9" stopIfTrue="1" operator="notEqual">
      <formula>ROUND(H36,0)</formula>
    </cfRule>
    <cfRule type="cellIs" dxfId="32" priority="10" stopIfTrue="1" operator="lessThan">
      <formula>0</formula>
    </cfRule>
  </conditionalFormatting>
  <conditionalFormatting sqref="I36">
    <cfRule type="cellIs" dxfId="31" priority="7" stopIfTrue="1" operator="notEqual">
      <formula>ROUND(I36,0)</formula>
    </cfRule>
    <cfRule type="cellIs" dxfId="30" priority="8" stopIfTrue="1" operator="lessThan">
      <formula>0</formula>
    </cfRule>
  </conditionalFormatting>
  <conditionalFormatting sqref="H89:I89">
    <cfRule type="cellIs" dxfId="29" priority="6" stopIfTrue="1" operator="notEqual">
      <formula>ROUND(H89,0)</formula>
    </cfRule>
  </conditionalFormatting>
  <conditionalFormatting sqref="K28">
    <cfRule type="cellIs" dxfId="28" priority="5" stopIfTrue="1" operator="notEqual">
      <formula>ROUND(K28,0)</formula>
    </cfRule>
  </conditionalFormatting>
  <conditionalFormatting sqref="K36">
    <cfRule type="cellIs" dxfId="27" priority="3" stopIfTrue="1" operator="notEqual">
      <formula>ROUND(K36,0)</formula>
    </cfRule>
    <cfRule type="cellIs" dxfId="26" priority="4" stopIfTrue="1" operator="lessThan">
      <formula>0</formula>
    </cfRule>
  </conditionalFormatting>
  <conditionalFormatting sqref="J89:K89">
    <cfRule type="cellIs" dxfId="25" priority="1" stopIfTrue="1" operator="notEqual">
      <formula>ROUND(J89,0)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 right="0.7" top="0.75" bottom="0.75" header="0.3" footer="0.3"/>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Normal="100" zoomScaleSheetLayoutView="10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350" t="s">
        <v>206</v>
      </c>
      <c r="B1" s="351"/>
      <c r="C1" s="351"/>
      <c r="D1" s="351"/>
      <c r="E1" s="351"/>
      <c r="F1" s="351"/>
      <c r="G1" s="351"/>
      <c r="H1" s="351"/>
      <c r="I1" s="351"/>
    </row>
    <row r="2" spans="1:9" x14ac:dyDescent="0.2">
      <c r="A2" s="310" t="s">
        <v>542</v>
      </c>
      <c r="B2" s="286"/>
      <c r="C2" s="286"/>
      <c r="D2" s="286"/>
      <c r="E2" s="286"/>
      <c r="F2" s="286"/>
      <c r="G2" s="286"/>
      <c r="H2" s="286"/>
      <c r="I2" s="286"/>
    </row>
    <row r="3" spans="1:9" x14ac:dyDescent="0.2">
      <c r="A3" s="353" t="s">
        <v>355</v>
      </c>
      <c r="B3" s="354"/>
      <c r="C3" s="354"/>
      <c r="D3" s="354"/>
      <c r="E3" s="354"/>
      <c r="F3" s="354"/>
      <c r="G3" s="354"/>
      <c r="H3" s="354"/>
      <c r="I3" s="354"/>
    </row>
    <row r="4" spans="1:9" x14ac:dyDescent="0.2">
      <c r="A4" s="352" t="s">
        <v>445</v>
      </c>
      <c r="B4" s="290"/>
      <c r="C4" s="290"/>
      <c r="D4" s="290"/>
      <c r="E4" s="290"/>
      <c r="F4" s="290"/>
      <c r="G4" s="290"/>
      <c r="H4" s="290"/>
      <c r="I4" s="291"/>
    </row>
    <row r="5" spans="1:9" ht="24" thickBot="1" x14ac:dyDescent="0.25">
      <c r="A5" s="355" t="s">
        <v>2</v>
      </c>
      <c r="B5" s="356"/>
      <c r="C5" s="356"/>
      <c r="D5" s="356"/>
      <c r="E5" s="356"/>
      <c r="F5" s="357"/>
      <c r="G5" s="22" t="s">
        <v>107</v>
      </c>
      <c r="H5" s="41" t="s">
        <v>380</v>
      </c>
      <c r="I5" s="41" t="s">
        <v>347</v>
      </c>
    </row>
    <row r="6" spans="1:9" x14ac:dyDescent="0.2">
      <c r="A6" s="358">
        <v>1</v>
      </c>
      <c r="B6" s="359"/>
      <c r="C6" s="359"/>
      <c r="D6" s="359"/>
      <c r="E6" s="359"/>
      <c r="F6" s="360"/>
      <c r="G6" s="23">
        <v>2</v>
      </c>
      <c r="H6" s="42" t="s">
        <v>207</v>
      </c>
      <c r="I6" s="42" t="s">
        <v>208</v>
      </c>
    </row>
    <row r="7" spans="1:9" x14ac:dyDescent="0.2">
      <c r="A7" s="329" t="s">
        <v>209</v>
      </c>
      <c r="B7" s="330"/>
      <c r="C7" s="330"/>
      <c r="D7" s="330"/>
      <c r="E7" s="330"/>
      <c r="F7" s="330"/>
      <c r="G7" s="330"/>
      <c r="H7" s="330"/>
      <c r="I7" s="331"/>
    </row>
    <row r="8" spans="1:9" ht="12.75" customHeight="1" x14ac:dyDescent="0.2">
      <c r="A8" s="332" t="s">
        <v>210</v>
      </c>
      <c r="B8" s="333"/>
      <c r="C8" s="333"/>
      <c r="D8" s="333"/>
      <c r="E8" s="333"/>
      <c r="F8" s="334"/>
      <c r="G8" s="24">
        <v>1</v>
      </c>
      <c r="H8" s="208">
        <v>446360207</v>
      </c>
      <c r="I8" s="43">
        <v>-241791595</v>
      </c>
    </row>
    <row r="9" spans="1:9" ht="12.75" customHeight="1" x14ac:dyDescent="0.2">
      <c r="A9" s="347" t="s">
        <v>211</v>
      </c>
      <c r="B9" s="348"/>
      <c r="C9" s="348"/>
      <c r="D9" s="348"/>
      <c r="E9" s="348"/>
      <c r="F9" s="349"/>
      <c r="G9" s="25">
        <v>2</v>
      </c>
      <c r="H9" s="44">
        <f>H10+H11+H12+H13+H14+H15+H16+H17</f>
        <v>322058200</v>
      </c>
      <c r="I9" s="44">
        <f>I10+I11+I12+I13+I14+I15+I16+I17</f>
        <v>373896675</v>
      </c>
    </row>
    <row r="10" spans="1:9" ht="12.75" customHeight="1" x14ac:dyDescent="0.2">
      <c r="A10" s="344" t="s">
        <v>212</v>
      </c>
      <c r="B10" s="345"/>
      <c r="C10" s="345"/>
      <c r="D10" s="345"/>
      <c r="E10" s="345"/>
      <c r="F10" s="346"/>
      <c r="G10" s="26">
        <v>3</v>
      </c>
      <c r="H10" s="130">
        <v>287071372</v>
      </c>
      <c r="I10" s="45">
        <v>298915082</v>
      </c>
    </row>
    <row r="11" spans="1:9" ht="22.35" customHeight="1" x14ac:dyDescent="0.2">
      <c r="A11" s="344" t="s">
        <v>213</v>
      </c>
      <c r="B11" s="345"/>
      <c r="C11" s="345"/>
      <c r="D11" s="345"/>
      <c r="E11" s="345"/>
      <c r="F11" s="346"/>
      <c r="G11" s="26">
        <v>4</v>
      </c>
      <c r="H11" s="130">
        <v>-1392871</v>
      </c>
      <c r="I11" s="45">
        <v>-1777417</v>
      </c>
    </row>
    <row r="12" spans="1:9" ht="23.65" customHeight="1" x14ac:dyDescent="0.2">
      <c r="A12" s="344" t="s">
        <v>214</v>
      </c>
      <c r="B12" s="345"/>
      <c r="C12" s="345"/>
      <c r="D12" s="345"/>
      <c r="E12" s="345"/>
      <c r="F12" s="346"/>
      <c r="G12" s="26">
        <v>5</v>
      </c>
      <c r="H12" s="130">
        <v>-1300968</v>
      </c>
      <c r="I12" s="45">
        <v>0</v>
      </c>
    </row>
    <row r="13" spans="1:9" ht="12.75" customHeight="1" x14ac:dyDescent="0.2">
      <c r="A13" s="344" t="s">
        <v>215</v>
      </c>
      <c r="B13" s="345"/>
      <c r="C13" s="345"/>
      <c r="D13" s="345"/>
      <c r="E13" s="345"/>
      <c r="F13" s="346"/>
      <c r="G13" s="26">
        <v>6</v>
      </c>
      <c r="H13" s="130">
        <v>-9195002</v>
      </c>
      <c r="I13" s="45">
        <v>-84934</v>
      </c>
    </row>
    <row r="14" spans="1:9" ht="12.75" customHeight="1" x14ac:dyDescent="0.2">
      <c r="A14" s="344" t="s">
        <v>216</v>
      </c>
      <c r="B14" s="345"/>
      <c r="C14" s="345"/>
      <c r="D14" s="345"/>
      <c r="E14" s="345"/>
      <c r="F14" s="346"/>
      <c r="G14" s="26">
        <v>7</v>
      </c>
      <c r="H14" s="130">
        <v>36968268</v>
      </c>
      <c r="I14" s="45">
        <v>41397269</v>
      </c>
    </row>
    <row r="15" spans="1:9" ht="12.75" customHeight="1" x14ac:dyDescent="0.2">
      <c r="A15" s="344" t="s">
        <v>217</v>
      </c>
      <c r="B15" s="345"/>
      <c r="C15" s="345"/>
      <c r="D15" s="345"/>
      <c r="E15" s="345"/>
      <c r="F15" s="346"/>
      <c r="G15" s="26">
        <v>8</v>
      </c>
      <c r="H15" s="130">
        <v>0</v>
      </c>
      <c r="I15" s="45">
        <v>-65354</v>
      </c>
    </row>
    <row r="16" spans="1:9" ht="12.75" customHeight="1" x14ac:dyDescent="0.2">
      <c r="A16" s="344" t="s">
        <v>218</v>
      </c>
      <c r="B16" s="345"/>
      <c r="C16" s="345"/>
      <c r="D16" s="345"/>
      <c r="E16" s="345"/>
      <c r="F16" s="346"/>
      <c r="G16" s="26">
        <v>9</v>
      </c>
      <c r="H16" s="130">
        <v>-5370835</v>
      </c>
      <c r="I16" s="45">
        <v>34428328</v>
      </c>
    </row>
    <row r="17" spans="1:9" ht="25.15" customHeight="1" x14ac:dyDescent="0.2">
      <c r="A17" s="344" t="s">
        <v>219</v>
      </c>
      <c r="B17" s="345"/>
      <c r="C17" s="345"/>
      <c r="D17" s="345"/>
      <c r="E17" s="345"/>
      <c r="F17" s="346"/>
      <c r="G17" s="26">
        <v>10</v>
      </c>
      <c r="H17" s="130">
        <v>15278236</v>
      </c>
      <c r="I17" s="45">
        <v>1083701</v>
      </c>
    </row>
    <row r="18" spans="1:9" ht="28.15" customHeight="1" x14ac:dyDescent="0.2">
      <c r="A18" s="323" t="s">
        <v>390</v>
      </c>
      <c r="B18" s="324"/>
      <c r="C18" s="324"/>
      <c r="D18" s="324"/>
      <c r="E18" s="324"/>
      <c r="F18" s="325"/>
      <c r="G18" s="25">
        <v>11</v>
      </c>
      <c r="H18" s="44">
        <f>H8+H9</f>
        <v>768418407</v>
      </c>
      <c r="I18" s="44">
        <f>I8+I9</f>
        <v>132105080</v>
      </c>
    </row>
    <row r="19" spans="1:9" ht="12.75" customHeight="1" x14ac:dyDescent="0.2">
      <c r="A19" s="347" t="s">
        <v>220</v>
      </c>
      <c r="B19" s="348"/>
      <c r="C19" s="348"/>
      <c r="D19" s="348"/>
      <c r="E19" s="348"/>
      <c r="F19" s="349"/>
      <c r="G19" s="25">
        <v>12</v>
      </c>
      <c r="H19" s="44">
        <f>H20+H21+H22+H23</f>
        <v>28664001</v>
      </c>
      <c r="I19" s="44">
        <f>I20+I21+I22+I23</f>
        <v>109150846</v>
      </c>
    </row>
    <row r="20" spans="1:9" ht="12.75" customHeight="1" x14ac:dyDescent="0.2">
      <c r="A20" s="344" t="s">
        <v>221</v>
      </c>
      <c r="B20" s="345"/>
      <c r="C20" s="345"/>
      <c r="D20" s="345"/>
      <c r="E20" s="345"/>
      <c r="F20" s="346"/>
      <c r="G20" s="26">
        <v>13</v>
      </c>
      <c r="H20" s="130">
        <v>78573730</v>
      </c>
      <c r="I20" s="45">
        <v>104985173</v>
      </c>
    </row>
    <row r="21" spans="1:9" ht="12.75" customHeight="1" x14ac:dyDescent="0.2">
      <c r="A21" s="344" t="s">
        <v>222</v>
      </c>
      <c r="B21" s="345"/>
      <c r="C21" s="345"/>
      <c r="D21" s="345"/>
      <c r="E21" s="345"/>
      <c r="F21" s="346"/>
      <c r="G21" s="26">
        <v>14</v>
      </c>
      <c r="H21" s="130">
        <v>-76464059</v>
      </c>
      <c r="I21" s="45">
        <v>3670012</v>
      </c>
    </row>
    <row r="22" spans="1:9" ht="12.75" customHeight="1" x14ac:dyDescent="0.2">
      <c r="A22" s="344" t="s">
        <v>223</v>
      </c>
      <c r="B22" s="345"/>
      <c r="C22" s="345"/>
      <c r="D22" s="345"/>
      <c r="E22" s="345"/>
      <c r="F22" s="346"/>
      <c r="G22" s="26">
        <v>15</v>
      </c>
      <c r="H22" s="130">
        <v>-1196619</v>
      </c>
      <c r="I22" s="45">
        <v>495661</v>
      </c>
    </row>
    <row r="23" spans="1:9" ht="12.75" customHeight="1" x14ac:dyDescent="0.2">
      <c r="A23" s="344" t="s">
        <v>224</v>
      </c>
      <c r="B23" s="345"/>
      <c r="C23" s="345"/>
      <c r="D23" s="345"/>
      <c r="E23" s="345"/>
      <c r="F23" s="346"/>
      <c r="G23" s="26">
        <v>16</v>
      </c>
      <c r="H23" s="130">
        <v>27750949</v>
      </c>
      <c r="I23" s="45">
        <v>0</v>
      </c>
    </row>
    <row r="24" spans="1:9" ht="12.75" customHeight="1" x14ac:dyDescent="0.2">
      <c r="A24" s="323" t="s">
        <v>225</v>
      </c>
      <c r="B24" s="324"/>
      <c r="C24" s="324"/>
      <c r="D24" s="324"/>
      <c r="E24" s="324"/>
      <c r="F24" s="325"/>
      <c r="G24" s="25">
        <v>17</v>
      </c>
      <c r="H24" s="44">
        <f>H18+H19</f>
        <v>797082408</v>
      </c>
      <c r="I24" s="44">
        <f>I18+I19</f>
        <v>241255926</v>
      </c>
    </row>
    <row r="25" spans="1:9" ht="12.75" customHeight="1" x14ac:dyDescent="0.2">
      <c r="A25" s="335" t="s">
        <v>226</v>
      </c>
      <c r="B25" s="336"/>
      <c r="C25" s="336"/>
      <c r="D25" s="336"/>
      <c r="E25" s="336"/>
      <c r="F25" s="337"/>
      <c r="G25" s="26">
        <v>18</v>
      </c>
      <c r="H25" s="130">
        <v>-36978602</v>
      </c>
      <c r="I25" s="45">
        <v>-17152992</v>
      </c>
    </row>
    <row r="26" spans="1:9" ht="12.75" customHeight="1" x14ac:dyDescent="0.2">
      <c r="A26" s="335" t="s">
        <v>227</v>
      </c>
      <c r="B26" s="336"/>
      <c r="C26" s="336"/>
      <c r="D26" s="336"/>
      <c r="E26" s="336"/>
      <c r="F26" s="337"/>
      <c r="G26" s="26">
        <v>19</v>
      </c>
      <c r="H26" s="130">
        <v>9342</v>
      </c>
      <c r="I26" s="45">
        <v>0</v>
      </c>
    </row>
    <row r="27" spans="1:9" ht="25.9" customHeight="1" x14ac:dyDescent="0.2">
      <c r="A27" s="326" t="s">
        <v>228</v>
      </c>
      <c r="B27" s="327"/>
      <c r="C27" s="327"/>
      <c r="D27" s="327"/>
      <c r="E27" s="327"/>
      <c r="F27" s="328"/>
      <c r="G27" s="27">
        <v>20</v>
      </c>
      <c r="H27" s="46">
        <f>H24+H25+H26</f>
        <v>760113148</v>
      </c>
      <c r="I27" s="46">
        <f>I24+I25+I26</f>
        <v>224102934</v>
      </c>
    </row>
    <row r="28" spans="1:9" x14ac:dyDescent="0.2">
      <c r="A28" s="329" t="s">
        <v>229</v>
      </c>
      <c r="B28" s="330"/>
      <c r="C28" s="330"/>
      <c r="D28" s="330"/>
      <c r="E28" s="330"/>
      <c r="F28" s="330"/>
      <c r="G28" s="330"/>
      <c r="H28" s="330"/>
      <c r="I28" s="331"/>
    </row>
    <row r="29" spans="1:9" ht="30.75" customHeight="1" x14ac:dyDescent="0.2">
      <c r="A29" s="332" t="s">
        <v>230</v>
      </c>
      <c r="B29" s="333"/>
      <c r="C29" s="333"/>
      <c r="D29" s="333"/>
      <c r="E29" s="333"/>
      <c r="F29" s="334"/>
      <c r="G29" s="24">
        <v>21</v>
      </c>
      <c r="H29" s="52">
        <v>2696133</v>
      </c>
      <c r="I29" s="47">
        <v>3688006</v>
      </c>
    </row>
    <row r="30" spans="1:9" ht="12.75" customHeight="1" x14ac:dyDescent="0.2">
      <c r="A30" s="335" t="s">
        <v>231</v>
      </c>
      <c r="B30" s="336"/>
      <c r="C30" s="336"/>
      <c r="D30" s="336"/>
      <c r="E30" s="336"/>
      <c r="F30" s="337"/>
      <c r="G30" s="26">
        <v>22</v>
      </c>
      <c r="H30" s="53">
        <v>4058423</v>
      </c>
      <c r="I30" s="48">
        <v>0</v>
      </c>
    </row>
    <row r="31" spans="1:9" ht="12.75" customHeight="1" x14ac:dyDescent="0.2">
      <c r="A31" s="335" t="s">
        <v>232</v>
      </c>
      <c r="B31" s="336"/>
      <c r="C31" s="336"/>
      <c r="D31" s="336"/>
      <c r="E31" s="336"/>
      <c r="F31" s="337"/>
      <c r="G31" s="26">
        <v>23</v>
      </c>
      <c r="H31" s="53">
        <v>250867</v>
      </c>
      <c r="I31" s="48">
        <v>109434</v>
      </c>
    </row>
    <row r="32" spans="1:9" ht="12.75" customHeight="1" x14ac:dyDescent="0.2">
      <c r="A32" s="335" t="s">
        <v>233</v>
      </c>
      <c r="B32" s="336"/>
      <c r="C32" s="336"/>
      <c r="D32" s="336"/>
      <c r="E32" s="336"/>
      <c r="F32" s="337"/>
      <c r="G32" s="26">
        <v>24</v>
      </c>
      <c r="H32" s="53">
        <v>8790336</v>
      </c>
      <c r="I32" s="48">
        <v>0</v>
      </c>
    </row>
    <row r="33" spans="1:9" ht="12.75" customHeight="1" x14ac:dyDescent="0.2">
      <c r="A33" s="335" t="s">
        <v>234</v>
      </c>
      <c r="B33" s="336"/>
      <c r="C33" s="336"/>
      <c r="D33" s="336"/>
      <c r="E33" s="336"/>
      <c r="F33" s="337"/>
      <c r="G33" s="26">
        <v>25</v>
      </c>
      <c r="H33" s="53">
        <v>112502</v>
      </c>
      <c r="I33" s="48">
        <v>138281</v>
      </c>
    </row>
    <row r="34" spans="1:9" ht="12.75" customHeight="1" x14ac:dyDescent="0.2">
      <c r="A34" s="335" t="s">
        <v>235</v>
      </c>
      <c r="B34" s="336"/>
      <c r="C34" s="336"/>
      <c r="D34" s="336"/>
      <c r="E34" s="336"/>
      <c r="F34" s="337"/>
      <c r="G34" s="26">
        <v>26</v>
      </c>
      <c r="H34" s="53">
        <v>0</v>
      </c>
      <c r="I34" s="48">
        <v>0</v>
      </c>
    </row>
    <row r="35" spans="1:9" ht="26.45" customHeight="1" x14ac:dyDescent="0.2">
      <c r="A35" s="323" t="s">
        <v>236</v>
      </c>
      <c r="B35" s="324"/>
      <c r="C35" s="324"/>
      <c r="D35" s="324"/>
      <c r="E35" s="324"/>
      <c r="F35" s="325"/>
      <c r="G35" s="25">
        <v>27</v>
      </c>
      <c r="H35" s="49">
        <f>H29+H30+H31+H32+H33+H34</f>
        <v>15908261</v>
      </c>
      <c r="I35" s="49">
        <f>I29+I30+I31+I32+I33+I34</f>
        <v>3935721</v>
      </c>
    </row>
    <row r="36" spans="1:9" ht="22.9" customHeight="1" x14ac:dyDescent="0.2">
      <c r="A36" s="335" t="s">
        <v>237</v>
      </c>
      <c r="B36" s="336"/>
      <c r="C36" s="336"/>
      <c r="D36" s="336"/>
      <c r="E36" s="336"/>
      <c r="F36" s="337"/>
      <c r="G36" s="26">
        <v>28</v>
      </c>
      <c r="H36" s="48">
        <v>-585596346</v>
      </c>
      <c r="I36" s="48">
        <v>-423757948</v>
      </c>
    </row>
    <row r="37" spans="1:9" ht="12.75" customHeight="1" x14ac:dyDescent="0.2">
      <c r="A37" s="335" t="s">
        <v>238</v>
      </c>
      <c r="B37" s="336"/>
      <c r="C37" s="336"/>
      <c r="D37" s="336"/>
      <c r="E37" s="336"/>
      <c r="F37" s="337"/>
      <c r="G37" s="26">
        <v>29</v>
      </c>
      <c r="H37" s="53">
        <v>0</v>
      </c>
      <c r="I37" s="48">
        <v>0</v>
      </c>
    </row>
    <row r="38" spans="1:9" ht="12.75" customHeight="1" x14ac:dyDescent="0.2">
      <c r="A38" s="335" t="s">
        <v>239</v>
      </c>
      <c r="B38" s="336"/>
      <c r="C38" s="336"/>
      <c r="D38" s="336"/>
      <c r="E38" s="336"/>
      <c r="F38" s="337"/>
      <c r="G38" s="26">
        <v>30</v>
      </c>
      <c r="H38" s="53">
        <v>-10726104</v>
      </c>
      <c r="I38" s="48">
        <v>-165121</v>
      </c>
    </row>
    <row r="39" spans="1:9" ht="12.75" customHeight="1" x14ac:dyDescent="0.2">
      <c r="A39" s="335" t="s">
        <v>240</v>
      </c>
      <c r="B39" s="336"/>
      <c r="C39" s="336"/>
      <c r="D39" s="336"/>
      <c r="E39" s="336"/>
      <c r="F39" s="337"/>
      <c r="G39" s="26">
        <v>31</v>
      </c>
      <c r="H39" s="53">
        <v>-25267831</v>
      </c>
      <c r="I39" s="48">
        <v>0</v>
      </c>
    </row>
    <row r="40" spans="1:9" ht="12.75" customHeight="1" x14ac:dyDescent="0.2">
      <c r="A40" s="335" t="s">
        <v>241</v>
      </c>
      <c r="B40" s="336"/>
      <c r="C40" s="336"/>
      <c r="D40" s="336"/>
      <c r="E40" s="336"/>
      <c r="F40" s="337"/>
      <c r="G40" s="26">
        <v>32</v>
      </c>
      <c r="H40" s="53">
        <v>-17226929</v>
      </c>
      <c r="I40" s="48">
        <v>0</v>
      </c>
    </row>
    <row r="41" spans="1:9" ht="24" customHeight="1" x14ac:dyDescent="0.2">
      <c r="A41" s="323" t="s">
        <v>242</v>
      </c>
      <c r="B41" s="324"/>
      <c r="C41" s="324"/>
      <c r="D41" s="324"/>
      <c r="E41" s="324"/>
      <c r="F41" s="325"/>
      <c r="G41" s="25">
        <v>33</v>
      </c>
      <c r="H41" s="49">
        <f>H36+H37+H38+H39+H40</f>
        <v>-638817210</v>
      </c>
      <c r="I41" s="49">
        <f>I36+I37+I38+I39+I40</f>
        <v>-423923069</v>
      </c>
    </row>
    <row r="42" spans="1:9" ht="29.45" customHeight="1" x14ac:dyDescent="0.2">
      <c r="A42" s="326" t="s">
        <v>243</v>
      </c>
      <c r="B42" s="327"/>
      <c r="C42" s="327"/>
      <c r="D42" s="327"/>
      <c r="E42" s="327"/>
      <c r="F42" s="328"/>
      <c r="G42" s="27">
        <v>34</v>
      </c>
      <c r="H42" s="50">
        <f>H35+H41</f>
        <v>-622908949</v>
      </c>
      <c r="I42" s="50">
        <f>I35+I41</f>
        <v>-419987348</v>
      </c>
    </row>
    <row r="43" spans="1:9" x14ac:dyDescent="0.2">
      <c r="A43" s="329" t="s">
        <v>244</v>
      </c>
      <c r="B43" s="330"/>
      <c r="C43" s="330"/>
      <c r="D43" s="330"/>
      <c r="E43" s="330"/>
      <c r="F43" s="330"/>
      <c r="G43" s="330"/>
      <c r="H43" s="330"/>
      <c r="I43" s="331"/>
    </row>
    <row r="44" spans="1:9" ht="12.75" customHeight="1" x14ac:dyDescent="0.2">
      <c r="A44" s="332" t="s">
        <v>245</v>
      </c>
      <c r="B44" s="333"/>
      <c r="C44" s="333"/>
      <c r="D44" s="333"/>
      <c r="E44" s="333"/>
      <c r="F44" s="334"/>
      <c r="G44" s="24">
        <v>35</v>
      </c>
      <c r="H44" s="52">
        <v>0</v>
      </c>
      <c r="I44" s="47">
        <v>0</v>
      </c>
    </row>
    <row r="45" spans="1:9" ht="25.15" customHeight="1" x14ac:dyDescent="0.2">
      <c r="A45" s="335" t="s">
        <v>246</v>
      </c>
      <c r="B45" s="336"/>
      <c r="C45" s="336"/>
      <c r="D45" s="336"/>
      <c r="E45" s="336"/>
      <c r="F45" s="337"/>
      <c r="G45" s="26">
        <v>36</v>
      </c>
      <c r="H45" s="53">
        <v>0</v>
      </c>
      <c r="I45" s="48">
        <v>0</v>
      </c>
    </row>
    <row r="46" spans="1:9" ht="12.75" customHeight="1" x14ac:dyDescent="0.2">
      <c r="A46" s="335" t="s">
        <v>247</v>
      </c>
      <c r="B46" s="336"/>
      <c r="C46" s="336"/>
      <c r="D46" s="336"/>
      <c r="E46" s="336"/>
      <c r="F46" s="337"/>
      <c r="G46" s="26">
        <v>37</v>
      </c>
      <c r="H46" s="53">
        <v>356079343</v>
      </c>
      <c r="I46" s="48">
        <v>612921516</v>
      </c>
    </row>
    <row r="47" spans="1:9" ht="12.75" customHeight="1" x14ac:dyDescent="0.2">
      <c r="A47" s="335" t="s">
        <v>248</v>
      </c>
      <c r="B47" s="336"/>
      <c r="C47" s="336"/>
      <c r="D47" s="336"/>
      <c r="E47" s="336"/>
      <c r="F47" s="337"/>
      <c r="G47" s="26">
        <v>38</v>
      </c>
      <c r="H47" s="53">
        <v>0</v>
      </c>
      <c r="I47" s="48">
        <v>3389999</v>
      </c>
    </row>
    <row r="48" spans="1:9" ht="22.35" customHeight="1" x14ac:dyDescent="0.2">
      <c r="A48" s="323" t="s">
        <v>249</v>
      </c>
      <c r="B48" s="324"/>
      <c r="C48" s="324"/>
      <c r="D48" s="324"/>
      <c r="E48" s="324"/>
      <c r="F48" s="325"/>
      <c r="G48" s="25">
        <v>39</v>
      </c>
      <c r="H48" s="49">
        <f>H44+H45+H46+H47</f>
        <v>356079343</v>
      </c>
      <c r="I48" s="49">
        <f>I44+I45+I46+I47</f>
        <v>616311515</v>
      </c>
    </row>
    <row r="49" spans="1:9" ht="24.6" customHeight="1" x14ac:dyDescent="0.2">
      <c r="A49" s="335" t="s">
        <v>389</v>
      </c>
      <c r="B49" s="336"/>
      <c r="C49" s="336"/>
      <c r="D49" s="336"/>
      <c r="E49" s="336"/>
      <c r="F49" s="337"/>
      <c r="G49" s="26">
        <v>40</v>
      </c>
      <c r="H49" s="53">
        <v>-244986843</v>
      </c>
      <c r="I49" s="48">
        <v>-6355689</v>
      </c>
    </row>
    <row r="50" spans="1:9" ht="12.75" customHeight="1" x14ac:dyDescent="0.2">
      <c r="A50" s="335" t="s">
        <v>250</v>
      </c>
      <c r="B50" s="336"/>
      <c r="C50" s="336"/>
      <c r="D50" s="336"/>
      <c r="E50" s="336"/>
      <c r="F50" s="337"/>
      <c r="G50" s="26">
        <v>41</v>
      </c>
      <c r="H50" s="53">
        <v>-121083363</v>
      </c>
      <c r="I50" s="48">
        <v>0</v>
      </c>
    </row>
    <row r="51" spans="1:9" ht="12.75" customHeight="1" x14ac:dyDescent="0.2">
      <c r="A51" s="335" t="s">
        <v>251</v>
      </c>
      <c r="B51" s="336"/>
      <c r="C51" s="336"/>
      <c r="D51" s="336"/>
      <c r="E51" s="336"/>
      <c r="F51" s="337"/>
      <c r="G51" s="26">
        <v>42</v>
      </c>
      <c r="H51" s="53">
        <v>0</v>
      </c>
      <c r="I51" s="48">
        <v>0</v>
      </c>
    </row>
    <row r="52" spans="1:9" ht="22.9" customHeight="1" x14ac:dyDescent="0.2">
      <c r="A52" s="335" t="s">
        <v>252</v>
      </c>
      <c r="B52" s="336"/>
      <c r="C52" s="336"/>
      <c r="D52" s="336"/>
      <c r="E52" s="336"/>
      <c r="F52" s="337"/>
      <c r="G52" s="26">
        <v>43</v>
      </c>
      <c r="H52" s="53">
        <v>-22636483</v>
      </c>
      <c r="I52" s="48">
        <v>0</v>
      </c>
    </row>
    <row r="53" spans="1:9" ht="12.75" customHeight="1" x14ac:dyDescent="0.2">
      <c r="A53" s="335" t="s">
        <v>253</v>
      </c>
      <c r="B53" s="336"/>
      <c r="C53" s="336"/>
      <c r="D53" s="336"/>
      <c r="E53" s="336"/>
      <c r="F53" s="337"/>
      <c r="G53" s="26">
        <v>44</v>
      </c>
      <c r="H53" s="53">
        <v>0</v>
      </c>
      <c r="I53" s="48">
        <v>-2646019</v>
      </c>
    </row>
    <row r="54" spans="1:9" ht="30.75" customHeight="1" x14ac:dyDescent="0.2">
      <c r="A54" s="323" t="s">
        <v>254</v>
      </c>
      <c r="B54" s="324"/>
      <c r="C54" s="324"/>
      <c r="D54" s="324"/>
      <c r="E54" s="324"/>
      <c r="F54" s="325"/>
      <c r="G54" s="25">
        <v>45</v>
      </c>
      <c r="H54" s="49">
        <f>H49+H50+H51+H52+H53</f>
        <v>-388706689</v>
      </c>
      <c r="I54" s="49">
        <f>I49+I50+I51+I52+I53</f>
        <v>-9001708</v>
      </c>
    </row>
    <row r="55" spans="1:9" ht="29.45" customHeight="1" x14ac:dyDescent="0.2">
      <c r="A55" s="338" t="s">
        <v>255</v>
      </c>
      <c r="B55" s="339"/>
      <c r="C55" s="339"/>
      <c r="D55" s="339"/>
      <c r="E55" s="339"/>
      <c r="F55" s="340"/>
      <c r="G55" s="25">
        <v>46</v>
      </c>
      <c r="H55" s="49">
        <f>H48+H54</f>
        <v>-32627346</v>
      </c>
      <c r="I55" s="49">
        <f>I48+I54</f>
        <v>607309807</v>
      </c>
    </row>
    <row r="56" spans="1:9" x14ac:dyDescent="0.2">
      <c r="A56" s="335" t="s">
        <v>256</v>
      </c>
      <c r="B56" s="336"/>
      <c r="C56" s="336"/>
      <c r="D56" s="336"/>
      <c r="E56" s="336"/>
      <c r="F56" s="337"/>
      <c r="G56" s="26">
        <v>47</v>
      </c>
      <c r="H56" s="48">
        <v>0</v>
      </c>
      <c r="I56" s="48">
        <v>0</v>
      </c>
    </row>
    <row r="57" spans="1:9" ht="26.45" customHeight="1" x14ac:dyDescent="0.2">
      <c r="A57" s="338" t="s">
        <v>257</v>
      </c>
      <c r="B57" s="339"/>
      <c r="C57" s="339"/>
      <c r="D57" s="339"/>
      <c r="E57" s="339"/>
      <c r="F57" s="340"/>
      <c r="G57" s="25">
        <v>48</v>
      </c>
      <c r="H57" s="49">
        <f>H27+H42+H55+H56</f>
        <v>104576853</v>
      </c>
      <c r="I57" s="49">
        <f>I27+I42+I55+I56</f>
        <v>411425393</v>
      </c>
    </row>
    <row r="58" spans="1:9" x14ac:dyDescent="0.2">
      <c r="A58" s="341" t="s">
        <v>258</v>
      </c>
      <c r="B58" s="342"/>
      <c r="C58" s="342"/>
      <c r="D58" s="342"/>
      <c r="E58" s="342"/>
      <c r="F58" s="343"/>
      <c r="G58" s="26">
        <v>49</v>
      </c>
      <c r="H58" s="53">
        <v>168533146</v>
      </c>
      <c r="I58" s="48">
        <v>247849272</v>
      </c>
    </row>
    <row r="59" spans="1:9" ht="31.15" customHeight="1" x14ac:dyDescent="0.2">
      <c r="A59" s="326" t="s">
        <v>259</v>
      </c>
      <c r="B59" s="327"/>
      <c r="C59" s="327"/>
      <c r="D59" s="327"/>
      <c r="E59" s="327"/>
      <c r="F59" s="328"/>
      <c r="G59" s="27">
        <v>50</v>
      </c>
      <c r="H59" s="50">
        <f>H57+H58</f>
        <v>273109999</v>
      </c>
      <c r="I59" s="50">
        <f>I57+I58</f>
        <v>659274665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11:H12 H15:H17">
    <cfRule type="cellIs" dxfId="24" priority="20" stopIfTrue="1" operator="notEqual">
      <formula>ROUND(H11,0)</formula>
    </cfRule>
  </conditionalFormatting>
  <conditionalFormatting sqref="H10 H14">
    <cfRule type="cellIs" dxfId="23" priority="18" stopIfTrue="1" operator="notEqual">
      <formula>ROUND(H10,0)</formula>
    </cfRule>
    <cfRule type="cellIs" dxfId="22" priority="19" stopIfTrue="1" operator="lessThan">
      <formula>0</formula>
    </cfRule>
  </conditionalFormatting>
  <conditionalFormatting sqref="H13">
    <cfRule type="cellIs" dxfId="21" priority="16" stopIfTrue="1" operator="notEqual">
      <formula>ROUND(H13,0)</formula>
    </cfRule>
    <cfRule type="cellIs" dxfId="20" priority="17" stopIfTrue="1" operator="greaterThan">
      <formula>0</formula>
    </cfRule>
  </conditionalFormatting>
  <conditionalFormatting sqref="H20:H23">
    <cfRule type="cellIs" dxfId="19" priority="15" stopIfTrue="1" operator="notEqual">
      <formula>ROUND(H20,0)</formula>
    </cfRule>
  </conditionalFormatting>
  <conditionalFormatting sqref="H26">
    <cfRule type="cellIs" dxfId="18" priority="14" stopIfTrue="1" operator="notEqual">
      <formula>ROUND(H26,0)</formula>
    </cfRule>
  </conditionalFormatting>
  <conditionalFormatting sqref="H25">
    <cfRule type="cellIs" dxfId="17" priority="12" stopIfTrue="1" operator="notEqual">
      <formula>ROUND(H25,0)</formula>
    </cfRule>
    <cfRule type="cellIs" dxfId="16" priority="13" stopIfTrue="1" operator="greaterThan">
      <formula>0</formula>
    </cfRule>
  </conditionalFormatting>
  <conditionalFormatting sqref="H29:H34">
    <cfRule type="cellIs" dxfId="15" priority="10" stopIfTrue="1" operator="notEqual">
      <formula>ROUND(H29,0)</formula>
    </cfRule>
    <cfRule type="cellIs" dxfId="14" priority="11" stopIfTrue="1" operator="lessThan">
      <formula>0</formula>
    </cfRule>
  </conditionalFormatting>
  <conditionalFormatting sqref="H39">
    <cfRule type="cellIs" dxfId="13" priority="9" stopIfTrue="1" operator="notEqual">
      <formula>ROUND(H39,0)</formula>
    </cfRule>
  </conditionalFormatting>
  <conditionalFormatting sqref="H40 H37:H38">
    <cfRule type="cellIs" dxfId="12" priority="7" stopIfTrue="1" operator="notEqual">
      <formula>ROUND(H37,0)</formula>
    </cfRule>
    <cfRule type="cellIs" dxfId="11" priority="8" stopIfTrue="1" operator="greaterThan">
      <formula>0</formula>
    </cfRule>
  </conditionalFormatting>
  <conditionalFormatting sqref="H44:H47">
    <cfRule type="cellIs" dxfId="10" priority="5" stopIfTrue="1" operator="notEqual">
      <formula>ROUND(H44,0)</formula>
    </cfRule>
    <cfRule type="cellIs" dxfId="9" priority="6" stopIfTrue="1" operator="lessThan">
      <formula>0</formula>
    </cfRule>
  </conditionalFormatting>
  <conditionalFormatting sqref="H49:H53">
    <cfRule type="cellIs" dxfId="8" priority="3" stopIfTrue="1" operator="notEqual">
      <formula>ROUND(H49,0)</formula>
    </cfRule>
    <cfRule type="cellIs" dxfId="7" priority="4" stopIfTrue="1" operator="greaterThan">
      <formula>0</formula>
    </cfRule>
  </conditionalFormatting>
  <conditionalFormatting sqref="H58">
    <cfRule type="cellIs" dxfId="6" priority="1" stopIfTrue="1" operator="notEqual">
      <formula>ROUND(H58,0)</formula>
    </cfRule>
    <cfRule type="cellIs" dxfId="5"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A38" sqref="A38:F38"/>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50" t="s">
        <v>260</v>
      </c>
      <c r="B1" s="351"/>
      <c r="C1" s="351"/>
      <c r="D1" s="351"/>
      <c r="E1" s="351"/>
      <c r="F1" s="351"/>
      <c r="G1" s="351"/>
      <c r="H1" s="351"/>
      <c r="I1" s="351"/>
    </row>
    <row r="2" spans="1:9" ht="12.75" customHeight="1" x14ac:dyDescent="0.2">
      <c r="A2" s="310" t="s">
        <v>412</v>
      </c>
      <c r="B2" s="286"/>
      <c r="C2" s="286"/>
      <c r="D2" s="286"/>
      <c r="E2" s="286"/>
      <c r="F2" s="286"/>
      <c r="G2" s="286"/>
      <c r="H2" s="286"/>
      <c r="I2" s="286"/>
    </row>
    <row r="3" spans="1:9" x14ac:dyDescent="0.2">
      <c r="A3" s="361" t="s">
        <v>355</v>
      </c>
      <c r="B3" s="362"/>
      <c r="C3" s="362"/>
      <c r="D3" s="362"/>
      <c r="E3" s="362"/>
      <c r="F3" s="362"/>
      <c r="G3" s="362"/>
      <c r="H3" s="362"/>
      <c r="I3" s="362"/>
    </row>
    <row r="4" spans="1:9" x14ac:dyDescent="0.2">
      <c r="A4" s="352" t="s">
        <v>413</v>
      </c>
      <c r="B4" s="290"/>
      <c r="C4" s="290"/>
      <c r="D4" s="290"/>
      <c r="E4" s="290"/>
      <c r="F4" s="290"/>
      <c r="G4" s="290"/>
      <c r="H4" s="290"/>
      <c r="I4" s="291"/>
    </row>
    <row r="5" spans="1:9" ht="24" thickBot="1" x14ac:dyDescent="0.25">
      <c r="A5" s="355" t="s">
        <v>2</v>
      </c>
      <c r="B5" s="356"/>
      <c r="C5" s="356"/>
      <c r="D5" s="356"/>
      <c r="E5" s="356"/>
      <c r="F5" s="357"/>
      <c r="G5" s="22" t="s">
        <v>107</v>
      </c>
      <c r="H5" s="41" t="s">
        <v>380</v>
      </c>
      <c r="I5" s="41" t="s">
        <v>347</v>
      </c>
    </row>
    <row r="6" spans="1:9" x14ac:dyDescent="0.2">
      <c r="A6" s="358">
        <v>1</v>
      </c>
      <c r="B6" s="359"/>
      <c r="C6" s="359"/>
      <c r="D6" s="359"/>
      <c r="E6" s="359"/>
      <c r="F6" s="360"/>
      <c r="G6" s="28">
        <v>2</v>
      </c>
      <c r="H6" s="42" t="s">
        <v>207</v>
      </c>
      <c r="I6" s="42" t="s">
        <v>208</v>
      </c>
    </row>
    <row r="7" spans="1:9" x14ac:dyDescent="0.2">
      <c r="A7" s="369" t="s">
        <v>209</v>
      </c>
      <c r="B7" s="370"/>
      <c r="C7" s="370"/>
      <c r="D7" s="370"/>
      <c r="E7" s="370"/>
      <c r="F7" s="370"/>
      <c r="G7" s="370"/>
      <c r="H7" s="370"/>
      <c r="I7" s="371"/>
    </row>
    <row r="8" spans="1:9" x14ac:dyDescent="0.2">
      <c r="A8" s="372" t="s">
        <v>261</v>
      </c>
      <c r="B8" s="372"/>
      <c r="C8" s="372"/>
      <c r="D8" s="372"/>
      <c r="E8" s="372"/>
      <c r="F8" s="372"/>
      <c r="G8" s="29">
        <v>1</v>
      </c>
      <c r="H8" s="52">
        <v>0</v>
      </c>
      <c r="I8" s="52">
        <v>0</v>
      </c>
    </row>
    <row r="9" spans="1:9" x14ac:dyDescent="0.2">
      <c r="A9" s="367" t="s">
        <v>262</v>
      </c>
      <c r="B9" s="367"/>
      <c r="C9" s="367"/>
      <c r="D9" s="367"/>
      <c r="E9" s="367"/>
      <c r="F9" s="367"/>
      <c r="G9" s="30">
        <v>2</v>
      </c>
      <c r="H9" s="52">
        <v>0</v>
      </c>
      <c r="I9" s="52">
        <v>0</v>
      </c>
    </row>
    <row r="10" spans="1:9" x14ac:dyDescent="0.2">
      <c r="A10" s="367" t="s">
        <v>263</v>
      </c>
      <c r="B10" s="367"/>
      <c r="C10" s="367"/>
      <c r="D10" s="367"/>
      <c r="E10" s="367"/>
      <c r="F10" s="367"/>
      <c r="G10" s="30">
        <v>3</v>
      </c>
      <c r="H10" s="52">
        <v>0</v>
      </c>
      <c r="I10" s="52">
        <v>0</v>
      </c>
    </row>
    <row r="11" spans="1:9" x14ac:dyDescent="0.2">
      <c r="A11" s="367" t="s">
        <v>264</v>
      </c>
      <c r="B11" s="367"/>
      <c r="C11" s="367"/>
      <c r="D11" s="367"/>
      <c r="E11" s="367"/>
      <c r="F11" s="367"/>
      <c r="G11" s="30">
        <v>4</v>
      </c>
      <c r="H11" s="52">
        <v>0</v>
      </c>
      <c r="I11" s="52">
        <v>0</v>
      </c>
    </row>
    <row r="12" spans="1:9" x14ac:dyDescent="0.2">
      <c r="A12" s="367" t="s">
        <v>265</v>
      </c>
      <c r="B12" s="367"/>
      <c r="C12" s="367"/>
      <c r="D12" s="367"/>
      <c r="E12" s="367"/>
      <c r="F12" s="367"/>
      <c r="G12" s="30">
        <v>5</v>
      </c>
      <c r="H12" s="52">
        <v>0</v>
      </c>
      <c r="I12" s="52">
        <v>0</v>
      </c>
    </row>
    <row r="13" spans="1:9" x14ac:dyDescent="0.2">
      <c r="A13" s="367" t="s">
        <v>266</v>
      </c>
      <c r="B13" s="367"/>
      <c r="C13" s="367"/>
      <c r="D13" s="367"/>
      <c r="E13" s="367"/>
      <c r="F13" s="367"/>
      <c r="G13" s="30">
        <v>6</v>
      </c>
      <c r="H13" s="52">
        <v>0</v>
      </c>
      <c r="I13" s="52">
        <v>0</v>
      </c>
    </row>
    <row r="14" spans="1:9" x14ac:dyDescent="0.2">
      <c r="A14" s="367" t="s">
        <v>267</v>
      </c>
      <c r="B14" s="367"/>
      <c r="C14" s="367"/>
      <c r="D14" s="367"/>
      <c r="E14" s="367"/>
      <c r="F14" s="367"/>
      <c r="G14" s="30">
        <v>7</v>
      </c>
      <c r="H14" s="52">
        <v>0</v>
      </c>
      <c r="I14" s="52">
        <v>0</v>
      </c>
    </row>
    <row r="15" spans="1:9" x14ac:dyDescent="0.2">
      <c r="A15" s="367" t="s">
        <v>268</v>
      </c>
      <c r="B15" s="367"/>
      <c r="C15" s="367"/>
      <c r="D15" s="367"/>
      <c r="E15" s="367"/>
      <c r="F15" s="367"/>
      <c r="G15" s="30">
        <v>8</v>
      </c>
      <c r="H15" s="52">
        <v>0</v>
      </c>
      <c r="I15" s="52">
        <v>0</v>
      </c>
    </row>
    <row r="16" spans="1:9" x14ac:dyDescent="0.2">
      <c r="A16" s="365" t="s">
        <v>269</v>
      </c>
      <c r="B16" s="365"/>
      <c r="C16" s="365"/>
      <c r="D16" s="365"/>
      <c r="E16" s="365"/>
      <c r="F16" s="365"/>
      <c r="G16" s="31">
        <v>9</v>
      </c>
      <c r="H16" s="54">
        <f>SUM(H8:H15)</f>
        <v>0</v>
      </c>
      <c r="I16" s="54">
        <f>SUM(I8:I15)</f>
        <v>0</v>
      </c>
    </row>
    <row r="17" spans="1:9" x14ac:dyDescent="0.2">
      <c r="A17" s="367" t="s">
        <v>270</v>
      </c>
      <c r="B17" s="367"/>
      <c r="C17" s="367"/>
      <c r="D17" s="367"/>
      <c r="E17" s="367"/>
      <c r="F17" s="367"/>
      <c r="G17" s="30">
        <v>10</v>
      </c>
      <c r="H17" s="53">
        <v>0</v>
      </c>
      <c r="I17" s="53">
        <v>0</v>
      </c>
    </row>
    <row r="18" spans="1:9" x14ac:dyDescent="0.2">
      <c r="A18" s="367" t="s">
        <v>271</v>
      </c>
      <c r="B18" s="367"/>
      <c r="C18" s="367"/>
      <c r="D18" s="367"/>
      <c r="E18" s="367"/>
      <c r="F18" s="367"/>
      <c r="G18" s="30">
        <v>11</v>
      </c>
      <c r="H18" s="53">
        <v>0</v>
      </c>
      <c r="I18" s="53">
        <v>0</v>
      </c>
    </row>
    <row r="19" spans="1:9" ht="27.6" customHeight="1" x14ac:dyDescent="0.2">
      <c r="A19" s="363" t="s">
        <v>272</v>
      </c>
      <c r="B19" s="363"/>
      <c r="C19" s="363"/>
      <c r="D19" s="363"/>
      <c r="E19" s="363"/>
      <c r="F19" s="363"/>
      <c r="G19" s="32">
        <v>12</v>
      </c>
      <c r="H19" s="55">
        <f>H16+H17+H18</f>
        <v>0</v>
      </c>
      <c r="I19" s="55">
        <f>I16+I17+I18</f>
        <v>0</v>
      </c>
    </row>
    <row r="20" spans="1:9" x14ac:dyDescent="0.2">
      <c r="A20" s="369" t="s">
        <v>229</v>
      </c>
      <c r="B20" s="370"/>
      <c r="C20" s="370"/>
      <c r="D20" s="370"/>
      <c r="E20" s="370"/>
      <c r="F20" s="370"/>
      <c r="G20" s="370"/>
      <c r="H20" s="370"/>
      <c r="I20" s="371"/>
    </row>
    <row r="21" spans="1:9" ht="26.45" customHeight="1" x14ac:dyDescent="0.2">
      <c r="A21" s="372" t="s">
        <v>273</v>
      </c>
      <c r="B21" s="372"/>
      <c r="C21" s="372"/>
      <c r="D21" s="372"/>
      <c r="E21" s="372"/>
      <c r="F21" s="372"/>
      <c r="G21" s="29">
        <v>13</v>
      </c>
      <c r="H21" s="52">
        <v>0</v>
      </c>
      <c r="I21" s="52">
        <v>0</v>
      </c>
    </row>
    <row r="22" spans="1:9" x14ac:dyDescent="0.2">
      <c r="A22" s="367" t="s">
        <v>274</v>
      </c>
      <c r="B22" s="367"/>
      <c r="C22" s="367"/>
      <c r="D22" s="367"/>
      <c r="E22" s="367"/>
      <c r="F22" s="367"/>
      <c r="G22" s="30">
        <v>14</v>
      </c>
      <c r="H22" s="52">
        <v>0</v>
      </c>
      <c r="I22" s="52">
        <v>0</v>
      </c>
    </row>
    <row r="23" spans="1:9" x14ac:dyDescent="0.2">
      <c r="A23" s="367" t="s">
        <v>275</v>
      </c>
      <c r="B23" s="367"/>
      <c r="C23" s="367"/>
      <c r="D23" s="367"/>
      <c r="E23" s="367"/>
      <c r="F23" s="367"/>
      <c r="G23" s="30">
        <v>15</v>
      </c>
      <c r="H23" s="52">
        <v>0</v>
      </c>
      <c r="I23" s="52">
        <v>0</v>
      </c>
    </row>
    <row r="24" spans="1:9" x14ac:dyDescent="0.2">
      <c r="A24" s="367" t="s">
        <v>276</v>
      </c>
      <c r="B24" s="367"/>
      <c r="C24" s="367"/>
      <c r="D24" s="367"/>
      <c r="E24" s="367"/>
      <c r="F24" s="367"/>
      <c r="G24" s="30">
        <v>16</v>
      </c>
      <c r="H24" s="52">
        <v>0</v>
      </c>
      <c r="I24" s="52">
        <v>0</v>
      </c>
    </row>
    <row r="25" spans="1:9" x14ac:dyDescent="0.2">
      <c r="A25" s="367" t="s">
        <v>277</v>
      </c>
      <c r="B25" s="367"/>
      <c r="C25" s="367"/>
      <c r="D25" s="367"/>
      <c r="E25" s="367"/>
      <c r="F25" s="367"/>
      <c r="G25" s="30">
        <v>17</v>
      </c>
      <c r="H25" s="52">
        <v>0</v>
      </c>
      <c r="I25" s="52">
        <v>0</v>
      </c>
    </row>
    <row r="26" spans="1:9" x14ac:dyDescent="0.2">
      <c r="A26" s="367" t="s">
        <v>278</v>
      </c>
      <c r="B26" s="367"/>
      <c r="C26" s="367"/>
      <c r="D26" s="367"/>
      <c r="E26" s="367"/>
      <c r="F26" s="367"/>
      <c r="G26" s="30">
        <v>18</v>
      </c>
      <c r="H26" s="52">
        <v>0</v>
      </c>
      <c r="I26" s="52">
        <v>0</v>
      </c>
    </row>
    <row r="27" spans="1:9" ht="24" customHeight="1" x14ac:dyDescent="0.2">
      <c r="A27" s="365" t="s">
        <v>279</v>
      </c>
      <c r="B27" s="365"/>
      <c r="C27" s="365"/>
      <c r="D27" s="365"/>
      <c r="E27" s="365"/>
      <c r="F27" s="365"/>
      <c r="G27" s="31">
        <v>19</v>
      </c>
      <c r="H27" s="54">
        <f>SUM(H21:H26)</f>
        <v>0</v>
      </c>
      <c r="I27" s="54">
        <f>SUM(I21:I26)</f>
        <v>0</v>
      </c>
    </row>
    <row r="28" spans="1:9" ht="27.4" customHeight="1" x14ac:dyDescent="0.2">
      <c r="A28" s="367" t="s">
        <v>280</v>
      </c>
      <c r="B28" s="367"/>
      <c r="C28" s="367"/>
      <c r="D28" s="367"/>
      <c r="E28" s="367"/>
      <c r="F28" s="367"/>
      <c r="G28" s="30">
        <v>20</v>
      </c>
      <c r="H28" s="53">
        <v>0</v>
      </c>
      <c r="I28" s="53">
        <v>0</v>
      </c>
    </row>
    <row r="29" spans="1:9" x14ac:dyDescent="0.2">
      <c r="A29" s="367" t="s">
        <v>281</v>
      </c>
      <c r="B29" s="367"/>
      <c r="C29" s="367"/>
      <c r="D29" s="367"/>
      <c r="E29" s="367"/>
      <c r="F29" s="367"/>
      <c r="G29" s="30">
        <v>21</v>
      </c>
      <c r="H29" s="53">
        <v>0</v>
      </c>
      <c r="I29" s="53">
        <v>0</v>
      </c>
    </row>
    <row r="30" spans="1:9" x14ac:dyDescent="0.2">
      <c r="A30" s="367" t="s">
        <v>282</v>
      </c>
      <c r="B30" s="367"/>
      <c r="C30" s="367"/>
      <c r="D30" s="367"/>
      <c r="E30" s="367"/>
      <c r="F30" s="367"/>
      <c r="G30" s="30">
        <v>22</v>
      </c>
      <c r="H30" s="53">
        <v>0</v>
      </c>
      <c r="I30" s="53">
        <v>0</v>
      </c>
    </row>
    <row r="31" spans="1:9" x14ac:dyDescent="0.2">
      <c r="A31" s="367" t="s">
        <v>283</v>
      </c>
      <c r="B31" s="367"/>
      <c r="C31" s="367"/>
      <c r="D31" s="367"/>
      <c r="E31" s="367"/>
      <c r="F31" s="367"/>
      <c r="G31" s="30">
        <v>23</v>
      </c>
      <c r="H31" s="53">
        <v>0</v>
      </c>
      <c r="I31" s="53">
        <v>0</v>
      </c>
    </row>
    <row r="32" spans="1:9" x14ac:dyDescent="0.2">
      <c r="A32" s="367" t="s">
        <v>284</v>
      </c>
      <c r="B32" s="367"/>
      <c r="C32" s="367"/>
      <c r="D32" s="367"/>
      <c r="E32" s="367"/>
      <c r="F32" s="367"/>
      <c r="G32" s="30">
        <v>24</v>
      </c>
      <c r="H32" s="53">
        <v>0</v>
      </c>
      <c r="I32" s="53">
        <v>0</v>
      </c>
    </row>
    <row r="33" spans="1:9" ht="25.9" customHeight="1" x14ac:dyDescent="0.2">
      <c r="A33" s="365" t="s">
        <v>285</v>
      </c>
      <c r="B33" s="365"/>
      <c r="C33" s="365"/>
      <c r="D33" s="365"/>
      <c r="E33" s="365"/>
      <c r="F33" s="365"/>
      <c r="G33" s="31">
        <v>25</v>
      </c>
      <c r="H33" s="54">
        <f>SUM(H28:H32)</f>
        <v>0</v>
      </c>
      <c r="I33" s="54">
        <f>SUM(I28:I32)</f>
        <v>0</v>
      </c>
    </row>
    <row r="34" spans="1:9" ht="28.15" customHeight="1" x14ac:dyDescent="0.2">
      <c r="A34" s="363" t="s">
        <v>286</v>
      </c>
      <c r="B34" s="363"/>
      <c r="C34" s="363"/>
      <c r="D34" s="363"/>
      <c r="E34" s="363"/>
      <c r="F34" s="363"/>
      <c r="G34" s="32">
        <v>26</v>
      </c>
      <c r="H34" s="55">
        <f>H27+H33</f>
        <v>0</v>
      </c>
      <c r="I34" s="55">
        <f>I27+I33</f>
        <v>0</v>
      </c>
    </row>
    <row r="35" spans="1:9" x14ac:dyDescent="0.2">
      <c r="A35" s="369" t="s">
        <v>244</v>
      </c>
      <c r="B35" s="370"/>
      <c r="C35" s="370"/>
      <c r="D35" s="370"/>
      <c r="E35" s="370"/>
      <c r="F35" s="370"/>
      <c r="G35" s="370">
        <v>0</v>
      </c>
      <c r="H35" s="370"/>
      <c r="I35" s="371"/>
    </row>
    <row r="36" spans="1:9" x14ac:dyDescent="0.2">
      <c r="A36" s="373" t="s">
        <v>287</v>
      </c>
      <c r="B36" s="373"/>
      <c r="C36" s="373"/>
      <c r="D36" s="373"/>
      <c r="E36" s="373"/>
      <c r="F36" s="373"/>
      <c r="G36" s="29">
        <v>27</v>
      </c>
      <c r="H36" s="52">
        <v>0</v>
      </c>
      <c r="I36" s="52">
        <v>0</v>
      </c>
    </row>
    <row r="37" spans="1:9" ht="25.15" customHeight="1" x14ac:dyDescent="0.2">
      <c r="A37" s="364" t="s">
        <v>288</v>
      </c>
      <c r="B37" s="364"/>
      <c r="C37" s="364"/>
      <c r="D37" s="364"/>
      <c r="E37" s="364"/>
      <c r="F37" s="364"/>
      <c r="G37" s="30">
        <v>28</v>
      </c>
      <c r="H37" s="52">
        <v>0</v>
      </c>
      <c r="I37" s="52">
        <v>0</v>
      </c>
    </row>
    <row r="38" spans="1:9" x14ac:dyDescent="0.2">
      <c r="A38" s="364" t="s">
        <v>289</v>
      </c>
      <c r="B38" s="364"/>
      <c r="C38" s="364"/>
      <c r="D38" s="364"/>
      <c r="E38" s="364"/>
      <c r="F38" s="364"/>
      <c r="G38" s="30">
        <v>29</v>
      </c>
      <c r="H38" s="52">
        <v>0</v>
      </c>
      <c r="I38" s="52">
        <v>0</v>
      </c>
    </row>
    <row r="39" spans="1:9" x14ac:dyDescent="0.2">
      <c r="A39" s="364" t="s">
        <v>290</v>
      </c>
      <c r="B39" s="364"/>
      <c r="C39" s="364"/>
      <c r="D39" s="364"/>
      <c r="E39" s="364"/>
      <c r="F39" s="364"/>
      <c r="G39" s="30">
        <v>30</v>
      </c>
      <c r="H39" s="52">
        <v>0</v>
      </c>
      <c r="I39" s="52">
        <v>0</v>
      </c>
    </row>
    <row r="40" spans="1:9" ht="25.9" customHeight="1" x14ac:dyDescent="0.2">
      <c r="A40" s="365" t="s">
        <v>291</v>
      </c>
      <c r="B40" s="365"/>
      <c r="C40" s="365"/>
      <c r="D40" s="365"/>
      <c r="E40" s="365"/>
      <c r="F40" s="365"/>
      <c r="G40" s="31">
        <v>31</v>
      </c>
      <c r="H40" s="54">
        <f>H39+H38+H37+H36</f>
        <v>0</v>
      </c>
      <c r="I40" s="54">
        <f>I39+I38+I37+I36</f>
        <v>0</v>
      </c>
    </row>
    <row r="41" spans="1:9" ht="24.6" customHeight="1" x14ac:dyDescent="0.2">
      <c r="A41" s="364" t="s">
        <v>292</v>
      </c>
      <c r="B41" s="364"/>
      <c r="C41" s="364"/>
      <c r="D41" s="364"/>
      <c r="E41" s="364"/>
      <c r="F41" s="364"/>
      <c r="G41" s="30">
        <v>32</v>
      </c>
      <c r="H41" s="53">
        <v>0</v>
      </c>
      <c r="I41" s="53">
        <v>0</v>
      </c>
    </row>
    <row r="42" spans="1:9" x14ac:dyDescent="0.2">
      <c r="A42" s="364" t="s">
        <v>293</v>
      </c>
      <c r="B42" s="364"/>
      <c r="C42" s="364"/>
      <c r="D42" s="364"/>
      <c r="E42" s="364"/>
      <c r="F42" s="364"/>
      <c r="G42" s="30">
        <v>33</v>
      </c>
      <c r="H42" s="53">
        <v>0</v>
      </c>
      <c r="I42" s="53">
        <v>0</v>
      </c>
    </row>
    <row r="43" spans="1:9" x14ac:dyDescent="0.2">
      <c r="A43" s="364" t="s">
        <v>294</v>
      </c>
      <c r="B43" s="364"/>
      <c r="C43" s="364"/>
      <c r="D43" s="364"/>
      <c r="E43" s="364"/>
      <c r="F43" s="364"/>
      <c r="G43" s="30">
        <v>34</v>
      </c>
      <c r="H43" s="53">
        <v>0</v>
      </c>
      <c r="I43" s="53">
        <v>0</v>
      </c>
    </row>
    <row r="44" spans="1:9" ht="21" customHeight="1" x14ac:dyDescent="0.2">
      <c r="A44" s="364" t="s">
        <v>295</v>
      </c>
      <c r="B44" s="364"/>
      <c r="C44" s="364"/>
      <c r="D44" s="364"/>
      <c r="E44" s="364"/>
      <c r="F44" s="364"/>
      <c r="G44" s="30">
        <v>35</v>
      </c>
      <c r="H44" s="53">
        <v>0</v>
      </c>
      <c r="I44" s="53">
        <v>0</v>
      </c>
    </row>
    <row r="45" spans="1:9" x14ac:dyDescent="0.2">
      <c r="A45" s="364" t="s">
        <v>296</v>
      </c>
      <c r="B45" s="364"/>
      <c r="C45" s="364"/>
      <c r="D45" s="364"/>
      <c r="E45" s="364"/>
      <c r="F45" s="364"/>
      <c r="G45" s="30">
        <v>36</v>
      </c>
      <c r="H45" s="53">
        <v>0</v>
      </c>
      <c r="I45" s="53">
        <v>0</v>
      </c>
    </row>
    <row r="46" spans="1:9" ht="22.9" customHeight="1" x14ac:dyDescent="0.2">
      <c r="A46" s="365" t="s">
        <v>297</v>
      </c>
      <c r="B46" s="365"/>
      <c r="C46" s="365"/>
      <c r="D46" s="365"/>
      <c r="E46" s="365"/>
      <c r="F46" s="365"/>
      <c r="G46" s="31">
        <v>37</v>
      </c>
      <c r="H46" s="54">
        <f>H45+H44+H43+H42+H41</f>
        <v>0</v>
      </c>
      <c r="I46" s="54">
        <f>I45+I44+I43+I42+I41</f>
        <v>0</v>
      </c>
    </row>
    <row r="47" spans="1:9" ht="25.9" customHeight="1" x14ac:dyDescent="0.2">
      <c r="A47" s="366" t="s">
        <v>298</v>
      </c>
      <c r="B47" s="366"/>
      <c r="C47" s="366"/>
      <c r="D47" s="366"/>
      <c r="E47" s="366"/>
      <c r="F47" s="366"/>
      <c r="G47" s="31">
        <v>38</v>
      </c>
      <c r="H47" s="54">
        <f>H46+H40</f>
        <v>0</v>
      </c>
      <c r="I47" s="54">
        <f>I46+I40</f>
        <v>0</v>
      </c>
    </row>
    <row r="48" spans="1:9" x14ac:dyDescent="0.2">
      <c r="A48" s="367" t="s">
        <v>299</v>
      </c>
      <c r="B48" s="367"/>
      <c r="C48" s="367"/>
      <c r="D48" s="367"/>
      <c r="E48" s="367"/>
      <c r="F48" s="367"/>
      <c r="G48" s="30">
        <v>39</v>
      </c>
      <c r="H48" s="53">
        <v>0</v>
      </c>
      <c r="I48" s="53">
        <v>0</v>
      </c>
    </row>
    <row r="49" spans="1:9" ht="25.9" customHeight="1" x14ac:dyDescent="0.2">
      <c r="A49" s="366" t="s">
        <v>300</v>
      </c>
      <c r="B49" s="366"/>
      <c r="C49" s="366"/>
      <c r="D49" s="366"/>
      <c r="E49" s="366"/>
      <c r="F49" s="366"/>
      <c r="G49" s="31">
        <v>40</v>
      </c>
      <c r="H49" s="54">
        <f>H19+H34+H47+H48</f>
        <v>0</v>
      </c>
      <c r="I49" s="54">
        <f>I19+I34+I47+I48</f>
        <v>0</v>
      </c>
    </row>
    <row r="50" spans="1:9" x14ac:dyDescent="0.2">
      <c r="A50" s="368" t="s">
        <v>258</v>
      </c>
      <c r="B50" s="368"/>
      <c r="C50" s="368"/>
      <c r="D50" s="368"/>
      <c r="E50" s="368"/>
      <c r="F50" s="368"/>
      <c r="G50" s="30">
        <v>41</v>
      </c>
      <c r="H50" s="53">
        <v>0</v>
      </c>
      <c r="I50" s="53">
        <v>0</v>
      </c>
    </row>
    <row r="51" spans="1:9" ht="31.9" customHeight="1" x14ac:dyDescent="0.2">
      <c r="A51" s="363" t="s">
        <v>301</v>
      </c>
      <c r="B51" s="363"/>
      <c r="C51" s="363"/>
      <c r="D51" s="363"/>
      <c r="E51" s="363"/>
      <c r="F51" s="36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topLeftCell="D43" zoomScale="90" zoomScaleNormal="90" zoomScaleSheetLayoutView="90" workbookViewId="0">
      <selection activeCell="S55" sqref="S55"/>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94" t="s">
        <v>302</v>
      </c>
      <c r="B1" s="395"/>
      <c r="C1" s="395"/>
      <c r="D1" s="395"/>
      <c r="E1" s="395"/>
      <c r="F1" s="395"/>
      <c r="G1" s="395"/>
      <c r="H1" s="395"/>
      <c r="I1" s="395"/>
      <c r="J1" s="395"/>
      <c r="K1" s="56"/>
    </row>
    <row r="2" spans="1:23" ht="15.75" x14ac:dyDescent="0.2">
      <c r="A2" s="2"/>
      <c r="B2" s="3"/>
      <c r="C2" s="396" t="s">
        <v>303</v>
      </c>
      <c r="D2" s="396"/>
      <c r="E2" s="10">
        <v>43831</v>
      </c>
      <c r="F2" s="4" t="s">
        <v>0</v>
      </c>
      <c r="G2" s="10">
        <v>44104</v>
      </c>
      <c r="H2" s="58"/>
      <c r="I2" s="58"/>
      <c r="J2" s="58"/>
      <c r="K2" s="59"/>
      <c r="V2" s="60" t="s">
        <v>355</v>
      </c>
    </row>
    <row r="3" spans="1:23" ht="13.5" customHeight="1" thickBot="1" x14ac:dyDescent="0.25">
      <c r="A3" s="398" t="s">
        <v>304</v>
      </c>
      <c r="B3" s="399"/>
      <c r="C3" s="399"/>
      <c r="D3" s="399"/>
      <c r="E3" s="399"/>
      <c r="F3" s="399"/>
      <c r="G3" s="402" t="s">
        <v>3</v>
      </c>
      <c r="H3" s="385" t="s">
        <v>305</v>
      </c>
      <c r="I3" s="385"/>
      <c r="J3" s="385"/>
      <c r="K3" s="385"/>
      <c r="L3" s="385"/>
      <c r="M3" s="385"/>
      <c r="N3" s="385"/>
      <c r="O3" s="385"/>
      <c r="P3" s="385"/>
      <c r="Q3" s="385"/>
      <c r="R3" s="385"/>
      <c r="S3" s="385"/>
      <c r="T3" s="385"/>
      <c r="U3" s="385"/>
      <c r="V3" s="385" t="s">
        <v>306</v>
      </c>
      <c r="W3" s="387" t="s">
        <v>307</v>
      </c>
    </row>
    <row r="4" spans="1:23" ht="57" thickBot="1" x14ac:dyDescent="0.25">
      <c r="A4" s="400"/>
      <c r="B4" s="401"/>
      <c r="C4" s="401"/>
      <c r="D4" s="401"/>
      <c r="E4" s="401"/>
      <c r="F4" s="401"/>
      <c r="G4" s="40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86"/>
      <c r="W4" s="388"/>
    </row>
    <row r="5" spans="1:23" ht="22.5" x14ac:dyDescent="0.2">
      <c r="A5" s="389">
        <v>1</v>
      </c>
      <c r="B5" s="390"/>
      <c r="C5" s="390"/>
      <c r="D5" s="390"/>
      <c r="E5" s="390"/>
      <c r="F5" s="39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91" t="s">
        <v>322</v>
      </c>
      <c r="B6" s="391"/>
      <c r="C6" s="391"/>
      <c r="D6" s="391"/>
      <c r="E6" s="391"/>
      <c r="F6" s="391"/>
      <c r="G6" s="391"/>
      <c r="H6" s="391"/>
      <c r="I6" s="391"/>
      <c r="J6" s="391"/>
      <c r="K6" s="391"/>
      <c r="L6" s="391"/>
      <c r="M6" s="391"/>
      <c r="N6" s="392"/>
      <c r="O6" s="392"/>
      <c r="P6" s="392"/>
      <c r="Q6" s="392"/>
      <c r="R6" s="392"/>
      <c r="S6" s="392"/>
      <c r="T6" s="392"/>
      <c r="U6" s="392"/>
      <c r="V6" s="392"/>
      <c r="W6" s="393"/>
    </row>
    <row r="7" spans="1:23" x14ac:dyDescent="0.2">
      <c r="A7" s="383" t="s">
        <v>374</v>
      </c>
      <c r="B7" s="383"/>
      <c r="C7" s="383"/>
      <c r="D7" s="383"/>
      <c r="E7" s="383"/>
      <c r="F7" s="383"/>
      <c r="G7" s="6">
        <v>1</v>
      </c>
      <c r="H7" s="65">
        <v>1672021210</v>
      </c>
      <c r="I7" s="65">
        <v>5304283</v>
      </c>
      <c r="J7" s="65">
        <v>83601061</v>
      </c>
      <c r="K7" s="65">
        <v>96815284</v>
      </c>
      <c r="L7" s="65">
        <v>86119149</v>
      </c>
      <c r="M7" s="65">
        <v>0</v>
      </c>
      <c r="N7" s="65">
        <v>0</v>
      </c>
      <c r="O7" s="65">
        <v>0</v>
      </c>
      <c r="P7" s="65">
        <v>905282</v>
      </c>
      <c r="Q7" s="65">
        <v>0</v>
      </c>
      <c r="R7" s="65">
        <v>0</v>
      </c>
      <c r="S7" s="65">
        <v>462953210</v>
      </c>
      <c r="T7" s="65">
        <v>239279476</v>
      </c>
      <c r="U7" s="66">
        <f>H7+I7+J7+K7-L7+M7+N7+O7+P7+Q7+R7+S7+T7</f>
        <v>2474760657</v>
      </c>
      <c r="V7" s="65">
        <v>0</v>
      </c>
      <c r="W7" s="66">
        <f>U7+V7</f>
        <v>2474760657</v>
      </c>
    </row>
    <row r="8" spans="1:23" x14ac:dyDescent="0.2">
      <c r="A8" s="376" t="s">
        <v>323</v>
      </c>
      <c r="B8" s="376"/>
      <c r="C8" s="376"/>
      <c r="D8" s="376"/>
      <c r="E8" s="376"/>
      <c r="F8" s="37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76" t="s">
        <v>324</v>
      </c>
      <c r="B9" s="376"/>
      <c r="C9" s="376"/>
      <c r="D9" s="376"/>
      <c r="E9" s="376"/>
      <c r="F9" s="37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97" t="s">
        <v>375</v>
      </c>
      <c r="B10" s="397"/>
      <c r="C10" s="397"/>
      <c r="D10" s="397"/>
      <c r="E10" s="397"/>
      <c r="F10" s="397"/>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462953210</v>
      </c>
      <c r="T10" s="66">
        <f t="shared" si="2"/>
        <v>239279476</v>
      </c>
      <c r="U10" s="66">
        <f t="shared" si="2"/>
        <v>2474760657</v>
      </c>
      <c r="V10" s="66">
        <f t="shared" si="2"/>
        <v>0</v>
      </c>
      <c r="W10" s="66">
        <f t="shared" si="2"/>
        <v>2474760657</v>
      </c>
    </row>
    <row r="11" spans="1:23" x14ac:dyDescent="0.2">
      <c r="A11" s="376" t="s">
        <v>325</v>
      </c>
      <c r="B11" s="376"/>
      <c r="C11" s="376"/>
      <c r="D11" s="376"/>
      <c r="E11" s="376"/>
      <c r="F11" s="376"/>
      <c r="G11" s="6">
        <v>5</v>
      </c>
      <c r="H11" s="67">
        <v>0</v>
      </c>
      <c r="I11" s="67">
        <v>0</v>
      </c>
      <c r="J11" s="67">
        <v>0</v>
      </c>
      <c r="K11" s="67">
        <v>0</v>
      </c>
      <c r="L11" s="67">
        <v>0</v>
      </c>
      <c r="M11" s="67">
        <v>0</v>
      </c>
      <c r="N11" s="67">
        <v>0</v>
      </c>
      <c r="O11" s="67">
        <v>0</v>
      </c>
      <c r="P11" s="67">
        <v>0</v>
      </c>
      <c r="Q11" s="67">
        <v>0</v>
      </c>
      <c r="R11" s="67">
        <v>0</v>
      </c>
      <c r="S11" s="67">
        <v>0</v>
      </c>
      <c r="T11" s="65">
        <v>377006905</v>
      </c>
      <c r="U11" s="66">
        <f>H11+I11+J11+K11-L11+M11+N11+O11+P11+Q11+R11+S11+T11</f>
        <v>377006905</v>
      </c>
      <c r="V11" s="65">
        <v>0</v>
      </c>
      <c r="W11" s="66">
        <f t="shared" ref="W11:W28" si="3">U11+V11</f>
        <v>377006905</v>
      </c>
    </row>
    <row r="12" spans="1:23" x14ac:dyDescent="0.2">
      <c r="A12" s="376" t="s">
        <v>326</v>
      </c>
      <c r="B12" s="376"/>
      <c r="C12" s="376"/>
      <c r="D12" s="376"/>
      <c r="E12" s="376"/>
      <c r="F12" s="37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76" t="s">
        <v>327</v>
      </c>
      <c r="B13" s="376"/>
      <c r="C13" s="376"/>
      <c r="D13" s="376"/>
      <c r="E13" s="376"/>
      <c r="F13" s="37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76" t="s">
        <v>328</v>
      </c>
      <c r="B14" s="376"/>
      <c r="C14" s="376"/>
      <c r="D14" s="376"/>
      <c r="E14" s="376"/>
      <c r="F14" s="376"/>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376" t="s">
        <v>329</v>
      </c>
      <c r="B15" s="376"/>
      <c r="C15" s="376"/>
      <c r="D15" s="376"/>
      <c r="E15" s="376"/>
      <c r="F15" s="37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76" t="s">
        <v>330</v>
      </c>
      <c r="B16" s="376"/>
      <c r="C16" s="376"/>
      <c r="D16" s="376"/>
      <c r="E16" s="376"/>
      <c r="F16" s="37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65" customHeight="1" x14ac:dyDescent="0.2">
      <c r="A17" s="376" t="s">
        <v>331</v>
      </c>
      <c r="B17" s="376"/>
      <c r="C17" s="376"/>
      <c r="D17" s="376"/>
      <c r="E17" s="376"/>
      <c r="F17" s="37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76" t="s">
        <v>332</v>
      </c>
      <c r="B18" s="376"/>
      <c r="C18" s="376"/>
      <c r="D18" s="376"/>
      <c r="E18" s="376"/>
      <c r="F18" s="37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76" t="s">
        <v>333</v>
      </c>
      <c r="B19" s="376"/>
      <c r="C19" s="376"/>
      <c r="D19" s="376"/>
      <c r="E19" s="376"/>
      <c r="F19" s="37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76" t="s">
        <v>334</v>
      </c>
      <c r="B20" s="376"/>
      <c r="C20" s="376"/>
      <c r="D20" s="376"/>
      <c r="E20" s="376"/>
      <c r="F20" s="376"/>
      <c r="G20" s="6">
        <v>14</v>
      </c>
      <c r="H20" s="67">
        <v>0</v>
      </c>
      <c r="I20" s="67">
        <v>0</v>
      </c>
      <c r="J20" s="67">
        <v>0</v>
      </c>
      <c r="K20" s="67">
        <v>0</v>
      </c>
      <c r="L20" s="67">
        <v>0</v>
      </c>
      <c r="M20" s="67">
        <v>0</v>
      </c>
      <c r="N20" s="65">
        <v>0</v>
      </c>
      <c r="O20" s="65">
        <v>0</v>
      </c>
      <c r="P20" s="65">
        <v>216991</v>
      </c>
      <c r="Q20" s="65">
        <v>0</v>
      </c>
      <c r="R20" s="65">
        <v>0</v>
      </c>
      <c r="S20" s="65">
        <v>0</v>
      </c>
      <c r="T20" s="65">
        <v>0</v>
      </c>
      <c r="U20" s="66">
        <f t="shared" si="4"/>
        <v>216991</v>
      </c>
      <c r="V20" s="65">
        <v>0</v>
      </c>
      <c r="W20" s="66">
        <f t="shared" si="3"/>
        <v>216991</v>
      </c>
    </row>
    <row r="21" spans="1:23" ht="30.75" customHeight="1" x14ac:dyDescent="0.2">
      <c r="A21" s="376" t="s">
        <v>335</v>
      </c>
      <c r="B21" s="376"/>
      <c r="C21" s="376"/>
      <c r="D21" s="376"/>
      <c r="E21" s="376"/>
      <c r="F21" s="37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76" t="s">
        <v>336</v>
      </c>
      <c r="B22" s="376"/>
      <c r="C22" s="376"/>
      <c r="D22" s="376"/>
      <c r="E22" s="376"/>
      <c r="F22" s="37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76" t="s">
        <v>337</v>
      </c>
      <c r="B23" s="376"/>
      <c r="C23" s="376"/>
      <c r="D23" s="376"/>
      <c r="E23" s="376"/>
      <c r="F23" s="37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76" t="s">
        <v>338</v>
      </c>
      <c r="B24" s="376"/>
      <c r="C24" s="376"/>
      <c r="D24" s="376"/>
      <c r="E24" s="376"/>
      <c r="F24" s="376"/>
      <c r="G24" s="6">
        <v>18</v>
      </c>
      <c r="H24" s="65">
        <v>0</v>
      </c>
      <c r="I24" s="65">
        <v>0</v>
      </c>
      <c r="J24" s="65">
        <v>0</v>
      </c>
      <c r="K24" s="65">
        <v>0</v>
      </c>
      <c r="L24" s="65">
        <v>39396089</v>
      </c>
      <c r="M24" s="65">
        <v>0</v>
      </c>
      <c r="N24" s="65">
        <v>0</v>
      </c>
      <c r="O24" s="65">
        <v>0</v>
      </c>
      <c r="P24" s="65">
        <v>0</v>
      </c>
      <c r="Q24" s="65">
        <v>0</v>
      </c>
      <c r="R24" s="65">
        <v>0</v>
      </c>
      <c r="S24" s="65">
        <v>0</v>
      </c>
      <c r="T24" s="65">
        <v>0</v>
      </c>
      <c r="U24" s="66">
        <f t="shared" si="4"/>
        <v>-39396089</v>
      </c>
      <c r="V24" s="65">
        <v>0</v>
      </c>
      <c r="W24" s="66">
        <f t="shared" si="3"/>
        <v>-39396089</v>
      </c>
    </row>
    <row r="25" spans="1:23" x14ac:dyDescent="0.2">
      <c r="A25" s="376" t="s">
        <v>339</v>
      </c>
      <c r="B25" s="376"/>
      <c r="C25" s="376"/>
      <c r="D25" s="376"/>
      <c r="E25" s="376"/>
      <c r="F25" s="376"/>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376" t="s">
        <v>340</v>
      </c>
      <c r="B26" s="376"/>
      <c r="C26" s="376"/>
      <c r="D26" s="376"/>
      <c r="E26" s="376"/>
      <c r="F26" s="37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76" t="s">
        <v>341</v>
      </c>
      <c r="B27" s="376"/>
      <c r="C27" s="376"/>
      <c r="D27" s="376"/>
      <c r="E27" s="376"/>
      <c r="F27" s="376"/>
      <c r="G27" s="6">
        <v>21</v>
      </c>
      <c r="H27" s="65">
        <v>0</v>
      </c>
      <c r="I27" s="65">
        <v>0</v>
      </c>
      <c r="J27" s="65">
        <v>0</v>
      </c>
      <c r="K27" s="65">
        <v>40000000</v>
      </c>
      <c r="L27" s="65">
        <v>0</v>
      </c>
      <c r="M27" s="65">
        <v>0</v>
      </c>
      <c r="N27" s="65">
        <v>0</v>
      </c>
      <c r="O27" s="65">
        <v>0</v>
      </c>
      <c r="P27" s="65">
        <v>0</v>
      </c>
      <c r="Q27" s="65">
        <v>0</v>
      </c>
      <c r="R27" s="65">
        <v>0</v>
      </c>
      <c r="S27" s="65">
        <v>199279476</v>
      </c>
      <c r="T27" s="65">
        <v>-239279476</v>
      </c>
      <c r="U27" s="66">
        <f t="shared" si="4"/>
        <v>0</v>
      </c>
      <c r="V27" s="65">
        <v>0</v>
      </c>
      <c r="W27" s="66">
        <f t="shared" si="3"/>
        <v>0</v>
      </c>
    </row>
    <row r="28" spans="1:23" x14ac:dyDescent="0.2">
      <c r="A28" s="376" t="s">
        <v>342</v>
      </c>
      <c r="B28" s="376"/>
      <c r="C28" s="376"/>
      <c r="D28" s="376"/>
      <c r="E28" s="376"/>
      <c r="F28" s="37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84" t="s">
        <v>376</v>
      </c>
      <c r="B29" s="384"/>
      <c r="C29" s="384"/>
      <c r="D29" s="384"/>
      <c r="E29" s="384"/>
      <c r="F29" s="384"/>
      <c r="G29" s="8">
        <v>23</v>
      </c>
      <c r="H29" s="68">
        <f>SUM(H10:H28)</f>
        <v>1672021210</v>
      </c>
      <c r="I29" s="68">
        <f t="shared" ref="I29:W29" si="5">SUM(I10:I28)</f>
        <v>5710563</v>
      </c>
      <c r="J29" s="68">
        <f t="shared" si="5"/>
        <v>83601061</v>
      </c>
      <c r="K29" s="68">
        <f t="shared" si="5"/>
        <v>136815284</v>
      </c>
      <c r="L29" s="68">
        <f t="shared" si="5"/>
        <v>124418266</v>
      </c>
      <c r="M29" s="68">
        <f t="shared" si="5"/>
        <v>0</v>
      </c>
      <c r="N29" s="68">
        <f t="shared" si="5"/>
        <v>0</v>
      </c>
      <c r="O29" s="68">
        <f t="shared" si="5"/>
        <v>0</v>
      </c>
      <c r="P29" s="68">
        <f t="shared" si="5"/>
        <v>61473</v>
      </c>
      <c r="Q29" s="68">
        <f t="shared" si="5"/>
        <v>0</v>
      </c>
      <c r="R29" s="68">
        <f t="shared" si="5"/>
        <v>0</v>
      </c>
      <c r="S29" s="68">
        <f t="shared" si="5"/>
        <v>539646072</v>
      </c>
      <c r="T29" s="68">
        <f t="shared" si="5"/>
        <v>377006905</v>
      </c>
      <c r="U29" s="68">
        <f t="shared" si="5"/>
        <v>2690444302</v>
      </c>
      <c r="V29" s="68">
        <f t="shared" si="5"/>
        <v>0</v>
      </c>
      <c r="W29" s="68">
        <f t="shared" si="5"/>
        <v>2690444302</v>
      </c>
    </row>
    <row r="30" spans="1:23" x14ac:dyDescent="0.2">
      <c r="A30" s="378" t="s">
        <v>343</v>
      </c>
      <c r="B30" s="379"/>
      <c r="C30" s="379"/>
      <c r="D30" s="379"/>
      <c r="E30" s="379"/>
      <c r="F30" s="379"/>
      <c r="G30" s="379"/>
      <c r="H30" s="379"/>
      <c r="I30" s="379"/>
      <c r="J30" s="379"/>
      <c r="K30" s="379"/>
      <c r="L30" s="379"/>
      <c r="M30" s="379"/>
      <c r="N30" s="379"/>
      <c r="O30" s="379"/>
      <c r="P30" s="379"/>
      <c r="Q30" s="379"/>
      <c r="R30" s="379"/>
      <c r="S30" s="379"/>
      <c r="T30" s="379"/>
      <c r="U30" s="379"/>
      <c r="V30" s="379"/>
      <c r="W30" s="379"/>
    </row>
    <row r="31" spans="1:23" ht="36.75" customHeight="1" x14ac:dyDescent="0.2">
      <c r="A31" s="380" t="s">
        <v>344</v>
      </c>
      <c r="B31" s="380"/>
      <c r="C31" s="380"/>
      <c r="D31" s="380"/>
      <c r="E31" s="380"/>
      <c r="F31" s="38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-843809</v>
      </c>
      <c r="Q31" s="66">
        <f t="shared" si="6"/>
        <v>0</v>
      </c>
      <c r="R31" s="66">
        <f t="shared" si="6"/>
        <v>0</v>
      </c>
      <c r="S31" s="66">
        <f t="shared" si="6"/>
        <v>0</v>
      </c>
      <c r="T31" s="66">
        <f t="shared" si="6"/>
        <v>0</v>
      </c>
      <c r="U31" s="66">
        <f t="shared" si="6"/>
        <v>-843809</v>
      </c>
      <c r="V31" s="66">
        <f t="shared" si="6"/>
        <v>0</v>
      </c>
      <c r="W31" s="66">
        <f t="shared" si="6"/>
        <v>-843809</v>
      </c>
    </row>
    <row r="32" spans="1:23" ht="31.5" customHeight="1" x14ac:dyDescent="0.2">
      <c r="A32" s="380" t="s">
        <v>345</v>
      </c>
      <c r="B32" s="380"/>
      <c r="C32" s="380"/>
      <c r="D32" s="380"/>
      <c r="E32" s="380"/>
      <c r="F32" s="38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-843809</v>
      </c>
      <c r="Q32" s="66">
        <f t="shared" si="7"/>
        <v>0</v>
      </c>
      <c r="R32" s="66">
        <f t="shared" si="7"/>
        <v>0</v>
      </c>
      <c r="S32" s="66">
        <f t="shared" si="7"/>
        <v>0</v>
      </c>
      <c r="T32" s="66">
        <f t="shared" si="7"/>
        <v>377006905</v>
      </c>
      <c r="U32" s="66">
        <f t="shared" si="7"/>
        <v>376163096</v>
      </c>
      <c r="V32" s="66">
        <f t="shared" si="7"/>
        <v>0</v>
      </c>
      <c r="W32" s="66">
        <f t="shared" si="7"/>
        <v>376163096</v>
      </c>
    </row>
    <row r="33" spans="1:23" ht="30.75" customHeight="1" x14ac:dyDescent="0.2">
      <c r="A33" s="381" t="s">
        <v>346</v>
      </c>
      <c r="B33" s="381"/>
      <c r="C33" s="381"/>
      <c r="D33" s="381"/>
      <c r="E33" s="381"/>
      <c r="F33" s="381"/>
      <c r="G33" s="8">
        <v>26</v>
      </c>
      <c r="H33" s="68">
        <f>SUM(H21:H28)</f>
        <v>0</v>
      </c>
      <c r="I33" s="68">
        <f t="shared" ref="I33:W33" si="8">SUM(I21:I28)</f>
        <v>406280</v>
      </c>
      <c r="J33" s="68">
        <f t="shared" si="8"/>
        <v>0</v>
      </c>
      <c r="K33" s="68">
        <f t="shared" si="8"/>
        <v>40000000</v>
      </c>
      <c r="L33" s="68">
        <f t="shared" si="8"/>
        <v>38299117</v>
      </c>
      <c r="M33" s="68">
        <f t="shared" si="8"/>
        <v>0</v>
      </c>
      <c r="N33" s="68">
        <f t="shared" si="8"/>
        <v>0</v>
      </c>
      <c r="O33" s="68">
        <f t="shared" si="8"/>
        <v>0</v>
      </c>
      <c r="P33" s="68">
        <f t="shared" si="8"/>
        <v>0</v>
      </c>
      <c r="Q33" s="68">
        <f t="shared" si="8"/>
        <v>0</v>
      </c>
      <c r="R33" s="68">
        <f t="shared" si="8"/>
        <v>0</v>
      </c>
      <c r="S33" s="68">
        <f t="shared" si="8"/>
        <v>76692862</v>
      </c>
      <c r="T33" s="68">
        <f t="shared" si="8"/>
        <v>-239279476</v>
      </c>
      <c r="U33" s="68">
        <f t="shared" si="8"/>
        <v>-160479451</v>
      </c>
      <c r="V33" s="68">
        <f t="shared" si="8"/>
        <v>0</v>
      </c>
      <c r="W33" s="68">
        <f t="shared" si="8"/>
        <v>-160479451</v>
      </c>
    </row>
    <row r="34" spans="1:23" x14ac:dyDescent="0.2">
      <c r="A34" s="378" t="s">
        <v>347</v>
      </c>
      <c r="B34" s="382"/>
      <c r="C34" s="382"/>
      <c r="D34" s="382"/>
      <c r="E34" s="382"/>
      <c r="F34" s="382"/>
      <c r="G34" s="382"/>
      <c r="H34" s="382"/>
      <c r="I34" s="382"/>
      <c r="J34" s="382"/>
      <c r="K34" s="382"/>
      <c r="L34" s="382"/>
      <c r="M34" s="382"/>
      <c r="N34" s="382"/>
      <c r="O34" s="382"/>
      <c r="P34" s="382"/>
      <c r="Q34" s="382"/>
      <c r="R34" s="382"/>
      <c r="S34" s="382"/>
      <c r="T34" s="382"/>
      <c r="U34" s="382"/>
      <c r="V34" s="382"/>
      <c r="W34" s="382"/>
    </row>
    <row r="35" spans="1:23" x14ac:dyDescent="0.2">
      <c r="A35" s="383" t="s">
        <v>377</v>
      </c>
      <c r="B35" s="383"/>
      <c r="C35" s="383"/>
      <c r="D35" s="383"/>
      <c r="E35" s="383"/>
      <c r="F35" s="383"/>
      <c r="G35" s="6">
        <v>27</v>
      </c>
      <c r="H35" s="65">
        <f>+H29</f>
        <v>1672021210</v>
      </c>
      <c r="I35" s="65">
        <f t="shared" ref="I35:T35" si="9">+I29</f>
        <v>5710563</v>
      </c>
      <c r="J35" s="65">
        <f>+J29</f>
        <v>83601061</v>
      </c>
      <c r="K35" s="65">
        <f t="shared" si="9"/>
        <v>136815284</v>
      </c>
      <c r="L35" s="65">
        <f t="shared" si="9"/>
        <v>124418266</v>
      </c>
      <c r="M35" s="65">
        <f t="shared" si="9"/>
        <v>0</v>
      </c>
      <c r="N35" s="65">
        <f t="shared" si="9"/>
        <v>0</v>
      </c>
      <c r="O35" s="65">
        <f t="shared" si="9"/>
        <v>0</v>
      </c>
      <c r="P35" s="65">
        <f t="shared" si="9"/>
        <v>61473</v>
      </c>
      <c r="Q35" s="65">
        <f t="shared" si="9"/>
        <v>0</v>
      </c>
      <c r="R35" s="65">
        <f t="shared" si="9"/>
        <v>0</v>
      </c>
      <c r="S35" s="65">
        <f t="shared" si="9"/>
        <v>539646072</v>
      </c>
      <c r="T35" s="65">
        <f t="shared" si="9"/>
        <v>377006905</v>
      </c>
      <c r="U35" s="69">
        <f t="shared" ref="U35:U37" si="10">H35+I35+J35+K35-L35+M35+N35+O35+P35+Q35+R35+S35+T35</f>
        <v>2690444302</v>
      </c>
      <c r="V35" s="65">
        <v>0</v>
      </c>
      <c r="W35" s="69">
        <f t="shared" ref="W35:W37" si="11">U35+V35</f>
        <v>2690444302</v>
      </c>
    </row>
    <row r="36" spans="1:23" x14ac:dyDescent="0.2">
      <c r="A36" s="376" t="s">
        <v>323</v>
      </c>
      <c r="B36" s="376"/>
      <c r="C36" s="376"/>
      <c r="D36" s="376"/>
      <c r="E36" s="376"/>
      <c r="F36" s="376"/>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76" t="s">
        <v>324</v>
      </c>
      <c r="B37" s="376"/>
      <c r="C37" s="376"/>
      <c r="D37" s="376"/>
      <c r="E37" s="376"/>
      <c r="F37" s="376"/>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83" t="s">
        <v>378</v>
      </c>
      <c r="B38" s="383"/>
      <c r="C38" s="383"/>
      <c r="D38" s="383"/>
      <c r="E38" s="383"/>
      <c r="F38" s="383"/>
      <c r="G38" s="6">
        <v>30</v>
      </c>
      <c r="H38" s="69">
        <f>H35+H36+H37</f>
        <v>1672021210</v>
      </c>
      <c r="I38" s="69">
        <f t="shared" ref="I38:W38" si="12">I35+I36+I37</f>
        <v>5710563</v>
      </c>
      <c r="J38" s="69">
        <f t="shared" si="12"/>
        <v>83601061</v>
      </c>
      <c r="K38" s="69">
        <f t="shared" si="12"/>
        <v>136815284</v>
      </c>
      <c r="L38" s="69">
        <f t="shared" si="12"/>
        <v>124418266</v>
      </c>
      <c r="M38" s="69">
        <f t="shared" si="12"/>
        <v>0</v>
      </c>
      <c r="N38" s="69">
        <f t="shared" si="12"/>
        <v>0</v>
      </c>
      <c r="O38" s="69">
        <f t="shared" si="12"/>
        <v>0</v>
      </c>
      <c r="P38" s="69">
        <f t="shared" si="12"/>
        <v>61473</v>
      </c>
      <c r="Q38" s="69">
        <f t="shared" si="12"/>
        <v>0</v>
      </c>
      <c r="R38" s="69">
        <f t="shared" si="12"/>
        <v>0</v>
      </c>
      <c r="S38" s="69">
        <f t="shared" si="12"/>
        <v>539646072</v>
      </c>
      <c r="T38" s="69">
        <f t="shared" si="12"/>
        <v>377006905</v>
      </c>
      <c r="U38" s="69">
        <f t="shared" si="12"/>
        <v>2690444302</v>
      </c>
      <c r="V38" s="69">
        <f t="shared" si="12"/>
        <v>0</v>
      </c>
      <c r="W38" s="69">
        <f t="shared" si="12"/>
        <v>2690444302</v>
      </c>
    </row>
    <row r="39" spans="1:23" x14ac:dyDescent="0.2">
      <c r="A39" s="376" t="s">
        <v>325</v>
      </c>
      <c r="B39" s="376"/>
      <c r="C39" s="376"/>
      <c r="D39" s="376"/>
      <c r="E39" s="376"/>
      <c r="F39" s="376"/>
      <c r="G39" s="6">
        <v>31</v>
      </c>
      <c r="H39" s="67">
        <v>0</v>
      </c>
      <c r="I39" s="67">
        <v>0</v>
      </c>
      <c r="J39" s="67">
        <v>0</v>
      </c>
      <c r="K39" s="67">
        <v>0</v>
      </c>
      <c r="L39" s="67">
        <v>0</v>
      </c>
      <c r="M39" s="67">
        <v>0</v>
      </c>
      <c r="N39" s="67">
        <v>0</v>
      </c>
      <c r="O39" s="67">
        <v>0</v>
      </c>
      <c r="P39" s="67">
        <v>0</v>
      </c>
      <c r="Q39" s="67">
        <v>0</v>
      </c>
      <c r="R39" s="67">
        <v>0</v>
      </c>
      <c r="S39" s="67">
        <v>0</v>
      </c>
      <c r="T39" s="65">
        <v>-181748909</v>
      </c>
      <c r="U39" s="69">
        <f t="shared" ref="U39:U56" si="13">H39+I39+J39+K39-L39+M39+N39+O39+P39+Q39+R39+S39+T39</f>
        <v>-181748909</v>
      </c>
      <c r="V39" s="65">
        <v>0</v>
      </c>
      <c r="W39" s="69">
        <f t="shared" ref="W39:W56" si="14">U39+V39</f>
        <v>-181748909</v>
      </c>
    </row>
    <row r="40" spans="1:23" x14ac:dyDescent="0.2">
      <c r="A40" s="376" t="s">
        <v>326</v>
      </c>
      <c r="B40" s="376"/>
      <c r="C40" s="376"/>
      <c r="D40" s="376"/>
      <c r="E40" s="376"/>
      <c r="F40" s="376"/>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4" customHeight="1" x14ac:dyDescent="0.2">
      <c r="A41" s="376" t="s">
        <v>348</v>
      </c>
      <c r="B41" s="376"/>
      <c r="C41" s="376"/>
      <c r="D41" s="376"/>
      <c r="E41" s="376"/>
      <c r="F41" s="376"/>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76" t="s">
        <v>328</v>
      </c>
      <c r="B42" s="376"/>
      <c r="C42" s="376"/>
      <c r="D42" s="376"/>
      <c r="E42" s="376"/>
      <c r="F42" s="376"/>
      <c r="G42" s="6">
        <v>34</v>
      </c>
      <c r="H42" s="67">
        <v>0</v>
      </c>
      <c r="I42" s="67">
        <v>0</v>
      </c>
      <c r="J42" s="67">
        <v>0</v>
      </c>
      <c r="K42" s="67">
        <v>0</v>
      </c>
      <c r="L42" s="67">
        <v>0</v>
      </c>
      <c r="M42" s="67">
        <v>0</v>
      </c>
      <c r="N42" s="67">
        <v>0</v>
      </c>
      <c r="O42" s="67">
        <v>0</v>
      </c>
      <c r="P42" s="65">
        <v>-55618</v>
      </c>
      <c r="Q42" s="67">
        <v>0</v>
      </c>
      <c r="R42" s="67">
        <v>0</v>
      </c>
      <c r="S42" s="65">
        <v>0</v>
      </c>
      <c r="T42" s="65">
        <v>0</v>
      </c>
      <c r="U42" s="69">
        <f t="shared" si="13"/>
        <v>-55618</v>
      </c>
      <c r="V42" s="65">
        <v>0</v>
      </c>
      <c r="W42" s="69">
        <f t="shared" si="14"/>
        <v>-55618</v>
      </c>
    </row>
    <row r="43" spans="1:23" ht="21" customHeight="1" x14ac:dyDescent="0.2">
      <c r="A43" s="376" t="s">
        <v>329</v>
      </c>
      <c r="B43" s="376"/>
      <c r="C43" s="376"/>
      <c r="D43" s="376"/>
      <c r="E43" s="376"/>
      <c r="F43" s="376"/>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76" t="s">
        <v>330</v>
      </c>
      <c r="B44" s="376"/>
      <c r="C44" s="376"/>
      <c r="D44" s="376"/>
      <c r="E44" s="376"/>
      <c r="F44" s="376"/>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76" t="s">
        <v>349</v>
      </c>
      <c r="B45" s="376"/>
      <c r="C45" s="376"/>
      <c r="D45" s="376"/>
      <c r="E45" s="376"/>
      <c r="F45" s="376"/>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76" t="s">
        <v>332</v>
      </c>
      <c r="B46" s="376"/>
      <c r="C46" s="376"/>
      <c r="D46" s="376"/>
      <c r="E46" s="376"/>
      <c r="F46" s="376"/>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76" t="s">
        <v>333</v>
      </c>
      <c r="B47" s="376"/>
      <c r="C47" s="376"/>
      <c r="D47" s="376"/>
      <c r="E47" s="376"/>
      <c r="F47" s="376"/>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376" t="s">
        <v>334</v>
      </c>
      <c r="B48" s="376"/>
      <c r="C48" s="376"/>
      <c r="D48" s="376"/>
      <c r="E48" s="376"/>
      <c r="F48" s="376"/>
      <c r="G48" s="6">
        <v>40</v>
      </c>
      <c r="H48" s="67">
        <v>0</v>
      </c>
      <c r="I48" s="67">
        <v>0</v>
      </c>
      <c r="J48" s="67">
        <v>0</v>
      </c>
      <c r="K48" s="67">
        <v>0</v>
      </c>
      <c r="L48" s="67">
        <v>0</v>
      </c>
      <c r="M48" s="67">
        <v>0</v>
      </c>
      <c r="N48" s="65">
        <v>0</v>
      </c>
      <c r="O48" s="65">
        <v>0</v>
      </c>
      <c r="P48" s="65">
        <v>10011</v>
      </c>
      <c r="Q48" s="65">
        <v>0</v>
      </c>
      <c r="R48" s="65">
        <v>0</v>
      </c>
      <c r="S48" s="65">
        <v>0</v>
      </c>
      <c r="T48" s="65">
        <v>0</v>
      </c>
      <c r="U48" s="69">
        <f t="shared" si="13"/>
        <v>10011</v>
      </c>
      <c r="V48" s="65">
        <v>0</v>
      </c>
      <c r="W48" s="69">
        <f t="shared" si="14"/>
        <v>10011</v>
      </c>
    </row>
    <row r="49" spans="1:23" ht="24" customHeight="1" x14ac:dyDescent="0.2">
      <c r="A49" s="376" t="s">
        <v>350</v>
      </c>
      <c r="B49" s="376"/>
      <c r="C49" s="376"/>
      <c r="D49" s="376"/>
      <c r="E49" s="376"/>
      <c r="F49" s="37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76" t="s">
        <v>336</v>
      </c>
      <c r="B50" s="376"/>
      <c r="C50" s="376"/>
      <c r="D50" s="376"/>
      <c r="E50" s="376"/>
      <c r="F50" s="376"/>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76" t="s">
        <v>351</v>
      </c>
      <c r="B51" s="376"/>
      <c r="C51" s="376"/>
      <c r="D51" s="376"/>
      <c r="E51" s="376"/>
      <c r="F51" s="376"/>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76" t="s">
        <v>338</v>
      </c>
      <c r="B52" s="376"/>
      <c r="C52" s="376"/>
      <c r="D52" s="376"/>
      <c r="E52" s="376"/>
      <c r="F52" s="376"/>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376" t="s">
        <v>339</v>
      </c>
      <c r="B53" s="376"/>
      <c r="C53" s="376"/>
      <c r="D53" s="376"/>
      <c r="E53" s="376"/>
      <c r="F53" s="376"/>
      <c r="G53" s="6">
        <v>45</v>
      </c>
      <c r="H53" s="65">
        <v>0</v>
      </c>
      <c r="I53" s="65">
        <v>0</v>
      </c>
      <c r="J53" s="65">
        <v>0</v>
      </c>
      <c r="K53" s="65">
        <v>0</v>
      </c>
      <c r="L53" s="65">
        <v>0</v>
      </c>
      <c r="M53" s="65">
        <v>0</v>
      </c>
      <c r="N53" s="65">
        <v>0</v>
      </c>
      <c r="O53" s="65">
        <v>0</v>
      </c>
      <c r="P53" s="65">
        <v>0</v>
      </c>
      <c r="Q53" s="65">
        <v>0</v>
      </c>
      <c r="R53" s="65">
        <v>0</v>
      </c>
      <c r="S53" s="65">
        <v>0</v>
      </c>
      <c r="T53" s="65">
        <v>0</v>
      </c>
      <c r="U53" s="69">
        <f>H53+I53+J53+K53-L53+M53+N53+O53+P53+Q53+R53+S53+T53</f>
        <v>0</v>
      </c>
      <c r="V53" s="65">
        <v>0</v>
      </c>
      <c r="W53" s="69">
        <f t="shared" si="14"/>
        <v>0</v>
      </c>
    </row>
    <row r="54" spans="1:23" x14ac:dyDescent="0.2">
      <c r="A54" s="376" t="s">
        <v>340</v>
      </c>
      <c r="B54" s="376"/>
      <c r="C54" s="376"/>
      <c r="D54" s="376"/>
      <c r="E54" s="376"/>
      <c r="F54" s="376"/>
      <c r="G54" s="6">
        <v>46</v>
      </c>
      <c r="H54" s="65">
        <v>0</v>
      </c>
      <c r="I54" s="65">
        <v>0</v>
      </c>
      <c r="J54" s="65">
        <v>0</v>
      </c>
      <c r="K54" s="65">
        <v>0</v>
      </c>
      <c r="L54" s="65">
        <v>0</v>
      </c>
      <c r="M54" s="65">
        <v>0</v>
      </c>
      <c r="N54" s="65">
        <v>2249472</v>
      </c>
      <c r="O54" s="65">
        <v>0</v>
      </c>
      <c r="P54" s="65">
        <v>0</v>
      </c>
      <c r="Q54" s="65">
        <v>0</v>
      </c>
      <c r="R54" s="65">
        <v>0</v>
      </c>
      <c r="S54" s="65">
        <v>1140526</v>
      </c>
      <c r="T54" s="65">
        <v>0</v>
      </c>
      <c r="U54" s="69">
        <f>H54+I54+J54+K54-L54+M54+N54+O54+P54+Q54+R54+S54+T54</f>
        <v>3389998</v>
      </c>
      <c r="V54" s="65">
        <v>0</v>
      </c>
      <c r="W54" s="69">
        <f t="shared" si="14"/>
        <v>3389998</v>
      </c>
    </row>
    <row r="55" spans="1:23" x14ac:dyDescent="0.2">
      <c r="A55" s="376" t="s">
        <v>341</v>
      </c>
      <c r="B55" s="376"/>
      <c r="C55" s="376"/>
      <c r="D55" s="376"/>
      <c r="E55" s="376"/>
      <c r="F55" s="376"/>
      <c r="G55" s="6">
        <v>47</v>
      </c>
      <c r="H55" s="65">
        <v>0</v>
      </c>
      <c r="I55" s="65">
        <v>0</v>
      </c>
      <c r="J55" s="65">
        <v>0</v>
      </c>
      <c r="K55" s="65">
        <v>0</v>
      </c>
      <c r="L55" s="65">
        <v>0</v>
      </c>
      <c r="M55" s="65">
        <v>0</v>
      </c>
      <c r="N55" s="65">
        <v>0</v>
      </c>
      <c r="O55" s="65">
        <v>0</v>
      </c>
      <c r="P55" s="65">
        <v>0</v>
      </c>
      <c r="Q55" s="65">
        <v>0</v>
      </c>
      <c r="R55" s="65">
        <v>0</v>
      </c>
      <c r="S55" s="65">
        <v>377006905</v>
      </c>
      <c r="T55" s="65">
        <v>-377006905</v>
      </c>
      <c r="U55" s="69">
        <f t="shared" si="13"/>
        <v>0</v>
      </c>
      <c r="V55" s="65">
        <v>0</v>
      </c>
      <c r="W55" s="69">
        <f t="shared" si="14"/>
        <v>0</v>
      </c>
    </row>
    <row r="56" spans="1:23" x14ac:dyDescent="0.2">
      <c r="A56" s="376" t="s">
        <v>342</v>
      </c>
      <c r="B56" s="376"/>
      <c r="C56" s="376"/>
      <c r="D56" s="376"/>
      <c r="E56" s="376"/>
      <c r="F56" s="376"/>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77" t="s">
        <v>379</v>
      </c>
      <c r="B57" s="377"/>
      <c r="C57" s="377"/>
      <c r="D57" s="377"/>
      <c r="E57" s="377"/>
      <c r="F57" s="377"/>
      <c r="G57" s="9">
        <v>49</v>
      </c>
      <c r="H57" s="70">
        <f>SUM(H38:H56)</f>
        <v>1672021210</v>
      </c>
      <c r="I57" s="70">
        <f t="shared" ref="I57:W57" si="15">SUM(I38:I56)</f>
        <v>5710563</v>
      </c>
      <c r="J57" s="70">
        <f t="shared" si="15"/>
        <v>83601061</v>
      </c>
      <c r="K57" s="70">
        <f t="shared" si="15"/>
        <v>136815284</v>
      </c>
      <c r="L57" s="70">
        <f t="shared" si="15"/>
        <v>124418266</v>
      </c>
      <c r="M57" s="70">
        <f t="shared" si="15"/>
        <v>0</v>
      </c>
      <c r="N57" s="70">
        <f t="shared" si="15"/>
        <v>2249472</v>
      </c>
      <c r="O57" s="70">
        <f t="shared" si="15"/>
        <v>0</v>
      </c>
      <c r="P57" s="70">
        <f t="shared" si="15"/>
        <v>15866</v>
      </c>
      <c r="Q57" s="70">
        <f t="shared" si="15"/>
        <v>0</v>
      </c>
      <c r="R57" s="70">
        <f t="shared" si="15"/>
        <v>0</v>
      </c>
      <c r="S57" s="70">
        <f t="shared" si="15"/>
        <v>917793503</v>
      </c>
      <c r="T57" s="70">
        <f t="shared" si="15"/>
        <v>-181748909</v>
      </c>
      <c r="U57" s="70">
        <f t="shared" si="15"/>
        <v>2512039784</v>
      </c>
      <c r="V57" s="70">
        <f t="shared" si="15"/>
        <v>0</v>
      </c>
      <c r="W57" s="70">
        <f t="shared" si="15"/>
        <v>2512039784</v>
      </c>
    </row>
    <row r="58" spans="1:23" x14ac:dyDescent="0.2">
      <c r="A58" s="378" t="s">
        <v>343</v>
      </c>
      <c r="B58" s="379"/>
      <c r="C58" s="379"/>
      <c r="D58" s="379"/>
      <c r="E58" s="379"/>
      <c r="F58" s="379"/>
      <c r="G58" s="379"/>
      <c r="H58" s="379"/>
      <c r="I58" s="379"/>
      <c r="J58" s="379"/>
      <c r="K58" s="379"/>
      <c r="L58" s="379"/>
      <c r="M58" s="379"/>
      <c r="N58" s="379"/>
      <c r="O58" s="379"/>
      <c r="P58" s="379"/>
      <c r="Q58" s="379"/>
      <c r="R58" s="379"/>
      <c r="S58" s="379"/>
      <c r="T58" s="379"/>
      <c r="U58" s="379"/>
      <c r="V58" s="379"/>
      <c r="W58" s="379"/>
    </row>
    <row r="59" spans="1:23" ht="31.5" customHeight="1" x14ac:dyDescent="0.2">
      <c r="A59" s="374" t="s">
        <v>352</v>
      </c>
      <c r="B59" s="374"/>
      <c r="C59" s="374"/>
      <c r="D59" s="374"/>
      <c r="E59" s="374"/>
      <c r="F59" s="374"/>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-45607</v>
      </c>
      <c r="Q59" s="69">
        <f t="shared" si="16"/>
        <v>0</v>
      </c>
      <c r="R59" s="69">
        <f t="shared" si="16"/>
        <v>0</v>
      </c>
      <c r="S59" s="69">
        <f t="shared" si="16"/>
        <v>0</v>
      </c>
      <c r="T59" s="69">
        <f t="shared" si="16"/>
        <v>0</v>
      </c>
      <c r="U59" s="69">
        <f t="shared" si="16"/>
        <v>-45607</v>
      </c>
      <c r="V59" s="69">
        <f t="shared" si="16"/>
        <v>0</v>
      </c>
      <c r="W59" s="69">
        <f t="shared" si="16"/>
        <v>-45607</v>
      </c>
    </row>
    <row r="60" spans="1:23" ht="27.75" customHeight="1" x14ac:dyDescent="0.2">
      <c r="A60" s="374" t="s">
        <v>353</v>
      </c>
      <c r="B60" s="374"/>
      <c r="C60" s="374"/>
      <c r="D60" s="374"/>
      <c r="E60" s="374"/>
      <c r="F60" s="374"/>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-45607</v>
      </c>
      <c r="Q60" s="69">
        <f t="shared" si="17"/>
        <v>0</v>
      </c>
      <c r="R60" s="69">
        <f t="shared" si="17"/>
        <v>0</v>
      </c>
      <c r="S60" s="69">
        <f t="shared" si="17"/>
        <v>0</v>
      </c>
      <c r="T60" s="69">
        <f t="shared" si="17"/>
        <v>-181748909</v>
      </c>
      <c r="U60" s="69">
        <f t="shared" si="17"/>
        <v>-181794516</v>
      </c>
      <c r="V60" s="69">
        <f t="shared" si="17"/>
        <v>0</v>
      </c>
      <c r="W60" s="69">
        <f t="shared" si="17"/>
        <v>-181794516</v>
      </c>
    </row>
    <row r="61" spans="1:23" ht="29.25" customHeight="1" x14ac:dyDescent="0.2">
      <c r="A61" s="375" t="s">
        <v>354</v>
      </c>
      <c r="B61" s="375"/>
      <c r="C61" s="375"/>
      <c r="D61" s="375"/>
      <c r="E61" s="375"/>
      <c r="F61" s="375"/>
      <c r="G61" s="9">
        <v>52</v>
      </c>
      <c r="H61" s="70">
        <f>SUM(H49:H56)</f>
        <v>0</v>
      </c>
      <c r="I61" s="70">
        <f t="shared" ref="I61:W61" si="18">SUM(I49:I56)</f>
        <v>0</v>
      </c>
      <c r="J61" s="70">
        <f t="shared" si="18"/>
        <v>0</v>
      </c>
      <c r="K61" s="70">
        <f t="shared" si="18"/>
        <v>0</v>
      </c>
      <c r="L61" s="70">
        <f t="shared" si="18"/>
        <v>0</v>
      </c>
      <c r="M61" s="70">
        <f t="shared" si="18"/>
        <v>0</v>
      </c>
      <c r="N61" s="70">
        <f t="shared" si="18"/>
        <v>2249472</v>
      </c>
      <c r="O61" s="70">
        <f t="shared" si="18"/>
        <v>0</v>
      </c>
      <c r="P61" s="70">
        <f t="shared" si="18"/>
        <v>0</v>
      </c>
      <c r="Q61" s="70">
        <f t="shared" si="18"/>
        <v>0</v>
      </c>
      <c r="R61" s="70">
        <f t="shared" si="18"/>
        <v>0</v>
      </c>
      <c r="S61" s="70">
        <f t="shared" si="18"/>
        <v>378147431</v>
      </c>
      <c r="T61" s="70">
        <f t="shared" si="18"/>
        <v>-377006905</v>
      </c>
      <c r="U61" s="70">
        <f t="shared" si="18"/>
        <v>3389998</v>
      </c>
      <c r="V61" s="70">
        <f t="shared" si="18"/>
        <v>0</v>
      </c>
      <c r="W61" s="70">
        <f t="shared" si="18"/>
        <v>3389998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T7">
    <cfRule type="cellIs" dxfId="4" priority="5" stopIfTrue="1" operator="notEqual">
      <formula>ROUND(H7,0)</formula>
    </cfRule>
  </conditionalFormatting>
  <conditionalFormatting sqref="T11">
    <cfRule type="cellIs" dxfId="3" priority="4" stopIfTrue="1" operator="notEqual">
      <formula>ROUND(T11,0)</formula>
    </cfRule>
  </conditionalFormatting>
  <conditionalFormatting sqref="P14">
    <cfRule type="cellIs" dxfId="2" priority="3" stopIfTrue="1" operator="notEqual">
      <formula>ROUND(P14,0)</formula>
    </cfRule>
  </conditionalFormatting>
  <conditionalFormatting sqref="P20">
    <cfRule type="cellIs" dxfId="1" priority="2" stopIfTrue="1" operator="notEqual">
      <formula>ROUND(P20,0)</formula>
    </cfRule>
  </conditionalFormatting>
  <conditionalFormatting sqref="H24:T28">
    <cfRule type="cellIs" dxfId="0" priority="1" stopIfTrue="1" operator="notEqual">
      <formula>ROUND(H24,0)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25" right="0.25" top="0.75" bottom="0.75" header="0.3" footer="0.3"/>
  <pageSetup paperSize="8" scale="63"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8"/>
  <sheetViews>
    <sheetView tabSelected="1" topLeftCell="A141" zoomScale="96" zoomScaleNormal="96" workbookViewId="0">
      <selection activeCell="C174" sqref="C174"/>
    </sheetView>
  </sheetViews>
  <sheetFormatPr defaultRowHeight="12.75" x14ac:dyDescent="0.2"/>
  <cols>
    <col min="1" max="1" width="60.7109375" customWidth="1"/>
    <col min="2" max="2" width="11.28515625" customWidth="1"/>
    <col min="3" max="4" width="11.42578125" customWidth="1"/>
    <col min="5" max="5" width="14.42578125" customWidth="1"/>
    <col min="6" max="6" width="13.140625" customWidth="1"/>
    <col min="7" max="7" width="64.85546875" customWidth="1"/>
    <col min="8" max="8" width="11.85546875" customWidth="1"/>
    <col min="9" max="9" width="45.7109375" customWidth="1"/>
    <col min="10" max="10" width="1.42578125" hidden="1" customWidth="1"/>
    <col min="11" max="14" width="9.140625" hidden="1" customWidth="1"/>
  </cols>
  <sheetData>
    <row r="1" spans="1:14" ht="13.15" customHeight="1" x14ac:dyDescent="0.2">
      <c r="A1" s="416" t="s">
        <v>544</v>
      </c>
      <c r="B1" s="416"/>
      <c r="C1" s="416"/>
      <c r="D1" s="416"/>
      <c r="E1" s="416"/>
      <c r="F1" s="416"/>
      <c r="G1" s="416"/>
      <c r="H1" s="416"/>
      <c r="I1" s="416"/>
      <c r="J1" s="416"/>
      <c r="K1" s="416"/>
      <c r="L1" s="416"/>
      <c r="M1" s="416"/>
      <c r="N1" s="416"/>
    </row>
    <row r="2" spans="1:14" x14ac:dyDescent="0.2">
      <c r="A2" s="416"/>
      <c r="B2" s="416"/>
      <c r="C2" s="416"/>
      <c r="D2" s="416"/>
      <c r="E2" s="416"/>
      <c r="F2" s="416"/>
      <c r="G2" s="416"/>
      <c r="H2" s="416"/>
      <c r="I2" s="416"/>
      <c r="J2" s="416"/>
      <c r="K2" s="416"/>
      <c r="L2" s="416"/>
      <c r="M2" s="416"/>
      <c r="N2" s="416"/>
    </row>
    <row r="3" spans="1:14" x14ac:dyDescent="0.2">
      <c r="A3" s="416"/>
      <c r="B3" s="416"/>
      <c r="C3" s="416"/>
      <c r="D3" s="416"/>
      <c r="E3" s="416"/>
      <c r="F3" s="416"/>
      <c r="G3" s="416"/>
      <c r="H3" s="416"/>
      <c r="I3" s="416"/>
      <c r="J3" s="416"/>
      <c r="K3" s="416"/>
      <c r="L3" s="416"/>
      <c r="M3" s="416"/>
      <c r="N3" s="416"/>
    </row>
    <row r="4" spans="1:14" x14ac:dyDescent="0.2">
      <c r="A4" s="416"/>
      <c r="B4" s="416"/>
      <c r="C4" s="416"/>
      <c r="D4" s="416"/>
      <c r="E4" s="416"/>
      <c r="F4" s="416"/>
      <c r="G4" s="416"/>
      <c r="H4" s="416"/>
      <c r="I4" s="416"/>
      <c r="J4" s="416"/>
      <c r="K4" s="416"/>
      <c r="L4" s="416"/>
      <c r="M4" s="416"/>
      <c r="N4" s="416"/>
    </row>
    <row r="5" spans="1:14" x14ac:dyDescent="0.2">
      <c r="A5" s="416"/>
      <c r="B5" s="416"/>
      <c r="C5" s="416"/>
      <c r="D5" s="416"/>
      <c r="E5" s="416"/>
      <c r="F5" s="416"/>
      <c r="G5" s="416"/>
      <c r="H5" s="416"/>
      <c r="I5" s="416"/>
      <c r="J5" s="416"/>
      <c r="K5" s="416"/>
      <c r="L5" s="416"/>
      <c r="M5" s="416"/>
      <c r="N5" s="416"/>
    </row>
    <row r="6" spans="1:14" x14ac:dyDescent="0.2">
      <c r="A6" s="416"/>
      <c r="B6" s="416"/>
      <c r="C6" s="416"/>
      <c r="D6" s="416"/>
      <c r="E6" s="416"/>
      <c r="F6" s="416"/>
      <c r="G6" s="416"/>
      <c r="H6" s="416"/>
      <c r="I6" s="416"/>
      <c r="J6" s="416"/>
      <c r="K6" s="416"/>
      <c r="L6" s="416"/>
      <c r="M6" s="416"/>
      <c r="N6" s="416"/>
    </row>
    <row r="7" spans="1:14" x14ac:dyDescent="0.2">
      <c r="A7" s="416"/>
      <c r="B7" s="416"/>
      <c r="C7" s="416"/>
      <c r="D7" s="416"/>
      <c r="E7" s="416"/>
      <c r="F7" s="416"/>
      <c r="G7" s="416"/>
      <c r="H7" s="416"/>
      <c r="I7" s="416"/>
      <c r="J7" s="416"/>
      <c r="K7" s="416"/>
      <c r="L7" s="416"/>
      <c r="M7" s="416"/>
      <c r="N7" s="416"/>
    </row>
    <row r="8" spans="1:14" x14ac:dyDescent="0.2">
      <c r="A8" s="416"/>
      <c r="B8" s="416"/>
      <c r="C8" s="416"/>
      <c r="D8" s="416"/>
      <c r="E8" s="416"/>
      <c r="F8" s="416"/>
      <c r="G8" s="416"/>
      <c r="H8" s="416"/>
      <c r="I8" s="416"/>
      <c r="J8" s="416"/>
      <c r="K8" s="416"/>
      <c r="L8" s="416"/>
      <c r="M8" s="416"/>
      <c r="N8" s="416"/>
    </row>
    <row r="9" spans="1:14" x14ac:dyDescent="0.2">
      <c r="A9" s="416"/>
      <c r="B9" s="416"/>
      <c r="C9" s="416"/>
      <c r="D9" s="416"/>
      <c r="E9" s="416"/>
      <c r="F9" s="416"/>
      <c r="G9" s="416"/>
      <c r="H9" s="416"/>
      <c r="I9" s="416"/>
      <c r="J9" s="416"/>
      <c r="K9" s="416"/>
      <c r="L9" s="416"/>
      <c r="M9" s="416"/>
      <c r="N9" s="416"/>
    </row>
    <row r="10" spans="1:14" x14ac:dyDescent="0.2">
      <c r="A10" s="416"/>
      <c r="B10" s="416"/>
      <c r="C10" s="416"/>
      <c r="D10" s="416"/>
      <c r="E10" s="416"/>
      <c r="F10" s="416"/>
      <c r="G10" s="416"/>
      <c r="H10" s="416"/>
      <c r="I10" s="416"/>
      <c r="J10" s="416"/>
      <c r="K10" s="416"/>
      <c r="L10" s="416"/>
      <c r="M10" s="416"/>
      <c r="N10" s="416"/>
    </row>
    <row r="11" spans="1:14" x14ac:dyDescent="0.2">
      <c r="A11" s="416"/>
      <c r="B11" s="416"/>
      <c r="C11" s="416"/>
      <c r="D11" s="416"/>
      <c r="E11" s="416"/>
      <c r="F11" s="416"/>
      <c r="G11" s="416"/>
      <c r="H11" s="416"/>
      <c r="I11" s="416"/>
      <c r="J11" s="416"/>
      <c r="K11" s="416"/>
      <c r="L11" s="416"/>
      <c r="M11" s="416"/>
      <c r="N11" s="416"/>
    </row>
    <row r="12" spans="1:14" x14ac:dyDescent="0.2">
      <c r="A12" s="416"/>
      <c r="B12" s="416"/>
      <c r="C12" s="416"/>
      <c r="D12" s="416"/>
      <c r="E12" s="416"/>
      <c r="F12" s="416"/>
      <c r="G12" s="416"/>
      <c r="H12" s="416"/>
      <c r="I12" s="416"/>
      <c r="J12" s="416"/>
      <c r="K12" s="416"/>
      <c r="L12" s="416"/>
      <c r="M12" s="416"/>
      <c r="N12" s="416"/>
    </row>
    <row r="13" spans="1:14" x14ac:dyDescent="0.2">
      <c r="A13" s="416"/>
      <c r="B13" s="416"/>
      <c r="C13" s="416"/>
      <c r="D13" s="416"/>
      <c r="E13" s="416"/>
      <c r="F13" s="416"/>
      <c r="G13" s="416"/>
      <c r="H13" s="416"/>
      <c r="I13" s="416"/>
      <c r="J13" s="416"/>
      <c r="K13" s="416"/>
      <c r="L13" s="416"/>
      <c r="M13" s="416"/>
      <c r="N13" s="416"/>
    </row>
    <row r="14" spans="1:14" x14ac:dyDescent="0.2">
      <c r="A14" s="416"/>
      <c r="B14" s="416"/>
      <c r="C14" s="416"/>
      <c r="D14" s="416"/>
      <c r="E14" s="416"/>
      <c r="F14" s="416"/>
      <c r="G14" s="416"/>
      <c r="H14" s="416"/>
      <c r="I14" s="416"/>
      <c r="J14" s="416"/>
      <c r="K14" s="416"/>
      <c r="L14" s="416"/>
      <c r="M14" s="416"/>
      <c r="N14" s="416"/>
    </row>
    <row r="15" spans="1:14" x14ac:dyDescent="0.2">
      <c r="A15" s="416"/>
      <c r="B15" s="416"/>
      <c r="C15" s="416"/>
      <c r="D15" s="416"/>
      <c r="E15" s="416"/>
      <c r="F15" s="416"/>
      <c r="G15" s="416"/>
      <c r="H15" s="416"/>
      <c r="I15" s="416"/>
      <c r="J15" s="416"/>
      <c r="K15" s="416"/>
      <c r="L15" s="416"/>
      <c r="M15" s="416"/>
      <c r="N15" s="416"/>
    </row>
    <row r="16" spans="1:14" x14ac:dyDescent="0.2">
      <c r="A16" s="416"/>
      <c r="B16" s="416"/>
      <c r="C16" s="416"/>
      <c r="D16" s="416"/>
      <c r="E16" s="416"/>
      <c r="F16" s="416"/>
      <c r="G16" s="416"/>
      <c r="H16" s="416"/>
      <c r="I16" s="416"/>
      <c r="J16" s="416"/>
      <c r="K16" s="416"/>
      <c r="L16" s="416"/>
      <c r="M16" s="416"/>
      <c r="N16" s="416"/>
    </row>
    <row r="17" spans="1:14" x14ac:dyDescent="0.2">
      <c r="A17" s="416"/>
      <c r="B17" s="416"/>
      <c r="C17" s="416"/>
      <c r="D17" s="416"/>
      <c r="E17" s="416"/>
      <c r="F17" s="416"/>
      <c r="G17" s="416"/>
      <c r="H17" s="416"/>
      <c r="I17" s="416"/>
      <c r="J17" s="416"/>
      <c r="K17" s="416"/>
      <c r="L17" s="416"/>
      <c r="M17" s="416"/>
      <c r="N17" s="416"/>
    </row>
    <row r="18" spans="1:14" x14ac:dyDescent="0.2">
      <c r="A18" s="416"/>
      <c r="B18" s="416"/>
      <c r="C18" s="416"/>
      <c r="D18" s="416"/>
      <c r="E18" s="416"/>
      <c r="F18" s="416"/>
      <c r="G18" s="416"/>
      <c r="H18" s="416"/>
      <c r="I18" s="416"/>
      <c r="J18" s="416"/>
      <c r="K18" s="416"/>
      <c r="L18" s="416"/>
      <c r="M18" s="416"/>
      <c r="N18" s="416"/>
    </row>
    <row r="19" spans="1:14" x14ac:dyDescent="0.2">
      <c r="A19" s="416"/>
      <c r="B19" s="416"/>
      <c r="C19" s="416"/>
      <c r="D19" s="416"/>
      <c r="E19" s="416"/>
      <c r="F19" s="416"/>
      <c r="G19" s="416"/>
      <c r="H19" s="416"/>
      <c r="I19" s="416"/>
      <c r="J19" s="416"/>
      <c r="K19" s="416"/>
      <c r="L19" s="416"/>
      <c r="M19" s="416"/>
      <c r="N19" s="416"/>
    </row>
    <row r="20" spans="1:14" x14ac:dyDescent="0.2">
      <c r="A20" s="416"/>
      <c r="B20" s="416"/>
      <c r="C20" s="416"/>
      <c r="D20" s="416"/>
      <c r="E20" s="416"/>
      <c r="F20" s="416"/>
      <c r="G20" s="416"/>
      <c r="H20" s="416"/>
      <c r="I20" s="416"/>
      <c r="J20" s="416"/>
      <c r="K20" s="416"/>
      <c r="L20" s="416"/>
      <c r="M20" s="416"/>
      <c r="N20" s="416"/>
    </row>
    <row r="21" spans="1:14" x14ac:dyDescent="0.2">
      <c r="A21" s="416"/>
      <c r="B21" s="416"/>
      <c r="C21" s="416"/>
      <c r="D21" s="416"/>
      <c r="E21" s="416"/>
      <c r="F21" s="416"/>
      <c r="G21" s="416"/>
      <c r="H21" s="416"/>
      <c r="I21" s="416"/>
      <c r="J21" s="416"/>
      <c r="K21" s="416"/>
      <c r="L21" s="416"/>
      <c r="M21" s="416"/>
      <c r="N21" s="416"/>
    </row>
    <row r="22" spans="1:14" x14ac:dyDescent="0.2">
      <c r="A22" s="416"/>
      <c r="B22" s="416"/>
      <c r="C22" s="416"/>
      <c r="D22" s="416"/>
      <c r="E22" s="416"/>
      <c r="F22" s="416"/>
      <c r="G22" s="416"/>
      <c r="H22" s="416"/>
      <c r="I22" s="416"/>
      <c r="J22" s="416"/>
      <c r="K22" s="416"/>
      <c r="L22" s="416"/>
      <c r="M22" s="416"/>
      <c r="N22" s="416"/>
    </row>
    <row r="23" spans="1:14" x14ac:dyDescent="0.2">
      <c r="A23" s="416"/>
      <c r="B23" s="416"/>
      <c r="C23" s="416"/>
      <c r="D23" s="416"/>
      <c r="E23" s="416"/>
      <c r="F23" s="416"/>
      <c r="G23" s="416"/>
      <c r="H23" s="416"/>
      <c r="I23" s="416"/>
      <c r="J23" s="416"/>
      <c r="K23" s="416"/>
      <c r="L23" s="416"/>
      <c r="M23" s="416"/>
      <c r="N23" s="416"/>
    </row>
    <row r="24" spans="1:14" x14ac:dyDescent="0.2">
      <c r="A24" s="416"/>
      <c r="B24" s="416"/>
      <c r="C24" s="416"/>
      <c r="D24" s="416"/>
      <c r="E24" s="416"/>
      <c r="F24" s="416"/>
      <c r="G24" s="416"/>
      <c r="H24" s="416"/>
      <c r="I24" s="416"/>
      <c r="J24" s="416"/>
      <c r="K24" s="416"/>
      <c r="L24" s="416"/>
      <c r="M24" s="416"/>
      <c r="N24" s="416"/>
    </row>
    <row r="25" spans="1:14" x14ac:dyDescent="0.2">
      <c r="A25" s="416"/>
      <c r="B25" s="416"/>
      <c r="C25" s="416"/>
      <c r="D25" s="416"/>
      <c r="E25" s="416"/>
      <c r="F25" s="416"/>
      <c r="G25" s="416"/>
      <c r="H25" s="416"/>
      <c r="I25" s="416"/>
      <c r="J25" s="416"/>
      <c r="K25" s="416"/>
      <c r="L25" s="416"/>
      <c r="M25" s="416"/>
      <c r="N25" s="416"/>
    </row>
    <row r="26" spans="1:14" x14ac:dyDescent="0.2">
      <c r="A26" s="416"/>
      <c r="B26" s="416"/>
      <c r="C26" s="416"/>
      <c r="D26" s="416"/>
      <c r="E26" s="416"/>
      <c r="F26" s="416"/>
      <c r="G26" s="416"/>
      <c r="H26" s="416"/>
      <c r="I26" s="416"/>
      <c r="J26" s="416"/>
      <c r="K26" s="416"/>
      <c r="L26" s="416"/>
      <c r="M26" s="416"/>
      <c r="N26" s="416"/>
    </row>
    <row r="27" spans="1:14" x14ac:dyDescent="0.2">
      <c r="A27" s="416"/>
      <c r="B27" s="416"/>
      <c r="C27" s="416"/>
      <c r="D27" s="416"/>
      <c r="E27" s="416"/>
      <c r="F27" s="416"/>
      <c r="G27" s="416"/>
      <c r="H27" s="416"/>
      <c r="I27" s="416"/>
      <c r="J27" s="416"/>
      <c r="K27" s="416"/>
      <c r="L27" s="416"/>
      <c r="M27" s="416"/>
      <c r="N27" s="416"/>
    </row>
    <row r="28" spans="1:14" x14ac:dyDescent="0.2">
      <c r="A28" s="416"/>
      <c r="B28" s="416"/>
      <c r="C28" s="416"/>
      <c r="D28" s="416"/>
      <c r="E28" s="416"/>
      <c r="F28" s="416"/>
      <c r="G28" s="416"/>
      <c r="H28" s="416"/>
      <c r="I28" s="416"/>
      <c r="J28" s="416"/>
      <c r="K28" s="416"/>
      <c r="L28" s="416"/>
      <c r="M28" s="416"/>
      <c r="N28" s="416"/>
    </row>
    <row r="29" spans="1:14" x14ac:dyDescent="0.2">
      <c r="A29" s="416"/>
      <c r="B29" s="416"/>
      <c r="C29" s="416"/>
      <c r="D29" s="416"/>
      <c r="E29" s="416"/>
      <c r="F29" s="416"/>
      <c r="G29" s="416"/>
      <c r="H29" s="416"/>
      <c r="I29" s="416"/>
      <c r="J29" s="416"/>
      <c r="K29" s="416"/>
      <c r="L29" s="416"/>
      <c r="M29" s="416"/>
      <c r="N29" s="416"/>
    </row>
    <row r="30" spans="1:14" ht="15.75" x14ac:dyDescent="0.25">
      <c r="A30" s="131" t="s">
        <v>549</v>
      </c>
      <c r="B30" s="132"/>
      <c r="C30" s="133"/>
      <c r="D30" s="133"/>
      <c r="E30" s="134"/>
      <c r="F30" s="134"/>
      <c r="G30" s="134"/>
      <c r="H30" s="134"/>
      <c r="I30" s="135"/>
    </row>
    <row r="31" spans="1:14" x14ac:dyDescent="0.2">
      <c r="A31" s="136"/>
      <c r="B31" s="132"/>
      <c r="C31" s="133"/>
      <c r="D31" s="133"/>
      <c r="E31" s="134"/>
      <c r="F31" s="134"/>
      <c r="G31" s="134"/>
      <c r="H31" s="134"/>
      <c r="I31" s="135"/>
    </row>
    <row r="32" spans="1:14" x14ac:dyDescent="0.2">
      <c r="A32" s="421" t="s">
        <v>446</v>
      </c>
      <c r="B32" s="421"/>
      <c r="C32" s="421"/>
      <c r="D32" s="421"/>
      <c r="E32" s="421"/>
      <c r="F32" s="421"/>
      <c r="G32" s="421"/>
      <c r="H32" s="171"/>
      <c r="I32" s="171"/>
    </row>
    <row r="33" spans="1:9" ht="13.5" thickBot="1" x14ac:dyDescent="0.25">
      <c r="A33" s="137"/>
      <c r="B33" s="138"/>
      <c r="C33" s="139"/>
      <c r="D33" s="139"/>
      <c r="E33" s="140"/>
      <c r="F33" s="140"/>
      <c r="G33" s="140"/>
      <c r="H33" s="173"/>
      <c r="I33" s="135"/>
    </row>
    <row r="34" spans="1:9" ht="36.75" thickBot="1" x14ac:dyDescent="0.25">
      <c r="A34" s="417" t="s">
        <v>543</v>
      </c>
      <c r="B34" s="418"/>
      <c r="C34" s="141" t="s">
        <v>447</v>
      </c>
      <c r="D34" s="142" t="s">
        <v>486</v>
      </c>
      <c r="E34" s="142" t="s">
        <v>487</v>
      </c>
      <c r="F34" s="142" t="s">
        <v>485</v>
      </c>
      <c r="G34" s="172" t="s">
        <v>448</v>
      </c>
      <c r="H34" s="174"/>
    </row>
    <row r="35" spans="1:9" x14ac:dyDescent="0.2">
      <c r="A35" s="419" t="s">
        <v>449</v>
      </c>
      <c r="B35" s="420"/>
      <c r="C35" s="143" t="s">
        <v>450</v>
      </c>
      <c r="D35" s="144">
        <f>SUM(D36:D37)</f>
        <v>1777128</v>
      </c>
      <c r="E35" s="144">
        <f>SUM(E36:E37)</f>
        <v>1777118</v>
      </c>
      <c r="F35" s="144">
        <f>SUM(F36:F37)</f>
        <v>-10</v>
      </c>
      <c r="G35" s="145"/>
    </row>
    <row r="36" spans="1:9" x14ac:dyDescent="0.2">
      <c r="A36" s="410" t="s">
        <v>451</v>
      </c>
      <c r="B36" s="411"/>
      <c r="C36" s="146" t="s">
        <v>452</v>
      </c>
      <c r="D36" s="147">
        <v>1763897</v>
      </c>
      <c r="E36" s="147">
        <v>1763897</v>
      </c>
      <c r="F36" s="147">
        <f>+E36-D36</f>
        <v>0</v>
      </c>
      <c r="G36" s="148"/>
    </row>
    <row r="37" spans="1:9" ht="60" x14ac:dyDescent="0.2">
      <c r="A37" s="410" t="s">
        <v>453</v>
      </c>
      <c r="B37" s="411"/>
      <c r="C37" s="146" t="s">
        <v>454</v>
      </c>
      <c r="D37" s="147">
        <v>13231</v>
      </c>
      <c r="E37" s="147">
        <v>13221</v>
      </c>
      <c r="F37" s="147">
        <f>+E37-D37</f>
        <v>-10</v>
      </c>
      <c r="G37" s="149" t="s">
        <v>550</v>
      </c>
    </row>
    <row r="38" spans="1:9" x14ac:dyDescent="0.2">
      <c r="A38" s="169"/>
      <c r="B38" s="170"/>
      <c r="C38" s="151"/>
      <c r="D38" s="152"/>
      <c r="E38" s="152"/>
      <c r="F38" s="153"/>
      <c r="G38" s="154"/>
    </row>
    <row r="39" spans="1:9" x14ac:dyDescent="0.2">
      <c r="A39" s="412" t="s">
        <v>455</v>
      </c>
      <c r="B39" s="413"/>
      <c r="C39" s="155" t="s">
        <v>456</v>
      </c>
      <c r="D39" s="156">
        <f>SUM(D40:D46)</f>
        <v>1300092</v>
      </c>
      <c r="E39" s="156">
        <f>SUM(E40:E46)</f>
        <v>1300082</v>
      </c>
      <c r="F39" s="156">
        <f>SUM(F40:F46)</f>
        <v>-10</v>
      </c>
      <c r="G39" s="157"/>
    </row>
    <row r="40" spans="1:9" ht="24" x14ac:dyDescent="0.2">
      <c r="A40" s="414" t="s">
        <v>457</v>
      </c>
      <c r="B40" s="415"/>
      <c r="C40" s="146" t="s">
        <v>458</v>
      </c>
      <c r="D40" s="147">
        <v>456117</v>
      </c>
      <c r="E40" s="147">
        <v>461589</v>
      </c>
      <c r="F40" s="147">
        <f t="shared" ref="F40:F46" si="0">+E40-D40</f>
        <v>5472</v>
      </c>
      <c r="G40" s="149" t="s">
        <v>545</v>
      </c>
    </row>
    <row r="41" spans="1:9" x14ac:dyDescent="0.2">
      <c r="A41" s="404" t="s">
        <v>459</v>
      </c>
      <c r="B41" s="405"/>
      <c r="C41" s="158" t="s">
        <v>460</v>
      </c>
      <c r="D41" s="147">
        <v>421705</v>
      </c>
      <c r="E41" s="147">
        <v>421705</v>
      </c>
      <c r="F41" s="147">
        <f t="shared" si="0"/>
        <v>0</v>
      </c>
      <c r="G41" s="149"/>
    </row>
    <row r="42" spans="1:9" x14ac:dyDescent="0.2">
      <c r="A42" s="404" t="s">
        <v>461</v>
      </c>
      <c r="B42" s="405"/>
      <c r="C42" s="158" t="s">
        <v>462</v>
      </c>
      <c r="D42" s="147">
        <v>287071</v>
      </c>
      <c r="E42" s="147">
        <v>287071</v>
      </c>
      <c r="F42" s="147">
        <f t="shared" si="0"/>
        <v>0</v>
      </c>
      <c r="G42" s="149"/>
    </row>
    <row r="43" spans="1:9" ht="24" x14ac:dyDescent="0.2">
      <c r="A43" s="404" t="s">
        <v>463</v>
      </c>
      <c r="B43" s="405"/>
      <c r="C43" s="158" t="s">
        <v>464</v>
      </c>
      <c r="D43" s="147">
        <v>128647</v>
      </c>
      <c r="E43" s="147">
        <v>123175</v>
      </c>
      <c r="F43" s="147">
        <f t="shared" si="0"/>
        <v>-5472</v>
      </c>
      <c r="G43" s="149" t="s">
        <v>545</v>
      </c>
    </row>
    <row r="44" spans="1:9" x14ac:dyDescent="0.2">
      <c r="A44" s="404" t="s">
        <v>465</v>
      </c>
      <c r="B44" s="405"/>
      <c r="C44" s="158" t="s">
        <v>466</v>
      </c>
      <c r="D44" s="147">
        <v>46</v>
      </c>
      <c r="E44" s="147">
        <v>46</v>
      </c>
      <c r="F44" s="147">
        <f t="shared" si="0"/>
        <v>0</v>
      </c>
      <c r="G44" s="149"/>
    </row>
    <row r="45" spans="1:9" x14ac:dyDescent="0.2">
      <c r="A45" s="404" t="s">
        <v>467</v>
      </c>
      <c r="B45" s="405"/>
      <c r="C45" s="158" t="s">
        <v>468</v>
      </c>
      <c r="D45" s="147">
        <v>0</v>
      </c>
      <c r="E45" s="147">
        <v>0</v>
      </c>
      <c r="F45" s="147">
        <f t="shared" si="0"/>
        <v>0</v>
      </c>
      <c r="G45" s="148"/>
    </row>
    <row r="46" spans="1:9" ht="60" x14ac:dyDescent="0.2">
      <c r="A46" s="404" t="s">
        <v>469</v>
      </c>
      <c r="B46" s="405"/>
      <c r="C46" s="158" t="s">
        <v>470</v>
      </c>
      <c r="D46" s="147">
        <v>6506</v>
      </c>
      <c r="E46" s="147">
        <v>6496</v>
      </c>
      <c r="F46" s="147">
        <f t="shared" si="0"/>
        <v>-10</v>
      </c>
      <c r="G46" s="149" t="s">
        <v>551</v>
      </c>
    </row>
    <row r="47" spans="1:9" x14ac:dyDescent="0.2">
      <c r="A47" s="150"/>
      <c r="C47" s="151"/>
      <c r="D47" s="152"/>
      <c r="E47" s="152"/>
      <c r="F47" s="153"/>
      <c r="G47" s="154"/>
    </row>
    <row r="48" spans="1:9" ht="120" x14ac:dyDescent="0.2">
      <c r="A48" s="159" t="s">
        <v>471</v>
      </c>
      <c r="B48" s="160"/>
      <c r="C48" s="155" t="s">
        <v>472</v>
      </c>
      <c r="D48" s="156">
        <v>32730</v>
      </c>
      <c r="E48" s="156">
        <v>23910</v>
      </c>
      <c r="F48" s="156">
        <f>+E48-D48</f>
        <v>-8820</v>
      </c>
      <c r="G48" s="161" t="s">
        <v>546</v>
      </c>
    </row>
    <row r="49" spans="1:7" x14ac:dyDescent="0.2">
      <c r="A49" s="150"/>
      <c r="C49" s="151"/>
      <c r="D49" s="152"/>
      <c r="E49" s="152"/>
      <c r="F49" s="153"/>
      <c r="G49" s="154"/>
    </row>
    <row r="50" spans="1:7" ht="72" x14ac:dyDescent="0.2">
      <c r="A50" s="408" t="s">
        <v>473</v>
      </c>
      <c r="B50" s="409"/>
      <c r="C50" s="155" t="s">
        <v>474</v>
      </c>
      <c r="D50" s="156">
        <v>63406</v>
      </c>
      <c r="E50" s="156">
        <v>54586</v>
      </c>
      <c r="F50" s="156">
        <f>+E50-D50</f>
        <v>-8820</v>
      </c>
      <c r="G50" s="161" t="s">
        <v>547</v>
      </c>
    </row>
    <row r="51" spans="1:7" x14ac:dyDescent="0.2">
      <c r="A51" s="150"/>
      <c r="C51" s="151"/>
      <c r="D51" s="152"/>
      <c r="E51" s="152"/>
      <c r="F51" s="153"/>
      <c r="G51" s="154"/>
    </row>
    <row r="52" spans="1:7" ht="24" x14ac:dyDescent="0.2">
      <c r="A52" s="408" t="s">
        <v>475</v>
      </c>
      <c r="B52" s="409"/>
      <c r="C52" s="155" t="s">
        <v>476</v>
      </c>
      <c r="D52" s="156">
        <f>+D35+D48</f>
        <v>1809858</v>
      </c>
      <c r="E52" s="156">
        <f>+E35+E48</f>
        <v>1801028</v>
      </c>
      <c r="F52" s="156">
        <f>+E52-D52</f>
        <v>-8830</v>
      </c>
      <c r="G52" s="161" t="s">
        <v>548</v>
      </c>
    </row>
    <row r="53" spans="1:7" x14ac:dyDescent="0.2">
      <c r="A53" s="162"/>
      <c r="C53" s="151"/>
      <c r="D53" s="163"/>
      <c r="E53" s="163"/>
      <c r="F53" s="164"/>
      <c r="G53" s="165"/>
    </row>
    <row r="54" spans="1:7" ht="24" x14ac:dyDescent="0.2">
      <c r="A54" s="408" t="s">
        <v>477</v>
      </c>
      <c r="B54" s="409"/>
      <c r="C54" s="155" t="s">
        <v>478</v>
      </c>
      <c r="D54" s="156">
        <f>+D39+D50</f>
        <v>1363498</v>
      </c>
      <c r="E54" s="156">
        <f>+E39+E50</f>
        <v>1354668</v>
      </c>
      <c r="F54" s="156">
        <f>+E54-D54</f>
        <v>-8830</v>
      </c>
      <c r="G54" s="161" t="s">
        <v>548</v>
      </c>
    </row>
    <row r="55" spans="1:7" x14ac:dyDescent="0.2">
      <c r="A55" s="150"/>
      <c r="C55" s="151"/>
      <c r="D55" s="152"/>
      <c r="E55" s="152"/>
      <c r="F55" s="153"/>
      <c r="G55" s="154"/>
    </row>
    <row r="56" spans="1:7" x14ac:dyDescent="0.2">
      <c r="A56" s="408" t="s">
        <v>479</v>
      </c>
      <c r="B56" s="409"/>
      <c r="C56" s="155" t="s">
        <v>480</v>
      </c>
      <c r="D56" s="156">
        <f>+D52-D54</f>
        <v>446360</v>
      </c>
      <c r="E56" s="156">
        <f>+E52-E54</f>
        <v>446360</v>
      </c>
      <c r="F56" s="156">
        <f>+E56-D56</f>
        <v>0</v>
      </c>
      <c r="G56" s="157"/>
    </row>
    <row r="57" spans="1:7" x14ac:dyDescent="0.2">
      <c r="A57" s="150"/>
      <c r="C57" s="151"/>
      <c r="D57" s="152"/>
      <c r="E57" s="152"/>
      <c r="F57" s="153"/>
      <c r="G57" s="154"/>
    </row>
    <row r="58" spans="1:7" x14ac:dyDescent="0.2">
      <c r="A58" s="408" t="s">
        <v>481</v>
      </c>
      <c r="B58" s="409"/>
      <c r="C58" s="155" t="s">
        <v>482</v>
      </c>
      <c r="D58" s="156">
        <v>0</v>
      </c>
      <c r="E58" s="156">
        <v>0</v>
      </c>
      <c r="F58" s="156">
        <f>+E58-D58</f>
        <v>0</v>
      </c>
      <c r="G58" s="157"/>
    </row>
    <row r="59" spans="1:7" x14ac:dyDescent="0.2">
      <c r="A59" s="150"/>
      <c r="C59" s="151"/>
      <c r="D59" s="152"/>
      <c r="E59" s="152"/>
      <c r="F59" s="153"/>
      <c r="G59" s="154"/>
    </row>
    <row r="60" spans="1:7" ht="13.5" thickBot="1" x14ac:dyDescent="0.25">
      <c r="A60" s="406" t="s">
        <v>483</v>
      </c>
      <c r="B60" s="407"/>
      <c r="C60" s="166" t="s">
        <v>484</v>
      </c>
      <c r="D60" s="167">
        <f>+D56-D58</f>
        <v>446360</v>
      </c>
      <c r="E60" s="167">
        <f>+E56-E58</f>
        <v>446360</v>
      </c>
      <c r="F60" s="167">
        <f>+E60-D60</f>
        <v>0</v>
      </c>
      <c r="G60" s="168"/>
    </row>
    <row r="62" spans="1:7" ht="15.75" x14ac:dyDescent="0.25">
      <c r="A62" s="175" t="s">
        <v>560</v>
      </c>
      <c r="B62" s="135"/>
      <c r="C62" s="135"/>
      <c r="D62" s="135"/>
      <c r="E62" s="135"/>
      <c r="F62" s="135"/>
      <c r="G62" s="135"/>
    </row>
    <row r="63" spans="1:7" x14ac:dyDescent="0.2">
      <c r="A63" s="176"/>
      <c r="B63" s="135"/>
      <c r="C63" s="135"/>
      <c r="D63" s="135"/>
      <c r="E63" s="135"/>
      <c r="F63" s="135"/>
      <c r="G63" s="135"/>
    </row>
    <row r="64" spans="1:7" x14ac:dyDescent="0.2">
      <c r="A64" s="177" t="s">
        <v>488</v>
      </c>
      <c r="B64" s="135"/>
      <c r="C64" s="135"/>
      <c r="D64" s="135"/>
      <c r="E64" s="135"/>
      <c r="F64" s="135"/>
      <c r="G64" s="135"/>
    </row>
    <row r="65" spans="1:7" ht="15" x14ac:dyDescent="0.2">
      <c r="A65" s="178"/>
      <c r="B65" s="135"/>
      <c r="C65" s="135"/>
      <c r="D65" s="135"/>
      <c r="E65" s="135"/>
      <c r="F65" s="135"/>
      <c r="G65" s="135"/>
    </row>
    <row r="66" spans="1:7" ht="24.75" customHeight="1" x14ac:dyDescent="0.2">
      <c r="A66" s="422" t="s">
        <v>489</v>
      </c>
      <c r="B66" s="422"/>
      <c r="C66" s="422"/>
      <c r="D66" s="422"/>
      <c r="E66" s="422"/>
      <c r="F66" s="422"/>
      <c r="G66" s="422"/>
    </row>
    <row r="67" spans="1:7" ht="15" customHeight="1" x14ac:dyDescent="0.2">
      <c r="A67" s="423" t="s">
        <v>565</v>
      </c>
      <c r="B67" s="423"/>
      <c r="C67" s="423"/>
      <c r="D67" s="423"/>
      <c r="E67" s="423"/>
      <c r="F67" s="423"/>
      <c r="G67" s="423"/>
    </row>
    <row r="68" spans="1:7" ht="15.95" customHeight="1" x14ac:dyDescent="0.2">
      <c r="A68" s="423" t="s">
        <v>552</v>
      </c>
      <c r="B68" s="423"/>
      <c r="C68" s="423"/>
      <c r="D68" s="423"/>
      <c r="E68" s="423"/>
      <c r="F68" s="423"/>
      <c r="G68" s="423"/>
    </row>
    <row r="69" spans="1:7" x14ac:dyDescent="0.2">
      <c r="A69" s="135"/>
      <c r="B69" s="135"/>
      <c r="C69" s="135"/>
      <c r="D69" s="135"/>
      <c r="E69" s="135"/>
      <c r="F69" s="135"/>
      <c r="G69" s="135"/>
    </row>
    <row r="70" spans="1:7" x14ac:dyDescent="0.2">
      <c r="A70" s="177" t="s">
        <v>490</v>
      </c>
      <c r="B70" s="135"/>
      <c r="C70" s="135"/>
      <c r="D70" s="135"/>
      <c r="E70" s="135"/>
      <c r="F70" s="135"/>
      <c r="G70" s="135"/>
    </row>
    <row r="71" spans="1:7" x14ac:dyDescent="0.2">
      <c r="A71" s="180" t="s">
        <v>491</v>
      </c>
      <c r="B71" s="135"/>
      <c r="C71" s="135"/>
      <c r="D71" s="135"/>
      <c r="E71" s="135"/>
      <c r="F71" s="135"/>
      <c r="G71" s="135"/>
    </row>
    <row r="72" spans="1:7" ht="38.25" customHeight="1" x14ac:dyDescent="0.2">
      <c r="A72" s="422" t="s">
        <v>559</v>
      </c>
      <c r="B72" s="422"/>
      <c r="C72" s="422"/>
      <c r="D72" s="422"/>
      <c r="E72" s="422"/>
      <c r="F72" s="422"/>
      <c r="G72" s="422"/>
    </row>
    <row r="73" spans="1:7" x14ac:dyDescent="0.2">
      <c r="A73" s="179"/>
      <c r="B73" s="135"/>
      <c r="C73" s="135"/>
      <c r="D73" s="135"/>
      <c r="E73" s="135"/>
      <c r="F73" s="135"/>
      <c r="G73" s="135"/>
    </row>
    <row r="74" spans="1:7" x14ac:dyDescent="0.2">
      <c r="A74" s="180" t="s">
        <v>537</v>
      </c>
      <c r="B74" s="135"/>
      <c r="C74" s="135"/>
      <c r="D74" s="135"/>
      <c r="E74" s="135"/>
      <c r="F74" s="135"/>
      <c r="G74" s="135"/>
    </row>
    <row r="75" spans="1:7" x14ac:dyDescent="0.2">
      <c r="A75" s="422" t="s">
        <v>553</v>
      </c>
      <c r="B75" s="422"/>
      <c r="C75" s="422"/>
      <c r="D75" s="422"/>
      <c r="E75" s="422"/>
      <c r="F75" s="422"/>
      <c r="G75" s="422"/>
    </row>
    <row r="76" spans="1:7" x14ac:dyDescent="0.2">
      <c r="A76" s="179"/>
      <c r="B76" s="135"/>
      <c r="C76" s="135"/>
      <c r="D76" s="135"/>
      <c r="E76" s="135"/>
      <c r="F76" s="135"/>
      <c r="G76" s="135"/>
    </row>
    <row r="77" spans="1:7" x14ac:dyDescent="0.2">
      <c r="A77" s="180" t="s">
        <v>538</v>
      </c>
      <c r="B77" s="135"/>
      <c r="C77" s="135"/>
      <c r="D77" s="135"/>
      <c r="E77" s="135"/>
      <c r="F77" s="135"/>
      <c r="G77" s="135"/>
    </row>
    <row r="78" spans="1:7" ht="35.25" customHeight="1" x14ac:dyDescent="0.2">
      <c r="A78" s="422" t="s">
        <v>566</v>
      </c>
      <c r="B78" s="422"/>
      <c r="C78" s="422"/>
      <c r="D78" s="422"/>
      <c r="E78" s="422"/>
      <c r="F78" s="422"/>
      <c r="G78" s="422"/>
    </row>
    <row r="79" spans="1:7" x14ac:dyDescent="0.2">
      <c r="A79" s="179"/>
      <c r="B79" s="135"/>
      <c r="C79" s="135"/>
      <c r="D79" s="135"/>
      <c r="E79" s="135"/>
      <c r="F79" s="135"/>
      <c r="G79" s="135"/>
    </row>
    <row r="80" spans="1:7" x14ac:dyDescent="0.2">
      <c r="A80" s="180" t="s">
        <v>539</v>
      </c>
      <c r="B80" s="135"/>
      <c r="C80" s="135"/>
      <c r="D80" s="135"/>
      <c r="E80" s="135"/>
      <c r="F80" s="135"/>
      <c r="G80" s="135"/>
    </row>
    <row r="81" spans="1:7" ht="26.25" customHeight="1" x14ac:dyDescent="0.2">
      <c r="A81" s="422" t="s">
        <v>561</v>
      </c>
      <c r="B81" s="422"/>
      <c r="C81" s="422"/>
      <c r="D81" s="422"/>
      <c r="E81" s="422"/>
      <c r="F81" s="422"/>
      <c r="G81" s="422"/>
    </row>
    <row r="82" spans="1:7" ht="50.25" customHeight="1" x14ac:dyDescent="0.2">
      <c r="A82" s="422" t="s">
        <v>562</v>
      </c>
      <c r="B82" s="422"/>
      <c r="C82" s="422"/>
      <c r="D82" s="422"/>
      <c r="E82" s="422"/>
      <c r="F82" s="422"/>
      <c r="G82" s="422"/>
    </row>
    <row r="83" spans="1:7" ht="25.5" customHeight="1" x14ac:dyDescent="0.2">
      <c r="A83" s="422" t="s">
        <v>563</v>
      </c>
      <c r="B83" s="422"/>
      <c r="C83" s="422"/>
      <c r="D83" s="422"/>
      <c r="E83" s="422"/>
      <c r="F83" s="422"/>
      <c r="G83" s="422"/>
    </row>
    <row r="84" spans="1:7" ht="30.75" customHeight="1" x14ac:dyDescent="0.2">
      <c r="A84" s="422" t="s">
        <v>554</v>
      </c>
      <c r="B84" s="422"/>
      <c r="C84" s="422"/>
      <c r="D84" s="422"/>
      <c r="E84" s="422"/>
      <c r="F84" s="422"/>
      <c r="G84" s="422"/>
    </row>
    <row r="85" spans="1:7" x14ac:dyDescent="0.2">
      <c r="A85" s="422" t="s">
        <v>492</v>
      </c>
      <c r="B85" s="422"/>
      <c r="C85" s="422"/>
      <c r="D85" s="422"/>
      <c r="E85" s="422"/>
      <c r="F85" s="422"/>
      <c r="G85" s="422"/>
    </row>
    <row r="86" spans="1:7" x14ac:dyDescent="0.2">
      <c r="A86" s="135"/>
      <c r="B86" s="135"/>
      <c r="C86" s="135"/>
      <c r="D86" s="135"/>
      <c r="E86" s="135"/>
      <c r="F86" s="135"/>
      <c r="G86" s="135"/>
    </row>
    <row r="87" spans="1:7" x14ac:dyDescent="0.2">
      <c r="A87" s="424" t="s">
        <v>493</v>
      </c>
      <c r="B87" s="424"/>
      <c r="C87" s="424"/>
      <c r="D87" s="424"/>
      <c r="E87" s="424"/>
      <c r="F87" s="424"/>
      <c r="G87" s="424"/>
    </row>
    <row r="88" spans="1:7" x14ac:dyDescent="0.2">
      <c r="A88" s="179"/>
      <c r="B88" s="135"/>
      <c r="C88" s="135"/>
      <c r="D88" s="135"/>
      <c r="E88" s="135"/>
      <c r="F88" s="135"/>
      <c r="G88" s="135"/>
    </row>
    <row r="89" spans="1:7" ht="29.25" customHeight="1" x14ac:dyDescent="0.2">
      <c r="A89" s="422" t="s">
        <v>564</v>
      </c>
      <c r="B89" s="422"/>
      <c r="C89" s="422"/>
      <c r="D89" s="422"/>
      <c r="E89" s="422"/>
      <c r="F89" s="422"/>
      <c r="G89" s="422"/>
    </row>
    <row r="90" spans="1:7" x14ac:dyDescent="0.2">
      <c r="A90" s="181"/>
      <c r="B90" s="135"/>
      <c r="C90" s="135"/>
      <c r="D90" s="135"/>
      <c r="E90" s="135"/>
      <c r="F90" s="135"/>
      <c r="G90" s="135"/>
    </row>
    <row r="91" spans="1:7" x14ac:dyDescent="0.2">
      <c r="A91" s="177" t="s">
        <v>494</v>
      </c>
      <c r="B91" s="135"/>
      <c r="C91" s="135"/>
      <c r="D91" s="135"/>
      <c r="E91" s="135"/>
      <c r="F91" s="135"/>
      <c r="G91" s="135"/>
    </row>
    <row r="92" spans="1:7" x14ac:dyDescent="0.2">
      <c r="A92" s="135"/>
      <c r="B92" s="135"/>
      <c r="C92" s="135"/>
      <c r="D92" s="135"/>
      <c r="E92" s="135"/>
      <c r="F92" s="135"/>
      <c r="G92" s="135"/>
    </row>
    <row r="93" spans="1:7" ht="34.5" customHeight="1" x14ac:dyDescent="0.2">
      <c r="A93" s="422" t="s">
        <v>495</v>
      </c>
      <c r="B93" s="422"/>
      <c r="C93" s="422"/>
      <c r="D93" s="422"/>
      <c r="E93" s="422"/>
      <c r="F93" s="422"/>
      <c r="G93" s="422"/>
    </row>
    <row r="94" spans="1:7" ht="24.75" customHeight="1" x14ac:dyDescent="0.2">
      <c r="A94" s="422" t="s">
        <v>496</v>
      </c>
      <c r="B94" s="422"/>
      <c r="C94" s="422"/>
      <c r="D94" s="422"/>
      <c r="E94" s="422"/>
      <c r="F94" s="422"/>
      <c r="G94" s="422"/>
    </row>
    <row r="95" spans="1:7" ht="24.75" customHeight="1" x14ac:dyDescent="0.2">
      <c r="A95" s="422" t="s">
        <v>497</v>
      </c>
      <c r="B95" s="422"/>
      <c r="C95" s="422"/>
      <c r="D95" s="422"/>
      <c r="E95" s="422"/>
      <c r="F95" s="422"/>
      <c r="G95" s="422"/>
    </row>
    <row r="96" spans="1:7" x14ac:dyDescent="0.2">
      <c r="A96" s="182"/>
      <c r="B96" s="182"/>
      <c r="C96" s="182"/>
      <c r="D96" s="182"/>
      <c r="E96" s="182"/>
      <c r="F96" s="182"/>
      <c r="G96" s="182"/>
    </row>
    <row r="97" spans="1:7" x14ac:dyDescent="0.2">
      <c r="A97" s="183" t="s">
        <v>498</v>
      </c>
      <c r="B97" s="182"/>
      <c r="C97" s="182"/>
      <c r="D97" s="182"/>
      <c r="E97" s="182"/>
      <c r="F97" s="182"/>
      <c r="G97" s="182"/>
    </row>
    <row r="98" spans="1:7" ht="27.2" customHeight="1" x14ac:dyDescent="0.2">
      <c r="A98" s="422" t="s">
        <v>499</v>
      </c>
      <c r="B98" s="422"/>
      <c r="C98" s="422"/>
      <c r="D98" s="422"/>
      <c r="E98" s="422"/>
      <c r="F98" s="422"/>
      <c r="G98" s="422"/>
    </row>
    <row r="99" spans="1:7" x14ac:dyDescent="0.2">
      <c r="A99" s="425" t="s">
        <v>500</v>
      </c>
      <c r="B99" s="425"/>
      <c r="C99" s="425"/>
      <c r="D99" s="425"/>
      <c r="E99" s="425"/>
      <c r="F99" s="425"/>
      <c r="G99" s="425"/>
    </row>
    <row r="100" spans="1:7" x14ac:dyDescent="0.2">
      <c r="A100" s="425" t="s">
        <v>501</v>
      </c>
      <c r="B100" s="425"/>
      <c r="C100" s="425"/>
      <c r="D100" s="425"/>
      <c r="E100" s="425"/>
      <c r="F100" s="425"/>
      <c r="G100" s="425"/>
    </row>
    <row r="101" spans="1:7" x14ac:dyDescent="0.2">
      <c r="A101" s="425" t="s">
        <v>502</v>
      </c>
      <c r="B101" s="425"/>
      <c r="C101" s="425"/>
      <c r="D101" s="425"/>
      <c r="E101" s="425"/>
      <c r="F101" s="425"/>
      <c r="G101" s="425"/>
    </row>
    <row r="102" spans="1:7" x14ac:dyDescent="0.2">
      <c r="A102" s="182"/>
      <c r="B102" s="182"/>
      <c r="C102" s="182"/>
      <c r="D102" s="182"/>
      <c r="E102" s="182"/>
      <c r="F102" s="182"/>
      <c r="G102" s="182"/>
    </row>
    <row r="103" spans="1:7" x14ac:dyDescent="0.2">
      <c r="A103" s="426" t="s">
        <v>503</v>
      </c>
      <c r="B103" s="426"/>
      <c r="C103" s="426"/>
      <c r="D103" s="426"/>
      <c r="E103" s="426"/>
      <c r="F103" s="426"/>
      <c r="G103" s="426"/>
    </row>
    <row r="104" spans="1:7" x14ac:dyDescent="0.2">
      <c r="A104" s="135"/>
      <c r="B104" s="135"/>
      <c r="C104" s="135"/>
      <c r="D104" s="135"/>
      <c r="E104" s="135"/>
      <c r="F104" s="135"/>
      <c r="G104" s="135"/>
    </row>
    <row r="105" spans="1:7" ht="13.5" thickBot="1" x14ac:dyDescent="0.25">
      <c r="A105" s="184" t="s">
        <v>446</v>
      </c>
      <c r="B105" s="427"/>
      <c r="C105" s="427"/>
      <c r="D105" s="427"/>
      <c r="E105" s="427"/>
      <c r="F105" s="135"/>
      <c r="G105" s="135"/>
    </row>
    <row r="106" spans="1:7" ht="13.5" thickBot="1" x14ac:dyDescent="0.25">
      <c r="A106" s="185" t="s">
        <v>504</v>
      </c>
      <c r="B106" s="186" t="s">
        <v>505</v>
      </c>
      <c r="C106" s="186" t="s">
        <v>506</v>
      </c>
      <c r="D106" s="186" t="s">
        <v>507</v>
      </c>
      <c r="E106" s="186" t="s">
        <v>508</v>
      </c>
      <c r="F106" s="135"/>
      <c r="G106" s="135"/>
    </row>
    <row r="107" spans="1:7" x14ac:dyDescent="0.2">
      <c r="A107" s="184"/>
      <c r="B107" s="187"/>
      <c r="C107" s="187"/>
      <c r="D107" s="187"/>
      <c r="E107" s="187"/>
      <c r="F107" s="135"/>
      <c r="G107" s="135"/>
    </row>
    <row r="108" spans="1:7" x14ac:dyDescent="0.2">
      <c r="A108" s="188" t="s">
        <v>509</v>
      </c>
      <c r="B108" s="189"/>
      <c r="C108" s="189"/>
      <c r="D108" s="189"/>
      <c r="E108" s="189"/>
      <c r="F108" s="135"/>
      <c r="G108" s="135"/>
    </row>
    <row r="109" spans="1:7" x14ac:dyDescent="0.2">
      <c r="A109" s="184" t="s">
        <v>510</v>
      </c>
      <c r="B109" s="190"/>
      <c r="C109" s="190"/>
      <c r="D109" s="190"/>
      <c r="E109" s="190"/>
      <c r="F109" s="135"/>
      <c r="G109" s="135"/>
    </row>
    <row r="110" spans="1:7" x14ac:dyDescent="0.2">
      <c r="A110" s="187" t="s">
        <v>511</v>
      </c>
      <c r="B110" s="191">
        <v>335</v>
      </c>
      <c r="C110" s="191" t="s">
        <v>512</v>
      </c>
      <c r="D110" s="191" t="s">
        <v>512</v>
      </c>
      <c r="E110" s="191">
        <v>335</v>
      </c>
      <c r="F110" s="135"/>
      <c r="G110" s="135"/>
    </row>
    <row r="111" spans="1:7" ht="13.5" thickBot="1" x14ac:dyDescent="0.25">
      <c r="A111" s="187" t="s">
        <v>513</v>
      </c>
      <c r="B111" s="191" t="s">
        <v>512</v>
      </c>
      <c r="C111" s="191">
        <v>140</v>
      </c>
      <c r="D111" s="191" t="s">
        <v>512</v>
      </c>
      <c r="E111" s="191">
        <v>140</v>
      </c>
      <c r="F111" s="135"/>
      <c r="G111" s="135"/>
    </row>
    <row r="112" spans="1:7" ht="13.5" thickBot="1" x14ac:dyDescent="0.25">
      <c r="A112" s="184" t="s">
        <v>514</v>
      </c>
      <c r="B112" s="186">
        <v>335</v>
      </c>
      <c r="C112" s="186">
        <v>140</v>
      </c>
      <c r="D112" s="186" t="s">
        <v>512</v>
      </c>
      <c r="E112" s="186">
        <v>475</v>
      </c>
      <c r="F112" s="135"/>
      <c r="G112" s="135"/>
    </row>
    <row r="113" spans="1:7" x14ac:dyDescent="0.2">
      <c r="A113" s="184" t="s">
        <v>515</v>
      </c>
      <c r="B113" s="191"/>
      <c r="C113" s="191"/>
      <c r="D113" s="191"/>
      <c r="E113" s="191"/>
      <c r="F113" s="135"/>
      <c r="G113" s="135"/>
    </row>
    <row r="114" spans="1:7" ht="13.5" thickBot="1" x14ac:dyDescent="0.25">
      <c r="A114" s="187" t="s">
        <v>513</v>
      </c>
      <c r="B114" s="192" t="s">
        <v>512</v>
      </c>
      <c r="C114" s="193">
        <v>17048</v>
      </c>
      <c r="D114" s="192" t="s">
        <v>512</v>
      </c>
      <c r="E114" s="193">
        <v>17048</v>
      </c>
      <c r="F114" s="135"/>
      <c r="G114" s="135"/>
    </row>
    <row r="115" spans="1:7" ht="13.5" thickBot="1" x14ac:dyDescent="0.25">
      <c r="A115" s="184" t="s">
        <v>516</v>
      </c>
      <c r="B115" s="186" t="s">
        <v>512</v>
      </c>
      <c r="C115" s="194">
        <v>17048</v>
      </c>
      <c r="D115" s="194" t="s">
        <v>512</v>
      </c>
      <c r="E115" s="194">
        <v>17048</v>
      </c>
      <c r="F115" s="135"/>
      <c r="G115" s="135"/>
    </row>
    <row r="116" spans="1:7" x14ac:dyDescent="0.2">
      <c r="A116" s="184"/>
      <c r="B116" s="187"/>
      <c r="C116" s="187"/>
      <c r="D116" s="187"/>
      <c r="E116" s="187"/>
      <c r="F116" s="135"/>
      <c r="G116" s="135"/>
    </row>
    <row r="117" spans="1:7" x14ac:dyDescent="0.2">
      <c r="A117" s="188" t="s">
        <v>555</v>
      </c>
      <c r="B117" s="189"/>
      <c r="C117" s="189"/>
      <c r="D117" s="189"/>
      <c r="E117" s="189"/>
      <c r="F117" s="135"/>
      <c r="G117" s="135"/>
    </row>
    <row r="118" spans="1:7" x14ac:dyDescent="0.2">
      <c r="A118" s="188" t="s">
        <v>510</v>
      </c>
      <c r="B118" s="189"/>
      <c r="C118" s="189"/>
      <c r="D118" s="189"/>
      <c r="E118" s="189"/>
      <c r="F118" s="135"/>
      <c r="G118" s="135"/>
    </row>
    <row r="119" spans="1:7" ht="13.5" thickBot="1" x14ac:dyDescent="0.25">
      <c r="A119" s="187" t="s">
        <v>511</v>
      </c>
      <c r="B119" s="191">
        <v>280</v>
      </c>
      <c r="C119" s="191" t="s">
        <v>512</v>
      </c>
      <c r="D119" s="191" t="s">
        <v>512</v>
      </c>
      <c r="E119" s="191">
        <v>280</v>
      </c>
      <c r="F119" s="135"/>
      <c r="G119" s="135"/>
    </row>
    <row r="120" spans="1:7" ht="13.5" thickBot="1" x14ac:dyDescent="0.25">
      <c r="A120" s="184" t="s">
        <v>514</v>
      </c>
      <c r="B120" s="186">
        <v>280</v>
      </c>
      <c r="C120" s="186" t="s">
        <v>512</v>
      </c>
      <c r="D120" s="186" t="s">
        <v>512</v>
      </c>
      <c r="E120" s="186">
        <v>280</v>
      </c>
      <c r="F120" s="135"/>
      <c r="G120" s="135"/>
    </row>
    <row r="121" spans="1:7" x14ac:dyDescent="0.2">
      <c r="A121" s="184" t="s">
        <v>515</v>
      </c>
      <c r="B121" s="191"/>
      <c r="C121" s="191"/>
      <c r="D121" s="191"/>
      <c r="E121" s="191"/>
      <c r="F121" s="135"/>
      <c r="G121" s="135"/>
    </row>
    <row r="122" spans="1:7" ht="13.5" thickBot="1" x14ac:dyDescent="0.25">
      <c r="A122" s="187" t="s">
        <v>513</v>
      </c>
      <c r="B122" s="192" t="s">
        <v>512</v>
      </c>
      <c r="C122" s="193">
        <v>18068</v>
      </c>
      <c r="D122" s="192" t="s">
        <v>512</v>
      </c>
      <c r="E122" s="193">
        <v>18068</v>
      </c>
      <c r="F122" s="135"/>
      <c r="G122" s="135"/>
    </row>
    <row r="123" spans="1:7" ht="13.5" thickBot="1" x14ac:dyDescent="0.25">
      <c r="A123" s="184" t="s">
        <v>516</v>
      </c>
      <c r="B123" s="186" t="s">
        <v>512</v>
      </c>
      <c r="C123" s="194">
        <v>18068</v>
      </c>
      <c r="D123" s="194" t="s">
        <v>512</v>
      </c>
      <c r="E123" s="194">
        <v>18068</v>
      </c>
      <c r="F123" s="135"/>
      <c r="G123" s="135"/>
    </row>
    <row r="124" spans="1:7" x14ac:dyDescent="0.2">
      <c r="A124" s="135"/>
      <c r="B124" s="135"/>
      <c r="C124" s="135"/>
      <c r="D124" s="135"/>
      <c r="E124" s="135"/>
      <c r="F124" s="135"/>
      <c r="G124" s="135"/>
    </row>
    <row r="125" spans="1:7" x14ac:dyDescent="0.2">
      <c r="A125" s="177" t="s">
        <v>517</v>
      </c>
      <c r="B125" s="135"/>
      <c r="C125" s="135"/>
      <c r="D125" s="135"/>
      <c r="E125" s="135"/>
      <c r="F125" s="135"/>
      <c r="G125" s="135"/>
    </row>
    <row r="126" spans="1:7" x14ac:dyDescent="0.2">
      <c r="A126" s="135"/>
      <c r="B126" s="135"/>
      <c r="C126" s="135"/>
      <c r="D126" s="135"/>
      <c r="E126" s="135"/>
      <c r="F126" s="135"/>
      <c r="G126" s="135"/>
    </row>
    <row r="127" spans="1:7" x14ac:dyDescent="0.2">
      <c r="A127" s="422" t="s">
        <v>536</v>
      </c>
      <c r="B127" s="422"/>
      <c r="C127" s="422"/>
      <c r="D127" s="422"/>
      <c r="E127" s="422"/>
      <c r="F127" s="422"/>
      <c r="G127" s="422"/>
    </row>
    <row r="128" spans="1:7" x14ac:dyDescent="0.2">
      <c r="A128" s="179"/>
      <c r="B128" s="135"/>
      <c r="C128" s="135"/>
      <c r="D128" s="135"/>
      <c r="E128" s="135"/>
      <c r="F128" s="135"/>
      <c r="G128" s="135"/>
    </row>
    <row r="129" spans="1:7" x14ac:dyDescent="0.2">
      <c r="A129" s="179" t="s">
        <v>518</v>
      </c>
      <c r="B129" s="135"/>
      <c r="C129" s="135"/>
      <c r="D129" s="135"/>
      <c r="E129" s="135"/>
      <c r="F129" s="135"/>
      <c r="G129" s="135"/>
    </row>
    <row r="130" spans="1:7" x14ac:dyDescent="0.2">
      <c r="A130" s="135"/>
      <c r="B130" s="135"/>
      <c r="C130" s="135"/>
      <c r="D130" s="135"/>
      <c r="E130" s="135"/>
      <c r="F130" s="135"/>
      <c r="G130" s="135"/>
    </row>
    <row r="131" spans="1:7" ht="13.5" thickBot="1" x14ac:dyDescent="0.25">
      <c r="A131" s="195"/>
      <c r="B131" s="196" t="s">
        <v>446</v>
      </c>
      <c r="C131" s="135"/>
      <c r="D131" s="135"/>
      <c r="E131" s="135"/>
      <c r="F131" s="135"/>
      <c r="G131" s="135"/>
    </row>
    <row r="132" spans="1:7" ht="23.25" thickBot="1" x14ac:dyDescent="0.25">
      <c r="A132" s="185" t="s">
        <v>504</v>
      </c>
      <c r="B132" s="197" t="s">
        <v>557</v>
      </c>
      <c r="C132" s="135"/>
      <c r="D132" s="135"/>
      <c r="E132" s="135"/>
      <c r="F132" s="135"/>
      <c r="G132" s="135"/>
    </row>
    <row r="133" spans="1:7" x14ac:dyDescent="0.2">
      <c r="A133" s="195" t="s">
        <v>519</v>
      </c>
      <c r="B133" s="198" t="s">
        <v>512</v>
      </c>
      <c r="C133" s="135"/>
      <c r="D133" s="135"/>
      <c r="E133" s="135"/>
      <c r="F133" s="135"/>
      <c r="G133" s="135"/>
    </row>
    <row r="134" spans="1:7" ht="13.5" thickBot="1" x14ac:dyDescent="0.25">
      <c r="A134" s="195" t="s">
        <v>520</v>
      </c>
      <c r="B134" s="209">
        <v>-60042.685959403701</v>
      </c>
      <c r="C134" s="135"/>
      <c r="D134" s="135"/>
      <c r="E134" s="135"/>
      <c r="F134" s="135"/>
      <c r="G134" s="135"/>
    </row>
    <row r="135" spans="1:7" ht="13.5" thickBot="1" x14ac:dyDescent="0.25">
      <c r="A135" s="200" t="s">
        <v>521</v>
      </c>
      <c r="B135" s="199">
        <v>-60042.685959403701</v>
      </c>
      <c r="C135" s="135"/>
      <c r="D135" s="135"/>
      <c r="E135" s="135"/>
      <c r="F135" s="135"/>
      <c r="G135" s="135"/>
    </row>
    <row r="136" spans="1:7" x14ac:dyDescent="0.2">
      <c r="A136" s="201"/>
      <c r="B136" s="201"/>
      <c r="C136" s="201"/>
      <c r="D136" s="135"/>
      <c r="E136" s="135"/>
      <c r="F136" s="135"/>
      <c r="G136" s="135"/>
    </row>
    <row r="137" spans="1:7" x14ac:dyDescent="0.2">
      <c r="A137" s="177" t="s">
        <v>522</v>
      </c>
      <c r="B137" s="135"/>
      <c r="C137" s="135"/>
      <c r="D137" s="135"/>
      <c r="E137" s="135"/>
      <c r="F137" s="135"/>
      <c r="G137" s="135"/>
    </row>
    <row r="138" spans="1:7" x14ac:dyDescent="0.2">
      <c r="A138" s="135"/>
      <c r="B138" s="135"/>
      <c r="C138" s="135"/>
      <c r="D138" s="135"/>
      <c r="E138" s="135"/>
      <c r="F138" s="135"/>
      <c r="G138" s="135"/>
    </row>
    <row r="139" spans="1:7" x14ac:dyDescent="0.2">
      <c r="A139" s="422" t="s">
        <v>556</v>
      </c>
      <c r="B139" s="422"/>
      <c r="C139" s="422"/>
      <c r="D139" s="422"/>
      <c r="E139" s="422"/>
      <c r="F139" s="422"/>
      <c r="G139" s="422"/>
    </row>
    <row r="140" spans="1:7" x14ac:dyDescent="0.2">
      <c r="A140" s="135"/>
      <c r="B140" s="135"/>
      <c r="C140" s="135"/>
      <c r="D140" s="135"/>
      <c r="E140" s="135"/>
      <c r="F140" s="135"/>
      <c r="G140" s="135"/>
    </row>
    <row r="141" spans="1:7" x14ac:dyDescent="0.2">
      <c r="A141" s="177" t="s">
        <v>523</v>
      </c>
      <c r="B141" s="135"/>
      <c r="C141" s="135"/>
      <c r="D141" s="135"/>
      <c r="E141" s="135"/>
      <c r="F141" s="135"/>
      <c r="G141" s="135"/>
    </row>
    <row r="142" spans="1:7" x14ac:dyDescent="0.2">
      <c r="A142" s="135"/>
      <c r="B142" s="135"/>
      <c r="C142" s="135"/>
      <c r="D142" s="135"/>
      <c r="E142" s="135"/>
      <c r="F142" s="135"/>
      <c r="G142" s="135"/>
    </row>
    <row r="143" spans="1:7" x14ac:dyDescent="0.2">
      <c r="A143" s="179" t="s">
        <v>524</v>
      </c>
      <c r="B143" s="135"/>
      <c r="C143" s="135"/>
      <c r="D143" s="135"/>
      <c r="E143" s="135"/>
      <c r="F143" s="135"/>
      <c r="G143" s="135"/>
    </row>
    <row r="144" spans="1:7" x14ac:dyDescent="0.2">
      <c r="A144" s="135"/>
      <c r="B144" s="135"/>
      <c r="C144" s="135"/>
      <c r="D144" s="135"/>
      <c r="E144" s="135"/>
      <c r="F144" s="135"/>
      <c r="G144" s="135"/>
    </row>
    <row r="145" spans="1:7" ht="13.5" thickBot="1" x14ac:dyDescent="0.25">
      <c r="A145" s="202" t="s">
        <v>446</v>
      </c>
      <c r="B145" s="203"/>
      <c r="C145" s="203"/>
      <c r="D145" s="135"/>
      <c r="E145" s="135"/>
      <c r="F145" s="135"/>
      <c r="G145" s="135"/>
    </row>
    <row r="146" spans="1:7" ht="23.25" thickBot="1" x14ac:dyDescent="0.25">
      <c r="A146" s="185" t="s">
        <v>504</v>
      </c>
      <c r="B146" s="186" t="s">
        <v>558</v>
      </c>
      <c r="C146" s="186" t="s">
        <v>557</v>
      </c>
      <c r="D146" s="135"/>
      <c r="E146" s="135"/>
      <c r="F146" s="135"/>
      <c r="G146" s="135"/>
    </row>
    <row r="147" spans="1:7" x14ac:dyDescent="0.2">
      <c r="A147" s="195"/>
      <c r="B147" s="189"/>
      <c r="C147" s="189"/>
      <c r="D147" s="135"/>
      <c r="E147" s="135"/>
      <c r="F147" s="135"/>
      <c r="G147" s="135"/>
    </row>
    <row r="148" spans="1:7" x14ac:dyDescent="0.2">
      <c r="A148" s="188" t="s">
        <v>525</v>
      </c>
      <c r="B148" s="189"/>
      <c r="C148" s="189"/>
      <c r="D148" s="135"/>
      <c r="E148" s="135"/>
      <c r="F148" s="135"/>
      <c r="G148" s="135"/>
    </row>
    <row r="149" spans="1:7" x14ac:dyDescent="0.2">
      <c r="A149" s="195" t="s">
        <v>526</v>
      </c>
      <c r="B149" s="204">
        <v>20185.560170000001</v>
      </c>
      <c r="C149" s="204">
        <v>6023.2849400000005</v>
      </c>
      <c r="D149" s="135"/>
      <c r="E149" s="135"/>
      <c r="F149" s="135"/>
      <c r="G149" s="135"/>
    </row>
    <row r="150" spans="1:7" x14ac:dyDescent="0.2">
      <c r="A150" s="195" t="s">
        <v>527</v>
      </c>
      <c r="B150" s="204">
        <v>3.7201399999999998</v>
      </c>
      <c r="C150" s="204">
        <v>0.57744000000000006</v>
      </c>
      <c r="D150" s="135"/>
      <c r="E150" s="135"/>
      <c r="F150" s="135"/>
      <c r="G150" s="135"/>
    </row>
    <row r="151" spans="1:7" ht="13.5" thickBot="1" x14ac:dyDescent="0.25">
      <c r="A151" s="195" t="s">
        <v>528</v>
      </c>
      <c r="B151" s="210" t="s">
        <v>512</v>
      </c>
      <c r="C151" s="210">
        <f>1648105.26/1000</f>
        <v>1648.10526</v>
      </c>
      <c r="D151" s="135"/>
      <c r="E151" s="135"/>
      <c r="F151" s="135"/>
      <c r="G151" s="135"/>
    </row>
    <row r="152" spans="1:7" x14ac:dyDescent="0.2">
      <c r="A152" s="195"/>
      <c r="B152" s="206">
        <v>20190.280310000002</v>
      </c>
      <c r="C152" s="206">
        <f>+C149+C150+C151</f>
        <v>7671.9676400000008</v>
      </c>
      <c r="D152" s="135"/>
      <c r="E152" s="135"/>
      <c r="F152" s="135"/>
      <c r="G152" s="135"/>
    </row>
    <row r="153" spans="1:7" x14ac:dyDescent="0.2">
      <c r="A153" s="188" t="s">
        <v>529</v>
      </c>
      <c r="B153" s="204"/>
      <c r="C153" s="204"/>
      <c r="D153" s="135"/>
      <c r="E153" s="135"/>
      <c r="F153" s="135"/>
      <c r="G153" s="135"/>
    </row>
    <row r="154" spans="1:7" x14ac:dyDescent="0.2">
      <c r="A154" s="195" t="s">
        <v>530</v>
      </c>
      <c r="B154" s="204">
        <v>6212.4485800000002</v>
      </c>
      <c r="C154" s="204">
        <v>895</v>
      </c>
      <c r="D154" s="135"/>
      <c r="E154" s="135"/>
      <c r="F154" s="135"/>
      <c r="G154" s="135"/>
    </row>
    <row r="155" spans="1:7" x14ac:dyDescent="0.2">
      <c r="A155" s="195" t="s">
        <v>527</v>
      </c>
      <c r="B155" s="204">
        <v>435.53500000000003</v>
      </c>
      <c r="C155" s="204">
        <v>104</v>
      </c>
      <c r="D155" s="135"/>
      <c r="E155" s="135"/>
      <c r="F155" s="135"/>
      <c r="G155" s="135"/>
    </row>
    <row r="156" spans="1:7" ht="13.5" thickBot="1" x14ac:dyDescent="0.25">
      <c r="A156" s="195" t="s">
        <v>528</v>
      </c>
      <c r="B156" s="210" t="s">
        <v>512</v>
      </c>
      <c r="C156" s="210">
        <f>15660.91/1000</f>
        <v>15.660909999999999</v>
      </c>
      <c r="D156" s="135"/>
      <c r="E156" s="135"/>
      <c r="F156" s="135"/>
      <c r="G156" s="135"/>
    </row>
    <row r="157" spans="1:7" x14ac:dyDescent="0.2">
      <c r="A157" s="195"/>
      <c r="B157" s="206">
        <v>6647.9835800000001</v>
      </c>
      <c r="C157" s="206">
        <f>+C154+C155+C156</f>
        <v>1014.6609099999999</v>
      </c>
      <c r="D157" s="135"/>
      <c r="E157" s="135"/>
      <c r="F157" s="135"/>
      <c r="G157" s="135"/>
    </row>
    <row r="158" spans="1:7" x14ac:dyDescent="0.2">
      <c r="A158" s="188" t="s">
        <v>531</v>
      </c>
      <c r="B158" s="204"/>
      <c r="C158" s="204"/>
      <c r="D158" s="135"/>
      <c r="E158" s="135"/>
      <c r="F158" s="135"/>
      <c r="G158" s="135"/>
    </row>
    <row r="159" spans="1:7" ht="13.5" thickBot="1" x14ac:dyDescent="0.25">
      <c r="A159" s="195" t="s">
        <v>530</v>
      </c>
      <c r="B159" s="210">
        <v>8703</v>
      </c>
      <c r="C159" s="210" t="s">
        <v>512</v>
      </c>
      <c r="D159" s="135"/>
      <c r="E159" s="135"/>
      <c r="F159" s="135"/>
      <c r="G159" s="135"/>
    </row>
    <row r="160" spans="1:7" x14ac:dyDescent="0.2">
      <c r="A160" s="195"/>
      <c r="B160" s="206">
        <v>8703</v>
      </c>
      <c r="C160" s="206" t="s">
        <v>512</v>
      </c>
      <c r="D160" s="135"/>
      <c r="E160" s="135"/>
      <c r="F160" s="135"/>
      <c r="G160" s="135"/>
    </row>
    <row r="161" spans="1:7" x14ac:dyDescent="0.2">
      <c r="A161" s="195"/>
      <c r="B161" s="190"/>
      <c r="C161" s="190"/>
      <c r="D161" s="135"/>
      <c r="E161" s="135"/>
      <c r="F161" s="135"/>
      <c r="G161" s="135"/>
    </row>
    <row r="162" spans="1:7" ht="34.5" thickBot="1" x14ac:dyDescent="0.25">
      <c r="A162" s="195"/>
      <c r="B162" s="197" t="s">
        <v>509</v>
      </c>
      <c r="C162" s="197" t="s">
        <v>555</v>
      </c>
      <c r="D162" s="135"/>
      <c r="E162" s="135"/>
      <c r="F162" s="135"/>
      <c r="G162" s="135"/>
    </row>
    <row r="163" spans="1:7" x14ac:dyDescent="0.2">
      <c r="A163" s="195"/>
      <c r="B163" s="190"/>
      <c r="C163" s="190"/>
      <c r="D163" s="135"/>
      <c r="E163" s="135"/>
      <c r="F163" s="135"/>
      <c r="G163" s="135"/>
    </row>
    <row r="164" spans="1:7" x14ac:dyDescent="0.2">
      <c r="A164" s="188" t="s">
        <v>532</v>
      </c>
      <c r="B164" s="190"/>
      <c r="C164" s="190"/>
      <c r="D164" s="135"/>
      <c r="E164" s="135"/>
      <c r="F164" s="135"/>
      <c r="G164" s="135"/>
    </row>
    <row r="165" spans="1:7" x14ac:dyDescent="0.2">
      <c r="A165" s="195" t="s">
        <v>530</v>
      </c>
      <c r="B165" s="204">
        <v>2563</v>
      </c>
      <c r="C165" s="204">
        <v>1098.4724099999999</v>
      </c>
      <c r="D165" s="135"/>
      <c r="E165" s="135"/>
      <c r="F165" s="135"/>
      <c r="G165" s="135"/>
    </row>
    <row r="166" spans="1:7" ht="13.5" thickBot="1" x14ac:dyDescent="0.25">
      <c r="A166" s="195" t="s">
        <v>528</v>
      </c>
      <c r="B166" s="205">
        <v>24</v>
      </c>
      <c r="C166" s="210">
        <v>1739.9625100000001</v>
      </c>
      <c r="D166" s="135"/>
      <c r="E166" s="135"/>
      <c r="F166" s="135"/>
      <c r="G166" s="135"/>
    </row>
    <row r="167" spans="1:7" x14ac:dyDescent="0.2">
      <c r="A167" s="195"/>
      <c r="B167" s="206">
        <v>2587</v>
      </c>
      <c r="C167" s="206">
        <v>2838.4349199999997</v>
      </c>
      <c r="D167" s="135"/>
      <c r="E167" s="135"/>
      <c r="F167" s="135"/>
      <c r="G167" s="135"/>
    </row>
    <row r="168" spans="1:7" x14ac:dyDescent="0.2">
      <c r="A168" s="188" t="s">
        <v>533</v>
      </c>
      <c r="B168" s="191"/>
      <c r="C168" s="204"/>
      <c r="D168" s="135"/>
      <c r="E168" s="135"/>
      <c r="F168" s="135"/>
      <c r="G168" s="135"/>
    </row>
    <row r="169" spans="1:7" ht="13.5" thickBot="1" x14ac:dyDescent="0.25">
      <c r="A169" s="195" t="s">
        <v>530</v>
      </c>
      <c r="B169" s="205">
        <v>26</v>
      </c>
      <c r="C169" s="210">
        <v>25.975750000000001</v>
      </c>
      <c r="D169" s="135"/>
      <c r="E169" s="135"/>
      <c r="F169" s="135"/>
      <c r="G169" s="135"/>
    </row>
    <row r="170" spans="1:7" x14ac:dyDescent="0.2">
      <c r="A170" s="195"/>
      <c r="B170" s="207">
        <v>26</v>
      </c>
      <c r="C170" s="206">
        <v>25.975750000000001</v>
      </c>
      <c r="D170" s="135"/>
      <c r="E170" s="135"/>
      <c r="F170" s="135"/>
      <c r="G170" s="135"/>
    </row>
    <row r="171" spans="1:7" x14ac:dyDescent="0.2">
      <c r="A171" s="188" t="s">
        <v>534</v>
      </c>
      <c r="B171" s="191"/>
      <c r="C171" s="204"/>
      <c r="D171" s="135"/>
      <c r="E171" s="135"/>
      <c r="F171" s="135"/>
      <c r="G171" s="135"/>
    </row>
    <row r="172" spans="1:7" x14ac:dyDescent="0.2">
      <c r="A172" s="195" t="s">
        <v>530</v>
      </c>
      <c r="B172" s="191">
        <v>223</v>
      </c>
      <c r="C172" s="204">
        <v>376.85909999999996</v>
      </c>
      <c r="D172" s="135"/>
      <c r="E172" s="135"/>
      <c r="F172" s="135"/>
      <c r="G172" s="135"/>
    </row>
    <row r="173" spans="1:7" ht="13.5" thickBot="1" x14ac:dyDescent="0.25">
      <c r="A173" s="195" t="s">
        <v>527</v>
      </c>
      <c r="B173" s="205">
        <v>18</v>
      </c>
      <c r="C173" s="210">
        <v>19.062999999999999</v>
      </c>
      <c r="D173" s="135"/>
      <c r="E173" s="135"/>
      <c r="F173" s="135"/>
      <c r="G173" s="135"/>
    </row>
    <row r="174" spans="1:7" x14ac:dyDescent="0.2">
      <c r="A174" s="195"/>
      <c r="B174" s="207">
        <v>241</v>
      </c>
      <c r="C174" s="206">
        <v>395.92209999999994</v>
      </c>
      <c r="D174" s="135"/>
      <c r="E174" s="135"/>
      <c r="F174" s="135"/>
      <c r="G174" s="135"/>
    </row>
    <row r="175" spans="1:7" x14ac:dyDescent="0.2">
      <c r="A175" s="188" t="s">
        <v>535</v>
      </c>
      <c r="B175" s="191"/>
      <c r="C175" s="204"/>
      <c r="D175" s="135"/>
      <c r="E175" s="135"/>
      <c r="F175" s="135"/>
      <c r="G175" s="135"/>
    </row>
    <row r="176" spans="1:7" ht="13.5" thickBot="1" x14ac:dyDescent="0.25">
      <c r="A176" s="195" t="s">
        <v>530</v>
      </c>
      <c r="B176" s="205">
        <v>28</v>
      </c>
      <c r="C176" s="210">
        <v>28.3</v>
      </c>
      <c r="D176" s="135"/>
      <c r="E176" s="135"/>
      <c r="F176" s="135"/>
      <c r="G176" s="135"/>
    </row>
    <row r="177" spans="1:7" ht="13.5" thickBot="1" x14ac:dyDescent="0.25">
      <c r="A177" s="197"/>
      <c r="B177" s="197">
        <v>28</v>
      </c>
      <c r="C177" s="211">
        <v>28.3</v>
      </c>
      <c r="D177" s="135"/>
      <c r="E177" s="135"/>
      <c r="F177" s="135"/>
      <c r="G177" s="135"/>
    </row>
    <row r="178" spans="1:7" x14ac:dyDescent="0.2">
      <c r="A178" s="135"/>
      <c r="B178" s="135"/>
      <c r="C178" s="135"/>
      <c r="D178" s="135"/>
      <c r="E178" s="135"/>
      <c r="F178" s="135"/>
      <c r="G178" s="135"/>
    </row>
  </sheetData>
  <mergeCells count="44">
    <mergeCell ref="A127:G127"/>
    <mergeCell ref="A139:G139"/>
    <mergeCell ref="A99:G99"/>
    <mergeCell ref="A100:G100"/>
    <mergeCell ref="A101:G101"/>
    <mergeCell ref="A103:G103"/>
    <mergeCell ref="B105:E105"/>
    <mergeCell ref="A93:G93"/>
    <mergeCell ref="A94:G94"/>
    <mergeCell ref="A95:G95"/>
    <mergeCell ref="A98:G98"/>
    <mergeCell ref="A83:G83"/>
    <mergeCell ref="A85:G85"/>
    <mergeCell ref="A87:G87"/>
    <mergeCell ref="A89:G89"/>
    <mergeCell ref="A84:G84"/>
    <mergeCell ref="A66:G66"/>
    <mergeCell ref="A67:G67"/>
    <mergeCell ref="A72:G72"/>
    <mergeCell ref="A81:G81"/>
    <mergeCell ref="A82:G82"/>
    <mergeCell ref="A75:G75"/>
    <mergeCell ref="A78:G78"/>
    <mergeCell ref="A68:G68"/>
    <mergeCell ref="A1:N29"/>
    <mergeCell ref="A34:B34"/>
    <mergeCell ref="A35:B35"/>
    <mergeCell ref="A36:B36"/>
    <mergeCell ref="A32:G32"/>
    <mergeCell ref="A37:B37"/>
    <mergeCell ref="A39:B39"/>
    <mergeCell ref="A40:B40"/>
    <mergeCell ref="A41:B41"/>
    <mergeCell ref="A42:B42"/>
    <mergeCell ref="A43:B43"/>
    <mergeCell ref="A44:B44"/>
    <mergeCell ref="A45:B45"/>
    <mergeCell ref="A46:B46"/>
    <mergeCell ref="A60:B60"/>
    <mergeCell ref="A50:B50"/>
    <mergeCell ref="A52:B52"/>
    <mergeCell ref="A54:B54"/>
    <mergeCell ref="A56:B56"/>
    <mergeCell ref="A58:B5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22baa3bd-a2fa-4ea9-9ebb-3a9c6a55952b"/>
    <ds:schemaRef ds:uri="d8745bc5-821e-4205-946a-621c2da728c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2020-10-12T13:32:32Z</cp:lastPrinted>
  <dcterms:created xsi:type="dcterms:W3CDTF">2008-10-17T11:51:54Z</dcterms:created>
  <dcterms:modified xsi:type="dcterms:W3CDTF">2020-10-29T13:01:19Z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