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OBJAVA 3Q 2020\"/>
    </mc:Choice>
  </mc:AlternateContent>
  <bookViews>
    <workbookView xWindow="240" yWindow="-75" windowWidth="15465" windowHeight="1282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C299" i="24" l="1"/>
  <c r="C295" i="24"/>
  <c r="C298" i="24"/>
  <c r="C294" i="24"/>
  <c r="F42" i="24" l="1"/>
  <c r="F43" i="24"/>
  <c r="F39" i="24"/>
  <c r="I11" i="19" l="1"/>
  <c r="I10" i="19"/>
  <c r="F78" i="24" l="1"/>
  <c r="E76" i="24"/>
  <c r="E80" i="24" s="1"/>
  <c r="D76" i="24"/>
  <c r="D80" i="24" s="1"/>
  <c r="F74" i="24"/>
  <c r="F72" i="24"/>
  <c r="F70" i="24"/>
  <c r="F80" i="24" l="1"/>
  <c r="F76" i="24"/>
  <c r="K105" i="19" l="1"/>
  <c r="J105" i="19"/>
  <c r="F51" i="24" l="1"/>
  <c r="F59" i="24" l="1"/>
  <c r="F49" i="24"/>
  <c r="F47" i="24"/>
  <c r="F45" i="24"/>
  <c r="F44" i="24"/>
  <c r="F41" i="24"/>
  <c r="F40" i="24"/>
  <c r="E38" i="24"/>
  <c r="E55" i="24" s="1"/>
  <c r="D38" i="24"/>
  <c r="D55" i="24" s="1"/>
  <c r="F36" i="24"/>
  <c r="F35" i="24"/>
  <c r="E34" i="24"/>
  <c r="E53" i="24" s="1"/>
  <c r="D34" i="24"/>
  <c r="D53" i="24" s="1"/>
  <c r="D57" i="24" l="1"/>
  <c r="F53" i="24"/>
  <c r="F38" i="24"/>
  <c r="F34" i="24"/>
  <c r="D61" i="24"/>
  <c r="E57" i="24"/>
  <c r="F55" i="24"/>
  <c r="E61" i="24" l="1"/>
  <c r="F61" i="24" s="1"/>
  <c r="F57" i="24"/>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34" i="21" l="1"/>
  <c r="H47"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U37" i="22"/>
  <c r="W37" i="22" s="1"/>
  <c r="U36" i="22"/>
  <c r="W36" i="22" s="1"/>
  <c r="V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V38" i="22" s="1"/>
  <c r="V57" i="22" s="1"/>
  <c r="T10" i="22"/>
  <c r="S10" i="22"/>
  <c r="S29" i="22" s="1"/>
  <c r="S38" i="22" s="1"/>
  <c r="S57" i="22" s="1"/>
  <c r="R10" i="22"/>
  <c r="R29" i="22" s="1"/>
  <c r="R35" i="22" s="1"/>
  <c r="R38" i="22" s="1"/>
  <c r="R57" i="22" s="1"/>
  <c r="Q10" i="22"/>
  <c r="Q29" i="22" s="1"/>
  <c r="Q35" i="22" s="1"/>
  <c r="Q38" i="22" s="1"/>
  <c r="Q57" i="22" s="1"/>
  <c r="P10" i="22"/>
  <c r="P29" i="22" s="1"/>
  <c r="P38" i="22" s="1"/>
  <c r="P57" i="22" s="1"/>
  <c r="O10" i="22"/>
  <c r="O29" i="22" s="1"/>
  <c r="O35" i="22" s="1"/>
  <c r="O38" i="22" s="1"/>
  <c r="O57" i="22" s="1"/>
  <c r="N10" i="22"/>
  <c r="N29" i="22" s="1"/>
  <c r="N35" i="22" s="1"/>
  <c r="N38" i="22" s="1"/>
  <c r="N57" i="22" s="1"/>
  <c r="M10" i="22"/>
  <c r="M29" i="22" s="1"/>
  <c r="M35" i="22" s="1"/>
  <c r="M38" i="22" s="1"/>
  <c r="M57" i="22" s="1"/>
  <c r="L10" i="22"/>
  <c r="L29" i="22" s="1"/>
  <c r="L38" i="22" s="1"/>
  <c r="L57" i="22" s="1"/>
  <c r="K29" i="22"/>
  <c r="K38" i="22" s="1"/>
  <c r="K57" i="22" s="1"/>
  <c r="J10" i="22"/>
  <c r="J29" i="22" s="1"/>
  <c r="J38" i="22" s="1"/>
  <c r="J57" i="22" s="1"/>
  <c r="I10" i="22"/>
  <c r="I29" i="22" s="1"/>
  <c r="I38" i="22" s="1"/>
  <c r="I57" i="22" s="1"/>
  <c r="H10" i="22"/>
  <c r="H29"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H57" i="20"/>
  <c r="H59" i="20" s="1"/>
  <c r="I47" i="21"/>
  <c r="T29" i="22"/>
  <c r="W61" i="22"/>
  <c r="I24" i="20"/>
  <c r="I27" i="20" s="1"/>
  <c r="I55" i="20"/>
  <c r="I34" i="21"/>
  <c r="K60" i="19"/>
  <c r="K14" i="19"/>
  <c r="K61" i="19" s="1"/>
  <c r="J60" i="19"/>
  <c r="I75" i="18"/>
  <c r="I131" i="18" s="1"/>
  <c r="I44" i="18"/>
  <c r="I14" i="19"/>
  <c r="I61" i="19" s="1"/>
  <c r="I63" i="19" s="1"/>
  <c r="H61" i="19"/>
  <c r="H72" i="18"/>
  <c r="H60" i="19"/>
  <c r="J14" i="19"/>
  <c r="J61" i="19" s="1"/>
  <c r="U61" i="22"/>
  <c r="I9" i="18"/>
  <c r="I42" i="20"/>
  <c r="W59" i="22"/>
  <c r="W60" i="22" s="1"/>
  <c r="U59" i="22"/>
  <c r="U60" i="22" s="1"/>
  <c r="W31" i="22"/>
  <c r="W32" i="22" s="1"/>
  <c r="U31" i="22"/>
  <c r="U32" i="22" s="1"/>
  <c r="W10" i="22"/>
  <c r="U10" i="22"/>
  <c r="I72" i="18" l="1"/>
  <c r="I57" i="20"/>
  <c r="I59" i="20" s="1"/>
  <c r="T38" i="22"/>
  <c r="T57" i="22" s="1"/>
  <c r="U35" i="22"/>
  <c r="H64" i="19"/>
  <c r="U27" i="22"/>
  <c r="T33" i="22"/>
  <c r="I49" i="21"/>
  <c r="I51" i="21" s="1"/>
  <c r="I62" i="19"/>
  <c r="I66" i="19" s="1"/>
  <c r="I89" i="19" s="1"/>
  <c r="I101" i="19" s="1"/>
  <c r="K63" i="19"/>
  <c r="K62" i="19"/>
  <c r="K68" i="19" s="1"/>
  <c r="K64" i="19"/>
  <c r="J63" i="19"/>
  <c r="I64" i="19"/>
  <c r="H62" i="19"/>
  <c r="H66" i="19" s="1"/>
  <c r="H63" i="19"/>
  <c r="J62" i="19"/>
  <c r="J66" i="19" s="1"/>
  <c r="J64" i="19"/>
  <c r="H67" i="19" l="1"/>
  <c r="I68" i="19"/>
  <c r="K66" i="19"/>
  <c r="K89" i="19" s="1"/>
  <c r="K101" i="19" s="1"/>
  <c r="K104" i="19" s="1"/>
  <c r="K103" i="19" s="1"/>
  <c r="H68" i="19"/>
  <c r="I67" i="19"/>
  <c r="I103" i="19"/>
  <c r="W27" i="22"/>
  <c r="U33" i="22"/>
  <c r="H89" i="19"/>
  <c r="H101" i="19" s="1"/>
  <c r="H103" i="19" s="1"/>
  <c r="K67" i="19"/>
  <c r="U29" i="22"/>
  <c r="W35" i="22"/>
  <c r="W38" i="22" s="1"/>
  <c r="W57" i="22" s="1"/>
  <c r="U38" i="22"/>
  <c r="U57" i="22" s="1"/>
  <c r="J89" i="19"/>
  <c r="J101" i="19" s="1"/>
  <c r="J104" i="19" s="1"/>
  <c r="J103" i="19" s="1"/>
  <c r="J67" i="19"/>
  <c r="J68" i="19"/>
  <c r="I85" i="19" l="1"/>
  <c r="H85" i="19"/>
  <c r="W33" i="22"/>
  <c r="W29" i="22"/>
  <c r="K85" i="19"/>
  <c r="J85" i="19"/>
</calcChain>
</file>

<file path=xl/sharedStrings.xml><?xml version="1.0" encoding="utf-8"?>
<sst xmlns="http://schemas.openxmlformats.org/spreadsheetml/2006/main" count="829" uniqueCount="670">
  <si>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</si>
  <si>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</si>
  <si>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</si>
  <si>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</si>
  <si>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</si>
  <si>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</si>
  <si>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</si>
  <si>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</si>
  <si>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</si>
  <si>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</si>
  <si>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</si>
  <si>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</si>
  <si>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</si>
  <si>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</si>
  <si>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</si>
  <si>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</si>
  <si>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</si>
  <si>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</si>
  <si>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</si>
  <si>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</si>
  <si>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</si>
  <si>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</si>
  <si>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</si>
  <si>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</si>
  <si>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</si>
  <si>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</si>
  <si>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</si>
  <si>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</si>
  <si>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</si>
  <si>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</si>
  <si>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</si>
  <si>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</si>
  <si>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</si>
  <si>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</si>
  <si>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</si>
  <si>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</si>
  <si>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</si>
  <si>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</si>
  <si>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</si>
  <si>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</si>
  <si>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</si>
  <si>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</si>
  <si>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</si>
  <si>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</si>
  <si>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</si>
  <si>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</si>
  <si>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</si>
  <si>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</si>
  <si>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</si>
  <si>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</si>
  <si>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</si>
  <si>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</si>
  <si>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</si>
  <si>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</si>
  <si>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</si>
  <si>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</si>
  <si>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</si>
  <si>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</si>
  <si>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</si>
  <si>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</si>
  <si>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</si>
  <si>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</si>
  <si>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</si>
  <si>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</si>
  <si>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</si>
  <si>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</si>
  <si>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</si>
  <si>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</si>
  <si>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</si>
  <si>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</si>
  <si>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</si>
  <si>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</si>
  <si>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</si>
  <si>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</si>
  <si>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</si>
  <si>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</si>
  <si>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</si>
  <si>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</si>
  <si>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</si>
  <si>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</si>
  <si>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</si>
  <si>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</si>
  <si>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</si>
  <si>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</si>
  <si>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</si>
  <si>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</si>
  <si>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</si>
  <si>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</si>
  <si>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</si>
  <si>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</si>
  <si>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</si>
  <si>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</si>
  <si>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</si>
  <si>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</si>
  <si>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</si>
  <si>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</si>
  <si>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</si>
  <si>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</si>
  <si>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</si>
  <si>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</si>
  <si>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</si>
  <si>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</si>
  <si>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</si>
  <si>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</si>
  <si>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</si>
  <si>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</si>
  <si>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</si>
  <si>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</si>
  <si>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</si>
  <si>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</si>
  <si>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</si>
  <si>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</si>
  <si>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</si>
  <si>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</si>
  <si>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</si>
  <si>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</si>
  <si>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</si>
  <si>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</si>
  <si>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</si>
  <si>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</si>
  <si>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</si>
  <si>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</si>
  <si>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</si>
  <si>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</si>
  <si>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</si>
  <si>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</si>
  <si>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</si>
  <si>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</si>
  <si>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</si>
  <si>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</si>
  <si>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</si>
  <si>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</si>
  <si>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</si>
  <si>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</si>
  <si>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</si>
  <si>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</si>
  <si>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</si>
  <si>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</si>
  <si>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</si>
  <si>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</si>
  <si>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</si>
  <si>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</si>
  <si>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</si>
  <si>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</si>
  <si>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</si>
  <si>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</si>
  <si>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</si>
  <si>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</si>
  <si>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</si>
  <si>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</si>
  <si>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</si>
  <si>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</si>
  <si>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</si>
  <si>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</si>
  <si>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</si>
  <si>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</si>
  <si>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</si>
  <si>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</si>
  <si>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</si>
  <si>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</si>
  <si>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</si>
  <si>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</si>
  <si>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</si>
  <si>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</si>
  <si>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</si>
  <si>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</si>
  <si>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</si>
  <si>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</si>
  <si>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</si>
  <si>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</si>
  <si>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</si>
  <si>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</si>
  <si>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</si>
  <si>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</si>
  <si>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</si>
  <si>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</si>
  <si>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</si>
  <si>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</si>
  <si>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</si>
  <si>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</si>
  <si>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</si>
  <si>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</si>
  <si>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</si>
  <si>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</si>
  <si>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</si>
  <si>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</si>
  <si>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</si>
  <si>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</si>
  <si>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</si>
  <si>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</si>
  <si>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</si>
  <si>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</si>
  <si>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</si>
  <si>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</si>
  <si>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</si>
  <si>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</si>
  <si>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</si>
  <si>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</si>
  <si>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</si>
  <si>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</si>
  <si>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</si>
  <si>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</si>
  <si>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</si>
  <si>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</si>
  <si>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</si>
  <si>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</si>
  <si>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</si>
  <si>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</si>
  <si>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</si>
  <si>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</si>
  <si>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</si>
  <si>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</si>
  <si>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</si>
  <si>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</si>
  <si>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</si>
  <si>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</si>
  <si>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</si>
  <si>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</si>
  <si>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</si>
  <si>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</si>
  <si>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</si>
  <si>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</si>
  <si>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</si>
  <si>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</si>
  <si>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</si>
  <si>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</si>
  <si>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</si>
  <si>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</si>
  <si>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</si>
  <si>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</si>
  <si>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</si>
  <si>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</si>
  <si>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</si>
  <si>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</si>
  <si>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</si>
  <si>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</si>
  <si>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</si>
  <si>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</si>
  <si>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</si>
  <si>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</si>
  <si>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</si>
  <si>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</si>
  <si>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</si>
  <si>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</si>
  <si>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</si>
  <si>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</si>
  <si>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</si>
  <si>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</si>
  <si>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</si>
  <si>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</si>
  <si>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</si>
  <si>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</si>
  <si>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</si>
  <si>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</si>
  <si>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</si>
  <si>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</si>
  <si>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</si>
  <si>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</si>
  <si>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</si>
  <si>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</si>
  <si>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</si>
  <si>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</si>
  <si>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</si>
  <si>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</si>
  <si>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</si>
  <si>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</si>
  <si>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</si>
  <si>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</si>
  <si>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</si>
  <si>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</si>
  <si>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</si>
  <si>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</si>
  <si>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</si>
  <si>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</si>
  <si>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</si>
  <si>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</si>
  <si>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</si>
  <si>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</si>
  <si>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</si>
  <si>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</si>
  <si>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</si>
  <si>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</si>
  <si>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</si>
  <si>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</si>
  <si>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</si>
  <si>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</si>
  <si>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</si>
  <si>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</si>
  <si>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</si>
  <si>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</si>
  <si>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</si>
  <si>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</si>
  <si>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</si>
  <si>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</si>
  <si>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</si>
  <si>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</si>
  <si>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</si>
  <si>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</si>
  <si>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</si>
  <si>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</si>
  <si>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</si>
  <si>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</si>
  <si>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</si>
  <si>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</si>
  <si>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</si>
  <si>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</si>
  <si>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</si>
  <si>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</si>
  <si>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</si>
  <si>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</si>
  <si>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</si>
  <si>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</si>
  <si>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</si>
  <si>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</si>
  <si>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</si>
  <si>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</si>
  <si>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</si>
  <si>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</si>
  <si>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</si>
  <si>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</si>
  <si>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</si>
  <si>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</si>
  <si>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</si>
  <si>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</si>
  <si>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</si>
  <si>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</si>
  <si>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</si>
  <si>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</si>
  <si>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</si>
  <si>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</si>
  <si>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</si>
  <si>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</si>
  <si>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</si>
  <si>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</si>
  <si>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</si>
  <si>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</si>
  <si>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</si>
  <si>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</si>
  <si>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</si>
  <si>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</si>
  <si>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</si>
  <si>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</si>
  <si>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</si>
  <si>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</si>
  <si>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</si>
  <si>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</si>
  <si>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</si>
  <si>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</si>
  <si>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</si>
  <si>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</si>
  <si>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</si>
  <si>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</si>
  <si>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</si>
  <si>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</si>
  <si>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</si>
  <si>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</si>
  <si>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</si>
  <si>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</si>
  <si>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</si>
  <si>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</si>
  <si>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</si>
  <si>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</si>
  <si>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</si>
  <si>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</si>
  <si>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</si>
  <si>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</si>
  <si>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</si>
  <si>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</si>
  <si>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</si>
  <si>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</si>
  <si>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</si>
  <si>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</si>
  <si>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</si>
  <si>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</si>
  <si>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</si>
  <si>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</si>
  <si>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</si>
  <si>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</si>
  <si>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</si>
  <si>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</si>
  <si>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</si>
  <si>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</si>
  <si>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</si>
  <si>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</si>
  <si>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</si>
  <si>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</si>
  <si>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</si>
  <si>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</si>
  <si>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</si>
  <si>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</si>
  <si>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</si>
  <si>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</si>
  <si>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</si>
  <si>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</si>
  <si>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</si>
  <si>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</si>
  <si>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</si>
  <si>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</si>
  <si>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</si>
  <si>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</si>
  <si>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</si>
  <si>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</si>
  <si>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</si>
  <si>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</si>
  <si>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</si>
  <si>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</si>
  <si>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</si>
  <si>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</si>
  <si>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</si>
  <si>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</si>
  <si>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</si>
  <si>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</si>
  <si>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</si>
  <si>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</si>
  <si>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</si>
  <si>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</si>
  <si>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</si>
  <si>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</si>
  <si>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</si>
  <si>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</si>
  <si>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</si>
  <si>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</si>
  <si>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</si>
  <si>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</si>
  <si>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</si>
  <si>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</si>
  <si>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</si>
  <si>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</si>
  <si>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</si>
  <si>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</si>
  <si>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</si>
  <si>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</si>
  <si>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</si>
  <si>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</si>
  <si>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</si>
  <si>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529900DUWS1DGNEK4C68</t>
  </si>
  <si>
    <t>30577</t>
  </si>
  <si>
    <t>Valamar Riviera d.d.</t>
  </si>
  <si>
    <t>Poreč</t>
  </si>
  <si>
    <t>Stancija Kaligari 1</t>
  </si>
  <si>
    <t>uprava@riviera.hr</t>
  </si>
  <si>
    <t>www.valamar-riviera.com</t>
  </si>
  <si>
    <t>Valamar Obertauern GmbH</t>
  </si>
  <si>
    <t>Obertauern</t>
  </si>
  <si>
    <t>195893 D</t>
  </si>
  <si>
    <t>Valamar A GmbH</t>
  </si>
  <si>
    <t>Tamsweg</t>
  </si>
  <si>
    <t>486431 S</t>
  </si>
  <si>
    <t>Hoteli Makarska d.d.</t>
  </si>
  <si>
    <t>Makarska</t>
  </si>
  <si>
    <t>Palme Turizam  d.o.o.</t>
  </si>
  <si>
    <t>Dubrovnik</t>
  </si>
  <si>
    <t>Sopta Anka</t>
  </si>
  <si>
    <t>052 408 188</t>
  </si>
  <si>
    <t>anka.sopta@riviera.hr</t>
  </si>
  <si>
    <t xml:space="preserve">Magične stijene d.o.o. </t>
  </si>
  <si>
    <t>oo</t>
  </si>
  <si>
    <t>Rab</t>
  </si>
  <si>
    <t xml:space="preserve">Bugenvilia d.o.o. </t>
  </si>
  <si>
    <t>Obveznik: Valamar Riviera d.d.</t>
  </si>
  <si>
    <t>Imperial Riviera d.d.</t>
  </si>
  <si>
    <t>AOP oznaka</t>
  </si>
  <si>
    <t>Objašnjenje</t>
  </si>
  <si>
    <t>POSLOVNI PRIHODI (AOP 126+127+128+129+130)</t>
  </si>
  <si>
    <t>125</t>
  </si>
  <si>
    <t xml:space="preserve">  I. Prihodi od prodaje s poduzetnicima unutar grupe i prihodi od prodaje (izvan grupe)</t>
  </si>
  <si>
    <t>126+127</t>
  </si>
  <si>
    <t xml:space="preserve">  II. Prihodi na temelju upotrebe vlastitih proizvoda, roba i usluga, ostali poslovni prihodi s poduzetnicima unutar grupe te ostali poslovni prihodi (izvan grupe)</t>
  </si>
  <si>
    <t>128+129+130</t>
  </si>
  <si>
    <t>POSLOVNI RASHODI (AOP 133+137+141+142+143+146+153)</t>
  </si>
  <si>
    <t>131</t>
  </si>
  <si>
    <t xml:space="preserve">  I. Materijalni troškovi</t>
  </si>
  <si>
    <t>133</t>
  </si>
  <si>
    <t xml:space="preserve">  II. Troškovi osoblja</t>
  </si>
  <si>
    <t>137</t>
  </si>
  <si>
    <t xml:space="preserve">  III. Amortizacija</t>
  </si>
  <si>
    <t>141</t>
  </si>
  <si>
    <t xml:space="preserve">  IV. Ostali troškovi</t>
  </si>
  <si>
    <t>142</t>
  </si>
  <si>
    <t xml:space="preserve">  V. Vrijednosna usklađenja</t>
  </si>
  <si>
    <t>143</t>
  </si>
  <si>
    <t xml:space="preserve">  VI. Rezerviranja</t>
  </si>
  <si>
    <t>146</t>
  </si>
  <si>
    <t xml:space="preserve">  VIII. Ostali poslovni rashodi</t>
  </si>
  <si>
    <t>153</t>
  </si>
  <si>
    <t>FINANCIJSKI PRIHODI</t>
  </si>
  <si>
    <t>154</t>
  </si>
  <si>
    <t>FINANCIJSKI RASHODI</t>
  </si>
  <si>
    <t>165</t>
  </si>
  <si>
    <t>177</t>
  </si>
  <si>
    <t>UKUPNI RASHODI (AOP 131+165)</t>
  </si>
  <si>
    <t>178</t>
  </si>
  <si>
    <t>DOBIT ILI GUBITAK PRIJE OPOREZIVANJA (AOP 177-178)</t>
  </si>
  <si>
    <t>179</t>
  </si>
  <si>
    <t>POREZ NA DOBIT</t>
  </si>
  <si>
    <t>182</t>
  </si>
  <si>
    <t>DOBIT RAZDOBLJA (AOP 179-182)</t>
  </si>
  <si>
    <t>184</t>
  </si>
  <si>
    <t>GRUPA</t>
  </si>
  <si>
    <t>UDIO U DOBITI OD DRUŠTAVA POVEZANIH SUDJELUJUĆIM INTERESOM (AOP 173)</t>
  </si>
  <si>
    <t>173</t>
  </si>
  <si>
    <t>UKUPNI PRIHODI (AOP 125+154+173)</t>
  </si>
  <si>
    <t>Grupa Valamar Riviera d.d. u nastavku predstavlja tablicu usporedbe stavki TFI POD financijskih izvještaja sukladno neto metodologiji za 2019. godinu.</t>
  </si>
  <si>
    <t xml:space="preserve">Razlika </t>
  </si>
  <si>
    <t>TFI-POD Kumulativ
reklasificirano</t>
  </si>
  <si>
    <t>TFI-POD Kumulativ objavljeno</t>
  </si>
  <si>
    <t>Razlika</t>
  </si>
  <si>
    <t>A) NETO NOVČANI TOKOVI OD POSLOVNIH AKTIVNOSTI</t>
  </si>
  <si>
    <t>020</t>
  </si>
  <si>
    <t xml:space="preserve">B) NETO NOVČANI TOKOVI OD INVESTICIJSKIH AKTIVNOSTI </t>
  </si>
  <si>
    <t>034</t>
  </si>
  <si>
    <t>C) NETO NOVČANI TOKOVI OD FINANCIJSKIH AKTIVNOSTI</t>
  </si>
  <si>
    <t>046</t>
  </si>
  <si>
    <t>D) NETO POVEĆANJE ILI SMANJENJE NOVČANIH TOKOVA (AOP 020+034+046)</t>
  </si>
  <si>
    <t>048</t>
  </si>
  <si>
    <t>049</t>
  </si>
  <si>
    <t>F) NOVAC I NOVČANI EKVIVALENTI NA KRAJU RAZDOBLJA (AOP 048+049)</t>
  </si>
  <si>
    <t>050</t>
  </si>
  <si>
    <t>TFI-POD objavljeno</t>
  </si>
  <si>
    <t>TFI-POD
reklasificirano</t>
  </si>
  <si>
    <t>AOP
oznaka</t>
  </si>
  <si>
    <t>HRK 8.703 tis. predstavlja iskazivanje prihoda od dividendi sadržanih u stavci "Prihodi od kamata i dividendi" (AOP 006) sukladno neto metodologiji.
Napomena: Prethodno iskazano u iznosu HRK 8.703 tis. sukladno bruto metodologiji s protustavkom "Novčani primici od dividendi" (AOP 024).</t>
  </si>
  <si>
    <t>HRK 8.703 tis. predstavlja iskazivanje primitaka od dividendi sadržanih u stavci  "Novčani primici od dividendi" (AOP 024) sukladno neto metodologiji.
Napomena: Prethodno iskazano u iznosu HRK 8.703 tis. sukladno bruto metodologiji s protustavkom "Prihodi od kamata i dividendi" (AOP 006).</t>
  </si>
  <si>
    <t>BILJEŠKA 1 – OPĆI PODACI</t>
  </si>
  <si>
    <t>Valamar Riviera d.d., Poreč („Društvo“) osnovano je i registrirano u skladu sa zakonima Republike Hrvatske. Osnovna djelatnost Društva je pružanje usluga smještaja u hotelima, turističkim naseljima i kampovima, pripremanje hrane i pružanje usluga prehrane te pripremanje i usluživanje pića i napitaka. Sjedište Društva nalazi se u Poreču, Stancija Kaligari 1.</t>
  </si>
  <si>
    <t>Grupu Valamar Riviera, Poreč sačinjavaju društvo Valamar Riviera d.d., Poreč dioničko društvo za turizam (Matično društvo) i njezina ovisna društva (Grupa):</t>
  </si>
  <si>
    <r>
      <t>·</t>
    </r>
    <r>
      <rPr>
        <sz val="7"/>
        <color rgb="FF000000"/>
        <rFont val="Times New Roman"/>
        <family val="1"/>
        <charset val="238"/>
      </rPr>
      <t xml:space="preserve">         </t>
    </r>
    <r>
      <rPr>
        <sz val="9"/>
        <color rgb="FF000000"/>
        <rFont val="Arial"/>
        <family val="2"/>
        <charset val="238"/>
      </rPr>
      <t>Palme turizam d.o.o., Dubrovnik u 100%-tnom vlasništvu</t>
    </r>
  </si>
  <si>
    <r>
      <t>·</t>
    </r>
    <r>
      <rPr>
        <sz val="7"/>
        <color rgb="FF000000"/>
        <rFont val="Times New Roman"/>
        <family val="1"/>
        <charset val="238"/>
      </rPr>
      <t xml:space="preserve">         </t>
    </r>
    <r>
      <rPr>
        <sz val="9"/>
        <color rgb="FF000000"/>
        <rFont val="Arial"/>
        <family val="2"/>
        <charset val="238"/>
      </rPr>
      <t>Magične stijene d.o.o., Dubrovnik u 100%-tnom vlasništvu</t>
    </r>
  </si>
  <si>
    <r>
      <t>·</t>
    </r>
    <r>
      <rPr>
        <sz val="7"/>
        <color rgb="FF000000"/>
        <rFont val="Times New Roman"/>
        <family val="1"/>
        <charset val="238"/>
      </rPr>
      <t xml:space="preserve">         </t>
    </r>
    <r>
      <rPr>
        <sz val="9"/>
        <color rgb="FF000000"/>
        <rFont val="Arial"/>
        <family val="2"/>
        <charset val="238"/>
      </rPr>
      <t>Bugenvilia d.o.o., Dubrovnik u 100%-tnom vlasništvu</t>
    </r>
  </si>
  <si>
    <r>
      <t>·</t>
    </r>
    <r>
      <rPr>
        <sz val="7"/>
        <color rgb="FF000000"/>
        <rFont val="Times New Roman"/>
        <family val="1"/>
        <charset val="238"/>
      </rPr>
      <t xml:space="preserve">         </t>
    </r>
    <r>
      <rPr>
        <sz val="9"/>
        <color rgb="FF000000"/>
        <rFont val="Arial"/>
        <family val="2"/>
        <charset val="238"/>
      </rPr>
      <t>Imperial Riviera d.d., Rab u 43,68%-tnom vlasništvu zajedno s ovisnim društvom Praona d.o.o., Makarska od 29. lipnja 2019. godine (po pripajanju Hoteli Makarska d.d.)</t>
    </r>
  </si>
  <si>
    <r>
      <t>·</t>
    </r>
    <r>
      <rPr>
        <sz val="7"/>
        <color rgb="FF000000"/>
        <rFont val="Times New Roman"/>
        <family val="1"/>
        <charset val="238"/>
      </rPr>
      <t xml:space="preserve">         </t>
    </r>
    <r>
      <rPr>
        <sz val="9"/>
        <color rgb="FF000000"/>
        <rFont val="Arial"/>
        <family val="2"/>
        <charset val="238"/>
      </rPr>
      <t>Hoteli Makarska d.d., Makarska u 46,93%-tnom vlasništvu zajedno sa ovisnim društvom Praona d.o.o., Makarska do 28. lipnja 2019. godine kada je pripojeno društvu Imperial Riviera d.d.</t>
    </r>
  </si>
  <si>
    <r>
      <t>·</t>
    </r>
    <r>
      <rPr>
        <sz val="7"/>
        <color rgb="FF000000"/>
        <rFont val="Times New Roman"/>
        <family val="1"/>
        <charset val="238"/>
      </rPr>
      <t xml:space="preserve">         </t>
    </r>
    <r>
      <rPr>
        <sz val="9"/>
        <color rgb="FF000000"/>
        <rFont val="Arial"/>
        <family val="2"/>
        <charset val="238"/>
      </rPr>
      <t>Valamar A GmbH, Tamsweg u 100%-tnom vlasništvu</t>
    </r>
  </si>
  <si>
    <r>
      <t>·</t>
    </r>
    <r>
      <rPr>
        <sz val="7"/>
        <color rgb="FF000000"/>
        <rFont val="Times New Roman"/>
        <family val="1"/>
        <charset val="238"/>
      </rPr>
      <t>         </t>
    </r>
    <r>
      <rPr>
        <sz val="9"/>
        <color rgb="FF000000"/>
        <rFont val="Arial"/>
        <family val="2"/>
        <charset val="238"/>
      </rPr>
      <t>Valamar Obertauern GmbH, Obertauern u 10%-tnom neposrednom vlasništvu i u 90%-tnom posrednom vlasništvu (90% udjela imatelj je Valamar A GmbH).</t>
    </r>
  </si>
  <si>
    <t>BILJEŠKA 2 – ZNAČAJNE RAČUNOVODSTVENE POLITIKE</t>
  </si>
  <si>
    <t>2.1  Osnove sastavljanja</t>
  </si>
  <si>
    <t>Potpore koje se odnose na otpis obveze koje su prikazane u računu dobiti i gubitka prethodne godine iskazuju se kao prihodi.</t>
  </si>
  <si>
    <t>BILJEŠKA 3 – INFORMACIJE O SEGMENTIMA</t>
  </si>
  <si>
    <t>Temeljem upravljačkog pristupa MSFI-a 8, poslovni segmenti iskazuju se u skladu s internim izvještavanjem prema Upravi Grupe čija je funkcija donošenje glavnih poslovnih odluka te su odgovorni za alokaciju resursa na izvještajne segmente i ocjenu njihovih rezultata.</t>
  </si>
  <si>
    <t>(u tisućama kuna)</t>
  </si>
  <si>
    <t>Hoteli i apartmani</t>
  </si>
  <si>
    <t>Kampovi</t>
  </si>
  <si>
    <t>Ostali poslovni segmenti</t>
  </si>
  <si>
    <t>Ukupno</t>
  </si>
  <si>
    <t>Ukupni prihodi</t>
  </si>
  <si>
    <t>Inter-segmentalni prihodi</t>
  </si>
  <si>
    <t>Prihodi vanjskih kupaca</t>
  </si>
  <si>
    <t>Amortizacija</t>
  </si>
  <si>
    <t xml:space="preserve">Neto financijski prihod/(rashod) </t>
  </si>
  <si>
    <t>Otpis materijalne imovine</t>
  </si>
  <si>
    <t>Dobitak/(gubitak) segmenta</t>
  </si>
  <si>
    <t xml:space="preserve"> </t>
  </si>
  <si>
    <t xml:space="preserve">Informacije ukupnoj imovini i obvezama po pojedinim poslovnim segmentima su kako slijedi:  </t>
  </si>
  <si>
    <t>Stanje 31. prosinca 2019.</t>
  </si>
  <si>
    <t>Ukupna imovina</t>
  </si>
  <si>
    <t>Ukupne obveze</t>
  </si>
  <si>
    <t>Hoteli, apartmani i kampovi (operativna imovina) se nalaze u Republici Hrvatskoj, osim hotela društva Valamar Obertauern GmbH u Austriji.</t>
  </si>
  <si>
    <t>Usklađenje profita segmenata s dobiti prije poreza je sljedeće:</t>
  </si>
  <si>
    <t>Prihod</t>
  </si>
  <si>
    <t>Prihod segmenta</t>
  </si>
  <si>
    <t>Eliminacija prihoda između segmenata</t>
  </si>
  <si>
    <t>Ukupno prihodi</t>
  </si>
  <si>
    <t>Dobit</t>
  </si>
  <si>
    <t>Dobit segmenta</t>
  </si>
  <si>
    <t>Ostali troškovi - nealocirano</t>
  </si>
  <si>
    <t>Eliminacija dobiti/(gubitka) između segmenata</t>
  </si>
  <si>
    <t>Ukupna dobit prije oporezivanja</t>
  </si>
  <si>
    <t>Usklađenje sredstava i obveza po segmentima s imovinom i obvezama su kako slijedi:</t>
  </si>
  <si>
    <t>Imovina</t>
  </si>
  <si>
    <t>Obveze</t>
  </si>
  <si>
    <t>Imovina/Obveze po segmentima</t>
  </si>
  <si>
    <t xml:space="preserve">   Segment hoteli i apartmani</t>
  </si>
  <si>
    <t xml:space="preserve">   Segment kampovi</t>
  </si>
  <si>
    <t xml:space="preserve">   Segment ostalo</t>
  </si>
  <si>
    <t>Nealocirano</t>
  </si>
  <si>
    <t xml:space="preserve">   Udjel u pridruženom subjektu</t>
  </si>
  <si>
    <t xml:space="preserve">   Ostala financijska imovina</t>
  </si>
  <si>
    <t xml:space="preserve">   Krediti i depoziti</t>
  </si>
  <si>
    <t xml:space="preserve">   Novac i novčani ekvivalenti</t>
  </si>
  <si>
    <t xml:space="preserve">   Potraživanja za preplaćeni porez na dobit</t>
  </si>
  <si>
    <t xml:space="preserve">   Ostala potraživanja</t>
  </si>
  <si>
    <t xml:space="preserve">   Odgođena porezna imovina/obveze</t>
  </si>
  <si>
    <t xml:space="preserve">   Ostale obveze</t>
  </si>
  <si>
    <t xml:space="preserve">   Obveza za ulaganja u pridruženi subjekt</t>
  </si>
  <si>
    <t xml:space="preserve">   Derivativna financijska imovina/obveze</t>
  </si>
  <si>
    <t xml:space="preserve">   Rezerviranja</t>
  </si>
  <si>
    <t>Grupa svoje ugostiteljske usluge i prodajne aktivnosti obavlja u Hrvatskoj i Austriji s domaćim i inozemnim kupcima. Prihodi od prodaje Grupe se razlikuju i prema geografskoj pripadnosti kupaca.</t>
  </si>
  <si>
    <t>Prihodi od prodaje domaćim gostima</t>
  </si>
  <si>
    <t>Prihodi od prodaje inozemnim gostima</t>
  </si>
  <si>
    <t xml:space="preserve">Prihodi od prodaje u inozemstvu, prema ostvarenom broju noćenja, a prema geografskoj pripadnosti kupaca, mogu se razvrstati na sljedeće udjele: </t>
  </si>
  <si>
    <t>%</t>
  </si>
  <si>
    <t>EU članice</t>
  </si>
  <si>
    <t>Ostalo</t>
  </si>
  <si>
    <t>BILJEŠKA 4 – DUGOTRAJNA MATERIJALNA I NEMATERIJALNA IMOVINA</t>
  </si>
  <si>
    <t>BILJEŠKA 5 – PROCJENA FER VRIJEDNOSTI</t>
  </si>
  <si>
    <t>Fer vrijednost financijskih instrumenata kojima se trguje na aktivnim tržištima temelji se na kotiranim tržišnim cijenama na dan izvještavanja. Kotirana tržišna cijena koja se koristi za utvrđivanje fer vrijednosti financijske imovine predstavlja tekuću cijenu ponude. Fer vrijednost financijskih instrumenata kojima se ne trguje na aktivnom tržištu određena je uporabom tehnika procjena vrijednosti. Grupa koristi razne metode i utvrđuje pretpostavke koje se temelje na tržišnim uvjetima na dan izvještavanja.</t>
  </si>
  <si>
    <t>Knjigovodstvena vrijednost potraživanja od kupaca umanjena za ispravak vrijednosti i obveza prema dobavljačima uglavnom odgovara njihovoj fer vrijednosti.</t>
  </si>
  <si>
    <t>Za dugoročni dug koriste se tržišne cijene za slične instrumente na aktivnom tržištu. Za potrebe objavljivanja, fer vrijednost financijskih obveza procjenjuje se diskontiranjem budućih ugovornih novčanih tokova po tekućoj tržišnoj kamatnoj stopi koja je dostupna Grupi za slične financijske instrumente.</t>
  </si>
  <si>
    <t>Hijerarhija fer vrijednosti</t>
  </si>
  <si>
    <t>MSFI 13 utvrđuje hijerarhiju tehnika procjene vrijednosti na temelju vidljivosti ili nevidljivosti inputa. Vidljivi inputi odražavaju tržišne podatke iz neovisnih izvora, dok nevidljivi inputi odražavaju tržišne pretpostavke Grupe. Ove dvije vrste inputa stvaraju sljedeću hijerarhiju fer vrijednosti:</t>
  </si>
  <si>
    <r>
      <t>·</t>
    </r>
    <r>
      <rPr>
        <sz val="7"/>
        <color rgb="FF000000"/>
        <rFont val="Times New Roman"/>
        <family val="1"/>
        <charset val="238"/>
      </rPr>
      <t xml:space="preserve">         </t>
    </r>
    <r>
      <rPr>
        <sz val="9"/>
        <color rgb="FF000000"/>
        <rFont val="Arial"/>
        <family val="2"/>
        <charset val="238"/>
      </rPr>
      <t>Razina 1 – Kotirane cijene (nekorigirane) na aktivnim tržištima za identičnu imovinu ili obveze.</t>
    </r>
  </si>
  <si>
    <r>
      <t>·</t>
    </r>
    <r>
      <rPr>
        <sz val="7"/>
        <color rgb="FF000000"/>
        <rFont val="Times New Roman"/>
        <family val="1"/>
        <charset val="238"/>
      </rPr>
      <t xml:space="preserve">         </t>
    </r>
    <r>
      <rPr>
        <sz val="9"/>
        <color rgb="FF000000"/>
        <rFont val="Arial"/>
        <family val="2"/>
        <charset val="238"/>
      </rPr>
      <t>Razina 2 – Inputi koji ne predstavljaju kotirane cijene uključene u razinu 1, a radi se o vidljivim inputima za imovinu ili obvezu, bilo izravno (kao cijene) ili neizravno (izvedeni iz cijena).</t>
    </r>
  </si>
  <si>
    <r>
      <t>·</t>
    </r>
    <r>
      <rPr>
        <sz val="7"/>
        <color rgb="FF000000"/>
        <rFont val="Times New Roman"/>
        <family val="1"/>
        <charset val="238"/>
      </rPr>
      <t xml:space="preserve">         </t>
    </r>
    <r>
      <rPr>
        <sz val="9"/>
        <color rgb="FF000000"/>
        <rFont val="Arial"/>
        <family val="2"/>
        <charset val="238"/>
      </rPr>
      <t>Razina 3 – Inputi za imovinu ili obvezu koji se ne temelje na vidljivim tržišnim podacima (nevidljivi inputi).</t>
    </r>
  </si>
  <si>
    <t xml:space="preserve">Sljedeća tabela prikazuje imovinu i obveze mjerene po fer vrijednosti na dan: </t>
  </si>
  <si>
    <t xml:space="preserve">GRUPA </t>
  </si>
  <si>
    <t>Razina 1</t>
  </si>
  <si>
    <t>Razina 2</t>
  </si>
  <si>
    <t>Razina 3</t>
  </si>
  <si>
    <t>Imovina iskazana po fer vrijednosti</t>
  </si>
  <si>
    <t>Financijska imovina - vlasničke vrijednosnice</t>
  </si>
  <si>
    <t>-</t>
  </si>
  <si>
    <t>Derivativni financijski instrumenti</t>
  </si>
  <si>
    <t>Ukupno imovina iskazana po fer vrijednosti</t>
  </si>
  <si>
    <t>Obveze iskazane po fer vrijednosti</t>
  </si>
  <si>
    <t>Ukupno obveze iskazane po fer vrijednosti</t>
  </si>
  <si>
    <t>BILJEŠKA 6 – POREZ NA DOBIT</t>
  </si>
  <si>
    <t>Porez na dobit tijekom razdoblja u 2020. godini Grupa računa korištenjem porezne stope koja bi bila primjenjiva na očekivanu ukupnu godišnju zaradu, sukladno MRS-u 34.</t>
  </si>
  <si>
    <t xml:space="preserve">Porez na dobit obuhvaća: </t>
  </si>
  <si>
    <t>Tekući porez</t>
  </si>
  <si>
    <t xml:space="preserve">Odgođeni porez </t>
  </si>
  <si>
    <t>Porezni (prihod)/rashod</t>
  </si>
  <si>
    <t>BILJEŠKA 7 – ZARADA/(GUBITAK) PO DIONICI</t>
  </si>
  <si>
    <t>Osnovna</t>
  </si>
  <si>
    <t>Razrijeđena</t>
  </si>
  <si>
    <t xml:space="preserve">Razrijeđena zarada/(gubitak) po dionici je ista kao i osnovna jer nije bilo konvertibilnih instrumenata niti opcijskih dionica tijekom oba razdoblja. </t>
  </si>
  <si>
    <t>Ponderirani prosječni broj dionica</t>
  </si>
  <si>
    <t>BILJEŠKA 8 – POTENCIJALNE I PREUZETE OBVEZE</t>
  </si>
  <si>
    <t>BILJEŠKA 9 – TRANSAKCIJE S POVEZANIM STRANKAMA</t>
  </si>
  <si>
    <t>Transakcije s povezanim strankama su kako slijedi:</t>
  </si>
  <si>
    <t>Prodaja dobara i usluga</t>
  </si>
  <si>
    <t>Ostale stranke povezane s vlasnicima i nadzornim tijelima</t>
  </si>
  <si>
    <t>Kupovina usluga</t>
  </si>
  <si>
    <t>Kupci i ostala potraživanja</t>
  </si>
  <si>
    <t>Društva povezana sudjelujućim interesom</t>
  </si>
  <si>
    <t>Dobit/(gubitak) koja pripada dioničarima (u tisućama kuna)</t>
  </si>
  <si>
    <t>Osnovna/razrijeđena zarada/(gubitak) po dionici (u kunama)</t>
  </si>
  <si>
    <t>Osnovna zarada/(gubitak) po dionici izračunava se na način da se dobit/(gubitak) Grupe tijekom razdoblja u 2020. godini podijeli s ponderiranim prosječnim brojem redovnih dionica koje su izdane tijekom razdoblja, umanjeno za redovne dionice kupljene od strane Društva, a koje se trže kao vlastite dionice.</t>
  </si>
  <si>
    <t>2.2 Vremenska neograničenost poslovanja</t>
  </si>
  <si>
    <t>2.3 Ključne računovodstvene procjene</t>
  </si>
  <si>
    <t>2.4 Značajne računovodstvene politike</t>
  </si>
  <si>
    <t xml:space="preserve">stanje na dan 30.09.2020. </t>
  </si>
  <si>
    <t>u razdoblju 01.01.2020. do 30.09.2020.</t>
  </si>
  <si>
    <t>BILJEŠKE UZ FINANCIJSKE IZVJEŠTAJE - TFI
(sastavljaju se za tromjesečna izvještajna razdoblja)
Naziv izdavatelja:   Valamar Riviera d.d.
OIB:  36201212847 
Izvještajno razdoblje: 01.01.2020. do 30.09.2020.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Detaljnije informacije o poslovnim rezultatima i događajima koji su značajni za razumijevanje promjena u financijskim izvještajima dostupne su u objavljenom PDF dokumentu "Rezultati poslovanja 1.1.2020. – 30.9.2020." koji je istovremeno s ovim dokumentom objavljen na internetskim stranicama HANFA-e, Zagrebačke burze i Izdavatelja te u bilješkama u nastavku.</t>
  </si>
  <si>
    <t>TFI-POD RAČUN DOBITI I GUBITKA
u razdoblju od 1.1.2019. do 30.9.2019.
(u tisućama kuna)</t>
  </si>
  <si>
    <t>HRK 5.468 tis. predstavlja reklasificiran dio stavke "Ostali troškovi" (AOP 142) u stavku "Materijalni troškovi" (AOP 133).</t>
  </si>
  <si>
    <t>HRK 2.276 tis. predstavlja iskazivanje prihoda/rashoda od prodaje imovine sukladno neto metodologiji. 
Napomena: Prethodno iskazano sukladno bruto metodologiji s protustavkom "Ostali poslovni prihodi (izvan grupe)" (AOP 130).</t>
  </si>
  <si>
    <t>HRK 9.344 tis. predstavlja iskazivanje sukladno neto metodologiji stavki "Tečajne razlike i ostali financijski prihodi" (AOP 162; HRK 6.664 tis.) te"Nerealizirani dobici (prihodi) od financijske imovine" (AOP 163; HRK 3.358 tis.).
HRK 678 tis. koja predstavlja reklasificiran dio stavke "Nerealizirani dobici (prihodi) od financijske imovine" (AOP 163) u stavku "Ostali financijski prihodi" (AOP 164).
Napomena: Prethodno iskazano sukladno bruto metodologiji s protustavkama Tečajne razlike i drugi rashodi" (AOP 169) te "Nerealizirani gubici (rashodi) od financijske imovine" (AOP 170).</t>
  </si>
  <si>
    <t>HRK 9.344 tis. predstavlja iskazivanje sukladno neto metodologiji stavki "Tečajne razlike i drugi rashodi" (AOP 169; HRK 6.732 tis.), "Nerealizirani gubici (rashodi) od financijske imovine" (AOP 170; HRK 2.680 tis.).
HRK 68 tis. predstavlja reklasificiran dio stavke "Tečajne razlike i drugi rashodi" (AOP 169) u stavku "Rashodi s osnove kamata i slični rashodi" (AOP 168).
Napomena: Prethodno iskazano sukladno bruto metodologiji s protustavkama "Tečajne razlike i ostali financijski prihodi" (AOP 162) te "Nerealizirani dobici (prihodi) od financijske imovine" (AOP 163).</t>
  </si>
  <si>
    <t>HRK 11.620 tis. predstavlja iskazivanje pojedinih stavki sukladno neto metodologiji (ranije detaljnije pojašnjeno).</t>
  </si>
  <si>
    <t>Rekapitulacija usklada TFI-POD Računa dobiti i gubitka za treće tromjesečje 2019. godine</t>
  </si>
  <si>
    <r>
      <t>HRK 2.276 tis. predstavlja iskazivanje prihoda/rashoda od prodaje imovine sadržanih u stavci "Ostali poslovni prihodi (izvan grupe)" (AOP 130) sukladno neto metodologiji.
Napomena: Prethodno iskazano</t>
    </r>
    <r>
      <rPr>
        <sz val="9"/>
        <rFont val="Arial"/>
        <family val="2"/>
        <charset val="238"/>
      </rPr>
      <t xml:space="preserve"> s</t>
    </r>
    <r>
      <rPr>
        <sz val="9"/>
        <color theme="1"/>
        <rFont val="Arial"/>
        <family val="2"/>
        <charset val="238"/>
      </rPr>
      <t>ukladno bruto metodologiji s protustavkom "Ostali poslovni rashodi" (AOP 153).</t>
    </r>
  </si>
  <si>
    <t>Rekapitulacija usklada TFI-POD Izvještaja o novčanom tijeku za treće tromjesečje 2019. godine</t>
  </si>
  <si>
    <t>TFI-POD IZVJEŠTAJ O NOVČANOM TIJEKU
u razdoblju od 1.1.2019. do 30.09.2019.
(u tisućama kuna)</t>
  </si>
  <si>
    <t>Konsolidirani financijski izvještaji za devetomjesečno razdoblje nisu revidirani.</t>
  </si>
  <si>
    <t>Devetomjesečni financijski izvještaji Grupe sastavljeni su po načelu neograničenog vremena poslovanja.</t>
  </si>
  <si>
    <t>Konsolidirani financijski izvještaji Grupe za devetomjesečno razdoblje završeno 30. rujna 2020. sastavljeni su sukladno Međunarodnom računovodstvenom standardu (MRS) 34 – Financijsko izvještavanje tijekom godine. Konsolidirani izvještaji za devetomjesečno razdoblje ne uključuju sve informacije i objave koje su obavezne za godišnje konsolidirane financijske izvještaje te ih se treba promatrati zajedno s godišnjim konsolidiranim financijskim izvještajima Grupe na 31. prosinca 2019. godine koja su dostupna na internetskim stranicama HANFA-e, Zagrebačke burze i Grupe.</t>
  </si>
  <si>
    <t>Uz državne potpore povezane s dobiti za koje je prethodno definirana politika prezentiranja, Grupa je primatelj i određenih potpora povezanih s imovinom. Grupa je odabrala prezentaciju potpora povezanih s imovinom, kao odgođeni prihod koji se priznaje u dobit ili gubitak sustavno tijekom korisnog vijeka uporabe imovine, sukladno MRS-u 20. Ovaj pristup primjenjuje se konzistentno na sve slične primljene državne potpore povezane s imovinom.</t>
  </si>
  <si>
    <r>
      <rPr>
        <sz val="9"/>
        <color theme="1"/>
        <rFont val="Arial"/>
        <family val="2"/>
        <charset val="238"/>
      </rPr>
      <t>Ugovorene buduće obveze Grupe za investicije u turističke objekte na dan 30. rujna 2020. godine iznose 535.819 ti</t>
    </r>
    <r>
      <rPr>
        <sz val="9"/>
        <color rgb="FF000000"/>
        <rFont val="Arial"/>
        <family val="2"/>
        <charset val="238"/>
      </rPr>
      <t>suća kuna.</t>
    </r>
  </si>
  <si>
    <t>Stanje 30. rujna 2020.</t>
  </si>
  <si>
    <t>Siječanj - Rujan 2019.</t>
  </si>
  <si>
    <t>Siječanj - Rujan 2020.</t>
  </si>
  <si>
    <t xml:space="preserve">Informacije o pojedinim poslovnim segmentima za razdoblje koje je završilo 30. rujna 2019. su kako slijedi: </t>
  </si>
  <si>
    <t xml:space="preserve">Informacije o pojedinim poslovnim segmentima za razdoblje koje je završilo 30. rujna 2020. su kako slijedi: </t>
  </si>
  <si>
    <t>BILJEŠKE UZ FINANCIJSKE IZVJEŠTAJE ZA DEVETOMJESEČNO RAZDOBLJE KOJE ZAVRŠAVA 30. RUJNA 2020. GODINE</t>
  </si>
  <si>
    <r>
      <t xml:space="preserve">Prilikom izrade financijskih izvještaja za devetomjesečno razdoblje završeno 30. rujna 2020. godine nije bilo promjena u ključnim računovodstvenim procjenama u odnosu na procjene korištene prilikom izrade godišnjih financijskih izvještaja na dan 31. prosinca 2019. godine.
</t>
    </r>
    <r>
      <rPr>
        <sz val="9"/>
        <rFont val="Arial"/>
        <family val="2"/>
        <charset val="238"/>
      </rPr>
      <t>Grupa će po okončanju turističke sezone, a do kraja poslovne godine,  napraviti procjenu postoje li indikacije umanjenja vrijednosti dugotrajne materijalne i nematerijalne imovine.</t>
    </r>
  </si>
  <si>
    <t>Konsolidirani financijski izvještaji za devetomjesečno razdoblje završeno 30. rujna 2020. godine pripremljeni su na temelju istih računovodstvenih politika, prikaza i metoda izračuna koji su se koristili prilikom pripreme godišnjih konsolidiranih financijskih izvještaja Grupe na 31. prosinca 2019. godine, osim u dijelu kako je navedeno u nastavku.</t>
  </si>
  <si>
    <t xml:space="preserve">Prema Međunarodnom računovodstvenom standardu 20 – Državne potpore („MRS 20“), državne potpore priznaju se kada postoji razumno uvjerenje da će potpora biti primljena te da će se ispuniti svi uvjeti koji su vezani uz potpore. Zbog novonastalih okolnosti uzrokovanih pojavom pandemije COVID-19 Republika Hrvatska je donijela paket mjera za industrije koje su izrazito pogođene pandemijom, među kojima je i davanje državnih potpora u obliku uplata i/ili smanjenja obveze. Grupa je primatelj određenih državnih potpora kroz navedeni paket mjera u značajnim iznosima. Shodno tome, usvojena je računovodstvena politika za prikazivanje državnih potpora sukladno MRS-u 20. </t>
  </si>
  <si>
    <t>Grupa je odabrala prezentaciju državnih potpora povezanih s dobiti kao odbitnu stavku iskaznih povezanih rashoda u istom razdoblju. Ovaj pristup primjenjuje se konzistentno na sve slične državne potpore. Ukupne potpore zbog utjecaja pandemije primljenih tijekom devetomjesečnog razdoblja završenog 30. rujna 2020. godine iznose za Grupu 102.785 tisuća kuna.</t>
  </si>
  <si>
    <t xml:space="preserve">Tijekom devetomjesečnog razdoblja završenog 30. rujna 2020. godine, Grupa je nabavila imovinu u iznosu 562.179 tisuća kuna, a prodala imovinu s knjigovodstvenom vrijednošću 2.338 tisuća kuna, što je rezultiralo dobitkom od prodaje u iznosu 1.525 tisuća kuna. </t>
  </si>
  <si>
    <t>Grupa prati svoje poslovanje po vrstama usluga koje pruža i to u tri glavna poslovna segmenta: hoteli i apartmani, kampovi te ostali poslovni segmenti. Podjela prihoda po segmentima vršena je prema principu vrste usluge koju pruža smještajni objekt na način da su svi prihodi ostvareni u smještajnim objektima hotela i apartmana iskazani u segmentu Hoteli i apartmani, dok su svi prihodi ostvareni u objektima kampova iskazani u segmentu Kampovi. U segmentu ostali poslovni segmenti obuhvaćeni su prihodi praonice, ostalih najmova, prihodi ostvareni u centralnim službama i centralnim kuhinjama, prihodi od trgovine, prihodi agencije i prihodi od personalnog smještaja.</t>
  </si>
  <si>
    <r>
      <t>Konsolidirane izvještaje za devetomjesečno razdoblje završeno 30. rujna 2020. godine odobrila je Uprava u Poreču</t>
    </r>
    <r>
      <rPr>
        <sz val="9"/>
        <color theme="1"/>
        <rFont val="Arial"/>
        <family val="2"/>
        <charset val="238"/>
      </rPr>
      <t xml:space="preserve"> 28. listopada 2020. godine.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</si>
</sst>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00"/>
    <numFmt numFmtId="166" formatCode="#,##0;[Black]\(#,##0\);\-"/>
    <numFmt numFmtId="167" formatCode="#,##0.00;[Black]\(#,##0.00\);\-"/>
  </numFmts>
  <fonts count="5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color theme="1"/>
      <name val="Arial"/>
      <family val="2"/>
      <charset val="238"/>
    </font>
    <font>
      <sz val="9"/>
      <color theme="1"/>
      <name val="Arial"/>
      <family val="2"/>
      <charset val="238"/>
    </font>
    <font>
      <sz val="9"/>
      <color rgb="FFFF0000"/>
      <name val="Arial"/>
      <family val="2"/>
      <charset val="238"/>
    </font>
    <font>
      <i/>
      <sz val="9"/>
      <color theme="1"/>
      <name val="Arial"/>
      <family val="2"/>
      <charset val="238"/>
    </font>
    <font>
      <b/>
      <i/>
      <sz val="9"/>
      <color theme="1"/>
      <name val="Arial"/>
      <family val="2"/>
      <charset val="238"/>
    </font>
    <font>
      <b/>
      <sz val="9"/>
      <color rgb="FFFF0000"/>
      <name val="Arial"/>
      <family val="2"/>
      <charset val="238"/>
    </font>
    <font>
      <b/>
      <sz val="9"/>
      <color rgb="FF333399"/>
      <name val="Arial"/>
      <family val="2"/>
      <charset val="238"/>
    </font>
    <font>
      <sz val="9"/>
      <color rgb="FF333399"/>
      <name val="Arial"/>
      <family val="2"/>
      <charset val="238"/>
    </font>
    <font>
      <b/>
      <sz val="12"/>
      <color rgb="FF002060"/>
      <name val="Arial"/>
      <family val="2"/>
      <charset val="238"/>
    </font>
    <font>
      <b/>
      <sz val="10"/>
      <color rgb="FF1563A8"/>
      <name val="Arial"/>
      <family val="2"/>
      <charset val="238"/>
    </font>
    <font>
      <sz val="12"/>
      <color rgb="FFFFFFFF"/>
      <name val="Arial"/>
      <family val="2"/>
      <charset val="238"/>
    </font>
    <font>
      <sz val="9"/>
      <color rgb="FF000000"/>
      <name val="Arial"/>
      <family val="2"/>
      <charset val="238"/>
    </font>
    <font>
      <sz val="9"/>
      <color rgb="FF000000"/>
      <name val="Symbol"/>
      <family val="1"/>
      <charset val="2"/>
    </font>
    <font>
      <sz val="7"/>
      <color rgb="FF000000"/>
      <name val="Times New Roman"/>
      <family val="1"/>
      <charset val="238"/>
    </font>
    <font>
      <b/>
      <sz val="9"/>
      <color rgb="FF000000"/>
      <name val="Arial"/>
      <family val="2"/>
      <charset val="238"/>
    </font>
    <font>
      <i/>
      <sz val="9"/>
      <color rgb="FF000000"/>
      <name val="Arial"/>
      <family val="2"/>
      <charset val="238"/>
    </font>
    <font>
      <b/>
      <sz val="8"/>
      <color rgb="FF000000"/>
      <name val="Arial"/>
      <family val="2"/>
      <charset val="238"/>
    </font>
    <font>
      <sz val="8"/>
      <color rgb="FF000000"/>
      <name val="Arial"/>
      <family val="2"/>
      <charset val="238"/>
    </font>
    <font>
      <i/>
      <sz val="8"/>
      <color rgb="FF000000"/>
      <name val="Arial"/>
      <family val="2"/>
      <charset val="238"/>
    </font>
    <font>
      <sz val="8"/>
      <color theme="1"/>
      <name val="Arial"/>
      <family val="2"/>
      <charset val="238"/>
    </font>
    <font>
      <sz val="10"/>
      <color theme="1"/>
      <name val="Arial"/>
      <family val="2"/>
      <charset val="238"/>
    </font>
    <font>
      <i/>
      <sz val="8"/>
      <color theme="1"/>
      <name val="Arial"/>
      <family val="2"/>
      <charset val="238"/>
    </font>
    <font>
      <b/>
      <sz val="8"/>
      <color theme="1"/>
      <name val="Arial"/>
      <family val="2"/>
      <charset val="238"/>
    </font>
  </fonts>
  <fills count="20">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indexed="64"/>
      </patternFill>
    </fill>
    <fill>
      <patternFill patternType="solid">
        <fgColor theme="0"/>
        <bgColor rgb="FF000000"/>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theme="1"/>
      </bottom>
      <diagonal/>
    </border>
    <border>
      <left style="medium">
        <color theme="1"/>
      </left>
      <right/>
      <top style="medium">
        <color theme="1"/>
      </top>
      <bottom/>
      <diagonal/>
    </border>
    <border>
      <left/>
      <right style="thin">
        <color theme="0" tint="-0.34998626667073579"/>
      </right>
      <top style="medium">
        <color theme="1"/>
      </top>
      <bottom/>
      <diagonal/>
    </border>
    <border>
      <left style="thin">
        <color theme="0" tint="-0.34998626667073579"/>
      </left>
      <right style="thin">
        <color theme="0" tint="-0.34998626667073579"/>
      </right>
      <top style="medium">
        <color theme="1"/>
      </top>
      <bottom style="medium">
        <color theme="0" tint="-0.34998626667073579"/>
      </bottom>
      <diagonal/>
    </border>
    <border>
      <left style="thin">
        <color theme="0" tint="-0.34998626667073579"/>
      </left>
      <right style="medium">
        <color theme="1"/>
      </right>
      <top style="medium">
        <color theme="1"/>
      </top>
      <bottom style="medium">
        <color theme="0" tint="-0.34998626667073579"/>
      </bottom>
      <diagonal/>
    </border>
    <border>
      <left style="medium">
        <color theme="1"/>
      </left>
      <right/>
      <top/>
      <bottom/>
      <diagonal/>
    </border>
    <border>
      <left/>
      <right style="thin">
        <color theme="0" tint="-0.34998626667073579"/>
      </right>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1"/>
      </right>
      <top style="medium">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thin">
        <color theme="0" tint="-0.34998626667073579"/>
      </bottom>
      <diagonal/>
    </border>
    <border>
      <left style="medium">
        <color theme="1"/>
      </left>
      <right/>
      <top style="thin">
        <color theme="0" tint="-0.34998626667073579"/>
      </top>
      <bottom/>
      <diagonal/>
    </border>
    <border>
      <left/>
      <right/>
      <top style="thin">
        <color theme="0" tint="-0.34998626667073579"/>
      </top>
      <bottom/>
      <diagonal/>
    </border>
    <border>
      <left/>
      <right/>
      <top style="thin">
        <color theme="0" tint="-0.34998626667073579"/>
      </top>
      <bottom style="thin">
        <color theme="0" tint="-0.34998626667073579"/>
      </bottom>
      <diagonal/>
    </border>
    <border>
      <left/>
      <right style="medium">
        <color theme="1"/>
      </right>
      <top style="thin">
        <color theme="0" tint="-0.34998626667073579"/>
      </top>
      <bottom style="thin">
        <color theme="0" tint="-0.34998626667073579"/>
      </bottom>
      <diagonal/>
    </border>
    <border>
      <left style="medium">
        <color theme="1"/>
      </left>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theme="1"/>
      </bottom>
      <diagonal/>
    </border>
    <border>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34998626667073579"/>
      </left>
      <right style="medium">
        <color theme="1"/>
      </right>
      <top style="thin">
        <color theme="0" tint="-0.34998626667073579"/>
      </top>
      <bottom style="medium">
        <color theme="1"/>
      </bottom>
      <diagonal/>
    </border>
    <border>
      <left style="thin">
        <color theme="0" tint="-0.34998626667073579"/>
      </left>
      <right style="thin">
        <color theme="0" tint="-0.34998626667073579"/>
      </right>
      <top style="medium">
        <color theme="1"/>
      </top>
      <bottom/>
      <diagonal/>
    </border>
    <border>
      <left style="thin">
        <color theme="0" tint="-0.34998626667073579"/>
      </left>
      <right style="medium">
        <color theme="1"/>
      </right>
      <top style="medium">
        <color theme="1"/>
      </top>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indexed="64"/>
      </left>
      <right/>
      <top/>
      <bottom style="medium">
        <color indexed="64"/>
      </bottom>
      <diagonal/>
    </border>
    <border>
      <left/>
      <right style="thin">
        <color theme="0" tint="-0.34998626667073579"/>
      </right>
      <top/>
      <bottom style="medium">
        <color indexed="64"/>
      </bottom>
      <diagonal/>
    </border>
    <border>
      <left style="medium">
        <color rgb="FF099BD4"/>
      </left>
      <right/>
      <top/>
      <bottom/>
      <diagonal/>
    </border>
    <border>
      <left style="medium">
        <color rgb="FF099BD4"/>
      </left>
      <right/>
      <top style="medium">
        <color rgb="FF0066CC"/>
      </top>
      <bottom style="medium">
        <color rgb="FF0066CC"/>
      </bottom>
      <diagonal/>
    </border>
    <border>
      <left/>
      <right/>
      <top style="medium">
        <color rgb="FF0066CC"/>
      </top>
      <bottom style="medium">
        <color rgb="FF0066CC"/>
      </bottom>
      <diagonal/>
    </border>
    <border>
      <left/>
      <right/>
      <top/>
      <bottom style="medium">
        <color rgb="FF0066CC"/>
      </bottom>
      <diagonal/>
    </border>
    <border>
      <left/>
      <right/>
      <top style="medium">
        <color rgb="FF0066CC"/>
      </top>
      <bottom/>
      <diagonal/>
    </border>
    <border>
      <left/>
      <right/>
      <top/>
      <bottom style="medium">
        <color rgb="FF099BD4"/>
      </bottom>
      <diagonal/>
    </border>
    <border>
      <left style="medium">
        <color rgb="FF099BD4"/>
      </left>
      <right/>
      <top/>
      <bottom style="medium">
        <color rgb="FF0066CC"/>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5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9" fillId="11" borderId="0" xfId="4" applyFont="1" applyFill="1" applyBorder="1" applyProtection="1">
      <protection locked="0"/>
    </xf>
    <xf numFmtId="0" fontId="4" fillId="12" borderId="45" xfId="0" applyFont="1" applyFill="1" applyBorder="1" applyAlignment="1" applyProtection="1">
      <alignment horizontal="center" vertical="center"/>
      <protection locked="0"/>
    </xf>
    <xf numFmtId="0" fontId="4" fillId="12" borderId="47" xfId="0" applyFont="1" applyFill="1" applyBorder="1" applyAlignment="1" applyProtection="1">
      <alignment horizontal="center" vertical="center"/>
      <protection locked="0"/>
    </xf>
    <xf numFmtId="0" fontId="29" fillId="11" borderId="43" xfId="4" applyFont="1" applyFill="1" applyBorder="1" applyAlignment="1" applyProtection="1">
      <alignment vertical="top"/>
      <protection locked="0"/>
    </xf>
    <xf numFmtId="0" fontId="29" fillId="11" borderId="0" xfId="4" applyFont="1" applyFill="1" applyBorder="1" applyAlignment="1" applyProtection="1">
      <alignment vertical="top"/>
      <protection locked="0"/>
    </xf>
    <xf numFmtId="0" fontId="29" fillId="11" borderId="44" xfId="4" applyFont="1" applyFill="1" applyBorder="1" applyProtection="1">
      <protection locked="0"/>
    </xf>
    <xf numFmtId="0" fontId="29" fillId="11" borderId="43" xfId="4" applyFont="1" applyFill="1" applyBorder="1" applyProtection="1">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wrapText="1"/>
      <protection locked="0"/>
    </xf>
    <xf numFmtId="3" fontId="5" fillId="0" borderId="14" xfId="0"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horizontal="right" vertical="center"/>
      <protection locked="0"/>
    </xf>
    <xf numFmtId="3" fontId="5" fillId="0" borderId="48" xfId="0" applyNumberFormat="1" applyFont="1" applyFill="1" applyBorder="1" applyAlignment="1" applyProtection="1">
      <alignment horizontal="right" vertical="center"/>
      <protection locked="0"/>
    </xf>
    <xf numFmtId="3" fontId="5" fillId="0" borderId="48" xfId="0" applyNumberFormat="1" applyFont="1" applyFill="1" applyBorder="1" applyAlignment="1" applyProtection="1">
      <alignment vertical="center"/>
      <protection locked="0"/>
    </xf>
    <xf numFmtId="0" fontId="29" fillId="11" borderId="0" xfId="4" applyFont="1" applyFill="1" applyBorder="1" applyProtection="1">
      <protection locked="0"/>
    </xf>
    <xf numFmtId="0" fontId="4" fillId="12" borderId="52" xfId="0" applyFont="1" applyFill="1" applyBorder="1" applyAlignment="1" applyProtection="1">
      <alignment horizontal="center" vertical="center"/>
      <protection locked="0"/>
    </xf>
    <xf numFmtId="0" fontId="29" fillId="11" borderId="27" xfId="4" applyFont="1" applyFill="1" applyBorder="1" applyProtection="1">
      <protection locked="0"/>
    </xf>
    <xf numFmtId="0" fontId="25" fillId="11" borderId="0" xfId="0" applyFont="1" applyFill="1"/>
    <xf numFmtId="49" fontId="34" fillId="11" borderId="0" xfId="0" applyNumberFormat="1" applyFont="1" applyFill="1" applyAlignment="1">
      <alignment horizontal="center" vertical="center"/>
    </xf>
    <xf numFmtId="0" fontId="35" fillId="11" borderId="0" xfId="0" applyFont="1" applyFill="1"/>
    <xf numFmtId="0" fontId="36" fillId="11" borderId="0" xfId="0" applyFont="1" applyFill="1"/>
    <xf numFmtId="0" fontId="0" fillId="11" borderId="0" xfId="0" applyFill="1"/>
    <xf numFmtId="0" fontId="34" fillId="11" borderId="0" xfId="0" applyFont="1" applyFill="1"/>
    <xf numFmtId="0" fontId="37" fillId="11" borderId="53" xfId="0" applyFont="1" applyFill="1" applyBorder="1"/>
    <xf numFmtId="49" fontId="38" fillId="11" borderId="53" xfId="0" applyNumberFormat="1" applyFont="1" applyFill="1" applyBorder="1" applyAlignment="1">
      <alignment horizontal="center" vertical="center"/>
    </xf>
    <xf numFmtId="3" fontId="34" fillId="11" borderId="53" xfId="0" applyNumberFormat="1" applyFont="1" applyFill="1" applyBorder="1" applyAlignment="1">
      <alignment horizontal="center"/>
    </xf>
    <xf numFmtId="3" fontId="39" fillId="11" borderId="53" xfId="0" applyNumberFormat="1" applyFont="1" applyFill="1" applyBorder="1" applyAlignment="1">
      <alignment horizontal="center"/>
    </xf>
    <xf numFmtId="49" fontId="34" fillId="17" borderId="56" xfId="0" applyNumberFormat="1" applyFont="1" applyFill="1" applyBorder="1" applyAlignment="1">
      <alignment horizontal="center" vertical="center"/>
    </xf>
    <xf numFmtId="3" fontId="34" fillId="17" borderId="56" xfId="0" applyNumberFormat="1" applyFont="1" applyFill="1" applyBorder="1" applyAlignment="1">
      <alignment horizontal="center" vertical="center" wrapText="1"/>
    </xf>
    <xf numFmtId="0" fontId="34" fillId="17" borderId="57" xfId="0" applyFont="1" applyFill="1" applyBorder="1" applyAlignment="1">
      <alignment horizontal="center" vertical="center"/>
    </xf>
    <xf numFmtId="49" fontId="40" fillId="9" borderId="60" xfId="0" applyNumberFormat="1" applyFont="1" applyFill="1" applyBorder="1" applyAlignment="1">
      <alignment horizontal="center" vertical="center"/>
    </xf>
    <xf numFmtId="3" fontId="40" fillId="9" borderId="60" xfId="0" applyNumberFormat="1" applyFont="1" applyFill="1" applyBorder="1" applyAlignment="1">
      <alignment horizontal="right" vertical="center"/>
    </xf>
    <xf numFmtId="0" fontId="41" fillId="9" borderId="61" xfId="0" applyFont="1" applyFill="1" applyBorder="1" applyAlignment="1">
      <alignment horizontal="left" vertical="center"/>
    </xf>
    <xf numFmtId="49" fontId="35" fillId="11" borderId="64" xfId="0" applyNumberFormat="1" applyFont="1" applyFill="1" applyBorder="1" applyAlignment="1">
      <alignment horizontal="center" vertical="center" wrapText="1"/>
    </xf>
    <xf numFmtId="3" fontId="35" fillId="11" borderId="64" xfId="0" applyNumberFormat="1" applyFont="1" applyFill="1" applyBorder="1" applyAlignment="1">
      <alignment horizontal="right" vertical="center"/>
    </xf>
    <xf numFmtId="0" fontId="35" fillId="11" borderId="65" xfId="0" applyFont="1" applyFill="1" applyBorder="1" applyAlignment="1">
      <alignment horizontal="left" vertical="center"/>
    </xf>
    <xf numFmtId="0" fontId="35" fillId="11" borderId="65" xfId="0" applyFont="1" applyFill="1" applyBorder="1" applyAlignment="1">
      <alignment horizontal="left" vertical="center" wrapText="1"/>
    </xf>
    <xf numFmtId="0" fontId="35" fillId="11" borderId="66" xfId="0" applyFont="1" applyFill="1" applyBorder="1" applyAlignment="1">
      <alignment horizontal="left" vertical="center"/>
    </xf>
    <xf numFmtId="0" fontId="0" fillId="0" borderId="67" xfId="0" applyBorder="1"/>
    <xf numFmtId="49" fontId="34" fillId="11" borderId="68" xfId="0" applyNumberFormat="1" applyFont="1" applyFill="1" applyBorder="1" applyAlignment="1">
      <alignment horizontal="center" vertical="center"/>
    </xf>
    <xf numFmtId="3" fontId="35" fillId="11" borderId="68" xfId="0" applyNumberFormat="1" applyFont="1" applyFill="1" applyBorder="1" applyAlignment="1">
      <alignment horizontal="right" vertical="center"/>
    </xf>
    <xf numFmtId="0" fontId="35" fillId="11" borderId="68" xfId="0" applyFont="1" applyFill="1" applyBorder="1" applyAlignment="1">
      <alignment horizontal="right" vertical="center"/>
    </xf>
    <xf numFmtId="0" fontId="35" fillId="11" borderId="69" xfId="0" applyFont="1" applyFill="1" applyBorder="1" applyAlignment="1">
      <alignment horizontal="left" vertical="center"/>
    </xf>
    <xf numFmtId="49" fontId="40" fillId="9" borderId="64" xfId="0" applyNumberFormat="1" applyFont="1" applyFill="1" applyBorder="1" applyAlignment="1">
      <alignment horizontal="center" vertical="center"/>
    </xf>
    <xf numFmtId="3" fontId="40" fillId="9" borderId="64" xfId="0" applyNumberFormat="1" applyFont="1" applyFill="1" applyBorder="1" applyAlignment="1">
      <alignment horizontal="right" vertical="center"/>
    </xf>
    <xf numFmtId="0" fontId="41" fillId="9" borderId="65" xfId="0" applyFont="1" applyFill="1" applyBorder="1" applyAlignment="1">
      <alignment horizontal="left" vertical="center"/>
    </xf>
    <xf numFmtId="49" fontId="35" fillId="11" borderId="64" xfId="0" applyNumberFormat="1" applyFont="1" applyFill="1" applyBorder="1" applyAlignment="1">
      <alignment horizontal="center" vertical="center"/>
    </xf>
    <xf numFmtId="0" fontId="35" fillId="11" borderId="70" xfId="0" applyFont="1" applyFill="1" applyBorder="1" applyAlignment="1">
      <alignment horizontal="left" vertical="center"/>
    </xf>
    <xf numFmtId="49" fontId="40" fillId="9" borderId="62" xfId="0" applyNumberFormat="1" applyFont="1" applyFill="1" applyBorder="1" applyAlignment="1">
      <alignment vertical="center"/>
    </xf>
    <xf numFmtId="49" fontId="40" fillId="9" borderId="63" xfId="0" applyNumberFormat="1" applyFont="1" applyFill="1" applyBorder="1" applyAlignment="1">
      <alignment vertical="center"/>
    </xf>
    <xf numFmtId="0" fontId="40" fillId="9" borderId="65" xfId="0" applyFont="1" applyFill="1" applyBorder="1" applyAlignment="1">
      <alignment horizontal="left" vertical="center" wrapText="1"/>
    </xf>
    <xf numFmtId="0" fontId="34" fillId="11" borderId="70" xfId="0" applyFont="1" applyFill="1" applyBorder="1" applyAlignment="1">
      <alignment horizontal="left" vertical="center"/>
    </xf>
    <xf numFmtId="3" fontId="34" fillId="11" borderId="68" xfId="0" applyNumberFormat="1" applyFont="1" applyFill="1" applyBorder="1" applyAlignment="1">
      <alignment horizontal="right" vertical="center"/>
    </xf>
    <xf numFmtId="0" fontId="34" fillId="11" borderId="68" xfId="0" applyFont="1" applyFill="1" applyBorder="1" applyAlignment="1">
      <alignment horizontal="right" vertical="center"/>
    </xf>
    <xf numFmtId="0" fontId="34" fillId="11" borderId="69" xfId="0" applyFont="1" applyFill="1" applyBorder="1" applyAlignment="1">
      <alignment horizontal="left" vertical="center" wrapText="1"/>
    </xf>
    <xf numFmtId="49" fontId="40" fillId="9" borderId="73" xfId="0" applyNumberFormat="1" applyFont="1" applyFill="1" applyBorder="1" applyAlignment="1">
      <alignment horizontal="center" vertical="center"/>
    </xf>
    <xf numFmtId="3" fontId="40" fillId="9" borderId="73" xfId="0" applyNumberFormat="1" applyFont="1" applyFill="1" applyBorder="1" applyAlignment="1">
      <alignment horizontal="right" vertical="center"/>
    </xf>
    <xf numFmtId="0" fontId="41" fillId="9" borderId="74" xfId="0" applyFont="1" applyFill="1" applyBorder="1" applyAlignment="1">
      <alignment horizontal="left" vertical="center"/>
    </xf>
    <xf numFmtId="0" fontId="35" fillId="11" borderId="68" xfId="0" applyFont="1" applyFill="1" applyBorder="1" applyAlignment="1">
      <alignment horizontal="left" vertical="center"/>
    </xf>
    <xf numFmtId="0" fontId="0" fillId="11" borderId="0" xfId="0" applyFill="1" applyAlignment="1">
      <alignment horizontal="left" vertical="top"/>
    </xf>
    <xf numFmtId="0" fontId="34" fillId="11" borderId="0" xfId="0" applyFont="1" applyFill="1" applyAlignment="1"/>
    <xf numFmtId="0" fontId="39" fillId="11" borderId="0" xfId="0" applyFont="1" applyFill="1" applyBorder="1" applyAlignment="1">
      <alignment vertical="center"/>
    </xf>
    <xf numFmtId="49" fontId="34" fillId="17" borderId="75" xfId="0" applyNumberFormat="1" applyFont="1" applyFill="1" applyBorder="1" applyAlignment="1">
      <alignment horizontal="center" vertical="center" wrapText="1"/>
    </xf>
    <xf numFmtId="0" fontId="34" fillId="17" borderId="76" xfId="0" applyFont="1" applyFill="1" applyBorder="1" applyAlignment="1">
      <alignment horizontal="center" vertical="center" wrapText="1"/>
    </xf>
    <xf numFmtId="49" fontId="40" fillId="9" borderId="63" xfId="0" applyNumberFormat="1" applyFont="1" applyFill="1" applyBorder="1" applyAlignment="1">
      <alignment horizontal="center" vertical="center"/>
    </xf>
    <xf numFmtId="49" fontId="40" fillId="9" borderId="77" xfId="0" applyNumberFormat="1" applyFont="1" applyFill="1" applyBorder="1" applyAlignment="1">
      <alignment horizontal="center" vertical="center"/>
    </xf>
    <xf numFmtId="3" fontId="40" fillId="9" borderId="77" xfId="0" applyNumberFormat="1" applyFont="1" applyFill="1" applyBorder="1" applyAlignment="1">
      <alignment horizontal="right" vertical="center"/>
    </xf>
    <xf numFmtId="2" fontId="34" fillId="17" borderId="56" xfId="0" applyNumberFormat="1" applyFont="1" applyFill="1" applyBorder="1" applyAlignment="1">
      <alignment horizontal="center" vertical="center" wrapText="1"/>
    </xf>
    <xf numFmtId="0" fontId="40" fillId="9" borderId="61" xfId="0" applyFont="1" applyFill="1" applyBorder="1" applyAlignment="1">
      <alignment horizontal="left" vertical="center" wrapText="1"/>
    </xf>
    <xf numFmtId="0" fontId="42" fillId="11" borderId="0" xfId="0" applyFont="1" applyFill="1"/>
    <xf numFmtId="0" fontId="2" fillId="11" borderId="0" xfId="0" applyFont="1" applyFill="1"/>
    <xf numFmtId="0" fontId="43" fillId="11" borderId="0" xfId="0" applyFont="1" applyFill="1" applyAlignment="1">
      <alignment horizontal="justify" vertical="center"/>
    </xf>
    <xf numFmtId="0" fontId="44" fillId="11" borderId="0" xfId="0" applyFont="1" applyFill="1" applyAlignment="1">
      <alignment horizontal="justify" vertical="center"/>
    </xf>
    <xf numFmtId="0" fontId="46" fillId="11" borderId="0" xfId="0" applyFont="1" applyFill="1" applyAlignment="1">
      <alignment horizontal="justify" vertical="center"/>
    </xf>
    <xf numFmtId="0" fontId="45" fillId="11" borderId="0" xfId="0" applyFont="1" applyFill="1" applyAlignment="1">
      <alignment horizontal="justify" vertical="center"/>
    </xf>
    <xf numFmtId="0" fontId="48" fillId="11" borderId="0" xfId="0" applyFont="1" applyFill="1" applyAlignment="1">
      <alignment horizontal="justify" vertical="center"/>
    </xf>
    <xf numFmtId="0" fontId="0" fillId="11" borderId="0" xfId="0" applyFill="1" applyAlignment="1"/>
    <xf numFmtId="0" fontId="50" fillId="18" borderId="80" xfId="0" applyFont="1" applyFill="1" applyBorder="1" applyAlignment="1">
      <alignment vertical="center" wrapText="1"/>
    </xf>
    <xf numFmtId="0" fontId="51" fillId="18" borderId="0" xfId="0" applyFont="1" applyFill="1" applyAlignment="1">
      <alignment horizontal="right" vertical="center" wrapText="1"/>
    </xf>
    <xf numFmtId="0" fontId="50" fillId="18" borderId="0" xfId="0" applyFont="1" applyFill="1" applyAlignment="1">
      <alignment horizontal="right" vertical="center" wrapText="1"/>
    </xf>
    <xf numFmtId="0" fontId="50" fillId="11" borderId="80" xfId="0" applyFont="1" applyFill="1" applyBorder="1" applyAlignment="1">
      <alignment vertical="center" wrapText="1"/>
    </xf>
    <xf numFmtId="0" fontId="51" fillId="11" borderId="0" xfId="0" applyFont="1" applyFill="1" applyAlignment="1">
      <alignment horizontal="right" vertical="center" wrapText="1"/>
    </xf>
    <xf numFmtId="0" fontId="52" fillId="11" borderId="81" xfId="0" applyFont="1" applyFill="1" applyBorder="1" applyAlignment="1">
      <alignment vertical="center" wrapText="1"/>
    </xf>
    <xf numFmtId="0" fontId="50" fillId="11" borderId="82" xfId="0" applyFont="1" applyFill="1" applyBorder="1" applyAlignment="1">
      <alignment horizontal="right" vertical="center" wrapText="1"/>
    </xf>
    <xf numFmtId="0" fontId="50" fillId="11" borderId="0" xfId="0" applyFont="1" applyFill="1" applyAlignment="1">
      <alignment vertical="center" wrapText="1"/>
    </xf>
    <xf numFmtId="0" fontId="51" fillId="11" borderId="0" xfId="0" applyFont="1" applyFill="1" applyAlignment="1">
      <alignment vertical="center" wrapText="1"/>
    </xf>
    <xf numFmtId="0" fontId="51" fillId="11" borderId="0" xfId="0" applyFont="1" applyFill="1" applyBorder="1" applyAlignment="1">
      <alignment horizontal="right" vertical="center" wrapText="1"/>
    </xf>
    <xf numFmtId="0" fontId="50" fillId="11" borderId="0" xfId="0" applyFont="1" applyFill="1" applyBorder="1" applyAlignment="1">
      <alignment horizontal="right" vertical="center" wrapText="1"/>
    </xf>
    <xf numFmtId="0" fontId="51" fillId="11" borderId="80" xfId="0" applyFont="1" applyFill="1" applyBorder="1" applyAlignment="1">
      <alignment vertical="center" wrapText="1"/>
    </xf>
    <xf numFmtId="0" fontId="50" fillId="11" borderId="0" xfId="0" applyFont="1" applyFill="1" applyAlignment="1">
      <alignment horizontal="center" vertical="center" wrapText="1"/>
    </xf>
    <xf numFmtId="0" fontId="52" fillId="11" borderId="82" xfId="0" applyFont="1" applyFill="1" applyBorder="1" applyAlignment="1">
      <alignment vertical="center" wrapText="1"/>
    </xf>
    <xf numFmtId="0" fontId="50" fillId="11" borderId="83" xfId="0" applyFont="1" applyFill="1" applyBorder="1" applyAlignment="1">
      <alignment vertical="center" wrapText="1"/>
    </xf>
    <xf numFmtId="0" fontId="51" fillId="11" borderId="83" xfId="0" applyFont="1" applyFill="1" applyBorder="1" applyAlignment="1">
      <alignment horizontal="right" vertical="center" wrapText="1"/>
    </xf>
    <xf numFmtId="0" fontId="50" fillId="11" borderId="83" xfId="0" applyFont="1" applyFill="1" applyBorder="1" applyAlignment="1">
      <alignment horizontal="center" vertical="center" wrapText="1"/>
    </xf>
    <xf numFmtId="0" fontId="50" fillId="11" borderId="83" xfId="0" applyFont="1" applyFill="1" applyBorder="1" applyAlignment="1">
      <alignment horizontal="right" vertical="center" wrapText="1"/>
    </xf>
    <xf numFmtId="0" fontId="50" fillId="11" borderId="0" xfId="0" applyFont="1" applyFill="1" applyAlignment="1">
      <alignment horizontal="right" vertical="center" wrapText="1"/>
    </xf>
    <xf numFmtId="0" fontId="52" fillId="11" borderId="83" xfId="0" applyFont="1" applyFill="1" applyBorder="1" applyAlignment="1">
      <alignment vertical="center" wrapText="1"/>
    </xf>
    <xf numFmtId="0" fontId="51" fillId="11" borderId="0" xfId="0" applyFont="1" applyFill="1" applyAlignment="1">
      <alignment vertical="center"/>
    </xf>
    <xf numFmtId="0" fontId="5" fillId="11" borderId="0" xfId="0" applyFont="1" applyFill="1" applyAlignment="1">
      <alignment vertical="center"/>
    </xf>
    <xf numFmtId="0" fontId="0" fillId="11" borderId="0" xfId="0" applyFill="1" applyAlignment="1">
      <alignment wrapText="1"/>
    </xf>
    <xf numFmtId="0" fontId="49" fillId="11" borderId="0" xfId="0" applyFont="1" applyFill="1" applyAlignment="1">
      <alignment horizontal="justify" vertical="center" wrapText="1"/>
    </xf>
    <xf numFmtId="0" fontId="50" fillId="11" borderId="0" xfId="0" applyFont="1" applyFill="1" applyAlignment="1">
      <alignment vertical="center"/>
    </xf>
    <xf numFmtId="0" fontId="51" fillId="18" borderId="85" xfId="0" applyFont="1" applyFill="1" applyBorder="1" applyAlignment="1">
      <alignment horizontal="right" vertical="center" wrapText="1"/>
    </xf>
    <xf numFmtId="3" fontId="51" fillId="18" borderId="85" xfId="0" applyNumberFormat="1" applyFont="1" applyFill="1" applyBorder="1" applyAlignment="1">
      <alignment horizontal="right" vertical="center" wrapText="1"/>
    </xf>
    <xf numFmtId="3" fontId="50" fillId="11" borderId="82" xfId="0" applyNumberFormat="1" applyFont="1" applyFill="1" applyBorder="1" applyAlignment="1">
      <alignment horizontal="right" vertical="center" wrapText="1"/>
    </xf>
    <xf numFmtId="0" fontId="51" fillId="18" borderId="0" xfId="0" applyFont="1" applyFill="1" applyAlignment="1">
      <alignment vertical="center"/>
    </xf>
    <xf numFmtId="0" fontId="51" fillId="18" borderId="84" xfId="0" applyFont="1" applyFill="1" applyBorder="1" applyAlignment="1">
      <alignment horizontal="right" vertical="center" wrapText="1"/>
    </xf>
    <xf numFmtId="166" fontId="50" fillId="18" borderId="83" xfId="0" applyNumberFormat="1" applyFont="1" applyFill="1" applyBorder="1" applyAlignment="1">
      <alignment horizontal="right" vertical="center" wrapText="1"/>
    </xf>
    <xf numFmtId="0" fontId="50" fillId="11" borderId="0" xfId="0" applyFont="1" applyFill="1" applyBorder="1" applyAlignment="1">
      <alignment vertical="center" wrapText="1"/>
    </xf>
    <xf numFmtId="0" fontId="50" fillId="11" borderId="85" xfId="0" applyFont="1" applyFill="1" applyBorder="1" applyAlignment="1">
      <alignment horizontal="justify" vertical="center"/>
    </xf>
    <xf numFmtId="0" fontId="51" fillId="11" borderId="85" xfId="0" applyFont="1" applyFill="1" applyBorder="1" applyAlignment="1">
      <alignment vertical="center"/>
    </xf>
    <xf numFmtId="166" fontId="51" fillId="18" borderId="83" xfId="0" applyNumberFormat="1" applyFont="1" applyFill="1" applyBorder="1" applyAlignment="1">
      <alignment horizontal="right" vertical="center" wrapText="1"/>
    </xf>
    <xf numFmtId="166" fontId="51" fillId="11" borderId="0" xfId="0" applyNumberFormat="1" applyFont="1" applyFill="1" applyAlignment="1">
      <alignment horizontal="right" vertical="center" wrapText="1"/>
    </xf>
    <xf numFmtId="166" fontId="50" fillId="11" borderId="0" xfId="0" applyNumberFormat="1" applyFont="1" applyFill="1" applyAlignment="1">
      <alignment horizontal="right" vertical="center" wrapText="1"/>
    </xf>
    <xf numFmtId="166" fontId="50" fillId="11" borderId="82" xfId="0" applyNumberFormat="1" applyFont="1" applyFill="1" applyBorder="1" applyAlignment="1">
      <alignment horizontal="right" vertical="center" wrapText="1"/>
    </xf>
    <xf numFmtId="167" fontId="51" fillId="11" borderId="0" xfId="0" applyNumberFormat="1" applyFont="1" applyFill="1" applyAlignment="1">
      <alignment horizontal="right" vertical="center" wrapText="1"/>
    </xf>
    <xf numFmtId="167" fontId="50" fillId="11" borderId="82" xfId="0" applyNumberFormat="1" applyFont="1" applyFill="1" applyBorder="1" applyAlignment="1">
      <alignment horizontal="right" vertical="center" wrapText="1"/>
    </xf>
    <xf numFmtId="0" fontId="50" fillId="11" borderId="86" xfId="0" applyFont="1" applyFill="1" applyBorder="1" applyAlignment="1">
      <alignment vertical="center" wrapText="1"/>
    </xf>
    <xf numFmtId="0" fontId="51" fillId="11" borderId="86" xfId="0" applyFont="1" applyFill="1" applyBorder="1" applyAlignment="1">
      <alignment horizontal="right" vertical="center" wrapText="1"/>
    </xf>
    <xf numFmtId="0" fontId="51" fillId="11" borderId="80" xfId="0" applyFont="1" applyFill="1" applyBorder="1" applyAlignment="1">
      <alignment horizontal="right" vertical="center" wrapText="1"/>
    </xf>
    <xf numFmtId="3" fontId="51" fillId="11" borderId="83" xfId="0" applyNumberFormat="1" applyFont="1" applyFill="1" applyBorder="1" applyAlignment="1">
      <alignment horizontal="right" vertical="center" wrapText="1"/>
    </xf>
    <xf numFmtId="0" fontId="51" fillId="18" borderId="0" xfId="0" applyFont="1" applyFill="1" applyAlignment="1">
      <alignment vertical="center" wrapText="1"/>
    </xf>
    <xf numFmtId="0" fontId="50" fillId="18" borderId="83" xfId="0" applyFont="1" applyFill="1" applyBorder="1" applyAlignment="1">
      <alignment vertical="center" wrapText="1"/>
    </xf>
    <xf numFmtId="166" fontId="53" fillId="11" borderId="0" xfId="0" applyNumberFormat="1" applyFont="1" applyFill="1" applyAlignment="1">
      <alignment horizontal="right" vertical="center" wrapText="1"/>
    </xf>
    <xf numFmtId="37" fontId="0" fillId="0" borderId="0" xfId="0" applyNumberFormat="1" applyFill="1" applyProtection="1">
      <protection locked="0"/>
    </xf>
    <xf numFmtId="1" fontId="51" fillId="11" borderId="83" xfId="0" applyNumberFormat="1" applyFont="1" applyFill="1" applyBorder="1" applyAlignment="1">
      <alignment horizontal="right" vertical="center" wrapText="1"/>
    </xf>
    <xf numFmtId="1" fontId="50" fillId="18" borderId="0" xfId="0" applyNumberFormat="1" applyFont="1" applyFill="1" applyAlignment="1">
      <alignment horizontal="right" vertical="center" wrapText="1"/>
    </xf>
    <xf numFmtId="1" fontId="45" fillId="18" borderId="0" xfId="0" applyNumberFormat="1" applyFont="1" applyFill="1" applyAlignment="1">
      <alignment horizontal="right" vertical="center" wrapText="1"/>
    </xf>
    <xf numFmtId="1" fontId="51" fillId="18" borderId="0" xfId="0" applyNumberFormat="1" applyFont="1" applyFill="1" applyAlignment="1">
      <alignment horizontal="right" vertical="center" wrapText="1"/>
    </xf>
    <xf numFmtId="1" fontId="50" fillId="11" borderId="83" xfId="0" applyNumberFormat="1" applyFont="1" applyFill="1" applyBorder="1" applyAlignment="1">
      <alignment horizontal="right" vertical="center" wrapText="1"/>
    </xf>
    <xf numFmtId="3" fontId="50" fillId="18" borderId="0" xfId="0" applyNumberFormat="1" applyFont="1" applyFill="1" applyAlignment="1">
      <alignment horizontal="right" vertical="center" wrapText="1"/>
    </xf>
    <xf numFmtId="0" fontId="55" fillId="18" borderId="81" xfId="0" applyFont="1" applyFill="1" applyBorder="1" applyAlignment="1">
      <alignment vertical="center" wrapText="1"/>
    </xf>
    <xf numFmtId="0" fontId="56" fillId="18" borderId="82" xfId="0" applyFont="1" applyFill="1" applyBorder="1" applyAlignment="1">
      <alignment horizontal="right" vertical="center" wrapText="1"/>
    </xf>
    <xf numFmtId="0" fontId="54" fillId="11" borderId="0" xfId="0" applyFont="1" applyFill="1" applyAlignment="1"/>
    <xf numFmtId="0" fontId="54" fillId="0" borderId="0" xfId="0" applyFont="1"/>
    <xf numFmtId="0" fontId="53" fillId="18" borderId="80" xfId="0" applyFont="1" applyFill="1" applyBorder="1" applyAlignment="1">
      <alignment vertical="center" wrapText="1"/>
    </xf>
    <xf numFmtId="166" fontId="53" fillId="18" borderId="83" xfId="0" applyNumberFormat="1" applyFont="1" applyFill="1" applyBorder="1" applyAlignment="1">
      <alignment horizontal="right" vertical="center" wrapText="1"/>
    </xf>
    <xf numFmtId="166" fontId="56" fillId="11" borderId="0" xfId="0" applyNumberFormat="1" applyFont="1" applyFill="1" applyAlignment="1">
      <alignment horizontal="right" vertical="center" wrapText="1"/>
    </xf>
    <xf numFmtId="0" fontId="53" fillId="18" borderId="80" xfId="0" applyFont="1" applyFill="1" applyBorder="1" applyAlignment="1">
      <alignment horizontal="right" vertical="center" wrapText="1"/>
    </xf>
    <xf numFmtId="166" fontId="35" fillId="19" borderId="0" xfId="0" applyNumberFormat="1" applyFont="1" applyFill="1" applyBorder="1" applyAlignment="1">
      <alignment horizontal="right" vertical="center" wrapText="1"/>
    </xf>
    <xf numFmtId="0" fontId="35" fillId="11" borderId="80" xfId="0" applyFont="1" applyFill="1" applyBorder="1" applyAlignment="1">
      <alignment vertical="center" wrapText="1"/>
    </xf>
    <xf numFmtId="0" fontId="35" fillId="11" borderId="0" xfId="0" applyFont="1" applyFill="1" applyBorder="1" applyAlignment="1">
      <alignment vertical="center" wrapText="1"/>
    </xf>
    <xf numFmtId="0" fontId="54" fillId="11" borderId="0" xfId="0" applyFont="1" applyFill="1"/>
    <xf numFmtId="0" fontId="56" fillId="18" borderId="80" xfId="0" applyFont="1" applyFill="1" applyBorder="1" applyAlignment="1">
      <alignment vertical="center" wrapText="1"/>
    </xf>
    <xf numFmtId="0" fontId="53" fillId="18" borderId="0" xfId="0" applyFont="1" applyFill="1" applyAlignment="1">
      <alignment horizontal="right" vertical="center" wrapText="1"/>
    </xf>
    <xf numFmtId="0" fontId="56" fillId="11" borderId="83" xfId="0" applyFont="1" applyFill="1" applyBorder="1" applyAlignment="1">
      <alignment vertical="center" wrapText="1"/>
    </xf>
    <xf numFmtId="167" fontId="50" fillId="18" borderId="83" xfId="0" applyNumberFormat="1" applyFont="1" applyFill="1" applyBorder="1" applyAlignment="1">
      <alignment horizontal="right" vertical="center" wrapText="1"/>
    </xf>
    <xf numFmtId="0" fontId="4" fillId="0" borderId="47" xfId="4" applyFont="1" applyFill="1" applyBorder="1" applyAlignment="1" applyProtection="1">
      <alignment horizontal="center" vertical="center"/>
      <protection locked="0"/>
    </xf>
    <xf numFmtId="1" fontId="51" fillId="11" borderId="0" xfId="0" applyNumberFormat="1" applyFont="1" applyFill="1" applyAlignment="1">
      <alignment horizontal="right" vertical="center" wrapText="1"/>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5" fillId="11" borderId="0" xfId="4" applyFont="1" applyFill="1" applyBorder="1" applyAlignment="1">
      <alignment vertical="center"/>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4" fillId="12" borderId="49" xfId="0" applyFont="1" applyFill="1" applyBorder="1" applyAlignment="1" applyProtection="1">
      <alignment horizontal="right" vertical="center"/>
      <protection locked="0"/>
    </xf>
    <xf numFmtId="0" fontId="4" fillId="12" borderId="50" xfId="0" applyFont="1" applyFill="1" applyBorder="1" applyAlignment="1" applyProtection="1">
      <alignment horizontal="right" vertical="center"/>
      <protection locked="0"/>
    </xf>
    <xf numFmtId="0" fontId="4" fillId="12" borderId="51" xfId="0" applyFont="1" applyFill="1" applyBorder="1" applyAlignment="1" applyProtection="1">
      <alignment horizontal="right" vertical="center"/>
      <protection locked="0"/>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45" fillId="11" borderId="0" xfId="0" applyFont="1" applyFill="1" applyAlignment="1">
      <alignment horizontal="left" vertical="center" wrapText="1"/>
    </xf>
    <xf numFmtId="0" fontId="46" fillId="11" borderId="0" xfId="0" applyFont="1" applyFill="1" applyAlignment="1">
      <alignment horizontal="left" vertical="center"/>
    </xf>
    <xf numFmtId="0" fontId="45" fillId="11" borderId="0" xfId="0" applyFont="1" applyFill="1" applyAlignment="1">
      <alignment horizontal="left" vertical="center"/>
    </xf>
    <xf numFmtId="0" fontId="12" fillId="9" borderId="0" xfId="0" applyFont="1" applyFill="1" applyBorder="1" applyAlignment="1" applyProtection="1">
      <alignment horizontal="left" vertical="center" wrapText="1"/>
    </xf>
    <xf numFmtId="0" fontId="12" fillId="9" borderId="59" xfId="0" applyFont="1" applyFill="1" applyBorder="1" applyAlignment="1" applyProtection="1">
      <alignment horizontal="left" vertical="center" wrapText="1"/>
    </xf>
    <xf numFmtId="0" fontId="12" fillId="9" borderId="78" xfId="0" applyFont="1" applyFill="1" applyBorder="1" applyAlignment="1" applyProtection="1">
      <alignment horizontal="left" vertical="center" wrapText="1"/>
    </xf>
    <xf numFmtId="0" fontId="12" fillId="9" borderId="79" xfId="0" applyFont="1" applyFill="1" applyBorder="1" applyAlignment="1" applyProtection="1">
      <alignment horizontal="left" vertical="center" wrapText="1"/>
    </xf>
    <xf numFmtId="0" fontId="25" fillId="11" borderId="0" xfId="0" applyFont="1" applyFill="1" applyAlignment="1">
      <alignment horizontal="left" wrapText="1"/>
    </xf>
    <xf numFmtId="0" fontId="34" fillId="16" borderId="0" xfId="0" applyFont="1" applyFill="1" applyAlignment="1">
      <alignment horizontal="center"/>
    </xf>
    <xf numFmtId="0" fontId="34" fillId="17" borderId="54" xfId="0" applyFont="1" applyFill="1" applyBorder="1" applyAlignment="1">
      <alignment horizontal="left" vertical="center" wrapText="1"/>
    </xf>
    <xf numFmtId="0" fontId="34" fillId="17" borderId="55" xfId="0" applyFont="1" applyFill="1" applyBorder="1" applyAlignment="1">
      <alignment horizontal="left" vertical="center" wrapText="1"/>
    </xf>
    <xf numFmtId="0" fontId="2" fillId="0" borderId="0" xfId="0" applyFont="1" applyAlignment="1">
      <alignment horizontal="left" vertical="top" wrapText="1"/>
    </xf>
    <xf numFmtId="0" fontId="0" fillId="0" borderId="0" xfId="0" applyAlignment="1">
      <alignment horizontal="left" vertical="top"/>
    </xf>
    <xf numFmtId="0" fontId="40" fillId="9" borderId="58" xfId="0" applyFont="1" applyFill="1" applyBorder="1" applyAlignment="1">
      <alignment horizontal="left" vertical="center" wrapText="1"/>
    </xf>
    <xf numFmtId="0" fontId="40" fillId="9" borderId="59" xfId="0" applyFont="1" applyFill="1" applyBorder="1" applyAlignment="1">
      <alignment horizontal="left" vertical="center" wrapText="1"/>
    </xf>
    <xf numFmtId="3" fontId="35" fillId="11" borderId="62" xfId="0" applyNumberFormat="1" applyFont="1" applyFill="1" applyBorder="1" applyAlignment="1">
      <alignment horizontal="left" vertical="center" wrapText="1"/>
    </xf>
    <xf numFmtId="3" fontId="35" fillId="11" borderId="63" xfId="0" applyNumberFormat="1" applyFont="1" applyFill="1" applyBorder="1" applyAlignment="1">
      <alignment horizontal="left" vertical="center" wrapText="1"/>
    </xf>
    <xf numFmtId="0" fontId="40" fillId="9" borderId="70" xfId="0" applyFont="1" applyFill="1" applyBorder="1" applyAlignment="1">
      <alignment horizontal="left" vertical="center"/>
    </xf>
    <xf numFmtId="0" fontId="40" fillId="9" borderId="63" xfId="0" applyFont="1" applyFill="1" applyBorder="1" applyAlignment="1">
      <alignment horizontal="left" vertical="center"/>
    </xf>
    <xf numFmtId="49" fontId="35" fillId="11" borderId="62" xfId="0" applyNumberFormat="1" applyFont="1" applyFill="1" applyBorder="1" applyAlignment="1">
      <alignment horizontal="left" vertical="center" wrapText="1"/>
    </xf>
    <xf numFmtId="49" fontId="35" fillId="11" borderId="63" xfId="0" applyNumberFormat="1" applyFont="1" applyFill="1" applyBorder="1" applyAlignment="1">
      <alignment horizontal="left" vertical="center" wrapText="1"/>
    </xf>
    <xf numFmtId="49" fontId="35" fillId="11" borderId="62" xfId="0" applyNumberFormat="1" applyFont="1" applyFill="1" applyBorder="1" applyAlignment="1">
      <alignment horizontal="left" vertical="center"/>
    </xf>
    <xf numFmtId="49" fontId="35" fillId="11" borderId="63" xfId="0" applyNumberFormat="1" applyFont="1" applyFill="1" applyBorder="1" applyAlignment="1">
      <alignment horizontal="left" vertical="center"/>
    </xf>
    <xf numFmtId="49" fontId="40" fillId="9" borderId="71" xfId="0" applyNumberFormat="1" applyFont="1" applyFill="1" applyBorder="1" applyAlignment="1">
      <alignment horizontal="left" vertical="center"/>
    </xf>
    <xf numFmtId="49" fontId="40" fillId="9" borderId="72" xfId="0" applyNumberFormat="1" applyFont="1" applyFill="1" applyBorder="1" applyAlignment="1">
      <alignment horizontal="left" vertical="center"/>
    </xf>
    <xf numFmtId="49" fontId="40" fillId="9" borderId="62" xfId="0" applyNumberFormat="1" applyFont="1" applyFill="1" applyBorder="1" applyAlignment="1">
      <alignment horizontal="left" vertical="center"/>
    </xf>
    <xf numFmtId="49" fontId="40" fillId="9" borderId="63" xfId="0" applyNumberFormat="1" applyFont="1" applyFill="1" applyBorder="1" applyAlignment="1">
      <alignment horizontal="left" vertical="center"/>
    </xf>
    <xf numFmtId="0" fontId="40" fillId="9" borderId="70" xfId="0" applyFont="1" applyFill="1" applyBorder="1" applyAlignment="1">
      <alignment horizontal="left" vertical="center" wrapText="1"/>
    </xf>
    <xf numFmtId="0" fontId="40" fillId="9" borderId="63" xfId="0" applyFont="1" applyFill="1" applyBorder="1" applyAlignment="1">
      <alignment horizontal="left" vertical="center" wrapText="1"/>
    </xf>
    <xf numFmtId="0" fontId="35" fillId="11" borderId="0" xfId="0" applyFont="1" applyFill="1" applyAlignment="1">
      <alignment horizontal="left" vertical="center"/>
    </xf>
    <xf numFmtId="0" fontId="52" fillId="11" borderId="84" xfId="0" applyFont="1" applyFill="1" applyBorder="1" applyAlignment="1">
      <alignment horizontal="left" vertical="center" wrapText="1"/>
    </xf>
    <xf numFmtId="0" fontId="52" fillId="11" borderId="83" xfId="0" applyFont="1" applyFill="1" applyBorder="1" applyAlignment="1">
      <alignment horizontal="left" vertical="center" wrapText="1"/>
    </xf>
    <xf numFmtId="0" fontId="50" fillId="11" borderId="82" xfId="0" applyFont="1" applyFill="1" applyBorder="1" applyAlignment="1">
      <alignment horizontal="center" vertical="center" wrapText="1"/>
    </xf>
    <xf numFmtId="0" fontId="56" fillId="11" borderId="83" xfId="0" applyFont="1" applyFill="1" applyBorder="1" applyAlignment="1">
      <alignment horizontal="center" vertical="center" wrapText="1"/>
    </xf>
    <xf numFmtId="0" fontId="43" fillId="11" borderId="0" xfId="0" applyFont="1" applyFill="1" applyAlignment="1">
      <alignment horizontal="left" vertical="center"/>
    </xf>
    <xf numFmtId="0" fontId="46" fillId="11" borderId="0" xfId="0" applyFont="1" applyFill="1" applyAlignment="1">
      <alignment horizontal="left" vertical="center" wrapText="1"/>
    </xf>
    <xf numFmtId="0" fontId="48" fillId="11" borderId="0" xfId="0" applyFont="1" applyFill="1" applyAlignment="1">
      <alignment horizontal="left" vertical="center" wrapText="1"/>
    </xf>
    <xf numFmtId="0" fontId="50" fillId="11" borderId="85" xfId="0" applyFont="1" applyFill="1" applyBorder="1" applyAlignment="1">
      <alignment horizontal="center" vertical="center"/>
    </xf>
  </cellXfs>
  <cellStyles count="5">
    <cellStyle name="Hyperlink 2" xfId="2"/>
    <cellStyle name="Normal" xfId="0" builtinId="0"/>
    <cellStyle name="Normal 2" xfId="3"/>
    <cellStyle name="Normal 3" xfId="4"/>
    <cellStyle name="Style 1" xfId="1"/>
  </cellStyles>
  <dxfs count="30">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5"/>
  <sheetViews>
    <sheetView tabSelected="1" workbookViewId="0">
      <selection activeCell="K29" sqref="K29"/>
    </sheetView>
  </sheetViews>
  <sheetFormatPr defaultColWidth="9.140625" defaultRowHeight="15" x14ac:dyDescent="0.25"/>
  <cols>
    <col min="1" max="8" width="9.140625" style="73"/>
    <col min="9" max="9" width="15.28515625" style="73" customWidth="1"/>
    <col min="10" max="10" width="9.140625" style="73"/>
    <col min="11" max="13" width="9.140625" style="123"/>
    <col min="14" max="14" width="9.140625" style="121"/>
    <col min="15" max="20" width="9.140625" style="123"/>
    <col min="21" max="16384" width="9.140625" style="73"/>
  </cols>
  <sheetData>
    <row r="1" spans="1:20" ht="15.75" x14ac:dyDescent="0.25">
      <c r="A1" s="322" t="s">
        <v>391</v>
      </c>
      <c r="B1" s="323"/>
      <c r="C1" s="323"/>
      <c r="D1" s="71"/>
      <c r="E1" s="71"/>
      <c r="F1" s="71"/>
      <c r="G1" s="71"/>
      <c r="H1" s="71"/>
      <c r="I1" s="71"/>
      <c r="J1" s="72"/>
    </row>
    <row r="2" spans="1:20" ht="14.45" customHeight="1" x14ac:dyDescent="0.25">
      <c r="A2" s="324" t="s">
        <v>407</v>
      </c>
      <c r="B2" s="325"/>
      <c r="C2" s="325"/>
      <c r="D2" s="325"/>
      <c r="E2" s="325"/>
      <c r="F2" s="325"/>
      <c r="G2" s="325"/>
      <c r="H2" s="325"/>
      <c r="I2" s="325"/>
      <c r="J2" s="326"/>
      <c r="N2" s="121">
        <v>1</v>
      </c>
    </row>
    <row r="3" spans="1:20" x14ac:dyDescent="0.25">
      <c r="A3" s="74"/>
      <c r="B3" s="75"/>
      <c r="C3" s="75"/>
      <c r="D3" s="75"/>
      <c r="E3" s="75"/>
      <c r="F3" s="75"/>
      <c r="G3" s="75"/>
      <c r="H3" s="75"/>
      <c r="I3" s="75"/>
      <c r="J3" s="76"/>
      <c r="N3" s="121">
        <v>2</v>
      </c>
    </row>
    <row r="4" spans="1:20" ht="33.6" customHeight="1" x14ac:dyDescent="0.25">
      <c r="A4" s="327" t="s">
        <v>392</v>
      </c>
      <c r="B4" s="328"/>
      <c r="C4" s="328"/>
      <c r="D4" s="328"/>
      <c r="E4" s="329">
        <v>43831</v>
      </c>
      <c r="F4" s="330"/>
      <c r="G4" s="77" t="s">
        <v>0</v>
      </c>
      <c r="H4" s="329">
        <v>44104</v>
      </c>
      <c r="I4" s="330"/>
      <c r="J4" s="78"/>
      <c r="N4" s="121">
        <v>3</v>
      </c>
    </row>
    <row r="5" spans="1:20" s="79" customFormat="1" ht="10.15" customHeight="1" x14ac:dyDescent="0.25">
      <c r="A5" s="331"/>
      <c r="B5" s="332"/>
      <c r="C5" s="332"/>
      <c r="D5" s="332"/>
      <c r="E5" s="332"/>
      <c r="F5" s="332"/>
      <c r="G5" s="332"/>
      <c r="H5" s="332"/>
      <c r="I5" s="332"/>
      <c r="J5" s="333"/>
      <c r="N5" s="122">
        <v>4</v>
      </c>
    </row>
    <row r="6" spans="1:20" ht="20.65" customHeight="1" x14ac:dyDescent="0.25">
      <c r="A6" s="80"/>
      <c r="B6" s="81" t="s">
        <v>414</v>
      </c>
      <c r="C6" s="82"/>
      <c r="D6" s="82"/>
      <c r="E6" s="88">
        <v>2020</v>
      </c>
      <c r="F6" s="83"/>
      <c r="G6" s="77"/>
      <c r="H6" s="83"/>
      <c r="I6" s="84"/>
      <c r="J6" s="85"/>
    </row>
    <row r="7" spans="1:20" s="87" customFormat="1" ht="11.1" customHeight="1" x14ac:dyDescent="0.25">
      <c r="A7" s="80"/>
      <c r="B7" s="82"/>
      <c r="C7" s="82"/>
      <c r="D7" s="82"/>
      <c r="E7" s="86"/>
      <c r="F7" s="86"/>
      <c r="G7" s="77"/>
      <c r="H7" s="83"/>
      <c r="I7" s="84"/>
      <c r="J7" s="85"/>
      <c r="K7" s="124"/>
      <c r="L7" s="124"/>
      <c r="M7" s="124"/>
      <c r="N7" s="125"/>
      <c r="O7" s="124"/>
      <c r="P7" s="124"/>
      <c r="Q7" s="124"/>
      <c r="R7" s="124"/>
      <c r="S7" s="124"/>
      <c r="T7" s="124"/>
    </row>
    <row r="8" spans="1:20" ht="20.65" customHeight="1" x14ac:dyDescent="0.25">
      <c r="A8" s="80"/>
      <c r="B8" s="81" t="s">
        <v>415</v>
      </c>
      <c r="C8" s="82"/>
      <c r="D8" s="82"/>
      <c r="E8" s="88">
        <v>3</v>
      </c>
      <c r="F8" s="83"/>
      <c r="G8" s="77"/>
      <c r="H8" s="83"/>
      <c r="I8" s="84"/>
      <c r="J8" s="85"/>
    </row>
    <row r="9" spans="1:20" s="87" customFormat="1" ht="11.1" customHeight="1" x14ac:dyDescent="0.25">
      <c r="A9" s="80"/>
      <c r="B9" s="82"/>
      <c r="C9" s="82"/>
      <c r="D9" s="82"/>
      <c r="E9" s="86"/>
      <c r="F9" s="86"/>
      <c r="G9" s="77"/>
      <c r="H9" s="86"/>
      <c r="I9" s="89"/>
      <c r="J9" s="85"/>
      <c r="K9" s="124"/>
      <c r="L9" s="124"/>
      <c r="M9" s="124"/>
      <c r="N9" s="125"/>
      <c r="O9" s="124"/>
      <c r="P9" s="124"/>
      <c r="Q9" s="124"/>
      <c r="R9" s="124"/>
      <c r="S9" s="124"/>
      <c r="T9" s="124"/>
    </row>
    <row r="10" spans="1:20" ht="37.9" customHeight="1" x14ac:dyDescent="0.25">
      <c r="A10" s="318" t="s">
        <v>416</v>
      </c>
      <c r="B10" s="319"/>
      <c r="C10" s="319"/>
      <c r="D10" s="319"/>
      <c r="E10" s="319"/>
      <c r="F10" s="319"/>
      <c r="G10" s="319"/>
      <c r="H10" s="319"/>
      <c r="I10" s="319"/>
      <c r="J10" s="90"/>
    </row>
    <row r="11" spans="1:20" ht="24.6" customHeight="1" x14ac:dyDescent="0.25">
      <c r="A11" s="306" t="s">
        <v>393</v>
      </c>
      <c r="B11" s="320"/>
      <c r="C11" s="291">
        <v>3474771</v>
      </c>
      <c r="D11" s="292"/>
      <c r="E11" s="91"/>
      <c r="F11" s="275" t="s">
        <v>417</v>
      </c>
      <c r="G11" s="316"/>
      <c r="H11" s="291" t="s">
        <v>434</v>
      </c>
      <c r="I11" s="292"/>
      <c r="J11" s="92"/>
    </row>
    <row r="12" spans="1:20" ht="14.45" customHeight="1" x14ac:dyDescent="0.25">
      <c r="A12" s="93"/>
      <c r="B12" s="94"/>
      <c r="C12" s="94"/>
      <c r="D12" s="94"/>
      <c r="E12" s="321"/>
      <c r="F12" s="321"/>
      <c r="G12" s="321"/>
      <c r="H12" s="321"/>
      <c r="I12" s="95"/>
      <c r="J12" s="92"/>
    </row>
    <row r="13" spans="1:20" ht="21" customHeight="1" x14ac:dyDescent="0.25">
      <c r="A13" s="274" t="s">
        <v>408</v>
      </c>
      <c r="B13" s="316"/>
      <c r="C13" s="291">
        <v>40020883</v>
      </c>
      <c r="D13" s="292"/>
      <c r="E13" s="334"/>
      <c r="F13" s="321"/>
      <c r="G13" s="321"/>
      <c r="H13" s="321"/>
      <c r="I13" s="95"/>
      <c r="J13" s="92"/>
    </row>
    <row r="14" spans="1:20" ht="11.1" customHeight="1" x14ac:dyDescent="0.25">
      <c r="A14" s="91"/>
      <c r="B14" s="95"/>
      <c r="C14" s="94"/>
      <c r="D14" s="94"/>
      <c r="E14" s="281"/>
      <c r="F14" s="281"/>
      <c r="G14" s="281"/>
      <c r="H14" s="281"/>
      <c r="I14" s="94"/>
      <c r="J14" s="96"/>
    </row>
    <row r="15" spans="1:20" ht="23.45" customHeight="1" x14ac:dyDescent="0.25">
      <c r="A15" s="274" t="s">
        <v>394</v>
      </c>
      <c r="B15" s="316"/>
      <c r="C15" s="291">
        <v>36201212847</v>
      </c>
      <c r="D15" s="292"/>
      <c r="E15" s="317"/>
      <c r="F15" s="308"/>
      <c r="G15" s="97" t="s">
        <v>418</v>
      </c>
      <c r="H15" s="291" t="s">
        <v>435</v>
      </c>
      <c r="I15" s="292"/>
      <c r="J15" s="98"/>
    </row>
    <row r="16" spans="1:20" ht="11.1" customHeight="1" x14ac:dyDescent="0.25">
      <c r="A16" s="91"/>
      <c r="B16" s="95"/>
      <c r="C16" s="94"/>
      <c r="D16" s="94"/>
      <c r="E16" s="281"/>
      <c r="F16" s="281"/>
      <c r="G16" s="281"/>
      <c r="H16" s="281"/>
      <c r="I16" s="94"/>
      <c r="J16" s="96"/>
    </row>
    <row r="17" spans="1:10" ht="23.45" customHeight="1" x14ac:dyDescent="0.25">
      <c r="A17" s="99"/>
      <c r="B17" s="97" t="s">
        <v>419</v>
      </c>
      <c r="C17" s="312" t="s">
        <v>436</v>
      </c>
      <c r="D17" s="313"/>
      <c r="E17" s="100"/>
      <c r="F17" s="100"/>
      <c r="G17" s="100"/>
      <c r="H17" s="100"/>
      <c r="I17" s="100"/>
      <c r="J17" s="98"/>
    </row>
    <row r="18" spans="1:10" x14ac:dyDescent="0.25">
      <c r="A18" s="314"/>
      <c r="B18" s="315"/>
      <c r="C18" s="281"/>
      <c r="D18" s="281"/>
      <c r="E18" s="281"/>
      <c r="F18" s="281"/>
      <c r="G18" s="281"/>
      <c r="H18" s="281"/>
      <c r="I18" s="94"/>
      <c r="J18" s="96"/>
    </row>
    <row r="19" spans="1:10" x14ac:dyDescent="0.25">
      <c r="A19" s="306" t="s">
        <v>395</v>
      </c>
      <c r="B19" s="307"/>
      <c r="C19" s="285" t="s">
        <v>437</v>
      </c>
      <c r="D19" s="286"/>
      <c r="E19" s="286"/>
      <c r="F19" s="286"/>
      <c r="G19" s="286"/>
      <c r="H19" s="286"/>
      <c r="I19" s="286"/>
      <c r="J19" s="287"/>
    </row>
    <row r="20" spans="1:10" x14ac:dyDescent="0.25">
      <c r="A20" s="93"/>
      <c r="B20" s="94"/>
      <c r="C20" s="101"/>
      <c r="D20" s="94"/>
      <c r="E20" s="281"/>
      <c r="F20" s="281"/>
      <c r="G20" s="281"/>
      <c r="H20" s="281"/>
      <c r="I20" s="94"/>
      <c r="J20" s="96"/>
    </row>
    <row r="21" spans="1:10" x14ac:dyDescent="0.25">
      <c r="A21" s="306" t="s">
        <v>396</v>
      </c>
      <c r="B21" s="307"/>
      <c r="C21" s="291">
        <v>52440</v>
      </c>
      <c r="D21" s="292"/>
      <c r="E21" s="281"/>
      <c r="F21" s="281"/>
      <c r="G21" s="285" t="s">
        <v>438</v>
      </c>
      <c r="H21" s="286"/>
      <c r="I21" s="286"/>
      <c r="J21" s="287"/>
    </row>
    <row r="22" spans="1:10" x14ac:dyDescent="0.25">
      <c r="A22" s="93"/>
      <c r="B22" s="94"/>
      <c r="C22" s="94"/>
      <c r="D22" s="94"/>
      <c r="E22" s="281"/>
      <c r="F22" s="281"/>
      <c r="G22" s="281"/>
      <c r="H22" s="281"/>
      <c r="I22" s="94"/>
      <c r="J22" s="96"/>
    </row>
    <row r="23" spans="1:10" x14ac:dyDescent="0.25">
      <c r="A23" s="306" t="s">
        <v>397</v>
      </c>
      <c r="B23" s="307"/>
      <c r="C23" s="285" t="s">
        <v>439</v>
      </c>
      <c r="D23" s="286"/>
      <c r="E23" s="286"/>
      <c r="F23" s="286"/>
      <c r="G23" s="286"/>
      <c r="H23" s="286"/>
      <c r="I23" s="286"/>
      <c r="J23" s="287"/>
    </row>
    <row r="24" spans="1:10" x14ac:dyDescent="0.25">
      <c r="A24" s="93"/>
      <c r="B24" s="94"/>
      <c r="C24" s="94"/>
      <c r="D24" s="94"/>
      <c r="E24" s="281"/>
      <c r="F24" s="281"/>
      <c r="G24" s="281"/>
      <c r="H24" s="281"/>
      <c r="I24" s="94"/>
      <c r="J24" s="96"/>
    </row>
    <row r="25" spans="1:10" x14ac:dyDescent="0.25">
      <c r="A25" s="306" t="s">
        <v>398</v>
      </c>
      <c r="B25" s="307"/>
      <c r="C25" s="309" t="s">
        <v>440</v>
      </c>
      <c r="D25" s="310"/>
      <c r="E25" s="310"/>
      <c r="F25" s="310"/>
      <c r="G25" s="310"/>
      <c r="H25" s="310"/>
      <c r="I25" s="310"/>
      <c r="J25" s="311"/>
    </row>
    <row r="26" spans="1:10" x14ac:dyDescent="0.25">
      <c r="A26" s="93"/>
      <c r="B26" s="94"/>
      <c r="C26" s="101"/>
      <c r="D26" s="94"/>
      <c r="E26" s="281"/>
      <c r="F26" s="281"/>
      <c r="G26" s="281"/>
      <c r="H26" s="281"/>
      <c r="I26" s="94"/>
      <c r="J26" s="96"/>
    </row>
    <row r="27" spans="1:10" x14ac:dyDescent="0.25">
      <c r="A27" s="306" t="s">
        <v>399</v>
      </c>
      <c r="B27" s="307"/>
      <c r="C27" s="309" t="s">
        <v>441</v>
      </c>
      <c r="D27" s="310"/>
      <c r="E27" s="310"/>
      <c r="F27" s="310"/>
      <c r="G27" s="310"/>
      <c r="H27" s="310"/>
      <c r="I27" s="310"/>
      <c r="J27" s="311"/>
    </row>
    <row r="28" spans="1:10" ht="13.9" customHeight="1" x14ac:dyDescent="0.25">
      <c r="A28" s="93"/>
      <c r="B28" s="94"/>
      <c r="C28" s="101"/>
      <c r="D28" s="94"/>
      <c r="E28" s="281"/>
      <c r="F28" s="281"/>
      <c r="G28" s="281"/>
      <c r="H28" s="281"/>
      <c r="I28" s="94"/>
      <c r="J28" s="96"/>
    </row>
    <row r="29" spans="1:10" ht="23.45" customHeight="1" x14ac:dyDescent="0.25">
      <c r="A29" s="274" t="s">
        <v>409</v>
      </c>
      <c r="B29" s="307"/>
      <c r="C29" s="272">
        <v>4076</v>
      </c>
      <c r="D29" s="103"/>
      <c r="E29" s="288"/>
      <c r="F29" s="288"/>
      <c r="G29" s="288"/>
      <c r="H29" s="288"/>
      <c r="I29" s="104"/>
      <c r="J29" s="105"/>
    </row>
    <row r="30" spans="1:10" x14ac:dyDescent="0.25">
      <c r="A30" s="93"/>
      <c r="B30" s="94"/>
      <c r="C30" s="94"/>
      <c r="D30" s="94"/>
      <c r="E30" s="281"/>
      <c r="F30" s="281"/>
      <c r="G30" s="281"/>
      <c r="H30" s="281"/>
      <c r="I30" s="104"/>
      <c r="J30" s="105"/>
    </row>
    <row r="31" spans="1:10" x14ac:dyDescent="0.25">
      <c r="A31" s="306" t="s">
        <v>400</v>
      </c>
      <c r="B31" s="307"/>
      <c r="C31" s="117" t="s">
        <v>422</v>
      </c>
      <c r="D31" s="305" t="s">
        <v>420</v>
      </c>
      <c r="E31" s="289"/>
      <c r="F31" s="289"/>
      <c r="G31" s="289"/>
      <c r="H31" s="106"/>
      <c r="I31" s="107" t="s">
        <v>421</v>
      </c>
      <c r="J31" s="108" t="s">
        <v>422</v>
      </c>
    </row>
    <row r="32" spans="1:10" x14ac:dyDescent="0.25">
      <c r="A32" s="306"/>
      <c r="B32" s="307"/>
      <c r="C32" s="109"/>
      <c r="D32" s="77"/>
      <c r="E32" s="308"/>
      <c r="F32" s="308"/>
      <c r="G32" s="308"/>
      <c r="H32" s="308"/>
      <c r="I32" s="104"/>
      <c r="J32" s="105"/>
    </row>
    <row r="33" spans="1:10" x14ac:dyDescent="0.25">
      <c r="A33" s="306" t="s">
        <v>410</v>
      </c>
      <c r="B33" s="307"/>
      <c r="C33" s="102" t="s">
        <v>424</v>
      </c>
      <c r="D33" s="305" t="s">
        <v>423</v>
      </c>
      <c r="E33" s="289"/>
      <c r="F33" s="289"/>
      <c r="G33" s="289"/>
      <c r="H33" s="100"/>
      <c r="I33" s="107" t="s">
        <v>424</v>
      </c>
      <c r="J33" s="108" t="s">
        <v>425</v>
      </c>
    </row>
    <row r="34" spans="1:10" x14ac:dyDescent="0.25">
      <c r="A34" s="93"/>
      <c r="B34" s="94"/>
      <c r="C34" s="94"/>
      <c r="D34" s="94"/>
      <c r="E34" s="281"/>
      <c r="F34" s="281"/>
      <c r="G34" s="281"/>
      <c r="H34" s="281"/>
      <c r="I34" s="94"/>
      <c r="J34" s="96"/>
    </row>
    <row r="35" spans="1:10" x14ac:dyDescent="0.25">
      <c r="A35" s="305" t="s">
        <v>411</v>
      </c>
      <c r="B35" s="289"/>
      <c r="C35" s="289"/>
      <c r="D35" s="289"/>
      <c r="E35" s="289" t="s">
        <v>401</v>
      </c>
      <c r="F35" s="289"/>
      <c r="G35" s="289"/>
      <c r="H35" s="289"/>
      <c r="I35" s="289"/>
      <c r="J35" s="110" t="s">
        <v>402</v>
      </c>
    </row>
    <row r="36" spans="1:10" x14ac:dyDescent="0.25">
      <c r="A36" s="93"/>
      <c r="B36" s="94"/>
      <c r="C36" s="94"/>
      <c r="D36" s="94"/>
      <c r="E36" s="281"/>
      <c r="F36" s="281"/>
      <c r="G36" s="281"/>
      <c r="H36" s="281"/>
      <c r="I36" s="94"/>
      <c r="J36" s="105"/>
    </row>
    <row r="37" spans="1:10" x14ac:dyDescent="0.25">
      <c r="A37" s="300" t="s">
        <v>442</v>
      </c>
      <c r="B37" s="301"/>
      <c r="C37" s="301"/>
      <c r="D37" s="301"/>
      <c r="E37" s="300" t="s">
        <v>443</v>
      </c>
      <c r="F37" s="301"/>
      <c r="G37" s="301"/>
      <c r="H37" s="301"/>
      <c r="I37" s="302"/>
      <c r="J37" s="127" t="s">
        <v>444</v>
      </c>
    </row>
    <row r="38" spans="1:10" x14ac:dyDescent="0.25">
      <c r="A38" s="93"/>
      <c r="B38" s="94"/>
      <c r="C38" s="101"/>
      <c r="D38" s="304"/>
      <c r="E38" s="304"/>
      <c r="F38" s="304"/>
      <c r="G38" s="304"/>
      <c r="H38" s="304"/>
      <c r="I38" s="304"/>
      <c r="J38" s="96"/>
    </row>
    <row r="39" spans="1:10" x14ac:dyDescent="0.25">
      <c r="A39" s="300" t="s">
        <v>445</v>
      </c>
      <c r="B39" s="301"/>
      <c r="C39" s="301"/>
      <c r="D39" s="302"/>
      <c r="E39" s="300" t="s">
        <v>446</v>
      </c>
      <c r="F39" s="301"/>
      <c r="G39" s="301"/>
      <c r="H39" s="301"/>
      <c r="I39" s="302"/>
      <c r="J39" s="128" t="s">
        <v>447</v>
      </c>
    </row>
    <row r="40" spans="1:10" x14ac:dyDescent="0.25">
      <c r="A40" s="93"/>
      <c r="B40" s="94"/>
      <c r="C40" s="101"/>
      <c r="D40" s="111"/>
      <c r="E40" s="304"/>
      <c r="F40" s="304"/>
      <c r="G40" s="304"/>
      <c r="H40" s="304"/>
      <c r="I40" s="95"/>
      <c r="J40" s="96"/>
    </row>
    <row r="41" spans="1:10" x14ac:dyDescent="0.25">
      <c r="A41" s="300" t="s">
        <v>448</v>
      </c>
      <c r="B41" s="301"/>
      <c r="C41" s="301"/>
      <c r="D41" s="302"/>
      <c r="E41" s="300" t="s">
        <v>449</v>
      </c>
      <c r="F41" s="301"/>
      <c r="G41" s="301"/>
      <c r="H41" s="301"/>
      <c r="I41" s="302"/>
      <c r="J41" s="140">
        <v>3324877</v>
      </c>
    </row>
    <row r="42" spans="1:10" x14ac:dyDescent="0.25">
      <c r="A42" s="93"/>
      <c r="B42" s="94"/>
      <c r="C42" s="101"/>
      <c r="D42" s="111"/>
      <c r="E42" s="304"/>
      <c r="F42" s="304"/>
      <c r="G42" s="304"/>
      <c r="H42" s="304"/>
      <c r="I42" s="95"/>
      <c r="J42" s="96"/>
    </row>
    <row r="43" spans="1:10" x14ac:dyDescent="0.25">
      <c r="A43" s="300" t="s">
        <v>450</v>
      </c>
      <c r="B43" s="301"/>
      <c r="C43" s="301"/>
      <c r="D43" s="302"/>
      <c r="E43" s="300" t="s">
        <v>451</v>
      </c>
      <c r="F43" s="301"/>
      <c r="G43" s="301"/>
      <c r="H43" s="301"/>
      <c r="I43" s="302"/>
      <c r="J43" s="128">
        <v>2006103</v>
      </c>
    </row>
    <row r="44" spans="1:10" x14ac:dyDescent="0.25">
      <c r="A44" s="126"/>
      <c r="B44" s="130"/>
      <c r="C44" s="133"/>
      <c r="D44" s="335"/>
      <c r="E44" s="335"/>
      <c r="F44" s="335"/>
      <c r="G44" s="335"/>
      <c r="H44" s="134"/>
      <c r="I44" s="139"/>
      <c r="J44" s="141"/>
    </row>
    <row r="45" spans="1:10" x14ac:dyDescent="0.25">
      <c r="A45" s="300" t="s">
        <v>455</v>
      </c>
      <c r="B45" s="301" t="s">
        <v>456</v>
      </c>
      <c r="C45" s="301"/>
      <c r="D45" s="302"/>
      <c r="E45" s="300" t="s">
        <v>451</v>
      </c>
      <c r="F45" s="301"/>
      <c r="G45" s="301"/>
      <c r="H45" s="301"/>
      <c r="I45" s="302"/>
      <c r="J45" s="128">
        <v>2315211</v>
      </c>
    </row>
    <row r="46" spans="1:10" x14ac:dyDescent="0.25">
      <c r="A46" s="129"/>
      <c r="B46" s="130"/>
      <c r="C46" s="130"/>
      <c r="D46" s="126"/>
      <c r="E46" s="303"/>
      <c r="F46" s="303"/>
      <c r="G46" s="336"/>
      <c r="H46" s="336"/>
      <c r="I46" s="126"/>
      <c r="J46" s="131"/>
    </row>
    <row r="47" spans="1:10" x14ac:dyDescent="0.25">
      <c r="A47" s="300" t="s">
        <v>458</v>
      </c>
      <c r="B47" s="301"/>
      <c r="C47" s="301"/>
      <c r="D47" s="302"/>
      <c r="E47" s="300" t="s">
        <v>451</v>
      </c>
      <c r="F47" s="301"/>
      <c r="G47" s="301"/>
      <c r="H47" s="301"/>
      <c r="I47" s="302"/>
      <c r="J47" s="140">
        <v>2006120</v>
      </c>
    </row>
    <row r="48" spans="1:10" x14ac:dyDescent="0.25">
      <c r="A48" s="132"/>
      <c r="B48" s="126"/>
      <c r="C48" s="130"/>
      <c r="D48" s="133"/>
      <c r="E48" s="335"/>
      <c r="F48" s="335"/>
      <c r="G48" s="335"/>
      <c r="H48" s="335"/>
      <c r="I48" s="134"/>
      <c r="J48" s="131"/>
    </row>
    <row r="49" spans="1:10" x14ac:dyDescent="0.25">
      <c r="A49" s="337" t="s">
        <v>460</v>
      </c>
      <c r="B49" s="338"/>
      <c r="C49" s="338"/>
      <c r="D49" s="339"/>
      <c r="E49" s="337" t="s">
        <v>457</v>
      </c>
      <c r="F49" s="338"/>
      <c r="G49" s="338"/>
      <c r="H49" s="338"/>
      <c r="I49" s="339"/>
      <c r="J49" s="140">
        <v>3044572</v>
      </c>
    </row>
    <row r="50" spans="1:10" x14ac:dyDescent="0.25">
      <c r="A50" s="126"/>
      <c r="B50" s="130"/>
      <c r="C50" s="133"/>
      <c r="D50" s="335"/>
      <c r="E50" s="335"/>
      <c r="F50" s="335"/>
      <c r="G50" s="335"/>
      <c r="H50" s="134"/>
      <c r="I50" s="139"/>
      <c r="J50" s="141"/>
    </row>
    <row r="51" spans="1:10" x14ac:dyDescent="0.25">
      <c r="A51" s="337"/>
      <c r="B51" s="338"/>
      <c r="C51" s="338"/>
      <c r="D51" s="339"/>
      <c r="E51" s="337"/>
      <c r="F51" s="338"/>
      <c r="G51" s="338"/>
      <c r="H51" s="338"/>
      <c r="I51" s="339"/>
      <c r="J51" s="140"/>
    </row>
    <row r="52" spans="1:10" x14ac:dyDescent="0.25">
      <c r="A52" s="129"/>
      <c r="B52" s="130"/>
      <c r="C52" s="130"/>
      <c r="D52" s="126"/>
      <c r="E52" s="303"/>
      <c r="F52" s="303"/>
      <c r="G52" s="336"/>
      <c r="H52" s="336"/>
      <c r="I52" s="126"/>
      <c r="J52" s="131"/>
    </row>
    <row r="53" spans="1:10" ht="14.45" customHeight="1" x14ac:dyDescent="0.25">
      <c r="A53" s="300"/>
      <c r="B53" s="301"/>
      <c r="C53" s="301"/>
      <c r="D53" s="302"/>
      <c r="E53" s="300"/>
      <c r="F53" s="301"/>
      <c r="G53" s="301"/>
      <c r="H53" s="301"/>
      <c r="I53" s="302"/>
      <c r="J53" s="128"/>
    </row>
    <row r="54" spans="1:10" x14ac:dyDescent="0.25">
      <c r="A54" s="112"/>
      <c r="B54" s="101"/>
      <c r="C54" s="298"/>
      <c r="D54" s="298"/>
      <c r="E54" s="281"/>
      <c r="F54" s="281"/>
      <c r="G54" s="298"/>
      <c r="H54" s="298"/>
      <c r="I54" s="298"/>
      <c r="J54" s="96"/>
    </row>
    <row r="55" spans="1:10" ht="13.9" customHeight="1" x14ac:dyDescent="0.25">
      <c r="A55" s="300"/>
      <c r="B55" s="301"/>
      <c r="C55" s="301"/>
      <c r="D55" s="302"/>
      <c r="E55" s="300"/>
      <c r="F55" s="301"/>
      <c r="G55" s="301"/>
      <c r="H55" s="301"/>
      <c r="I55" s="302"/>
      <c r="J55" s="128"/>
    </row>
    <row r="56" spans="1:10" x14ac:dyDescent="0.25">
      <c r="A56" s="112"/>
      <c r="B56" s="101"/>
      <c r="C56" s="101"/>
      <c r="D56" s="94"/>
      <c r="E56" s="303"/>
      <c r="F56" s="303"/>
      <c r="G56" s="298"/>
      <c r="H56" s="298"/>
      <c r="I56" s="94"/>
      <c r="J56" s="96"/>
    </row>
    <row r="57" spans="1:10" x14ac:dyDescent="0.25">
      <c r="A57" s="300"/>
      <c r="B57" s="301"/>
      <c r="C57" s="301"/>
      <c r="D57" s="302"/>
      <c r="E57" s="300"/>
      <c r="F57" s="301"/>
      <c r="G57" s="301"/>
      <c r="H57" s="301"/>
      <c r="I57" s="302"/>
      <c r="J57" s="128"/>
    </row>
    <row r="58" spans="1:10" x14ac:dyDescent="0.25">
      <c r="A58" s="112"/>
      <c r="B58" s="101"/>
      <c r="C58" s="101"/>
      <c r="D58" s="94"/>
      <c r="E58" s="281"/>
      <c r="F58" s="281"/>
      <c r="G58" s="298"/>
      <c r="H58" s="298"/>
      <c r="I58" s="94"/>
      <c r="J58" s="113" t="s">
        <v>426</v>
      </c>
    </row>
    <row r="59" spans="1:10" ht="14.45" customHeight="1" x14ac:dyDescent="0.25">
      <c r="A59" s="112"/>
      <c r="B59" s="101"/>
      <c r="C59" s="101"/>
      <c r="D59" s="94"/>
      <c r="E59" s="281"/>
      <c r="F59" s="281"/>
      <c r="G59" s="298"/>
      <c r="H59" s="298"/>
      <c r="I59" s="94"/>
      <c r="J59" s="113" t="s">
        <v>427</v>
      </c>
    </row>
    <row r="60" spans="1:10" x14ac:dyDescent="0.25">
      <c r="A60" s="274" t="s">
        <v>403</v>
      </c>
      <c r="B60" s="275"/>
      <c r="C60" s="291" t="s">
        <v>427</v>
      </c>
      <c r="D60" s="292"/>
      <c r="E60" s="293" t="s">
        <v>428</v>
      </c>
      <c r="F60" s="294"/>
      <c r="G60" s="295"/>
      <c r="H60" s="296"/>
      <c r="I60" s="296"/>
      <c r="J60" s="297"/>
    </row>
    <row r="61" spans="1:10" x14ac:dyDescent="0.25">
      <c r="A61" s="112"/>
      <c r="B61" s="101"/>
      <c r="C61" s="298"/>
      <c r="D61" s="298"/>
      <c r="E61" s="281"/>
      <c r="F61" s="281"/>
      <c r="G61" s="299" t="s">
        <v>429</v>
      </c>
      <c r="H61" s="299"/>
      <c r="I61" s="299"/>
      <c r="J61" s="85"/>
    </row>
    <row r="62" spans="1:10" ht="14.45" customHeight="1" x14ac:dyDescent="0.25">
      <c r="A62" s="274" t="s">
        <v>404</v>
      </c>
      <c r="B62" s="275"/>
      <c r="C62" s="285" t="s">
        <v>452</v>
      </c>
      <c r="D62" s="286"/>
      <c r="E62" s="286"/>
      <c r="F62" s="286"/>
      <c r="G62" s="286"/>
      <c r="H62" s="286"/>
      <c r="I62" s="286"/>
      <c r="J62" s="287"/>
    </row>
    <row r="63" spans="1:10" x14ac:dyDescent="0.25">
      <c r="A63" s="93"/>
      <c r="B63" s="94"/>
      <c r="C63" s="288" t="s">
        <v>405</v>
      </c>
      <c r="D63" s="288"/>
      <c r="E63" s="288"/>
      <c r="F63" s="288"/>
      <c r="G63" s="288"/>
      <c r="H63" s="288"/>
      <c r="I63" s="288"/>
      <c r="J63" s="96"/>
    </row>
    <row r="64" spans="1:10" ht="14.45" customHeight="1" x14ac:dyDescent="0.25">
      <c r="A64" s="274" t="s">
        <v>406</v>
      </c>
      <c r="B64" s="275"/>
      <c r="C64" s="285" t="s">
        <v>453</v>
      </c>
      <c r="D64" s="286"/>
      <c r="E64" s="287"/>
      <c r="F64" s="281"/>
      <c r="G64" s="281"/>
      <c r="H64" s="289"/>
      <c r="I64" s="289"/>
      <c r="J64" s="290"/>
    </row>
    <row r="65" spans="1:10" x14ac:dyDescent="0.25">
      <c r="A65" s="93"/>
      <c r="B65" s="94"/>
      <c r="C65" s="101"/>
      <c r="D65" s="94"/>
      <c r="E65" s="281"/>
      <c r="F65" s="281"/>
      <c r="G65" s="281"/>
      <c r="H65" s="281"/>
      <c r="I65" s="94"/>
      <c r="J65" s="96"/>
    </row>
    <row r="66" spans="1:10" x14ac:dyDescent="0.25">
      <c r="A66" s="274" t="s">
        <v>398</v>
      </c>
      <c r="B66" s="275"/>
      <c r="C66" s="282" t="s">
        <v>454</v>
      </c>
      <c r="D66" s="283"/>
      <c r="E66" s="283"/>
      <c r="F66" s="283"/>
      <c r="G66" s="283"/>
      <c r="H66" s="283"/>
      <c r="I66" s="283"/>
      <c r="J66" s="284"/>
    </row>
    <row r="67" spans="1:10" x14ac:dyDescent="0.25">
      <c r="A67" s="93"/>
      <c r="B67" s="94"/>
      <c r="C67" s="94"/>
      <c r="D67" s="94"/>
      <c r="E67" s="281"/>
      <c r="F67" s="281"/>
      <c r="G67" s="281"/>
      <c r="H67" s="281"/>
      <c r="I67" s="94"/>
      <c r="J67" s="96"/>
    </row>
    <row r="68" spans="1:10" x14ac:dyDescent="0.25">
      <c r="A68" s="274" t="s">
        <v>430</v>
      </c>
      <c r="B68" s="275"/>
      <c r="C68" s="276"/>
      <c r="D68" s="277"/>
      <c r="E68" s="277"/>
      <c r="F68" s="277"/>
      <c r="G68" s="277"/>
      <c r="H68" s="277"/>
      <c r="I68" s="277"/>
      <c r="J68" s="278"/>
    </row>
    <row r="69" spans="1:10" x14ac:dyDescent="0.25">
      <c r="A69" s="93"/>
      <c r="B69" s="94"/>
      <c r="C69" s="279" t="s">
        <v>431</v>
      </c>
      <c r="D69" s="279"/>
      <c r="E69" s="279"/>
      <c r="F69" s="279"/>
      <c r="G69" s="94"/>
      <c r="H69" s="94"/>
      <c r="I69" s="94"/>
      <c r="J69" s="96"/>
    </row>
    <row r="70" spans="1:10" x14ac:dyDescent="0.25">
      <c r="A70" s="274" t="s">
        <v>432</v>
      </c>
      <c r="B70" s="275"/>
      <c r="C70" s="276"/>
      <c r="D70" s="277"/>
      <c r="E70" s="277"/>
      <c r="F70" s="277"/>
      <c r="G70" s="277"/>
      <c r="H70" s="277"/>
      <c r="I70" s="277"/>
      <c r="J70" s="278"/>
    </row>
    <row r="71" spans="1:10" ht="27.2" customHeight="1" x14ac:dyDescent="0.25">
      <c r="A71" s="114"/>
      <c r="B71" s="115"/>
      <c r="C71" s="280" t="s">
        <v>433</v>
      </c>
      <c r="D71" s="280"/>
      <c r="E71" s="280"/>
      <c r="F71" s="280"/>
      <c r="G71" s="280"/>
      <c r="H71" s="115"/>
      <c r="I71" s="115"/>
      <c r="J71" s="116"/>
    </row>
    <row r="75" spans="1:10" ht="38.65"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42">
    <mergeCell ref="D44:E44"/>
    <mergeCell ref="F44:G44"/>
    <mergeCell ref="A51:D51"/>
    <mergeCell ref="E51:I51"/>
    <mergeCell ref="D50:E50"/>
    <mergeCell ref="F50:G50"/>
    <mergeCell ref="A49:D49"/>
    <mergeCell ref="E49:I49"/>
    <mergeCell ref="E52:F52"/>
    <mergeCell ref="G52:H52"/>
    <mergeCell ref="A53:D53"/>
    <mergeCell ref="E53:I53"/>
    <mergeCell ref="E48:F48"/>
    <mergeCell ref="G48:H48"/>
    <mergeCell ref="A45:D45"/>
    <mergeCell ref="E45:I45"/>
    <mergeCell ref="E46:F46"/>
    <mergeCell ref="G46:H46"/>
    <mergeCell ref="A47:D47"/>
    <mergeCell ref="E47:I47"/>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57:D57"/>
    <mergeCell ref="E57:I57"/>
    <mergeCell ref="E58:F58"/>
    <mergeCell ref="G58:H58"/>
    <mergeCell ref="E59:F59"/>
    <mergeCell ref="G59:H59"/>
    <mergeCell ref="C54:D54"/>
    <mergeCell ref="E54:F54"/>
    <mergeCell ref="G54:I54"/>
    <mergeCell ref="A55:D55"/>
    <mergeCell ref="E55:I55"/>
    <mergeCell ref="E56:F56"/>
    <mergeCell ref="G56:H56"/>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s>
  <dataValidations count="4">
    <dataValidation type="list" allowBlank="1" showInputMessage="1" showErrorMessage="1" sqref="C60:D60">
      <formula1>$J$58:$J$59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64" zoomScale="120" zoomScaleNormal="100" zoomScaleSheetLayoutView="120" workbookViewId="0">
      <selection activeCell="I117" sqref="I117"/>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347" t="s">
        <v>1</v>
      </c>
      <c r="B1" s="348"/>
      <c r="C1" s="348"/>
      <c r="D1" s="348"/>
      <c r="E1" s="348"/>
      <c r="F1" s="348"/>
      <c r="G1" s="348"/>
      <c r="H1" s="348"/>
      <c r="I1" s="348"/>
    </row>
    <row r="2" spans="1:9" x14ac:dyDescent="0.2">
      <c r="A2" s="349" t="s">
        <v>639</v>
      </c>
      <c r="B2" s="350"/>
      <c r="C2" s="350"/>
      <c r="D2" s="350"/>
      <c r="E2" s="350"/>
      <c r="F2" s="350"/>
      <c r="G2" s="350"/>
      <c r="H2" s="350"/>
      <c r="I2" s="350"/>
    </row>
    <row r="3" spans="1:9" x14ac:dyDescent="0.2">
      <c r="A3" s="351" t="s">
        <v>355</v>
      </c>
      <c r="B3" s="352"/>
      <c r="C3" s="352"/>
      <c r="D3" s="352"/>
      <c r="E3" s="352"/>
      <c r="F3" s="352"/>
      <c r="G3" s="352"/>
      <c r="H3" s="352"/>
      <c r="I3" s="352"/>
    </row>
    <row r="4" spans="1:9" x14ac:dyDescent="0.2">
      <c r="A4" s="353" t="s">
        <v>459</v>
      </c>
      <c r="B4" s="354"/>
      <c r="C4" s="354"/>
      <c r="D4" s="354"/>
      <c r="E4" s="354"/>
      <c r="F4" s="354"/>
      <c r="G4" s="354"/>
      <c r="H4" s="354"/>
      <c r="I4" s="355"/>
    </row>
    <row r="5" spans="1:9" ht="45" x14ac:dyDescent="0.2">
      <c r="A5" s="358" t="s">
        <v>2</v>
      </c>
      <c r="B5" s="359"/>
      <c r="C5" s="359"/>
      <c r="D5" s="359"/>
      <c r="E5" s="359"/>
      <c r="F5" s="359"/>
      <c r="G5" s="12" t="s">
        <v>105</v>
      </c>
      <c r="H5" s="14" t="s">
        <v>372</v>
      </c>
      <c r="I5" s="14" t="s">
        <v>373</v>
      </c>
    </row>
    <row r="6" spans="1:9" x14ac:dyDescent="0.2">
      <c r="A6" s="356">
        <v>1</v>
      </c>
      <c r="B6" s="357"/>
      <c r="C6" s="357"/>
      <c r="D6" s="357"/>
      <c r="E6" s="357"/>
      <c r="F6" s="357"/>
      <c r="G6" s="13">
        <v>2</v>
      </c>
      <c r="H6" s="14">
        <v>3</v>
      </c>
      <c r="I6" s="14">
        <v>4</v>
      </c>
    </row>
    <row r="7" spans="1:9" x14ac:dyDescent="0.2">
      <c r="A7" s="360"/>
      <c r="B7" s="360"/>
      <c r="C7" s="360"/>
      <c r="D7" s="360"/>
      <c r="E7" s="360"/>
      <c r="F7" s="360"/>
      <c r="G7" s="360"/>
      <c r="H7" s="360"/>
      <c r="I7" s="360"/>
    </row>
    <row r="8" spans="1:9" ht="12.75" customHeight="1" x14ac:dyDescent="0.2">
      <c r="A8" s="341" t="s">
        <v>4</v>
      </c>
      <c r="B8" s="341"/>
      <c r="C8" s="341"/>
      <c r="D8" s="341"/>
      <c r="E8" s="341"/>
      <c r="F8" s="341"/>
      <c r="G8" s="15">
        <v>1</v>
      </c>
      <c r="H8" s="33">
        <v>0</v>
      </c>
      <c r="I8" s="33">
        <v>0</v>
      </c>
    </row>
    <row r="9" spans="1:9" ht="12.75" customHeight="1" x14ac:dyDescent="0.2">
      <c r="A9" s="342" t="s">
        <v>381</v>
      </c>
      <c r="B9" s="342"/>
      <c r="C9" s="342"/>
      <c r="D9" s="342"/>
      <c r="E9" s="342"/>
      <c r="F9" s="342"/>
      <c r="G9" s="16">
        <v>2</v>
      </c>
      <c r="H9" s="34">
        <f>H10+H17+H27+H38+H43</f>
        <v>5856396314</v>
      </c>
      <c r="I9" s="34">
        <f>I10+I17+I27+I38+I43</f>
        <v>6116769606</v>
      </c>
    </row>
    <row r="10" spans="1:9" ht="12.75" customHeight="1" x14ac:dyDescent="0.2">
      <c r="A10" s="344" t="s">
        <v>5</v>
      </c>
      <c r="B10" s="344"/>
      <c r="C10" s="344"/>
      <c r="D10" s="344"/>
      <c r="E10" s="344"/>
      <c r="F10" s="344"/>
      <c r="G10" s="16">
        <v>3</v>
      </c>
      <c r="H10" s="34">
        <f>H11+H12+H13+H14+H15+H16</f>
        <v>56189081</v>
      </c>
      <c r="I10" s="34">
        <f>I11+I12+I13+I14+I15+I16</f>
        <v>44730238</v>
      </c>
    </row>
    <row r="11" spans="1:9" ht="12.75" customHeight="1" x14ac:dyDescent="0.2">
      <c r="A11" s="340" t="s">
        <v>6</v>
      </c>
      <c r="B11" s="340"/>
      <c r="C11" s="340"/>
      <c r="D11" s="340"/>
      <c r="E11" s="340"/>
      <c r="F11" s="340"/>
      <c r="G11" s="15">
        <v>4</v>
      </c>
      <c r="H11" s="33">
        <v>0</v>
      </c>
      <c r="I11" s="33">
        <v>0</v>
      </c>
    </row>
    <row r="12" spans="1:9" ht="23.45" customHeight="1" x14ac:dyDescent="0.2">
      <c r="A12" s="340" t="s">
        <v>7</v>
      </c>
      <c r="B12" s="340"/>
      <c r="C12" s="340"/>
      <c r="D12" s="340"/>
      <c r="E12" s="340"/>
      <c r="F12" s="340"/>
      <c r="G12" s="15">
        <v>5</v>
      </c>
      <c r="H12" s="33">
        <v>48975762</v>
      </c>
      <c r="I12" s="33">
        <v>30508420</v>
      </c>
    </row>
    <row r="13" spans="1:9" ht="12.75" customHeight="1" x14ac:dyDescent="0.2">
      <c r="A13" s="340" t="s">
        <v>8</v>
      </c>
      <c r="B13" s="340"/>
      <c r="C13" s="340"/>
      <c r="D13" s="340"/>
      <c r="E13" s="340"/>
      <c r="F13" s="340"/>
      <c r="G13" s="15">
        <v>6</v>
      </c>
      <c r="H13" s="33">
        <v>6567609</v>
      </c>
      <c r="I13" s="33">
        <v>6567609</v>
      </c>
    </row>
    <row r="14" spans="1:9" ht="12.75" customHeight="1" x14ac:dyDescent="0.2">
      <c r="A14" s="340" t="s">
        <v>9</v>
      </c>
      <c r="B14" s="340"/>
      <c r="C14" s="340"/>
      <c r="D14" s="340"/>
      <c r="E14" s="340"/>
      <c r="F14" s="340"/>
      <c r="G14" s="15">
        <v>7</v>
      </c>
      <c r="H14" s="33">
        <v>0</v>
      </c>
      <c r="I14" s="33">
        <v>0</v>
      </c>
    </row>
    <row r="15" spans="1:9" ht="12.75" customHeight="1" x14ac:dyDescent="0.2">
      <c r="A15" s="340" t="s">
        <v>10</v>
      </c>
      <c r="B15" s="340"/>
      <c r="C15" s="340"/>
      <c r="D15" s="340"/>
      <c r="E15" s="340"/>
      <c r="F15" s="340"/>
      <c r="G15" s="15">
        <v>8</v>
      </c>
      <c r="H15" s="33">
        <v>645710</v>
      </c>
      <c r="I15" s="33">
        <v>7654209</v>
      </c>
    </row>
    <row r="16" spans="1:9" ht="12.75" customHeight="1" x14ac:dyDescent="0.2">
      <c r="A16" s="340" t="s">
        <v>11</v>
      </c>
      <c r="B16" s="340"/>
      <c r="C16" s="340"/>
      <c r="D16" s="340"/>
      <c r="E16" s="340"/>
      <c r="F16" s="340"/>
      <c r="G16" s="15">
        <v>9</v>
      </c>
      <c r="H16" s="33">
        <v>0</v>
      </c>
      <c r="I16" s="33">
        <v>0</v>
      </c>
    </row>
    <row r="17" spans="1:9" ht="12.75" customHeight="1" x14ac:dyDescent="0.2">
      <c r="A17" s="344" t="s">
        <v>12</v>
      </c>
      <c r="B17" s="344"/>
      <c r="C17" s="344"/>
      <c r="D17" s="344"/>
      <c r="E17" s="344"/>
      <c r="F17" s="344"/>
      <c r="G17" s="16">
        <v>10</v>
      </c>
      <c r="H17" s="34">
        <f>H18+H19+H20+H21+H22+H23+H24+H25+H26</f>
        <v>5558203413</v>
      </c>
      <c r="I17" s="34">
        <f>I18+I19+I20+I21+I22+I23+I24+I25+I26</f>
        <v>5753700514</v>
      </c>
    </row>
    <row r="18" spans="1:9" ht="12.75" customHeight="1" x14ac:dyDescent="0.2">
      <c r="A18" s="340" t="s">
        <v>13</v>
      </c>
      <c r="B18" s="340"/>
      <c r="C18" s="340"/>
      <c r="D18" s="340"/>
      <c r="E18" s="340"/>
      <c r="F18" s="340"/>
      <c r="G18" s="15">
        <v>11</v>
      </c>
      <c r="H18" s="33">
        <v>977452631</v>
      </c>
      <c r="I18" s="33">
        <v>976426979</v>
      </c>
    </row>
    <row r="19" spans="1:9" ht="12.75" customHeight="1" x14ac:dyDescent="0.2">
      <c r="A19" s="340" t="s">
        <v>14</v>
      </c>
      <c r="B19" s="340"/>
      <c r="C19" s="340"/>
      <c r="D19" s="340"/>
      <c r="E19" s="340"/>
      <c r="F19" s="340"/>
      <c r="G19" s="15">
        <v>12</v>
      </c>
      <c r="H19" s="33">
        <v>3587267668</v>
      </c>
      <c r="I19" s="33">
        <v>3396733952</v>
      </c>
    </row>
    <row r="20" spans="1:9" ht="12.75" customHeight="1" x14ac:dyDescent="0.2">
      <c r="A20" s="340" t="s">
        <v>15</v>
      </c>
      <c r="B20" s="340"/>
      <c r="C20" s="340"/>
      <c r="D20" s="340"/>
      <c r="E20" s="340"/>
      <c r="F20" s="340"/>
      <c r="G20" s="15">
        <v>13</v>
      </c>
      <c r="H20" s="33">
        <v>516603969</v>
      </c>
      <c r="I20" s="33">
        <v>473568322</v>
      </c>
    </row>
    <row r="21" spans="1:9" ht="12.75" customHeight="1" x14ac:dyDescent="0.2">
      <c r="A21" s="340" t="s">
        <v>16</v>
      </c>
      <c r="B21" s="340"/>
      <c r="C21" s="340"/>
      <c r="D21" s="340"/>
      <c r="E21" s="340"/>
      <c r="F21" s="340"/>
      <c r="G21" s="15">
        <v>14</v>
      </c>
      <c r="H21" s="33">
        <v>145663553</v>
      </c>
      <c r="I21" s="33">
        <v>126952472</v>
      </c>
    </row>
    <row r="22" spans="1:9" ht="12.75" customHeight="1" x14ac:dyDescent="0.2">
      <c r="A22" s="340" t="s">
        <v>17</v>
      </c>
      <c r="B22" s="340"/>
      <c r="C22" s="340"/>
      <c r="D22" s="340"/>
      <c r="E22" s="340"/>
      <c r="F22" s="340"/>
      <c r="G22" s="15">
        <v>15</v>
      </c>
      <c r="H22" s="33">
        <v>0</v>
      </c>
      <c r="I22" s="33">
        <v>0</v>
      </c>
    </row>
    <row r="23" spans="1:9" ht="12.75" customHeight="1" x14ac:dyDescent="0.2">
      <c r="A23" s="340" t="s">
        <v>18</v>
      </c>
      <c r="B23" s="340"/>
      <c r="C23" s="340"/>
      <c r="D23" s="340"/>
      <c r="E23" s="340"/>
      <c r="F23" s="340"/>
      <c r="G23" s="15">
        <v>16</v>
      </c>
      <c r="H23" s="33">
        <v>2947521</v>
      </c>
      <c r="I23" s="33">
        <v>22562880</v>
      </c>
    </row>
    <row r="24" spans="1:9" ht="12.75" customHeight="1" x14ac:dyDescent="0.2">
      <c r="A24" s="340" t="s">
        <v>19</v>
      </c>
      <c r="B24" s="340"/>
      <c r="C24" s="340"/>
      <c r="D24" s="340"/>
      <c r="E24" s="340"/>
      <c r="F24" s="340"/>
      <c r="G24" s="15">
        <v>17</v>
      </c>
      <c r="H24" s="33">
        <v>247269828</v>
      </c>
      <c r="I24" s="33">
        <v>672603696</v>
      </c>
    </row>
    <row r="25" spans="1:9" ht="12.75" customHeight="1" x14ac:dyDescent="0.2">
      <c r="A25" s="340" t="s">
        <v>20</v>
      </c>
      <c r="B25" s="340"/>
      <c r="C25" s="340"/>
      <c r="D25" s="340"/>
      <c r="E25" s="340"/>
      <c r="F25" s="340"/>
      <c r="G25" s="15">
        <v>18</v>
      </c>
      <c r="H25" s="33">
        <v>74548777</v>
      </c>
      <c r="I25" s="33">
        <v>78456542</v>
      </c>
    </row>
    <row r="26" spans="1:9" ht="12.75" customHeight="1" x14ac:dyDescent="0.2">
      <c r="A26" s="340" t="s">
        <v>21</v>
      </c>
      <c r="B26" s="340"/>
      <c r="C26" s="340"/>
      <c r="D26" s="340"/>
      <c r="E26" s="340"/>
      <c r="F26" s="340"/>
      <c r="G26" s="15">
        <v>19</v>
      </c>
      <c r="H26" s="33">
        <v>6449466</v>
      </c>
      <c r="I26" s="33">
        <v>6395671</v>
      </c>
    </row>
    <row r="27" spans="1:9" ht="12.75" customHeight="1" x14ac:dyDescent="0.2">
      <c r="A27" s="344" t="s">
        <v>22</v>
      </c>
      <c r="B27" s="344"/>
      <c r="C27" s="344"/>
      <c r="D27" s="344"/>
      <c r="E27" s="344"/>
      <c r="F27" s="344"/>
      <c r="G27" s="16">
        <v>20</v>
      </c>
      <c r="H27" s="34">
        <f>SUM(H28:H37)</f>
        <v>48171781</v>
      </c>
      <c r="I27" s="34">
        <f>SUM(I28:I37)</f>
        <v>47079829</v>
      </c>
    </row>
    <row r="28" spans="1:9" ht="12.75" customHeight="1" x14ac:dyDescent="0.2">
      <c r="A28" s="340" t="s">
        <v>23</v>
      </c>
      <c r="B28" s="340"/>
      <c r="C28" s="340"/>
      <c r="D28" s="340"/>
      <c r="E28" s="340"/>
      <c r="F28" s="340"/>
      <c r="G28" s="15">
        <v>21</v>
      </c>
      <c r="H28" s="33">
        <v>0</v>
      </c>
      <c r="I28" s="33">
        <v>0</v>
      </c>
    </row>
    <row r="29" spans="1:9" ht="12.75" customHeight="1" x14ac:dyDescent="0.2">
      <c r="A29" s="340" t="s">
        <v>24</v>
      </c>
      <c r="B29" s="340"/>
      <c r="C29" s="340"/>
      <c r="D29" s="340"/>
      <c r="E29" s="340"/>
      <c r="F29" s="340"/>
      <c r="G29" s="15">
        <v>22</v>
      </c>
      <c r="H29" s="33">
        <v>0</v>
      </c>
      <c r="I29" s="33">
        <v>0</v>
      </c>
    </row>
    <row r="30" spans="1:9" ht="12.75" customHeight="1" x14ac:dyDescent="0.2">
      <c r="A30" s="340" t="s">
        <v>25</v>
      </c>
      <c r="B30" s="340"/>
      <c r="C30" s="340"/>
      <c r="D30" s="340"/>
      <c r="E30" s="340"/>
      <c r="F30" s="340"/>
      <c r="G30" s="15">
        <v>23</v>
      </c>
      <c r="H30" s="33">
        <v>0</v>
      </c>
      <c r="I30" s="33">
        <v>0</v>
      </c>
    </row>
    <row r="31" spans="1:9" ht="24" customHeight="1" x14ac:dyDescent="0.2">
      <c r="A31" s="340" t="s">
        <v>26</v>
      </c>
      <c r="B31" s="340"/>
      <c r="C31" s="340"/>
      <c r="D31" s="340"/>
      <c r="E31" s="340"/>
      <c r="F31" s="340"/>
      <c r="G31" s="15">
        <v>24</v>
      </c>
      <c r="H31" s="33">
        <v>47667787</v>
      </c>
      <c r="I31" s="33">
        <v>46674964</v>
      </c>
    </row>
    <row r="32" spans="1:9" ht="23.65" customHeight="1" x14ac:dyDescent="0.2">
      <c r="A32" s="340" t="s">
        <v>27</v>
      </c>
      <c r="B32" s="340"/>
      <c r="C32" s="340"/>
      <c r="D32" s="340"/>
      <c r="E32" s="340"/>
      <c r="F32" s="340"/>
      <c r="G32" s="15">
        <v>25</v>
      </c>
      <c r="H32" s="33">
        <v>0</v>
      </c>
      <c r="I32" s="33">
        <v>0</v>
      </c>
    </row>
    <row r="33" spans="1:9" ht="21.6" customHeight="1" x14ac:dyDescent="0.2">
      <c r="A33" s="340" t="s">
        <v>28</v>
      </c>
      <c r="B33" s="340"/>
      <c r="C33" s="340"/>
      <c r="D33" s="340"/>
      <c r="E33" s="340"/>
      <c r="F33" s="340"/>
      <c r="G33" s="15">
        <v>26</v>
      </c>
      <c r="H33" s="33">
        <v>0</v>
      </c>
      <c r="I33" s="33">
        <v>0</v>
      </c>
    </row>
    <row r="34" spans="1:9" ht="12.75" customHeight="1" x14ac:dyDescent="0.2">
      <c r="A34" s="340" t="s">
        <v>29</v>
      </c>
      <c r="B34" s="340"/>
      <c r="C34" s="340"/>
      <c r="D34" s="340"/>
      <c r="E34" s="340"/>
      <c r="F34" s="340"/>
      <c r="G34" s="15">
        <v>27</v>
      </c>
      <c r="H34" s="33">
        <v>220656</v>
      </c>
      <c r="I34" s="33">
        <v>165362</v>
      </c>
    </row>
    <row r="35" spans="1:9" ht="12.75" customHeight="1" x14ac:dyDescent="0.2">
      <c r="A35" s="340" t="s">
        <v>30</v>
      </c>
      <c r="B35" s="340"/>
      <c r="C35" s="340"/>
      <c r="D35" s="340"/>
      <c r="E35" s="340"/>
      <c r="F35" s="340"/>
      <c r="G35" s="15">
        <v>28</v>
      </c>
      <c r="H35" s="33">
        <v>113338</v>
      </c>
      <c r="I35" s="33">
        <v>99503</v>
      </c>
    </row>
    <row r="36" spans="1:9" ht="12.75" customHeight="1" x14ac:dyDescent="0.2">
      <c r="A36" s="340" t="s">
        <v>31</v>
      </c>
      <c r="B36" s="340"/>
      <c r="C36" s="340"/>
      <c r="D36" s="340"/>
      <c r="E36" s="340"/>
      <c r="F36" s="340"/>
      <c r="G36" s="15">
        <v>29</v>
      </c>
      <c r="H36" s="33">
        <v>0</v>
      </c>
      <c r="I36" s="33">
        <v>0</v>
      </c>
    </row>
    <row r="37" spans="1:9" ht="12.75" customHeight="1" x14ac:dyDescent="0.2">
      <c r="A37" s="340" t="s">
        <v>32</v>
      </c>
      <c r="B37" s="340"/>
      <c r="C37" s="340"/>
      <c r="D37" s="340"/>
      <c r="E37" s="340"/>
      <c r="F37" s="340"/>
      <c r="G37" s="15">
        <v>30</v>
      </c>
      <c r="H37" s="33">
        <v>170000</v>
      </c>
      <c r="I37" s="33">
        <v>140000</v>
      </c>
    </row>
    <row r="38" spans="1:9" ht="12.75" customHeight="1" x14ac:dyDescent="0.2">
      <c r="A38" s="344" t="s">
        <v>33</v>
      </c>
      <c r="B38" s="344"/>
      <c r="C38" s="344"/>
      <c r="D38" s="344"/>
      <c r="E38" s="344"/>
      <c r="F38" s="344"/>
      <c r="G38" s="16">
        <v>31</v>
      </c>
      <c r="H38" s="34">
        <f>H39+H40+H41+H42</f>
        <v>0</v>
      </c>
      <c r="I38" s="34">
        <f>I39+I40+I41+I42</f>
        <v>0</v>
      </c>
    </row>
    <row r="39" spans="1:9" ht="12.75" customHeight="1" x14ac:dyDescent="0.2">
      <c r="A39" s="340" t="s">
        <v>34</v>
      </c>
      <c r="B39" s="340"/>
      <c r="C39" s="340"/>
      <c r="D39" s="340"/>
      <c r="E39" s="340"/>
      <c r="F39" s="340"/>
      <c r="G39" s="15">
        <v>32</v>
      </c>
      <c r="H39" s="33">
        <v>0</v>
      </c>
      <c r="I39" s="33">
        <v>0</v>
      </c>
    </row>
    <row r="40" spans="1:9" ht="12.75" customHeight="1" x14ac:dyDescent="0.2">
      <c r="A40" s="340" t="s">
        <v>35</v>
      </c>
      <c r="B40" s="340"/>
      <c r="C40" s="340"/>
      <c r="D40" s="340"/>
      <c r="E40" s="340"/>
      <c r="F40" s="340"/>
      <c r="G40" s="15">
        <v>33</v>
      </c>
      <c r="H40" s="33">
        <v>0</v>
      </c>
      <c r="I40" s="33">
        <v>0</v>
      </c>
    </row>
    <row r="41" spans="1:9" ht="12.75" customHeight="1" x14ac:dyDescent="0.2">
      <c r="A41" s="340" t="s">
        <v>36</v>
      </c>
      <c r="B41" s="340"/>
      <c r="C41" s="340"/>
      <c r="D41" s="340"/>
      <c r="E41" s="340"/>
      <c r="F41" s="340"/>
      <c r="G41" s="15">
        <v>34</v>
      </c>
      <c r="H41" s="33">
        <v>0</v>
      </c>
      <c r="I41" s="33">
        <v>0</v>
      </c>
    </row>
    <row r="42" spans="1:9" ht="12.75" customHeight="1" x14ac:dyDescent="0.2">
      <c r="A42" s="340" t="s">
        <v>37</v>
      </c>
      <c r="B42" s="340"/>
      <c r="C42" s="340"/>
      <c r="D42" s="340"/>
      <c r="E42" s="340"/>
      <c r="F42" s="340"/>
      <c r="G42" s="15">
        <v>35</v>
      </c>
      <c r="H42" s="33">
        <v>0</v>
      </c>
      <c r="I42" s="33">
        <v>0</v>
      </c>
    </row>
    <row r="43" spans="1:9" ht="12.75" customHeight="1" x14ac:dyDescent="0.2">
      <c r="A43" s="340" t="s">
        <v>38</v>
      </c>
      <c r="B43" s="340"/>
      <c r="C43" s="340"/>
      <c r="D43" s="340"/>
      <c r="E43" s="340"/>
      <c r="F43" s="340"/>
      <c r="G43" s="15">
        <v>36</v>
      </c>
      <c r="H43" s="33">
        <v>193832039</v>
      </c>
      <c r="I43" s="33">
        <v>271259025</v>
      </c>
    </row>
    <row r="44" spans="1:9" ht="12.75" customHeight="1" x14ac:dyDescent="0.2">
      <c r="A44" s="342" t="s">
        <v>382</v>
      </c>
      <c r="B44" s="342"/>
      <c r="C44" s="342"/>
      <c r="D44" s="342"/>
      <c r="E44" s="342"/>
      <c r="F44" s="342"/>
      <c r="G44" s="16">
        <v>37</v>
      </c>
      <c r="H44" s="34">
        <f>H45+H53+H60+H70</f>
        <v>618567076</v>
      </c>
      <c r="I44" s="34">
        <f>I45+I53+I60+I70</f>
        <v>899772421</v>
      </c>
    </row>
    <row r="45" spans="1:9" ht="12.75" customHeight="1" x14ac:dyDescent="0.2">
      <c r="A45" s="344" t="s">
        <v>39</v>
      </c>
      <c r="B45" s="344"/>
      <c r="C45" s="344"/>
      <c r="D45" s="344"/>
      <c r="E45" s="344"/>
      <c r="F45" s="344"/>
      <c r="G45" s="16">
        <v>38</v>
      </c>
      <c r="H45" s="34">
        <f>SUM(H46:H52)</f>
        <v>25825011</v>
      </c>
      <c r="I45" s="34">
        <f>SUM(I46:I52)</f>
        <v>25239965</v>
      </c>
    </row>
    <row r="46" spans="1:9" ht="12.75" customHeight="1" x14ac:dyDescent="0.2">
      <c r="A46" s="340" t="s">
        <v>40</v>
      </c>
      <c r="B46" s="340"/>
      <c r="C46" s="340"/>
      <c r="D46" s="340"/>
      <c r="E46" s="340"/>
      <c r="F46" s="340"/>
      <c r="G46" s="15">
        <v>39</v>
      </c>
      <c r="H46" s="33">
        <v>25557290</v>
      </c>
      <c r="I46" s="33">
        <v>24366304</v>
      </c>
    </row>
    <row r="47" spans="1:9" ht="12.75" customHeight="1" x14ac:dyDescent="0.2">
      <c r="A47" s="340" t="s">
        <v>41</v>
      </c>
      <c r="B47" s="340"/>
      <c r="C47" s="340"/>
      <c r="D47" s="340"/>
      <c r="E47" s="340"/>
      <c r="F47" s="340"/>
      <c r="G47" s="15">
        <v>40</v>
      </c>
      <c r="H47" s="33">
        <v>0</v>
      </c>
      <c r="I47" s="33">
        <v>0</v>
      </c>
    </row>
    <row r="48" spans="1:9" ht="12.75" customHeight="1" x14ac:dyDescent="0.2">
      <c r="A48" s="340" t="s">
        <v>42</v>
      </c>
      <c r="B48" s="340"/>
      <c r="C48" s="340"/>
      <c r="D48" s="340"/>
      <c r="E48" s="340"/>
      <c r="F48" s="340"/>
      <c r="G48" s="15">
        <v>41</v>
      </c>
      <c r="H48" s="33">
        <v>0</v>
      </c>
      <c r="I48" s="33">
        <v>0</v>
      </c>
    </row>
    <row r="49" spans="1:9" ht="12.75" customHeight="1" x14ac:dyDescent="0.2">
      <c r="A49" s="340" t="s">
        <v>43</v>
      </c>
      <c r="B49" s="340"/>
      <c r="C49" s="340"/>
      <c r="D49" s="340"/>
      <c r="E49" s="340"/>
      <c r="F49" s="340"/>
      <c r="G49" s="15">
        <v>42</v>
      </c>
      <c r="H49" s="33">
        <v>221443</v>
      </c>
      <c r="I49" s="33">
        <v>841546</v>
      </c>
    </row>
    <row r="50" spans="1:9" ht="12.75" customHeight="1" x14ac:dyDescent="0.2">
      <c r="A50" s="340" t="s">
        <v>44</v>
      </c>
      <c r="B50" s="340"/>
      <c r="C50" s="340"/>
      <c r="D50" s="340"/>
      <c r="E50" s="340"/>
      <c r="F50" s="340"/>
      <c r="G50" s="15">
        <v>43</v>
      </c>
      <c r="H50" s="33">
        <v>46278</v>
      </c>
      <c r="I50" s="33">
        <v>32115</v>
      </c>
    </row>
    <row r="51" spans="1:9" ht="12.75" customHeight="1" x14ac:dyDescent="0.2">
      <c r="A51" s="340" t="s">
        <v>45</v>
      </c>
      <c r="B51" s="340"/>
      <c r="C51" s="340"/>
      <c r="D51" s="340"/>
      <c r="E51" s="340"/>
      <c r="F51" s="340"/>
      <c r="G51" s="15">
        <v>44</v>
      </c>
      <c r="H51" s="33">
        <v>0</v>
      </c>
      <c r="I51" s="33">
        <v>0</v>
      </c>
    </row>
    <row r="52" spans="1:9" ht="12.75" customHeight="1" x14ac:dyDescent="0.2">
      <c r="A52" s="340" t="s">
        <v>46</v>
      </c>
      <c r="B52" s="340"/>
      <c r="C52" s="340"/>
      <c r="D52" s="340"/>
      <c r="E52" s="340"/>
      <c r="F52" s="340"/>
      <c r="G52" s="15">
        <v>45</v>
      </c>
      <c r="H52" s="33">
        <v>0</v>
      </c>
      <c r="I52" s="33">
        <v>0</v>
      </c>
    </row>
    <row r="53" spans="1:9" ht="12.75" customHeight="1" x14ac:dyDescent="0.2">
      <c r="A53" s="344" t="s">
        <v>47</v>
      </c>
      <c r="B53" s="344"/>
      <c r="C53" s="344"/>
      <c r="D53" s="344"/>
      <c r="E53" s="344"/>
      <c r="F53" s="344"/>
      <c r="G53" s="16">
        <v>46</v>
      </c>
      <c r="H53" s="34">
        <f>SUM(H54:H59)</f>
        <v>41771516</v>
      </c>
      <c r="I53" s="34">
        <f>SUM(I54:I59)</f>
        <v>24939254</v>
      </c>
    </row>
    <row r="54" spans="1:9" ht="12.75" customHeight="1" x14ac:dyDescent="0.2">
      <c r="A54" s="340" t="s">
        <v>48</v>
      </c>
      <c r="B54" s="340"/>
      <c r="C54" s="340"/>
      <c r="D54" s="340"/>
      <c r="E54" s="340"/>
      <c r="F54" s="340"/>
      <c r="G54" s="15">
        <v>47</v>
      </c>
      <c r="H54" s="33">
        <v>383</v>
      </c>
      <c r="I54" s="33">
        <v>0</v>
      </c>
    </row>
    <row r="55" spans="1:9" ht="12.75" customHeight="1" x14ac:dyDescent="0.2">
      <c r="A55" s="340" t="s">
        <v>49</v>
      </c>
      <c r="B55" s="340"/>
      <c r="C55" s="340"/>
      <c r="D55" s="340"/>
      <c r="E55" s="340"/>
      <c r="F55" s="340"/>
      <c r="G55" s="15">
        <v>48</v>
      </c>
      <c r="H55" s="33">
        <v>2382857</v>
      </c>
      <c r="I55" s="33">
        <v>2942733</v>
      </c>
    </row>
    <row r="56" spans="1:9" ht="12.75" customHeight="1" x14ac:dyDescent="0.2">
      <c r="A56" s="340" t="s">
        <v>50</v>
      </c>
      <c r="B56" s="340"/>
      <c r="C56" s="340"/>
      <c r="D56" s="340"/>
      <c r="E56" s="340"/>
      <c r="F56" s="340"/>
      <c r="G56" s="15">
        <v>49</v>
      </c>
      <c r="H56" s="33">
        <v>18474596</v>
      </c>
      <c r="I56" s="33">
        <v>16285288</v>
      </c>
    </row>
    <row r="57" spans="1:9" ht="12.75" customHeight="1" x14ac:dyDescent="0.2">
      <c r="A57" s="340" t="s">
        <v>51</v>
      </c>
      <c r="B57" s="340"/>
      <c r="C57" s="340"/>
      <c r="D57" s="340"/>
      <c r="E57" s="340"/>
      <c r="F57" s="340"/>
      <c r="G57" s="15">
        <v>50</v>
      </c>
      <c r="H57" s="33">
        <v>936299</v>
      </c>
      <c r="I57" s="33">
        <v>1214873</v>
      </c>
    </row>
    <row r="58" spans="1:9" ht="12.75" customHeight="1" x14ac:dyDescent="0.2">
      <c r="A58" s="340" t="s">
        <v>52</v>
      </c>
      <c r="B58" s="340"/>
      <c r="C58" s="340"/>
      <c r="D58" s="340"/>
      <c r="E58" s="340"/>
      <c r="F58" s="340"/>
      <c r="G58" s="15">
        <v>51</v>
      </c>
      <c r="H58" s="33">
        <v>18377083</v>
      </c>
      <c r="I58" s="33">
        <v>3195069</v>
      </c>
    </row>
    <row r="59" spans="1:9" ht="12.75" customHeight="1" x14ac:dyDescent="0.2">
      <c r="A59" s="340" t="s">
        <v>53</v>
      </c>
      <c r="B59" s="340"/>
      <c r="C59" s="340"/>
      <c r="D59" s="340"/>
      <c r="E59" s="340"/>
      <c r="F59" s="340"/>
      <c r="G59" s="15">
        <v>52</v>
      </c>
      <c r="H59" s="33">
        <v>1600298</v>
      </c>
      <c r="I59" s="33">
        <v>1301291</v>
      </c>
    </row>
    <row r="60" spans="1:9" ht="12.75" customHeight="1" x14ac:dyDescent="0.2">
      <c r="A60" s="344" t="s">
        <v>54</v>
      </c>
      <c r="B60" s="344"/>
      <c r="C60" s="344"/>
      <c r="D60" s="344"/>
      <c r="E60" s="344"/>
      <c r="F60" s="344"/>
      <c r="G60" s="16">
        <v>53</v>
      </c>
      <c r="H60" s="34">
        <f>SUM(H61:H69)</f>
        <v>827911</v>
      </c>
      <c r="I60" s="34">
        <f>SUM(I61:I69)</f>
        <v>647395</v>
      </c>
    </row>
    <row r="61" spans="1:9" ht="12.75" customHeight="1" x14ac:dyDescent="0.2">
      <c r="A61" s="340" t="s">
        <v>23</v>
      </c>
      <c r="B61" s="340"/>
      <c r="C61" s="340"/>
      <c r="D61" s="340"/>
      <c r="E61" s="340"/>
      <c r="F61" s="340"/>
      <c r="G61" s="15">
        <v>54</v>
      </c>
      <c r="H61" s="33">
        <v>0</v>
      </c>
      <c r="I61" s="33">
        <v>0</v>
      </c>
    </row>
    <row r="62" spans="1:9" ht="27.6" customHeight="1" x14ac:dyDescent="0.2">
      <c r="A62" s="340" t="s">
        <v>24</v>
      </c>
      <c r="B62" s="340"/>
      <c r="C62" s="340"/>
      <c r="D62" s="340"/>
      <c r="E62" s="340"/>
      <c r="F62" s="340"/>
      <c r="G62" s="15">
        <v>55</v>
      </c>
      <c r="H62" s="33">
        <v>0</v>
      </c>
      <c r="I62" s="33">
        <v>0</v>
      </c>
    </row>
    <row r="63" spans="1:9" ht="12.75" customHeight="1" x14ac:dyDescent="0.2">
      <c r="A63" s="340" t="s">
        <v>25</v>
      </c>
      <c r="B63" s="340"/>
      <c r="C63" s="340"/>
      <c r="D63" s="340"/>
      <c r="E63" s="340"/>
      <c r="F63" s="340"/>
      <c r="G63" s="15">
        <v>56</v>
      </c>
      <c r="H63" s="33">
        <v>0</v>
      </c>
      <c r="I63" s="33">
        <v>0</v>
      </c>
    </row>
    <row r="64" spans="1:9" ht="26.1" customHeight="1" x14ac:dyDescent="0.2">
      <c r="A64" s="340" t="s">
        <v>55</v>
      </c>
      <c r="B64" s="340"/>
      <c r="C64" s="340"/>
      <c r="D64" s="340"/>
      <c r="E64" s="340"/>
      <c r="F64" s="340"/>
      <c r="G64" s="15">
        <v>57</v>
      </c>
      <c r="H64" s="33">
        <v>0</v>
      </c>
      <c r="I64" s="33">
        <v>0</v>
      </c>
    </row>
    <row r="65" spans="1:9" ht="21.6" customHeight="1" x14ac:dyDescent="0.2">
      <c r="A65" s="340" t="s">
        <v>27</v>
      </c>
      <c r="B65" s="340"/>
      <c r="C65" s="340"/>
      <c r="D65" s="340"/>
      <c r="E65" s="340"/>
      <c r="F65" s="340"/>
      <c r="G65" s="15">
        <v>58</v>
      </c>
      <c r="H65" s="33">
        <v>0</v>
      </c>
      <c r="I65" s="33">
        <v>0</v>
      </c>
    </row>
    <row r="66" spans="1:9" ht="21.6" customHeight="1" x14ac:dyDescent="0.2">
      <c r="A66" s="340" t="s">
        <v>28</v>
      </c>
      <c r="B66" s="340"/>
      <c r="C66" s="340"/>
      <c r="D66" s="340"/>
      <c r="E66" s="340"/>
      <c r="F66" s="340"/>
      <c r="G66" s="15">
        <v>59</v>
      </c>
      <c r="H66" s="33">
        <v>0</v>
      </c>
      <c r="I66" s="33">
        <v>0</v>
      </c>
    </row>
    <row r="67" spans="1:9" ht="12.75" customHeight="1" x14ac:dyDescent="0.2">
      <c r="A67" s="340" t="s">
        <v>29</v>
      </c>
      <c r="B67" s="340"/>
      <c r="C67" s="340"/>
      <c r="D67" s="340"/>
      <c r="E67" s="340"/>
      <c r="F67" s="340"/>
      <c r="G67" s="15">
        <v>60</v>
      </c>
      <c r="H67" s="33">
        <v>0</v>
      </c>
      <c r="I67" s="33">
        <v>0</v>
      </c>
    </row>
    <row r="68" spans="1:9" ht="12.75" customHeight="1" x14ac:dyDescent="0.2">
      <c r="A68" s="340" t="s">
        <v>30</v>
      </c>
      <c r="B68" s="340"/>
      <c r="C68" s="340"/>
      <c r="D68" s="340"/>
      <c r="E68" s="340"/>
      <c r="F68" s="340"/>
      <c r="G68" s="15">
        <v>61</v>
      </c>
      <c r="H68" s="33">
        <v>687761</v>
      </c>
      <c r="I68" s="33">
        <v>647395</v>
      </c>
    </row>
    <row r="69" spans="1:9" ht="12.75" customHeight="1" x14ac:dyDescent="0.2">
      <c r="A69" s="340" t="s">
        <v>56</v>
      </c>
      <c r="B69" s="340"/>
      <c r="C69" s="340"/>
      <c r="D69" s="340"/>
      <c r="E69" s="340"/>
      <c r="F69" s="340"/>
      <c r="G69" s="15">
        <v>62</v>
      </c>
      <c r="H69" s="33">
        <v>140150</v>
      </c>
      <c r="I69" s="33">
        <v>0</v>
      </c>
    </row>
    <row r="70" spans="1:9" ht="12.75" customHeight="1" x14ac:dyDescent="0.2">
      <c r="A70" s="340" t="s">
        <v>57</v>
      </c>
      <c r="B70" s="340"/>
      <c r="C70" s="340"/>
      <c r="D70" s="340"/>
      <c r="E70" s="340"/>
      <c r="F70" s="340"/>
      <c r="G70" s="15">
        <v>63</v>
      </c>
      <c r="H70" s="33">
        <v>550142638</v>
      </c>
      <c r="I70" s="33">
        <v>848945807</v>
      </c>
    </row>
    <row r="71" spans="1:9" ht="12.75" customHeight="1" x14ac:dyDescent="0.2">
      <c r="A71" s="341" t="s">
        <v>58</v>
      </c>
      <c r="B71" s="341"/>
      <c r="C71" s="341"/>
      <c r="D71" s="341"/>
      <c r="E71" s="341"/>
      <c r="F71" s="341"/>
      <c r="G71" s="15">
        <v>64</v>
      </c>
      <c r="H71" s="33">
        <v>20339193</v>
      </c>
      <c r="I71" s="33">
        <v>24992652</v>
      </c>
    </row>
    <row r="72" spans="1:9" ht="12.75" customHeight="1" x14ac:dyDescent="0.2">
      <c r="A72" s="342" t="s">
        <v>383</v>
      </c>
      <c r="B72" s="342"/>
      <c r="C72" s="342"/>
      <c r="D72" s="342"/>
      <c r="E72" s="342"/>
      <c r="F72" s="342"/>
      <c r="G72" s="16">
        <v>65</v>
      </c>
      <c r="H72" s="34">
        <f>H8+H9+H44+H71</f>
        <v>6495302583</v>
      </c>
      <c r="I72" s="34">
        <f>I8+I9+I44+I71</f>
        <v>7041534679</v>
      </c>
    </row>
    <row r="73" spans="1:9" ht="12.75" customHeight="1" x14ac:dyDescent="0.2">
      <c r="A73" s="341" t="s">
        <v>59</v>
      </c>
      <c r="B73" s="341"/>
      <c r="C73" s="341"/>
      <c r="D73" s="341"/>
      <c r="E73" s="341"/>
      <c r="F73" s="341"/>
      <c r="G73" s="15">
        <v>66</v>
      </c>
      <c r="H73" s="135">
        <v>54355927</v>
      </c>
      <c r="I73" s="33">
        <v>54274242</v>
      </c>
    </row>
    <row r="74" spans="1:9" x14ac:dyDescent="0.2">
      <c r="A74" s="345" t="s">
        <v>60</v>
      </c>
      <c r="B74" s="346"/>
      <c r="C74" s="346"/>
      <c r="D74" s="346"/>
      <c r="E74" s="346"/>
      <c r="F74" s="346"/>
      <c r="G74" s="346"/>
      <c r="H74" s="346"/>
      <c r="I74" s="346"/>
    </row>
    <row r="75" spans="1:9" ht="12.75" customHeight="1" x14ac:dyDescent="0.2">
      <c r="A75" s="342" t="s">
        <v>384</v>
      </c>
      <c r="B75" s="342"/>
      <c r="C75" s="342"/>
      <c r="D75" s="342"/>
      <c r="E75" s="342"/>
      <c r="F75" s="342"/>
      <c r="G75" s="16">
        <v>67</v>
      </c>
      <c r="H75" s="34">
        <f>H76+H77+H78+H84+H85+H89+H92+H95</f>
        <v>3219069759</v>
      </c>
      <c r="I75" s="34">
        <f>I76+I77+I78+I84+I85+I89+I92+I95</f>
        <v>3010724473</v>
      </c>
    </row>
    <row r="76" spans="1:9" ht="12.75" customHeight="1" x14ac:dyDescent="0.2">
      <c r="A76" s="340" t="s">
        <v>61</v>
      </c>
      <c r="B76" s="340"/>
      <c r="C76" s="340"/>
      <c r="D76" s="340"/>
      <c r="E76" s="340"/>
      <c r="F76" s="340"/>
      <c r="G76" s="15">
        <v>68</v>
      </c>
      <c r="H76" s="33">
        <v>1672021210</v>
      </c>
      <c r="I76" s="33">
        <v>1672021210</v>
      </c>
    </row>
    <row r="77" spans="1:9" ht="12.75" customHeight="1" x14ac:dyDescent="0.2">
      <c r="A77" s="340" t="s">
        <v>62</v>
      </c>
      <c r="B77" s="340"/>
      <c r="C77" s="340"/>
      <c r="D77" s="340"/>
      <c r="E77" s="340"/>
      <c r="F77" s="340"/>
      <c r="G77" s="15">
        <v>69</v>
      </c>
      <c r="H77" s="33">
        <v>5223432</v>
      </c>
      <c r="I77" s="33">
        <v>5223432</v>
      </c>
    </row>
    <row r="78" spans="1:9" ht="12.75" customHeight="1" x14ac:dyDescent="0.2">
      <c r="A78" s="344" t="s">
        <v>63</v>
      </c>
      <c r="B78" s="344"/>
      <c r="C78" s="344"/>
      <c r="D78" s="344"/>
      <c r="E78" s="344"/>
      <c r="F78" s="344"/>
      <c r="G78" s="16">
        <v>70</v>
      </c>
      <c r="H78" s="34">
        <f>SUM(H79:H83)</f>
        <v>95998078</v>
      </c>
      <c r="I78" s="34">
        <f>SUM(I79:I83)</f>
        <v>98559663</v>
      </c>
    </row>
    <row r="79" spans="1:9" ht="12.75" customHeight="1" x14ac:dyDescent="0.2">
      <c r="A79" s="340" t="s">
        <v>64</v>
      </c>
      <c r="B79" s="340"/>
      <c r="C79" s="340"/>
      <c r="D79" s="340"/>
      <c r="E79" s="340"/>
      <c r="F79" s="340"/>
      <c r="G79" s="15">
        <v>71</v>
      </c>
      <c r="H79" s="33">
        <v>83601061</v>
      </c>
      <c r="I79" s="33">
        <v>83601061</v>
      </c>
    </row>
    <row r="80" spans="1:9" ht="12.75" customHeight="1" x14ac:dyDescent="0.2">
      <c r="A80" s="340" t="s">
        <v>65</v>
      </c>
      <c r="B80" s="340"/>
      <c r="C80" s="340"/>
      <c r="D80" s="340"/>
      <c r="E80" s="340"/>
      <c r="F80" s="340"/>
      <c r="G80" s="15">
        <v>72</v>
      </c>
      <c r="H80" s="33">
        <v>136815284</v>
      </c>
      <c r="I80" s="33">
        <v>136815284</v>
      </c>
    </row>
    <row r="81" spans="1:9" ht="12.75" customHeight="1" x14ac:dyDescent="0.2">
      <c r="A81" s="340" t="s">
        <v>66</v>
      </c>
      <c r="B81" s="340"/>
      <c r="C81" s="340"/>
      <c r="D81" s="340"/>
      <c r="E81" s="340"/>
      <c r="F81" s="340"/>
      <c r="G81" s="15">
        <v>73</v>
      </c>
      <c r="H81" s="33">
        <v>-124418267</v>
      </c>
      <c r="I81" s="33">
        <v>-124418267</v>
      </c>
    </row>
    <row r="82" spans="1:9" ht="12.75" customHeight="1" x14ac:dyDescent="0.2">
      <c r="A82" s="340" t="s">
        <v>67</v>
      </c>
      <c r="B82" s="340"/>
      <c r="C82" s="340"/>
      <c r="D82" s="340"/>
      <c r="E82" s="340"/>
      <c r="F82" s="340"/>
      <c r="G82" s="15">
        <v>74</v>
      </c>
      <c r="H82" s="33">
        <v>0</v>
      </c>
      <c r="I82" s="33">
        <v>0</v>
      </c>
    </row>
    <row r="83" spans="1:9" ht="12.75" customHeight="1" x14ac:dyDescent="0.2">
      <c r="A83" s="340" t="s">
        <v>68</v>
      </c>
      <c r="B83" s="340"/>
      <c r="C83" s="340"/>
      <c r="D83" s="340"/>
      <c r="E83" s="340"/>
      <c r="F83" s="340"/>
      <c r="G83" s="15">
        <v>75</v>
      </c>
      <c r="H83" s="33">
        <v>0</v>
      </c>
      <c r="I83" s="33">
        <v>2561585</v>
      </c>
    </row>
    <row r="84" spans="1:9" ht="12.75" customHeight="1" x14ac:dyDescent="0.2">
      <c r="A84" s="343" t="s">
        <v>69</v>
      </c>
      <c r="B84" s="343"/>
      <c r="C84" s="343"/>
      <c r="D84" s="343"/>
      <c r="E84" s="343"/>
      <c r="F84" s="343"/>
      <c r="G84" s="118">
        <v>76</v>
      </c>
      <c r="H84" s="33">
        <v>0</v>
      </c>
      <c r="I84" s="33">
        <v>0</v>
      </c>
    </row>
    <row r="85" spans="1:9" ht="12.75" customHeight="1" x14ac:dyDescent="0.2">
      <c r="A85" s="344" t="s">
        <v>70</v>
      </c>
      <c r="B85" s="344"/>
      <c r="C85" s="344"/>
      <c r="D85" s="344"/>
      <c r="E85" s="344"/>
      <c r="F85" s="344"/>
      <c r="G85" s="16">
        <v>77</v>
      </c>
      <c r="H85" s="34">
        <f>H86+H87+H88</f>
        <v>61474</v>
      </c>
      <c r="I85" s="34">
        <f>I86+I87+I88</f>
        <v>15867</v>
      </c>
    </row>
    <row r="86" spans="1:9" ht="12.75" customHeight="1" x14ac:dyDescent="0.2">
      <c r="A86" s="340" t="s">
        <v>71</v>
      </c>
      <c r="B86" s="340"/>
      <c r="C86" s="340"/>
      <c r="D86" s="340"/>
      <c r="E86" s="340"/>
      <c r="F86" s="340"/>
      <c r="G86" s="15">
        <v>78</v>
      </c>
      <c r="H86" s="33">
        <v>61474</v>
      </c>
      <c r="I86" s="33">
        <v>15867</v>
      </c>
    </row>
    <row r="87" spans="1:9" ht="12.75" customHeight="1" x14ac:dyDescent="0.2">
      <c r="A87" s="340" t="s">
        <v>72</v>
      </c>
      <c r="B87" s="340"/>
      <c r="C87" s="340"/>
      <c r="D87" s="340"/>
      <c r="E87" s="340"/>
      <c r="F87" s="340"/>
      <c r="G87" s="15">
        <v>79</v>
      </c>
      <c r="H87" s="33">
        <v>0</v>
      </c>
      <c r="I87" s="33">
        <v>0</v>
      </c>
    </row>
    <row r="88" spans="1:9" ht="12.75" customHeight="1" x14ac:dyDescent="0.2">
      <c r="A88" s="340" t="s">
        <v>73</v>
      </c>
      <c r="B88" s="340"/>
      <c r="C88" s="340"/>
      <c r="D88" s="340"/>
      <c r="E88" s="340"/>
      <c r="F88" s="340"/>
      <c r="G88" s="15">
        <v>80</v>
      </c>
      <c r="H88" s="33">
        <v>0</v>
      </c>
      <c r="I88" s="33">
        <v>0</v>
      </c>
    </row>
    <row r="89" spans="1:9" ht="12.75" customHeight="1" x14ac:dyDescent="0.2">
      <c r="A89" s="344" t="s">
        <v>74</v>
      </c>
      <c r="B89" s="344"/>
      <c r="C89" s="344"/>
      <c r="D89" s="344"/>
      <c r="E89" s="344"/>
      <c r="F89" s="344"/>
      <c r="G89" s="16">
        <v>81</v>
      </c>
      <c r="H89" s="34">
        <f>H90-H91</f>
        <v>430206412</v>
      </c>
      <c r="I89" s="34">
        <f>I90-I91</f>
        <v>715882878</v>
      </c>
    </row>
    <row r="90" spans="1:9" ht="12.75" customHeight="1" x14ac:dyDescent="0.2">
      <c r="A90" s="340" t="s">
        <v>75</v>
      </c>
      <c r="B90" s="340"/>
      <c r="C90" s="340"/>
      <c r="D90" s="340"/>
      <c r="E90" s="340"/>
      <c r="F90" s="340"/>
      <c r="G90" s="15">
        <v>82</v>
      </c>
      <c r="H90" s="33">
        <v>430206412</v>
      </c>
      <c r="I90" s="33">
        <v>715882878</v>
      </c>
    </row>
    <row r="91" spans="1:9" ht="12.75" customHeight="1" x14ac:dyDescent="0.2">
      <c r="A91" s="340" t="s">
        <v>76</v>
      </c>
      <c r="B91" s="340"/>
      <c r="C91" s="340"/>
      <c r="D91" s="340"/>
      <c r="E91" s="340"/>
      <c r="F91" s="340"/>
      <c r="G91" s="15">
        <v>83</v>
      </c>
      <c r="H91" s="33">
        <v>0</v>
      </c>
      <c r="I91" s="33">
        <v>0</v>
      </c>
    </row>
    <row r="92" spans="1:9" ht="12.75" customHeight="1" x14ac:dyDescent="0.2">
      <c r="A92" s="344" t="s">
        <v>77</v>
      </c>
      <c r="B92" s="344"/>
      <c r="C92" s="344"/>
      <c r="D92" s="344"/>
      <c r="E92" s="344"/>
      <c r="F92" s="344"/>
      <c r="G92" s="16">
        <v>84</v>
      </c>
      <c r="H92" s="34">
        <f>H93-H94</f>
        <v>284535940</v>
      </c>
      <c r="I92" s="34">
        <f>I93-I94</f>
        <v>-194390179</v>
      </c>
    </row>
    <row r="93" spans="1:9" ht="12.75" customHeight="1" x14ac:dyDescent="0.2">
      <c r="A93" s="340" t="s">
        <v>78</v>
      </c>
      <c r="B93" s="340"/>
      <c r="C93" s="340"/>
      <c r="D93" s="340"/>
      <c r="E93" s="340"/>
      <c r="F93" s="340"/>
      <c r="G93" s="15">
        <v>85</v>
      </c>
      <c r="H93" s="33">
        <v>284535940</v>
      </c>
      <c r="I93" s="33">
        <v>0</v>
      </c>
    </row>
    <row r="94" spans="1:9" ht="12.75" customHeight="1" x14ac:dyDescent="0.2">
      <c r="A94" s="340" t="s">
        <v>79</v>
      </c>
      <c r="B94" s="340"/>
      <c r="C94" s="340"/>
      <c r="D94" s="340"/>
      <c r="E94" s="340"/>
      <c r="F94" s="340"/>
      <c r="G94" s="15">
        <v>86</v>
      </c>
      <c r="H94" s="33">
        <v>0</v>
      </c>
      <c r="I94" s="33">
        <v>194390179</v>
      </c>
    </row>
    <row r="95" spans="1:9" ht="12.75" customHeight="1" x14ac:dyDescent="0.2">
      <c r="A95" s="340" t="s">
        <v>80</v>
      </c>
      <c r="B95" s="340"/>
      <c r="C95" s="340"/>
      <c r="D95" s="340"/>
      <c r="E95" s="340"/>
      <c r="F95" s="340"/>
      <c r="G95" s="15">
        <v>87</v>
      </c>
      <c r="H95" s="33">
        <v>731023213</v>
      </c>
      <c r="I95" s="33">
        <v>713411602</v>
      </c>
    </row>
    <row r="96" spans="1:9" ht="12.75" customHeight="1" x14ac:dyDescent="0.2">
      <c r="A96" s="342" t="s">
        <v>385</v>
      </c>
      <c r="B96" s="342"/>
      <c r="C96" s="342"/>
      <c r="D96" s="342"/>
      <c r="E96" s="342"/>
      <c r="F96" s="342"/>
      <c r="G96" s="16">
        <v>88</v>
      </c>
      <c r="H96" s="34">
        <f>SUM(H97:H102)</f>
        <v>125529523</v>
      </c>
      <c r="I96" s="34">
        <f>SUM(I97:I102)</f>
        <v>131795957</v>
      </c>
    </row>
    <row r="97" spans="1:9" ht="12.75" customHeight="1" x14ac:dyDescent="0.2">
      <c r="A97" s="340" t="s">
        <v>81</v>
      </c>
      <c r="B97" s="340"/>
      <c r="C97" s="340"/>
      <c r="D97" s="340"/>
      <c r="E97" s="340"/>
      <c r="F97" s="340"/>
      <c r="G97" s="15">
        <v>89</v>
      </c>
      <c r="H97" s="33">
        <v>13875517</v>
      </c>
      <c r="I97" s="33">
        <v>13875517</v>
      </c>
    </row>
    <row r="98" spans="1:9" ht="12.75" customHeight="1" x14ac:dyDescent="0.2">
      <c r="A98" s="340" t="s">
        <v>82</v>
      </c>
      <c r="B98" s="340"/>
      <c r="C98" s="340"/>
      <c r="D98" s="340"/>
      <c r="E98" s="340"/>
      <c r="F98" s="340"/>
      <c r="G98" s="15">
        <v>90</v>
      </c>
      <c r="H98" s="33">
        <v>0</v>
      </c>
      <c r="I98" s="33">
        <v>0</v>
      </c>
    </row>
    <row r="99" spans="1:9" ht="12.75" customHeight="1" x14ac:dyDescent="0.2">
      <c r="A99" s="340" t="s">
        <v>83</v>
      </c>
      <c r="B99" s="340"/>
      <c r="C99" s="340"/>
      <c r="D99" s="340"/>
      <c r="E99" s="340"/>
      <c r="F99" s="340"/>
      <c r="G99" s="15">
        <v>91</v>
      </c>
      <c r="H99" s="33">
        <v>51607209</v>
      </c>
      <c r="I99" s="33">
        <v>51500076</v>
      </c>
    </row>
    <row r="100" spans="1:9" ht="12.75" customHeight="1" x14ac:dyDescent="0.2">
      <c r="A100" s="340" t="s">
        <v>84</v>
      </c>
      <c r="B100" s="340"/>
      <c r="C100" s="340"/>
      <c r="D100" s="340"/>
      <c r="E100" s="340"/>
      <c r="F100" s="340"/>
      <c r="G100" s="15">
        <v>92</v>
      </c>
      <c r="H100" s="33">
        <v>0</v>
      </c>
      <c r="I100" s="33">
        <v>0</v>
      </c>
    </row>
    <row r="101" spans="1:9" ht="12.75" customHeight="1" x14ac:dyDescent="0.2">
      <c r="A101" s="340" t="s">
        <v>85</v>
      </c>
      <c r="B101" s="340"/>
      <c r="C101" s="340"/>
      <c r="D101" s="340"/>
      <c r="E101" s="340"/>
      <c r="F101" s="340"/>
      <c r="G101" s="15">
        <v>93</v>
      </c>
      <c r="H101" s="33">
        <v>0</v>
      </c>
      <c r="I101" s="33">
        <v>0</v>
      </c>
    </row>
    <row r="102" spans="1:9" ht="12.75" customHeight="1" x14ac:dyDescent="0.2">
      <c r="A102" s="340" t="s">
        <v>86</v>
      </c>
      <c r="B102" s="340"/>
      <c r="C102" s="340"/>
      <c r="D102" s="340"/>
      <c r="E102" s="340"/>
      <c r="F102" s="340"/>
      <c r="G102" s="15">
        <v>94</v>
      </c>
      <c r="H102" s="33">
        <v>60046797</v>
      </c>
      <c r="I102" s="33">
        <v>66420364</v>
      </c>
    </row>
    <row r="103" spans="1:9" ht="12.75" customHeight="1" x14ac:dyDescent="0.2">
      <c r="A103" s="342" t="s">
        <v>386</v>
      </c>
      <c r="B103" s="342"/>
      <c r="C103" s="342"/>
      <c r="D103" s="342"/>
      <c r="E103" s="342"/>
      <c r="F103" s="342"/>
      <c r="G103" s="16">
        <v>95</v>
      </c>
      <c r="H103" s="34">
        <f>SUM(H104:H114)</f>
        <v>2546866358</v>
      </c>
      <c r="I103" s="34">
        <f>SUM(I104:I114)</f>
        <v>3151606355</v>
      </c>
    </row>
    <row r="104" spans="1:9" ht="12.75" customHeight="1" x14ac:dyDescent="0.2">
      <c r="A104" s="340" t="s">
        <v>87</v>
      </c>
      <c r="B104" s="340"/>
      <c r="C104" s="340"/>
      <c r="D104" s="340"/>
      <c r="E104" s="340"/>
      <c r="F104" s="340"/>
      <c r="G104" s="15">
        <v>96</v>
      </c>
      <c r="H104" s="33">
        <v>0</v>
      </c>
      <c r="I104" s="33">
        <v>0</v>
      </c>
    </row>
    <row r="105" spans="1:9" ht="24.6" customHeight="1" x14ac:dyDescent="0.2">
      <c r="A105" s="340" t="s">
        <v>88</v>
      </c>
      <c r="B105" s="340"/>
      <c r="C105" s="340"/>
      <c r="D105" s="340"/>
      <c r="E105" s="340"/>
      <c r="F105" s="340"/>
      <c r="G105" s="15">
        <v>97</v>
      </c>
      <c r="H105" s="33">
        <v>0</v>
      </c>
      <c r="I105" s="33">
        <v>0</v>
      </c>
    </row>
    <row r="106" spans="1:9" ht="12.75" customHeight="1" x14ac:dyDescent="0.2">
      <c r="A106" s="340" t="s">
        <v>89</v>
      </c>
      <c r="B106" s="340"/>
      <c r="C106" s="340"/>
      <c r="D106" s="340"/>
      <c r="E106" s="340"/>
      <c r="F106" s="340"/>
      <c r="G106" s="15">
        <v>98</v>
      </c>
      <c r="H106" s="33">
        <v>0</v>
      </c>
      <c r="I106" s="33">
        <v>0</v>
      </c>
    </row>
    <row r="107" spans="1:9" ht="21.6" customHeight="1" x14ac:dyDescent="0.2">
      <c r="A107" s="340" t="s">
        <v>90</v>
      </c>
      <c r="B107" s="340"/>
      <c r="C107" s="340"/>
      <c r="D107" s="340"/>
      <c r="E107" s="340"/>
      <c r="F107" s="340"/>
      <c r="G107" s="15">
        <v>99</v>
      </c>
      <c r="H107" s="33">
        <v>0</v>
      </c>
      <c r="I107" s="33">
        <v>0</v>
      </c>
    </row>
    <row r="108" spans="1:9" ht="12.75" customHeight="1" x14ac:dyDescent="0.2">
      <c r="A108" s="340" t="s">
        <v>91</v>
      </c>
      <c r="B108" s="340"/>
      <c r="C108" s="340"/>
      <c r="D108" s="340"/>
      <c r="E108" s="340"/>
      <c r="F108" s="340"/>
      <c r="G108" s="15">
        <v>100</v>
      </c>
      <c r="H108" s="33">
        <v>2652000</v>
      </c>
      <c r="I108" s="33">
        <v>5304000</v>
      </c>
    </row>
    <row r="109" spans="1:9" ht="12.75" customHeight="1" x14ac:dyDescent="0.2">
      <c r="A109" s="340" t="s">
        <v>92</v>
      </c>
      <c r="B109" s="340"/>
      <c r="C109" s="340"/>
      <c r="D109" s="340"/>
      <c r="E109" s="340"/>
      <c r="F109" s="340"/>
      <c r="G109" s="15">
        <v>101</v>
      </c>
      <c r="H109" s="33">
        <v>2443662677</v>
      </c>
      <c r="I109" s="33">
        <v>3044426476</v>
      </c>
    </row>
    <row r="110" spans="1:9" ht="12.75" customHeight="1" x14ac:dyDescent="0.2">
      <c r="A110" s="340" t="s">
        <v>93</v>
      </c>
      <c r="B110" s="340"/>
      <c r="C110" s="340"/>
      <c r="D110" s="340"/>
      <c r="E110" s="340"/>
      <c r="F110" s="340"/>
      <c r="G110" s="15">
        <v>102</v>
      </c>
      <c r="H110" s="33">
        <v>0</v>
      </c>
      <c r="I110" s="33">
        <v>0</v>
      </c>
    </row>
    <row r="111" spans="1:9" ht="12.75" customHeight="1" x14ac:dyDescent="0.2">
      <c r="A111" s="340" t="s">
        <v>94</v>
      </c>
      <c r="B111" s="340"/>
      <c r="C111" s="340"/>
      <c r="D111" s="340"/>
      <c r="E111" s="340"/>
      <c r="F111" s="340"/>
      <c r="G111" s="15">
        <v>103</v>
      </c>
      <c r="H111" s="33">
        <v>0</v>
      </c>
      <c r="I111" s="33">
        <v>136618</v>
      </c>
    </row>
    <row r="112" spans="1:9" ht="12.75" customHeight="1" x14ac:dyDescent="0.2">
      <c r="A112" s="340" t="s">
        <v>95</v>
      </c>
      <c r="B112" s="340"/>
      <c r="C112" s="340"/>
      <c r="D112" s="340"/>
      <c r="E112" s="340"/>
      <c r="F112" s="340"/>
      <c r="G112" s="15">
        <v>104</v>
      </c>
      <c r="H112" s="33">
        <v>0</v>
      </c>
      <c r="I112" s="33">
        <v>0</v>
      </c>
    </row>
    <row r="113" spans="1:9" ht="12.75" customHeight="1" x14ac:dyDescent="0.2">
      <c r="A113" s="340" t="s">
        <v>96</v>
      </c>
      <c r="B113" s="340"/>
      <c r="C113" s="340"/>
      <c r="D113" s="340"/>
      <c r="E113" s="340"/>
      <c r="F113" s="340"/>
      <c r="G113" s="15">
        <v>105</v>
      </c>
      <c r="H113" s="33">
        <v>37505640</v>
      </c>
      <c r="I113" s="33">
        <v>42265524</v>
      </c>
    </row>
    <row r="114" spans="1:9" ht="12.75" customHeight="1" x14ac:dyDescent="0.2">
      <c r="A114" s="340" t="s">
        <v>97</v>
      </c>
      <c r="B114" s="340"/>
      <c r="C114" s="340"/>
      <c r="D114" s="340"/>
      <c r="E114" s="340"/>
      <c r="F114" s="340"/>
      <c r="G114" s="15">
        <v>106</v>
      </c>
      <c r="H114" s="33">
        <v>63046041</v>
      </c>
      <c r="I114" s="33">
        <v>59473737</v>
      </c>
    </row>
    <row r="115" spans="1:9" ht="12.75" customHeight="1" x14ac:dyDescent="0.2">
      <c r="A115" s="342" t="s">
        <v>387</v>
      </c>
      <c r="B115" s="342"/>
      <c r="C115" s="342"/>
      <c r="D115" s="342"/>
      <c r="E115" s="342"/>
      <c r="F115" s="342"/>
      <c r="G115" s="16">
        <v>107</v>
      </c>
      <c r="H115" s="34">
        <f>SUM(H116:H129)</f>
        <v>526341998</v>
      </c>
      <c r="I115" s="34">
        <f>SUM(I116:I129)</f>
        <v>678211913</v>
      </c>
    </row>
    <row r="116" spans="1:9" ht="12.75" customHeight="1" x14ac:dyDescent="0.2">
      <c r="A116" s="340" t="s">
        <v>87</v>
      </c>
      <c r="B116" s="340"/>
      <c r="C116" s="340"/>
      <c r="D116" s="340"/>
      <c r="E116" s="340"/>
      <c r="F116" s="340"/>
      <c r="G116" s="15">
        <v>108</v>
      </c>
      <c r="H116" s="33">
        <v>23725</v>
      </c>
      <c r="I116" s="33">
        <v>0</v>
      </c>
    </row>
    <row r="117" spans="1:9" ht="22.35" customHeight="1" x14ac:dyDescent="0.2">
      <c r="A117" s="340" t="s">
        <v>88</v>
      </c>
      <c r="B117" s="340"/>
      <c r="C117" s="340"/>
      <c r="D117" s="340"/>
      <c r="E117" s="340"/>
      <c r="F117" s="340"/>
      <c r="G117" s="15">
        <v>109</v>
      </c>
      <c r="H117" s="33">
        <v>0</v>
      </c>
      <c r="I117" s="33">
        <v>0</v>
      </c>
    </row>
    <row r="118" spans="1:9" ht="12.75" customHeight="1" x14ac:dyDescent="0.2">
      <c r="A118" s="340" t="s">
        <v>89</v>
      </c>
      <c r="B118" s="340"/>
      <c r="C118" s="340"/>
      <c r="D118" s="340"/>
      <c r="E118" s="340"/>
      <c r="F118" s="340"/>
      <c r="G118" s="15">
        <v>110</v>
      </c>
      <c r="H118" s="33">
        <v>0</v>
      </c>
      <c r="I118" s="33">
        <v>919</v>
      </c>
    </row>
    <row r="119" spans="1:9" ht="23.65" customHeight="1" x14ac:dyDescent="0.2">
      <c r="A119" s="340" t="s">
        <v>90</v>
      </c>
      <c r="B119" s="340"/>
      <c r="C119" s="340"/>
      <c r="D119" s="340"/>
      <c r="E119" s="340"/>
      <c r="F119" s="340"/>
      <c r="G119" s="15">
        <v>111</v>
      </c>
      <c r="H119" s="33">
        <v>0</v>
      </c>
      <c r="I119" s="33">
        <v>0</v>
      </c>
    </row>
    <row r="120" spans="1:9" ht="12.75" customHeight="1" x14ac:dyDescent="0.2">
      <c r="A120" s="340" t="s">
        <v>91</v>
      </c>
      <c r="B120" s="340"/>
      <c r="C120" s="340"/>
      <c r="D120" s="340"/>
      <c r="E120" s="340"/>
      <c r="F120" s="340"/>
      <c r="G120" s="15">
        <v>112</v>
      </c>
      <c r="H120" s="33">
        <v>2755000</v>
      </c>
      <c r="I120" s="33">
        <v>0</v>
      </c>
    </row>
    <row r="121" spans="1:9" ht="12.75" customHeight="1" x14ac:dyDescent="0.2">
      <c r="A121" s="340" t="s">
        <v>92</v>
      </c>
      <c r="B121" s="340"/>
      <c r="C121" s="340"/>
      <c r="D121" s="340"/>
      <c r="E121" s="340"/>
      <c r="F121" s="340"/>
      <c r="G121" s="15">
        <v>113</v>
      </c>
      <c r="H121" s="33">
        <v>285262246</v>
      </c>
      <c r="I121" s="33">
        <v>333881788</v>
      </c>
    </row>
    <row r="122" spans="1:9" ht="12.75" customHeight="1" x14ac:dyDescent="0.2">
      <c r="A122" s="340" t="s">
        <v>93</v>
      </c>
      <c r="B122" s="340"/>
      <c r="C122" s="340"/>
      <c r="D122" s="340"/>
      <c r="E122" s="340"/>
      <c r="F122" s="340"/>
      <c r="G122" s="15">
        <v>114</v>
      </c>
      <c r="H122" s="33">
        <v>38363694</v>
      </c>
      <c r="I122" s="33">
        <v>79241964</v>
      </c>
    </row>
    <row r="123" spans="1:9" ht="12.75" customHeight="1" x14ac:dyDescent="0.2">
      <c r="A123" s="340" t="s">
        <v>94</v>
      </c>
      <c r="B123" s="340"/>
      <c r="C123" s="340"/>
      <c r="D123" s="340"/>
      <c r="E123" s="340"/>
      <c r="F123" s="340"/>
      <c r="G123" s="15">
        <v>115</v>
      </c>
      <c r="H123" s="33">
        <v>145722270</v>
      </c>
      <c r="I123" s="33">
        <v>189983477</v>
      </c>
    </row>
    <row r="124" spans="1:9" x14ac:dyDescent="0.2">
      <c r="A124" s="340" t="s">
        <v>95</v>
      </c>
      <c r="B124" s="340"/>
      <c r="C124" s="340"/>
      <c r="D124" s="340"/>
      <c r="E124" s="340"/>
      <c r="F124" s="340"/>
      <c r="G124" s="15">
        <v>116</v>
      </c>
      <c r="H124" s="33">
        <v>0</v>
      </c>
      <c r="I124" s="33">
        <v>74649</v>
      </c>
    </row>
    <row r="125" spans="1:9" x14ac:dyDescent="0.2">
      <c r="A125" s="340" t="s">
        <v>98</v>
      </c>
      <c r="B125" s="340"/>
      <c r="C125" s="340"/>
      <c r="D125" s="340"/>
      <c r="E125" s="340"/>
      <c r="F125" s="340"/>
      <c r="G125" s="15">
        <v>117</v>
      </c>
      <c r="H125" s="33">
        <v>29133042</v>
      </c>
      <c r="I125" s="33">
        <v>28305478</v>
      </c>
    </row>
    <row r="126" spans="1:9" x14ac:dyDescent="0.2">
      <c r="A126" s="340" t="s">
        <v>99</v>
      </c>
      <c r="B126" s="340"/>
      <c r="C126" s="340"/>
      <c r="D126" s="340"/>
      <c r="E126" s="340"/>
      <c r="F126" s="340"/>
      <c r="G126" s="15">
        <v>118</v>
      </c>
      <c r="H126" s="33">
        <v>12309349</v>
      </c>
      <c r="I126" s="33">
        <v>33112821</v>
      </c>
    </row>
    <row r="127" spans="1:9" x14ac:dyDescent="0.2">
      <c r="A127" s="340" t="s">
        <v>100</v>
      </c>
      <c r="B127" s="340"/>
      <c r="C127" s="340"/>
      <c r="D127" s="340"/>
      <c r="E127" s="340"/>
      <c r="F127" s="340"/>
      <c r="G127" s="15">
        <v>119</v>
      </c>
      <c r="H127" s="33">
        <v>389276</v>
      </c>
      <c r="I127" s="33">
        <v>389276</v>
      </c>
    </row>
    <row r="128" spans="1:9" x14ac:dyDescent="0.2">
      <c r="A128" s="340" t="s">
        <v>101</v>
      </c>
      <c r="B128" s="340"/>
      <c r="C128" s="340"/>
      <c r="D128" s="340"/>
      <c r="E128" s="340"/>
      <c r="F128" s="340"/>
      <c r="G128" s="15">
        <v>120</v>
      </c>
      <c r="H128" s="33">
        <v>0</v>
      </c>
      <c r="I128" s="33">
        <v>0</v>
      </c>
    </row>
    <row r="129" spans="1:9" x14ac:dyDescent="0.2">
      <c r="A129" s="340" t="s">
        <v>102</v>
      </c>
      <c r="B129" s="340"/>
      <c r="C129" s="340"/>
      <c r="D129" s="340"/>
      <c r="E129" s="340"/>
      <c r="F129" s="340"/>
      <c r="G129" s="15">
        <v>121</v>
      </c>
      <c r="H129" s="33">
        <v>12383396</v>
      </c>
      <c r="I129" s="33">
        <v>13221541</v>
      </c>
    </row>
    <row r="130" spans="1:9" ht="22.35" customHeight="1" x14ac:dyDescent="0.2">
      <c r="A130" s="341" t="s">
        <v>103</v>
      </c>
      <c r="B130" s="341"/>
      <c r="C130" s="341"/>
      <c r="D130" s="341"/>
      <c r="E130" s="341"/>
      <c r="F130" s="341"/>
      <c r="G130" s="15">
        <v>122</v>
      </c>
      <c r="H130" s="33">
        <v>77494945</v>
      </c>
      <c r="I130" s="33">
        <v>69195981</v>
      </c>
    </row>
    <row r="131" spans="1:9" x14ac:dyDescent="0.2">
      <c r="A131" s="342" t="s">
        <v>388</v>
      </c>
      <c r="B131" s="342"/>
      <c r="C131" s="342"/>
      <c r="D131" s="342"/>
      <c r="E131" s="342"/>
      <c r="F131" s="342"/>
      <c r="G131" s="16">
        <v>123</v>
      </c>
      <c r="H131" s="34">
        <f>H75+H96+H103+H115+H130</f>
        <v>6495302583</v>
      </c>
      <c r="I131" s="34">
        <f>I75+I96+I103+I115+I130</f>
        <v>7041534679</v>
      </c>
    </row>
    <row r="132" spans="1:9" x14ac:dyDescent="0.2">
      <c r="A132" s="341" t="s">
        <v>104</v>
      </c>
      <c r="B132" s="341"/>
      <c r="C132" s="341"/>
      <c r="D132" s="341"/>
      <c r="E132" s="341"/>
      <c r="F132" s="341"/>
      <c r="G132" s="15">
        <v>124</v>
      </c>
      <c r="H132" s="135">
        <v>54355927</v>
      </c>
      <c r="I132" s="33">
        <v>54274242</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79" zoomScaleNormal="100" zoomScaleSheetLayoutView="110" workbookViewId="0">
      <selection activeCell="K28" sqref="J28:K28"/>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375" t="s">
        <v>106</v>
      </c>
      <c r="B1" s="376"/>
      <c r="C1" s="376"/>
      <c r="D1" s="376"/>
      <c r="E1" s="376"/>
      <c r="F1" s="376"/>
      <c r="G1" s="376"/>
      <c r="H1" s="376"/>
      <c r="I1" s="376"/>
      <c r="J1" s="119"/>
      <c r="K1" s="119"/>
    </row>
    <row r="2" spans="1:11" x14ac:dyDescent="0.2">
      <c r="A2" s="374" t="s">
        <v>640</v>
      </c>
      <c r="B2" s="350"/>
      <c r="C2" s="350"/>
      <c r="D2" s="350"/>
      <c r="E2" s="350"/>
      <c r="F2" s="350"/>
      <c r="G2" s="350"/>
      <c r="H2" s="350"/>
      <c r="I2" s="350"/>
      <c r="J2" s="119"/>
      <c r="K2" s="119"/>
    </row>
    <row r="3" spans="1:11" x14ac:dyDescent="0.2">
      <c r="A3" s="380" t="s">
        <v>355</v>
      </c>
      <c r="B3" s="381"/>
      <c r="C3" s="381"/>
      <c r="D3" s="381"/>
      <c r="E3" s="381"/>
      <c r="F3" s="381"/>
      <c r="G3" s="381"/>
      <c r="H3" s="381"/>
      <c r="I3" s="381"/>
      <c r="J3" s="382"/>
      <c r="K3" s="382"/>
    </row>
    <row r="4" spans="1:11" x14ac:dyDescent="0.2">
      <c r="A4" s="383" t="s">
        <v>459</v>
      </c>
      <c r="B4" s="384"/>
      <c r="C4" s="384"/>
      <c r="D4" s="384"/>
      <c r="E4" s="384"/>
      <c r="F4" s="384"/>
      <c r="G4" s="384"/>
      <c r="H4" s="384"/>
      <c r="I4" s="384"/>
      <c r="J4" s="385"/>
      <c r="K4" s="385"/>
    </row>
    <row r="5" spans="1:11" ht="22.35" customHeight="1" x14ac:dyDescent="0.2">
      <c r="A5" s="377" t="s">
        <v>2</v>
      </c>
      <c r="B5" s="359"/>
      <c r="C5" s="359"/>
      <c r="D5" s="359"/>
      <c r="E5" s="359"/>
      <c r="F5" s="359"/>
      <c r="G5" s="377" t="s">
        <v>107</v>
      </c>
      <c r="H5" s="378" t="s">
        <v>380</v>
      </c>
      <c r="I5" s="379"/>
      <c r="J5" s="378" t="s">
        <v>347</v>
      </c>
      <c r="K5" s="379"/>
    </row>
    <row r="6" spans="1:11" x14ac:dyDescent="0.2">
      <c r="A6" s="359"/>
      <c r="B6" s="359"/>
      <c r="C6" s="359"/>
      <c r="D6" s="359"/>
      <c r="E6" s="359"/>
      <c r="F6" s="359"/>
      <c r="G6" s="359"/>
      <c r="H6" s="19" t="s">
        <v>370</v>
      </c>
      <c r="I6" s="19" t="s">
        <v>371</v>
      </c>
      <c r="J6" s="19" t="s">
        <v>370</v>
      </c>
      <c r="K6" s="19" t="s">
        <v>371</v>
      </c>
    </row>
    <row r="7" spans="1:11" x14ac:dyDescent="0.2">
      <c r="A7" s="386">
        <v>1</v>
      </c>
      <c r="B7" s="357"/>
      <c r="C7" s="357"/>
      <c r="D7" s="357"/>
      <c r="E7" s="357"/>
      <c r="F7" s="357"/>
      <c r="G7" s="18">
        <v>2</v>
      </c>
      <c r="H7" s="19">
        <v>3</v>
      </c>
      <c r="I7" s="19">
        <v>4</v>
      </c>
      <c r="J7" s="19">
        <v>5</v>
      </c>
      <c r="K7" s="19">
        <v>6</v>
      </c>
    </row>
    <row r="8" spans="1:11" x14ac:dyDescent="0.2">
      <c r="A8" s="368" t="s">
        <v>120</v>
      </c>
      <c r="B8" s="368"/>
      <c r="C8" s="368"/>
      <c r="D8" s="368"/>
      <c r="E8" s="368"/>
      <c r="F8" s="368"/>
      <c r="G8" s="20">
        <v>125</v>
      </c>
      <c r="H8" s="37">
        <f>SUM(H9:H13)</f>
        <v>2037464636</v>
      </c>
      <c r="I8" s="37">
        <f>SUM(I9:I13)</f>
        <v>1360880705</v>
      </c>
      <c r="J8" s="37">
        <f>SUM(J9:J13)</f>
        <v>653146466</v>
      </c>
      <c r="K8" s="37">
        <f>SUM(K9:K13)</f>
        <v>528946753</v>
      </c>
    </row>
    <row r="9" spans="1:11" x14ac:dyDescent="0.2">
      <c r="A9" s="340" t="s">
        <v>121</v>
      </c>
      <c r="B9" s="340"/>
      <c r="C9" s="340"/>
      <c r="D9" s="340"/>
      <c r="E9" s="340"/>
      <c r="F9" s="340"/>
      <c r="G9" s="15">
        <v>126</v>
      </c>
      <c r="H9" s="33">
        <v>0</v>
      </c>
      <c r="I9" s="33">
        <v>0</v>
      </c>
      <c r="J9" s="33">
        <v>0</v>
      </c>
      <c r="K9" s="33">
        <v>0</v>
      </c>
    </row>
    <row r="10" spans="1:11" x14ac:dyDescent="0.2">
      <c r="A10" s="340" t="s">
        <v>122</v>
      </c>
      <c r="B10" s="340"/>
      <c r="C10" s="340"/>
      <c r="D10" s="340"/>
      <c r="E10" s="340"/>
      <c r="F10" s="340"/>
      <c r="G10" s="15">
        <v>127</v>
      </c>
      <c r="H10" s="33">
        <v>2017592971</v>
      </c>
      <c r="I10" s="33">
        <f>+H10-662654177</f>
        <v>1354938794</v>
      </c>
      <c r="J10" s="33">
        <v>634422045</v>
      </c>
      <c r="K10" s="33">
        <v>525173045</v>
      </c>
    </row>
    <row r="11" spans="1:11" x14ac:dyDescent="0.2">
      <c r="A11" s="340" t="s">
        <v>123</v>
      </c>
      <c r="B11" s="340"/>
      <c r="C11" s="340"/>
      <c r="D11" s="340"/>
      <c r="E11" s="340"/>
      <c r="F11" s="340"/>
      <c r="G11" s="15">
        <v>128</v>
      </c>
      <c r="H11" s="33">
        <v>379244</v>
      </c>
      <c r="I11" s="33">
        <f>+H11-294476</f>
        <v>84768</v>
      </c>
      <c r="J11" s="33">
        <v>373352</v>
      </c>
      <c r="K11" s="33">
        <v>73737</v>
      </c>
    </row>
    <row r="12" spans="1:11" x14ac:dyDescent="0.2">
      <c r="A12" s="340" t="s">
        <v>124</v>
      </c>
      <c r="B12" s="340"/>
      <c r="C12" s="340"/>
      <c r="D12" s="340"/>
      <c r="E12" s="340"/>
      <c r="F12" s="340"/>
      <c r="G12" s="15">
        <v>129</v>
      </c>
      <c r="H12" s="33">
        <v>0</v>
      </c>
      <c r="I12" s="33">
        <v>0</v>
      </c>
      <c r="J12" s="33">
        <v>0</v>
      </c>
      <c r="K12" s="33">
        <v>0</v>
      </c>
    </row>
    <row r="13" spans="1:11" x14ac:dyDescent="0.2">
      <c r="A13" s="340" t="s">
        <v>125</v>
      </c>
      <c r="B13" s="340"/>
      <c r="C13" s="340"/>
      <c r="D13" s="340"/>
      <c r="E13" s="340"/>
      <c r="F13" s="340"/>
      <c r="G13" s="15">
        <v>130</v>
      </c>
      <c r="H13" s="33">
        <v>19492421</v>
      </c>
      <c r="I13" s="33">
        <v>5857143</v>
      </c>
      <c r="J13" s="33">
        <v>18351069</v>
      </c>
      <c r="K13" s="33">
        <v>3699971</v>
      </c>
    </row>
    <row r="14" spans="1:11" x14ac:dyDescent="0.2">
      <c r="A14" s="368" t="s">
        <v>126</v>
      </c>
      <c r="B14" s="368"/>
      <c r="C14" s="368"/>
      <c r="D14" s="368"/>
      <c r="E14" s="368"/>
      <c r="F14" s="368"/>
      <c r="G14" s="20">
        <v>131</v>
      </c>
      <c r="H14" s="37">
        <f>H15+H16+H20+H24+H25+H26+H29+H36</f>
        <v>1514225536</v>
      </c>
      <c r="I14" s="37">
        <f>I15+I16+I20+I24+I25+I26+I29+I36</f>
        <v>684608725</v>
      </c>
      <c r="J14" s="37">
        <f>J15+J16+J20+J24+J25+J26+J29+J36</f>
        <v>855958782</v>
      </c>
      <c r="K14" s="37">
        <f>K15+K16+K20+K24+K25+K26+K29+K36</f>
        <v>373395324</v>
      </c>
    </row>
    <row r="15" spans="1:11" x14ac:dyDescent="0.2">
      <c r="A15" s="340" t="s">
        <v>108</v>
      </c>
      <c r="B15" s="340"/>
      <c r="C15" s="340"/>
      <c r="D15" s="340"/>
      <c r="E15" s="340"/>
      <c r="F15" s="340"/>
      <c r="G15" s="15">
        <v>132</v>
      </c>
      <c r="H15" s="33">
        <v>0</v>
      </c>
      <c r="I15" s="33">
        <v>0</v>
      </c>
      <c r="J15" s="33">
        <v>0</v>
      </c>
      <c r="K15" s="33">
        <v>0</v>
      </c>
    </row>
    <row r="16" spans="1:11" x14ac:dyDescent="0.2">
      <c r="A16" s="369" t="s">
        <v>127</v>
      </c>
      <c r="B16" s="369"/>
      <c r="C16" s="369"/>
      <c r="D16" s="369"/>
      <c r="E16" s="369"/>
      <c r="F16" s="369"/>
      <c r="G16" s="20">
        <v>133</v>
      </c>
      <c r="H16" s="37">
        <f>SUM(H17:H19)</f>
        <v>527755568</v>
      </c>
      <c r="I16" s="37">
        <f>SUM(I17:I19)</f>
        <v>288148245</v>
      </c>
      <c r="J16" s="37">
        <f>SUM(J17:J19)</f>
        <v>214107881</v>
      </c>
      <c r="K16" s="37">
        <f>SUM(K17:K19)</f>
        <v>130947065</v>
      </c>
    </row>
    <row r="17" spans="1:11" x14ac:dyDescent="0.2">
      <c r="A17" s="370" t="s">
        <v>128</v>
      </c>
      <c r="B17" s="370"/>
      <c r="C17" s="370"/>
      <c r="D17" s="370"/>
      <c r="E17" s="370"/>
      <c r="F17" s="370"/>
      <c r="G17" s="15">
        <v>134</v>
      </c>
      <c r="H17" s="33">
        <v>324441782</v>
      </c>
      <c r="I17" s="33">
        <v>171762378</v>
      </c>
      <c r="J17" s="33">
        <v>122407365</v>
      </c>
      <c r="K17" s="33">
        <v>79126953</v>
      </c>
    </row>
    <row r="18" spans="1:11" x14ac:dyDescent="0.2">
      <c r="A18" s="370" t="s">
        <v>129</v>
      </c>
      <c r="B18" s="370"/>
      <c r="C18" s="370"/>
      <c r="D18" s="370"/>
      <c r="E18" s="370"/>
      <c r="F18" s="370"/>
      <c r="G18" s="15">
        <v>135</v>
      </c>
      <c r="H18" s="33">
        <v>4666572</v>
      </c>
      <c r="I18" s="33">
        <v>3453302</v>
      </c>
      <c r="J18" s="33">
        <v>3227755</v>
      </c>
      <c r="K18" s="33">
        <v>2775167</v>
      </c>
    </row>
    <row r="19" spans="1:11" x14ac:dyDescent="0.2">
      <c r="A19" s="370" t="s">
        <v>130</v>
      </c>
      <c r="B19" s="370"/>
      <c r="C19" s="370"/>
      <c r="D19" s="370"/>
      <c r="E19" s="370"/>
      <c r="F19" s="370"/>
      <c r="G19" s="15">
        <v>136</v>
      </c>
      <c r="H19" s="33">
        <v>198647214</v>
      </c>
      <c r="I19" s="33">
        <v>112932565</v>
      </c>
      <c r="J19" s="33">
        <v>88472761</v>
      </c>
      <c r="K19" s="33">
        <v>49044945</v>
      </c>
    </row>
    <row r="20" spans="1:11" x14ac:dyDescent="0.2">
      <c r="A20" s="369" t="s">
        <v>131</v>
      </c>
      <c r="B20" s="369"/>
      <c r="C20" s="369"/>
      <c r="D20" s="369"/>
      <c r="E20" s="369"/>
      <c r="F20" s="369"/>
      <c r="G20" s="20">
        <v>137</v>
      </c>
      <c r="H20" s="37">
        <f>SUM(H21:H23)</f>
        <v>484727944</v>
      </c>
      <c r="I20" s="37">
        <f>SUM(I21:I23)</f>
        <v>214316363</v>
      </c>
      <c r="J20" s="37">
        <f>SUM(J21:J23)</f>
        <v>181717839</v>
      </c>
      <c r="K20" s="37">
        <f>SUM(K21:K23)</f>
        <v>84721615</v>
      </c>
    </row>
    <row r="21" spans="1:11" x14ac:dyDescent="0.2">
      <c r="A21" s="370" t="s">
        <v>109</v>
      </c>
      <c r="B21" s="370"/>
      <c r="C21" s="370"/>
      <c r="D21" s="370"/>
      <c r="E21" s="370"/>
      <c r="F21" s="370"/>
      <c r="G21" s="15">
        <v>138</v>
      </c>
      <c r="H21" s="33">
        <v>296276191</v>
      </c>
      <c r="I21" s="33">
        <v>130694246</v>
      </c>
      <c r="J21" s="33">
        <v>106527944</v>
      </c>
      <c r="K21" s="33">
        <v>54212328</v>
      </c>
    </row>
    <row r="22" spans="1:11" x14ac:dyDescent="0.2">
      <c r="A22" s="370" t="s">
        <v>110</v>
      </c>
      <c r="B22" s="370"/>
      <c r="C22" s="370"/>
      <c r="D22" s="370"/>
      <c r="E22" s="370"/>
      <c r="F22" s="370"/>
      <c r="G22" s="15">
        <v>139</v>
      </c>
      <c r="H22" s="33">
        <v>125511257</v>
      </c>
      <c r="I22" s="33">
        <v>55732815</v>
      </c>
      <c r="J22" s="33">
        <v>49930827</v>
      </c>
      <c r="K22" s="33">
        <v>19948142</v>
      </c>
    </row>
    <row r="23" spans="1:11" x14ac:dyDescent="0.2">
      <c r="A23" s="370" t="s">
        <v>111</v>
      </c>
      <c r="B23" s="370"/>
      <c r="C23" s="370"/>
      <c r="D23" s="370"/>
      <c r="E23" s="370"/>
      <c r="F23" s="370"/>
      <c r="G23" s="15">
        <v>140</v>
      </c>
      <c r="H23" s="33">
        <v>62940496</v>
      </c>
      <c r="I23" s="33">
        <v>27889302</v>
      </c>
      <c r="J23" s="33">
        <v>25259068</v>
      </c>
      <c r="K23" s="33">
        <v>10561145</v>
      </c>
    </row>
    <row r="24" spans="1:11" x14ac:dyDescent="0.2">
      <c r="A24" s="340" t="s">
        <v>112</v>
      </c>
      <c r="B24" s="340"/>
      <c r="C24" s="340"/>
      <c r="D24" s="340"/>
      <c r="E24" s="340"/>
      <c r="F24" s="340"/>
      <c r="G24" s="15">
        <v>141</v>
      </c>
      <c r="H24" s="33">
        <v>356891473</v>
      </c>
      <c r="I24" s="33">
        <v>119204449</v>
      </c>
      <c r="J24" s="33">
        <v>376641378</v>
      </c>
      <c r="K24" s="33">
        <v>126486922</v>
      </c>
    </row>
    <row r="25" spans="1:11" x14ac:dyDescent="0.2">
      <c r="A25" s="340" t="s">
        <v>113</v>
      </c>
      <c r="B25" s="340"/>
      <c r="C25" s="340"/>
      <c r="D25" s="340"/>
      <c r="E25" s="340"/>
      <c r="F25" s="340"/>
      <c r="G25" s="15">
        <v>142</v>
      </c>
      <c r="H25" s="33">
        <v>133838339</v>
      </c>
      <c r="I25" s="33">
        <v>61088170</v>
      </c>
      <c r="J25" s="33">
        <v>78044495</v>
      </c>
      <c r="K25" s="33">
        <v>30018368</v>
      </c>
    </row>
    <row r="26" spans="1:11" x14ac:dyDescent="0.2">
      <c r="A26" s="369" t="s">
        <v>132</v>
      </c>
      <c r="B26" s="369"/>
      <c r="C26" s="369"/>
      <c r="D26" s="369"/>
      <c r="E26" s="369"/>
      <c r="F26" s="369"/>
      <c r="G26" s="20">
        <v>143</v>
      </c>
      <c r="H26" s="37">
        <f>H27+H28</f>
        <v>46435</v>
      </c>
      <c r="I26" s="37">
        <f>I27+I28</f>
        <v>0</v>
      </c>
      <c r="J26" s="37">
        <f>J27+J28</f>
        <v>845327</v>
      </c>
      <c r="K26" s="37">
        <f>K27+K28</f>
        <v>571231</v>
      </c>
    </row>
    <row r="27" spans="1:11" x14ac:dyDescent="0.2">
      <c r="A27" s="370" t="s">
        <v>133</v>
      </c>
      <c r="B27" s="370"/>
      <c r="C27" s="370"/>
      <c r="D27" s="370"/>
      <c r="E27" s="370"/>
      <c r="F27" s="370"/>
      <c r="G27" s="15">
        <v>144</v>
      </c>
      <c r="H27" s="33">
        <v>0</v>
      </c>
      <c r="I27" s="33">
        <v>0</v>
      </c>
      <c r="J27" s="33">
        <v>0</v>
      </c>
      <c r="K27" s="33">
        <v>0</v>
      </c>
    </row>
    <row r="28" spans="1:11" x14ac:dyDescent="0.2">
      <c r="A28" s="370" t="s">
        <v>134</v>
      </c>
      <c r="B28" s="370"/>
      <c r="C28" s="370"/>
      <c r="D28" s="370"/>
      <c r="E28" s="370"/>
      <c r="F28" s="370"/>
      <c r="G28" s="15">
        <v>145</v>
      </c>
      <c r="H28" s="33">
        <v>46435</v>
      </c>
      <c r="I28" s="33">
        <v>0</v>
      </c>
      <c r="J28" s="33">
        <v>845327</v>
      </c>
      <c r="K28" s="33">
        <v>571231</v>
      </c>
    </row>
    <row r="29" spans="1:11" x14ac:dyDescent="0.2">
      <c r="A29" s="369" t="s">
        <v>135</v>
      </c>
      <c r="B29" s="369"/>
      <c r="C29" s="369"/>
      <c r="D29" s="369"/>
      <c r="E29" s="369"/>
      <c r="F29" s="369"/>
      <c r="G29" s="20">
        <v>146</v>
      </c>
      <c r="H29" s="37">
        <f>SUM(H30:H35)</f>
        <v>78398</v>
      </c>
      <c r="I29" s="37">
        <f>SUM(I30:I35)</f>
        <v>78398</v>
      </c>
      <c r="J29" s="37">
        <f>SUM(J30:J35)</f>
        <v>0</v>
      </c>
      <c r="K29" s="37">
        <f>SUM(K30:K35)</f>
        <v>0</v>
      </c>
    </row>
    <row r="30" spans="1:11" x14ac:dyDescent="0.2">
      <c r="A30" s="370" t="s">
        <v>136</v>
      </c>
      <c r="B30" s="370"/>
      <c r="C30" s="370"/>
      <c r="D30" s="370"/>
      <c r="E30" s="370"/>
      <c r="F30" s="370"/>
      <c r="G30" s="15">
        <v>147</v>
      </c>
      <c r="H30" s="33">
        <v>0</v>
      </c>
      <c r="I30" s="33">
        <v>0</v>
      </c>
      <c r="J30" s="33">
        <v>0</v>
      </c>
      <c r="K30" s="33">
        <v>0</v>
      </c>
    </row>
    <row r="31" spans="1:11" x14ac:dyDescent="0.2">
      <c r="A31" s="370" t="s">
        <v>137</v>
      </c>
      <c r="B31" s="370"/>
      <c r="C31" s="370"/>
      <c r="D31" s="370"/>
      <c r="E31" s="370"/>
      <c r="F31" s="370"/>
      <c r="G31" s="15">
        <v>148</v>
      </c>
      <c r="H31" s="33">
        <v>0</v>
      </c>
      <c r="I31" s="33">
        <v>0</v>
      </c>
      <c r="J31" s="33">
        <v>0</v>
      </c>
      <c r="K31" s="33">
        <v>0</v>
      </c>
    </row>
    <row r="32" spans="1:11" x14ac:dyDescent="0.2">
      <c r="A32" s="370" t="s">
        <v>138</v>
      </c>
      <c r="B32" s="370"/>
      <c r="C32" s="370"/>
      <c r="D32" s="370"/>
      <c r="E32" s="370"/>
      <c r="F32" s="370"/>
      <c r="G32" s="15">
        <v>149</v>
      </c>
      <c r="H32" s="33">
        <v>78398</v>
      </c>
      <c r="I32" s="33">
        <v>78398</v>
      </c>
      <c r="J32" s="33">
        <v>0</v>
      </c>
      <c r="K32" s="33">
        <v>0</v>
      </c>
    </row>
    <row r="33" spans="1:11" x14ac:dyDescent="0.2">
      <c r="A33" s="370" t="s">
        <v>139</v>
      </c>
      <c r="B33" s="370"/>
      <c r="C33" s="370"/>
      <c r="D33" s="370"/>
      <c r="E33" s="370"/>
      <c r="F33" s="370"/>
      <c r="G33" s="15">
        <v>150</v>
      </c>
      <c r="H33" s="33">
        <v>0</v>
      </c>
      <c r="I33" s="33">
        <v>0</v>
      </c>
      <c r="J33" s="33">
        <v>0</v>
      </c>
      <c r="K33" s="33">
        <v>0</v>
      </c>
    </row>
    <row r="34" spans="1:11" x14ac:dyDescent="0.2">
      <c r="A34" s="370" t="s">
        <v>140</v>
      </c>
      <c r="B34" s="370"/>
      <c r="C34" s="370"/>
      <c r="D34" s="370"/>
      <c r="E34" s="370"/>
      <c r="F34" s="370"/>
      <c r="G34" s="15">
        <v>151</v>
      </c>
      <c r="H34" s="33">
        <v>0</v>
      </c>
      <c r="I34" s="33">
        <v>0</v>
      </c>
      <c r="J34" s="33">
        <v>0</v>
      </c>
      <c r="K34" s="33">
        <v>0</v>
      </c>
    </row>
    <row r="35" spans="1:11" x14ac:dyDescent="0.2">
      <c r="A35" s="370" t="s">
        <v>141</v>
      </c>
      <c r="B35" s="370"/>
      <c r="C35" s="370"/>
      <c r="D35" s="370"/>
      <c r="E35" s="370"/>
      <c r="F35" s="370"/>
      <c r="G35" s="15">
        <v>152</v>
      </c>
      <c r="H35" s="33">
        <v>0</v>
      </c>
      <c r="I35" s="33">
        <v>0</v>
      </c>
      <c r="J35" s="33">
        <v>0</v>
      </c>
      <c r="K35" s="33">
        <v>0</v>
      </c>
    </row>
    <row r="36" spans="1:11" x14ac:dyDescent="0.2">
      <c r="A36" s="340" t="s">
        <v>114</v>
      </c>
      <c r="B36" s="340"/>
      <c r="C36" s="340"/>
      <c r="D36" s="340"/>
      <c r="E36" s="340"/>
      <c r="F36" s="340"/>
      <c r="G36" s="15">
        <v>153</v>
      </c>
      <c r="H36" s="33">
        <v>10887379</v>
      </c>
      <c r="I36" s="33">
        <v>1773100</v>
      </c>
      <c r="J36" s="33">
        <v>4601862</v>
      </c>
      <c r="K36" s="33">
        <v>650123</v>
      </c>
    </row>
    <row r="37" spans="1:11" x14ac:dyDescent="0.2">
      <c r="A37" s="368" t="s">
        <v>142</v>
      </c>
      <c r="B37" s="368"/>
      <c r="C37" s="368"/>
      <c r="D37" s="368"/>
      <c r="E37" s="368"/>
      <c r="F37" s="368"/>
      <c r="G37" s="20">
        <v>154</v>
      </c>
      <c r="H37" s="37">
        <f>SUM(H38:H47)</f>
        <v>15758185</v>
      </c>
      <c r="I37" s="37">
        <f>SUM(I38:I47)</f>
        <v>3382737</v>
      </c>
      <c r="J37" s="37">
        <f>SUM(J38:J47)</f>
        <v>19840797</v>
      </c>
      <c r="K37" s="37">
        <f>SUM(K38:K47)</f>
        <v>11056353</v>
      </c>
    </row>
    <row r="38" spans="1:11" x14ac:dyDescent="0.2">
      <c r="A38" s="340" t="s">
        <v>143</v>
      </c>
      <c r="B38" s="340"/>
      <c r="C38" s="340"/>
      <c r="D38" s="340"/>
      <c r="E38" s="340"/>
      <c r="F38" s="340"/>
      <c r="G38" s="15">
        <v>155</v>
      </c>
      <c r="H38" s="33">
        <v>0</v>
      </c>
      <c r="I38" s="33">
        <v>0</v>
      </c>
      <c r="J38" s="33">
        <v>0</v>
      </c>
      <c r="K38" s="33">
        <v>0</v>
      </c>
    </row>
    <row r="39" spans="1:11" ht="25.15" customHeight="1" x14ac:dyDescent="0.2">
      <c r="A39" s="340" t="s">
        <v>144</v>
      </c>
      <c r="B39" s="340"/>
      <c r="C39" s="340"/>
      <c r="D39" s="340"/>
      <c r="E39" s="340"/>
      <c r="F39" s="340"/>
      <c r="G39" s="15">
        <v>156</v>
      </c>
      <c r="H39" s="33">
        <v>0</v>
      </c>
      <c r="I39" s="33">
        <v>0</v>
      </c>
      <c r="J39" s="33">
        <v>0</v>
      </c>
      <c r="K39" s="33">
        <v>0</v>
      </c>
    </row>
    <row r="40" spans="1:11" ht="25.15" customHeight="1" x14ac:dyDescent="0.2">
      <c r="A40" s="340" t="s">
        <v>145</v>
      </c>
      <c r="B40" s="340"/>
      <c r="C40" s="340"/>
      <c r="D40" s="340"/>
      <c r="E40" s="340"/>
      <c r="F40" s="340"/>
      <c r="G40" s="15">
        <v>157</v>
      </c>
      <c r="H40" s="33">
        <v>0</v>
      </c>
      <c r="I40" s="33">
        <v>0</v>
      </c>
      <c r="J40" s="33">
        <v>0</v>
      </c>
      <c r="K40" s="33">
        <v>0</v>
      </c>
    </row>
    <row r="41" spans="1:11" ht="25.15" customHeight="1" x14ac:dyDescent="0.2">
      <c r="A41" s="340" t="s">
        <v>146</v>
      </c>
      <c r="B41" s="340"/>
      <c r="C41" s="340"/>
      <c r="D41" s="340"/>
      <c r="E41" s="340"/>
      <c r="F41" s="340"/>
      <c r="G41" s="15">
        <v>158</v>
      </c>
      <c r="H41" s="33">
        <v>0</v>
      </c>
      <c r="I41" s="33">
        <v>0</v>
      </c>
      <c r="J41" s="33">
        <v>0</v>
      </c>
      <c r="K41" s="33">
        <v>0</v>
      </c>
    </row>
    <row r="42" spans="1:11" ht="25.15" customHeight="1" x14ac:dyDescent="0.2">
      <c r="A42" s="340" t="s">
        <v>147</v>
      </c>
      <c r="B42" s="340"/>
      <c r="C42" s="340"/>
      <c r="D42" s="340"/>
      <c r="E42" s="340"/>
      <c r="F42" s="340"/>
      <c r="G42" s="15">
        <v>159</v>
      </c>
      <c r="H42" s="33">
        <v>0</v>
      </c>
      <c r="I42" s="33">
        <v>0</v>
      </c>
      <c r="J42" s="33">
        <v>0</v>
      </c>
      <c r="K42" s="33">
        <v>0</v>
      </c>
    </row>
    <row r="43" spans="1:11" x14ac:dyDescent="0.2">
      <c r="A43" s="340" t="s">
        <v>148</v>
      </c>
      <c r="B43" s="340"/>
      <c r="C43" s="340"/>
      <c r="D43" s="340"/>
      <c r="E43" s="340"/>
      <c r="F43" s="340"/>
      <c r="G43" s="15">
        <v>160</v>
      </c>
      <c r="H43" s="33">
        <v>0</v>
      </c>
      <c r="I43" s="33">
        <v>0</v>
      </c>
      <c r="J43" s="33">
        <v>0</v>
      </c>
      <c r="K43" s="33">
        <v>0</v>
      </c>
    </row>
    <row r="44" spans="1:11" x14ac:dyDescent="0.2">
      <c r="A44" s="340" t="s">
        <v>149</v>
      </c>
      <c r="B44" s="340"/>
      <c r="C44" s="340"/>
      <c r="D44" s="340"/>
      <c r="E44" s="340"/>
      <c r="F44" s="340"/>
      <c r="G44" s="15">
        <v>161</v>
      </c>
      <c r="H44" s="33">
        <v>416369</v>
      </c>
      <c r="I44" s="33">
        <v>266820</v>
      </c>
      <c r="J44" s="33">
        <v>195476</v>
      </c>
      <c r="K44" s="33">
        <v>133078</v>
      </c>
    </row>
    <row r="45" spans="1:11" x14ac:dyDescent="0.2">
      <c r="A45" s="340" t="s">
        <v>150</v>
      </c>
      <c r="B45" s="340"/>
      <c r="C45" s="340"/>
      <c r="D45" s="340"/>
      <c r="E45" s="340"/>
      <c r="F45" s="340"/>
      <c r="G45" s="15">
        <v>162</v>
      </c>
      <c r="H45" s="33">
        <v>10437916</v>
      </c>
      <c r="I45" s="33">
        <v>2123949</v>
      </c>
      <c r="J45" s="33">
        <v>1431847</v>
      </c>
      <c r="K45" s="33">
        <v>697004</v>
      </c>
    </row>
    <row r="46" spans="1:11" x14ac:dyDescent="0.2">
      <c r="A46" s="340" t="s">
        <v>151</v>
      </c>
      <c r="B46" s="340"/>
      <c r="C46" s="340"/>
      <c r="D46" s="340"/>
      <c r="E46" s="340"/>
      <c r="F46" s="340"/>
      <c r="G46" s="15">
        <v>163</v>
      </c>
      <c r="H46" s="33">
        <v>0</v>
      </c>
      <c r="I46" s="33">
        <v>0</v>
      </c>
      <c r="J46" s="33">
        <v>0</v>
      </c>
      <c r="K46" s="33">
        <v>0</v>
      </c>
    </row>
    <row r="47" spans="1:11" x14ac:dyDescent="0.2">
      <c r="A47" s="340" t="s">
        <v>152</v>
      </c>
      <c r="B47" s="340"/>
      <c r="C47" s="340"/>
      <c r="D47" s="340"/>
      <c r="E47" s="340"/>
      <c r="F47" s="340"/>
      <c r="G47" s="15">
        <v>164</v>
      </c>
      <c r="H47" s="33">
        <v>4903900</v>
      </c>
      <c r="I47" s="33">
        <v>991968</v>
      </c>
      <c r="J47" s="33">
        <v>18213474</v>
      </c>
      <c r="K47" s="33">
        <v>10226271</v>
      </c>
    </row>
    <row r="48" spans="1:11" x14ac:dyDescent="0.2">
      <c r="A48" s="368" t="s">
        <v>153</v>
      </c>
      <c r="B48" s="368"/>
      <c r="C48" s="368"/>
      <c r="D48" s="368"/>
      <c r="E48" s="368"/>
      <c r="F48" s="368"/>
      <c r="G48" s="20">
        <v>165</v>
      </c>
      <c r="H48" s="37">
        <f>SUM(H49:H55)</f>
        <v>59838646</v>
      </c>
      <c r="I48" s="37">
        <f>SUM(I49:I55)</f>
        <v>19814808</v>
      </c>
      <c r="J48" s="37">
        <f>SUM(J49:J55)</f>
        <v>108969182</v>
      </c>
      <c r="K48" s="37">
        <f>SUM(K49:K55)</f>
        <v>17090048</v>
      </c>
    </row>
    <row r="49" spans="1:11" ht="25.15" customHeight="1" x14ac:dyDescent="0.2">
      <c r="A49" s="340" t="s">
        <v>154</v>
      </c>
      <c r="B49" s="340"/>
      <c r="C49" s="340"/>
      <c r="D49" s="340"/>
      <c r="E49" s="340"/>
      <c r="F49" s="340"/>
      <c r="G49" s="15">
        <v>166</v>
      </c>
      <c r="H49" s="33">
        <v>0</v>
      </c>
      <c r="I49" s="33">
        <v>0</v>
      </c>
      <c r="J49" s="33">
        <v>0</v>
      </c>
      <c r="K49" s="33">
        <v>0</v>
      </c>
    </row>
    <row r="50" spans="1:11" x14ac:dyDescent="0.2">
      <c r="A50" s="364" t="s">
        <v>155</v>
      </c>
      <c r="B50" s="364"/>
      <c r="C50" s="364"/>
      <c r="D50" s="364"/>
      <c r="E50" s="364"/>
      <c r="F50" s="364"/>
      <c r="G50" s="15">
        <v>167</v>
      </c>
      <c r="H50" s="33">
        <v>0</v>
      </c>
      <c r="I50" s="33">
        <v>0</v>
      </c>
      <c r="J50" s="33">
        <v>0</v>
      </c>
      <c r="K50" s="33">
        <v>0</v>
      </c>
    </row>
    <row r="51" spans="1:11" x14ac:dyDescent="0.2">
      <c r="A51" s="364" t="s">
        <v>156</v>
      </c>
      <c r="B51" s="364"/>
      <c r="C51" s="364"/>
      <c r="D51" s="364"/>
      <c r="E51" s="364"/>
      <c r="F51" s="364"/>
      <c r="G51" s="15">
        <v>168</v>
      </c>
      <c r="H51" s="33">
        <v>42024658</v>
      </c>
      <c r="I51" s="33">
        <v>13822012</v>
      </c>
      <c r="J51" s="33">
        <v>45250221</v>
      </c>
      <c r="K51" s="33">
        <v>15418161</v>
      </c>
    </row>
    <row r="52" spans="1:11" x14ac:dyDescent="0.2">
      <c r="A52" s="364" t="s">
        <v>157</v>
      </c>
      <c r="B52" s="364"/>
      <c r="C52" s="364"/>
      <c r="D52" s="364"/>
      <c r="E52" s="364"/>
      <c r="F52" s="364"/>
      <c r="G52" s="15">
        <v>169</v>
      </c>
      <c r="H52" s="33">
        <v>98110</v>
      </c>
      <c r="I52" s="33">
        <v>1234647</v>
      </c>
      <c r="J52" s="33">
        <v>44935030</v>
      </c>
      <c r="K52" s="33">
        <v>102244</v>
      </c>
    </row>
    <row r="53" spans="1:11" x14ac:dyDescent="0.2">
      <c r="A53" s="364" t="s">
        <v>158</v>
      </c>
      <c r="B53" s="364"/>
      <c r="C53" s="364"/>
      <c r="D53" s="364"/>
      <c r="E53" s="364"/>
      <c r="F53" s="364"/>
      <c r="G53" s="15">
        <v>170</v>
      </c>
      <c r="H53" s="33">
        <v>16411010</v>
      </c>
      <c r="I53" s="33">
        <v>3846662</v>
      </c>
      <c r="J53" s="33">
        <v>17767827</v>
      </c>
      <c r="K53" s="33">
        <v>1488938</v>
      </c>
    </row>
    <row r="54" spans="1:11" x14ac:dyDescent="0.2">
      <c r="A54" s="364" t="s">
        <v>159</v>
      </c>
      <c r="B54" s="364"/>
      <c r="C54" s="364"/>
      <c r="D54" s="364"/>
      <c r="E54" s="364"/>
      <c r="F54" s="364"/>
      <c r="G54" s="15">
        <v>171</v>
      </c>
      <c r="H54" s="33">
        <v>1690</v>
      </c>
      <c r="I54" s="33">
        <v>0</v>
      </c>
      <c r="J54" s="33">
        <v>0</v>
      </c>
      <c r="K54" s="33">
        <v>0</v>
      </c>
    </row>
    <row r="55" spans="1:11" x14ac:dyDescent="0.2">
      <c r="A55" s="364" t="s">
        <v>160</v>
      </c>
      <c r="B55" s="364"/>
      <c r="C55" s="364"/>
      <c r="D55" s="364"/>
      <c r="E55" s="364"/>
      <c r="F55" s="364"/>
      <c r="G55" s="15">
        <v>172</v>
      </c>
      <c r="H55" s="33">
        <v>1303178</v>
      </c>
      <c r="I55" s="33">
        <v>911487</v>
      </c>
      <c r="J55" s="33">
        <v>1016104</v>
      </c>
      <c r="K55" s="33">
        <v>80705</v>
      </c>
    </row>
    <row r="56" spans="1:11" ht="22.35" customHeight="1" x14ac:dyDescent="0.2">
      <c r="A56" s="373" t="s">
        <v>161</v>
      </c>
      <c r="B56" s="373"/>
      <c r="C56" s="373"/>
      <c r="D56" s="373"/>
      <c r="E56" s="373"/>
      <c r="F56" s="373"/>
      <c r="G56" s="15">
        <v>173</v>
      </c>
      <c r="H56" s="33">
        <v>3159921</v>
      </c>
      <c r="I56" s="33">
        <v>3159921</v>
      </c>
      <c r="J56" s="33">
        <v>0</v>
      </c>
      <c r="K56" s="33">
        <v>89627</v>
      </c>
    </row>
    <row r="57" spans="1:11" x14ac:dyDescent="0.2">
      <c r="A57" s="373" t="s">
        <v>162</v>
      </c>
      <c r="B57" s="373"/>
      <c r="C57" s="373"/>
      <c r="D57" s="373"/>
      <c r="E57" s="373"/>
      <c r="F57" s="373"/>
      <c r="G57" s="15">
        <v>174</v>
      </c>
      <c r="H57" s="33">
        <v>0</v>
      </c>
      <c r="I57" s="33">
        <v>0</v>
      </c>
      <c r="J57" s="33">
        <v>0</v>
      </c>
      <c r="K57" s="33">
        <v>0</v>
      </c>
    </row>
    <row r="58" spans="1:11" ht="24.6" customHeight="1" x14ac:dyDescent="0.2">
      <c r="A58" s="373" t="s">
        <v>163</v>
      </c>
      <c r="B58" s="373"/>
      <c r="C58" s="373"/>
      <c r="D58" s="373"/>
      <c r="E58" s="373"/>
      <c r="F58" s="373"/>
      <c r="G58" s="15">
        <v>175</v>
      </c>
      <c r="H58" s="33">
        <v>0</v>
      </c>
      <c r="I58" s="33">
        <v>0</v>
      </c>
      <c r="J58" s="33">
        <v>1022823</v>
      </c>
      <c r="K58" s="33">
        <v>0</v>
      </c>
    </row>
    <row r="59" spans="1:11" x14ac:dyDescent="0.2">
      <c r="A59" s="373" t="s">
        <v>164</v>
      </c>
      <c r="B59" s="373"/>
      <c r="C59" s="373"/>
      <c r="D59" s="373"/>
      <c r="E59" s="373"/>
      <c r="F59" s="373"/>
      <c r="G59" s="15">
        <v>176</v>
      </c>
      <c r="H59" s="33">
        <v>0</v>
      </c>
      <c r="I59" s="33">
        <v>0</v>
      </c>
      <c r="J59" s="33">
        <v>0</v>
      </c>
      <c r="K59" s="33">
        <v>0</v>
      </c>
    </row>
    <row r="60" spans="1:11" x14ac:dyDescent="0.2">
      <c r="A60" s="368" t="s">
        <v>165</v>
      </c>
      <c r="B60" s="368"/>
      <c r="C60" s="368"/>
      <c r="D60" s="368"/>
      <c r="E60" s="368"/>
      <c r="F60" s="368"/>
      <c r="G60" s="20">
        <v>177</v>
      </c>
      <c r="H60" s="37">
        <f>H8+H37+H56+H57</f>
        <v>2056382742</v>
      </c>
      <c r="I60" s="37">
        <f t="shared" ref="I60:K60" si="0">I8+I37+I56+I57</f>
        <v>1367423363</v>
      </c>
      <c r="J60" s="37">
        <f t="shared" si="0"/>
        <v>672987263</v>
      </c>
      <c r="K60" s="37">
        <f t="shared" si="0"/>
        <v>540092733</v>
      </c>
    </row>
    <row r="61" spans="1:11" x14ac:dyDescent="0.2">
      <c r="A61" s="368" t="s">
        <v>166</v>
      </c>
      <c r="B61" s="368"/>
      <c r="C61" s="368"/>
      <c r="D61" s="368"/>
      <c r="E61" s="368"/>
      <c r="F61" s="368"/>
      <c r="G61" s="20">
        <v>178</v>
      </c>
      <c r="H61" s="37">
        <f>H14+H48+H58+H59</f>
        <v>1574064182</v>
      </c>
      <c r="I61" s="37">
        <f t="shared" ref="I61:K61" si="1">I14+I48+I58+I59</f>
        <v>704423533</v>
      </c>
      <c r="J61" s="37">
        <f t="shared" si="1"/>
        <v>965950787</v>
      </c>
      <c r="K61" s="37">
        <f t="shared" si="1"/>
        <v>390485372</v>
      </c>
    </row>
    <row r="62" spans="1:11" x14ac:dyDescent="0.2">
      <c r="A62" s="368" t="s">
        <v>167</v>
      </c>
      <c r="B62" s="368"/>
      <c r="C62" s="368"/>
      <c r="D62" s="368"/>
      <c r="E62" s="368"/>
      <c r="F62" s="368"/>
      <c r="G62" s="20">
        <v>179</v>
      </c>
      <c r="H62" s="37">
        <f>H60-H61</f>
        <v>482318560</v>
      </c>
      <c r="I62" s="37">
        <f t="shared" ref="I62:K62" si="2">I60-I61</f>
        <v>662999830</v>
      </c>
      <c r="J62" s="37">
        <f t="shared" si="2"/>
        <v>-292963524</v>
      </c>
      <c r="K62" s="37">
        <f t="shared" si="2"/>
        <v>149607361</v>
      </c>
    </row>
    <row r="63" spans="1:11" x14ac:dyDescent="0.2">
      <c r="A63" s="367" t="s">
        <v>168</v>
      </c>
      <c r="B63" s="367"/>
      <c r="C63" s="367"/>
      <c r="D63" s="367"/>
      <c r="E63" s="367"/>
      <c r="F63" s="367"/>
      <c r="G63" s="20">
        <v>180</v>
      </c>
      <c r="H63" s="37">
        <f>+IF((H60-H61)&gt;0,(H60-H61),0)</f>
        <v>482318560</v>
      </c>
      <c r="I63" s="37">
        <f t="shared" ref="I63:K63" si="3">+IF((I60-I61)&gt;0,(I60-I61),0)</f>
        <v>662999830</v>
      </c>
      <c r="J63" s="37">
        <f t="shared" si="3"/>
        <v>0</v>
      </c>
      <c r="K63" s="37">
        <f t="shared" si="3"/>
        <v>149607361</v>
      </c>
    </row>
    <row r="64" spans="1:11" x14ac:dyDescent="0.2">
      <c r="A64" s="367" t="s">
        <v>169</v>
      </c>
      <c r="B64" s="367"/>
      <c r="C64" s="367"/>
      <c r="D64" s="367"/>
      <c r="E64" s="367"/>
      <c r="F64" s="367"/>
      <c r="G64" s="20">
        <v>181</v>
      </c>
      <c r="H64" s="37">
        <f>+IF((H60-H61)&lt;0,(H60-H61),0)</f>
        <v>0</v>
      </c>
      <c r="I64" s="37">
        <f t="shared" ref="I64:K64" si="4">+IF((I60-I61)&lt;0,(I60-I61),0)</f>
        <v>0</v>
      </c>
      <c r="J64" s="37">
        <f t="shared" si="4"/>
        <v>-292963524</v>
      </c>
      <c r="K64" s="37">
        <f t="shared" si="4"/>
        <v>0</v>
      </c>
    </row>
    <row r="65" spans="1:11" x14ac:dyDescent="0.2">
      <c r="A65" s="373" t="s">
        <v>115</v>
      </c>
      <c r="B65" s="373"/>
      <c r="C65" s="373"/>
      <c r="D65" s="373"/>
      <c r="E65" s="373"/>
      <c r="F65" s="373"/>
      <c r="G65" s="15">
        <v>182</v>
      </c>
      <c r="H65" s="33">
        <v>-1814098</v>
      </c>
      <c r="I65" s="33">
        <v>-992147</v>
      </c>
      <c r="J65" s="33">
        <v>-80961734</v>
      </c>
      <c r="K65" s="33">
        <v>40235933</v>
      </c>
    </row>
    <row r="66" spans="1:11" x14ac:dyDescent="0.2">
      <c r="A66" s="368" t="s">
        <v>170</v>
      </c>
      <c r="B66" s="368"/>
      <c r="C66" s="368"/>
      <c r="D66" s="368"/>
      <c r="E66" s="368"/>
      <c r="F66" s="368"/>
      <c r="G66" s="20">
        <v>183</v>
      </c>
      <c r="H66" s="37">
        <f>H62-H65</f>
        <v>484132658</v>
      </c>
      <c r="I66" s="37">
        <f t="shared" ref="I66:K66" si="5">I62-I65</f>
        <v>663991977</v>
      </c>
      <c r="J66" s="37">
        <f t="shared" si="5"/>
        <v>-212001790</v>
      </c>
      <c r="K66" s="37">
        <f t="shared" si="5"/>
        <v>109371428</v>
      </c>
    </row>
    <row r="67" spans="1:11" x14ac:dyDescent="0.2">
      <c r="A67" s="367" t="s">
        <v>171</v>
      </c>
      <c r="B67" s="367"/>
      <c r="C67" s="367"/>
      <c r="D67" s="367"/>
      <c r="E67" s="367"/>
      <c r="F67" s="367"/>
      <c r="G67" s="20">
        <v>184</v>
      </c>
      <c r="H67" s="37">
        <f>+IF((H62-H65)&gt;0,(H62-H65),0)</f>
        <v>484132658</v>
      </c>
      <c r="I67" s="37">
        <f t="shared" ref="I67:K67" si="6">+IF((I62-I65)&gt;0,(I62-I65),0)</f>
        <v>663991977</v>
      </c>
      <c r="J67" s="37">
        <f t="shared" si="6"/>
        <v>0</v>
      </c>
      <c r="K67" s="37">
        <f t="shared" si="6"/>
        <v>109371428</v>
      </c>
    </row>
    <row r="68" spans="1:11" x14ac:dyDescent="0.2">
      <c r="A68" s="367" t="s">
        <v>172</v>
      </c>
      <c r="B68" s="367"/>
      <c r="C68" s="367"/>
      <c r="D68" s="367"/>
      <c r="E68" s="367"/>
      <c r="F68" s="367"/>
      <c r="G68" s="20">
        <v>185</v>
      </c>
      <c r="H68" s="37">
        <f>+IF((H62-H65)&lt;0,(H62-H65),0)</f>
        <v>0</v>
      </c>
      <c r="I68" s="37">
        <f t="shared" ref="I68:K68" si="7">+IF((I62-I65)&lt;0,(I62-I65),0)</f>
        <v>0</v>
      </c>
      <c r="J68" s="37">
        <f t="shared" si="7"/>
        <v>-212001790</v>
      </c>
      <c r="K68" s="37">
        <f t="shared" si="7"/>
        <v>0</v>
      </c>
    </row>
    <row r="69" spans="1:11" x14ac:dyDescent="0.2">
      <c r="A69" s="345" t="s">
        <v>173</v>
      </c>
      <c r="B69" s="345"/>
      <c r="C69" s="345"/>
      <c r="D69" s="345"/>
      <c r="E69" s="345"/>
      <c r="F69" s="345"/>
      <c r="G69" s="365"/>
      <c r="H69" s="365"/>
      <c r="I69" s="365"/>
      <c r="J69" s="366"/>
      <c r="K69" s="366"/>
    </row>
    <row r="70" spans="1:11" ht="22.35" customHeight="1" x14ac:dyDescent="0.2">
      <c r="A70" s="368" t="s">
        <v>174</v>
      </c>
      <c r="B70" s="368"/>
      <c r="C70" s="368"/>
      <c r="D70" s="368"/>
      <c r="E70" s="368"/>
      <c r="F70" s="368"/>
      <c r="G70" s="20">
        <v>186</v>
      </c>
      <c r="H70" s="37">
        <f>H71-H72</f>
        <v>0</v>
      </c>
      <c r="I70" s="37">
        <f>I71-I72</f>
        <v>0</v>
      </c>
      <c r="J70" s="37">
        <f>J71-J72</f>
        <v>0</v>
      </c>
      <c r="K70" s="37">
        <f>K71-K72</f>
        <v>0</v>
      </c>
    </row>
    <row r="71" spans="1:11" x14ac:dyDescent="0.2">
      <c r="A71" s="364" t="s">
        <v>175</v>
      </c>
      <c r="B71" s="364"/>
      <c r="C71" s="364"/>
      <c r="D71" s="364"/>
      <c r="E71" s="364"/>
      <c r="F71" s="364"/>
      <c r="G71" s="15">
        <v>187</v>
      </c>
      <c r="H71" s="33">
        <v>0</v>
      </c>
      <c r="I71" s="33">
        <v>0</v>
      </c>
      <c r="J71" s="33">
        <v>0</v>
      </c>
      <c r="K71" s="33">
        <v>0</v>
      </c>
    </row>
    <row r="72" spans="1:11" x14ac:dyDescent="0.2">
      <c r="A72" s="364" t="s">
        <v>176</v>
      </c>
      <c r="B72" s="364"/>
      <c r="C72" s="364"/>
      <c r="D72" s="364"/>
      <c r="E72" s="364"/>
      <c r="F72" s="364"/>
      <c r="G72" s="15">
        <v>188</v>
      </c>
      <c r="H72" s="33">
        <v>0</v>
      </c>
      <c r="I72" s="33">
        <v>0</v>
      </c>
      <c r="J72" s="33">
        <v>0</v>
      </c>
      <c r="K72" s="33">
        <v>0</v>
      </c>
    </row>
    <row r="73" spans="1:11" x14ac:dyDescent="0.2">
      <c r="A73" s="373" t="s">
        <v>177</v>
      </c>
      <c r="B73" s="373"/>
      <c r="C73" s="373"/>
      <c r="D73" s="373"/>
      <c r="E73" s="373"/>
      <c r="F73" s="373"/>
      <c r="G73" s="15">
        <v>189</v>
      </c>
      <c r="H73" s="33">
        <v>0</v>
      </c>
      <c r="I73" s="33">
        <v>0</v>
      </c>
      <c r="J73" s="33">
        <v>0</v>
      </c>
      <c r="K73" s="33">
        <v>0</v>
      </c>
    </row>
    <row r="74" spans="1:11" x14ac:dyDescent="0.2">
      <c r="A74" s="367" t="s">
        <v>178</v>
      </c>
      <c r="B74" s="367"/>
      <c r="C74" s="367"/>
      <c r="D74" s="367"/>
      <c r="E74" s="367"/>
      <c r="F74" s="367"/>
      <c r="G74" s="20">
        <v>190</v>
      </c>
      <c r="H74" s="120">
        <v>0</v>
      </c>
      <c r="I74" s="120">
        <v>0</v>
      </c>
      <c r="J74" s="120">
        <v>0</v>
      </c>
      <c r="K74" s="120">
        <v>0</v>
      </c>
    </row>
    <row r="75" spans="1:11" x14ac:dyDescent="0.2">
      <c r="A75" s="367" t="s">
        <v>179</v>
      </c>
      <c r="B75" s="367"/>
      <c r="C75" s="367"/>
      <c r="D75" s="367"/>
      <c r="E75" s="367"/>
      <c r="F75" s="367"/>
      <c r="G75" s="20">
        <v>191</v>
      </c>
      <c r="H75" s="120">
        <v>0</v>
      </c>
      <c r="I75" s="120">
        <v>0</v>
      </c>
      <c r="J75" s="120">
        <v>0</v>
      </c>
      <c r="K75" s="120">
        <v>0</v>
      </c>
    </row>
    <row r="76" spans="1:11" x14ac:dyDescent="0.2">
      <c r="A76" s="345" t="s">
        <v>180</v>
      </c>
      <c r="B76" s="345"/>
      <c r="C76" s="345"/>
      <c r="D76" s="345"/>
      <c r="E76" s="345"/>
      <c r="F76" s="345"/>
      <c r="G76" s="365"/>
      <c r="H76" s="365"/>
      <c r="I76" s="365"/>
      <c r="J76" s="366"/>
      <c r="K76" s="366"/>
    </row>
    <row r="77" spans="1:11" x14ac:dyDescent="0.2">
      <c r="A77" s="368" t="s">
        <v>181</v>
      </c>
      <c r="B77" s="368"/>
      <c r="C77" s="368"/>
      <c r="D77" s="368"/>
      <c r="E77" s="368"/>
      <c r="F77" s="368"/>
      <c r="G77" s="20">
        <v>192</v>
      </c>
      <c r="H77" s="120">
        <v>0</v>
      </c>
      <c r="I77" s="120">
        <v>0</v>
      </c>
      <c r="J77" s="120">
        <v>0</v>
      </c>
      <c r="K77" s="120">
        <v>0</v>
      </c>
    </row>
    <row r="78" spans="1:11" x14ac:dyDescent="0.2">
      <c r="A78" s="364" t="s">
        <v>182</v>
      </c>
      <c r="B78" s="364"/>
      <c r="C78" s="364"/>
      <c r="D78" s="364"/>
      <c r="E78" s="364"/>
      <c r="F78" s="364"/>
      <c r="G78" s="15">
        <v>193</v>
      </c>
      <c r="H78" s="38">
        <v>0</v>
      </c>
      <c r="I78" s="38">
        <v>0</v>
      </c>
      <c r="J78" s="38">
        <v>0</v>
      </c>
      <c r="K78" s="38">
        <v>0</v>
      </c>
    </row>
    <row r="79" spans="1:11" x14ac:dyDescent="0.2">
      <c r="A79" s="364" t="s">
        <v>183</v>
      </c>
      <c r="B79" s="364"/>
      <c r="C79" s="364"/>
      <c r="D79" s="364"/>
      <c r="E79" s="364"/>
      <c r="F79" s="364"/>
      <c r="G79" s="15">
        <v>194</v>
      </c>
      <c r="H79" s="38">
        <v>0</v>
      </c>
      <c r="I79" s="38">
        <v>0</v>
      </c>
      <c r="J79" s="38">
        <v>0</v>
      </c>
      <c r="K79" s="38">
        <v>0</v>
      </c>
    </row>
    <row r="80" spans="1:11" x14ac:dyDescent="0.2">
      <c r="A80" s="368" t="s">
        <v>184</v>
      </c>
      <c r="B80" s="368"/>
      <c r="C80" s="368"/>
      <c r="D80" s="368"/>
      <c r="E80" s="368"/>
      <c r="F80" s="368"/>
      <c r="G80" s="20">
        <v>195</v>
      </c>
      <c r="H80" s="120">
        <v>0</v>
      </c>
      <c r="I80" s="120">
        <v>0</v>
      </c>
      <c r="J80" s="120">
        <v>0</v>
      </c>
      <c r="K80" s="120">
        <v>0</v>
      </c>
    </row>
    <row r="81" spans="1:11" x14ac:dyDescent="0.2">
      <c r="A81" s="368" t="s">
        <v>185</v>
      </c>
      <c r="B81" s="368"/>
      <c r="C81" s="368"/>
      <c r="D81" s="368"/>
      <c r="E81" s="368"/>
      <c r="F81" s="368"/>
      <c r="G81" s="20">
        <v>196</v>
      </c>
      <c r="H81" s="120">
        <v>0</v>
      </c>
      <c r="I81" s="120">
        <v>0</v>
      </c>
      <c r="J81" s="120">
        <v>0</v>
      </c>
      <c r="K81" s="120">
        <v>0</v>
      </c>
    </row>
    <row r="82" spans="1:11" x14ac:dyDescent="0.2">
      <c r="A82" s="367" t="s">
        <v>186</v>
      </c>
      <c r="B82" s="367"/>
      <c r="C82" s="367"/>
      <c r="D82" s="367"/>
      <c r="E82" s="367"/>
      <c r="F82" s="367"/>
      <c r="G82" s="20">
        <v>197</v>
      </c>
      <c r="H82" s="120">
        <v>0</v>
      </c>
      <c r="I82" s="120">
        <v>0</v>
      </c>
      <c r="J82" s="120">
        <v>0</v>
      </c>
      <c r="K82" s="120">
        <v>0</v>
      </c>
    </row>
    <row r="83" spans="1:11" x14ac:dyDescent="0.2">
      <c r="A83" s="367" t="s">
        <v>187</v>
      </c>
      <c r="B83" s="367"/>
      <c r="C83" s="367"/>
      <c r="D83" s="367"/>
      <c r="E83" s="367"/>
      <c r="F83" s="367"/>
      <c r="G83" s="20">
        <v>198</v>
      </c>
      <c r="H83" s="120">
        <v>0</v>
      </c>
      <c r="I83" s="120">
        <v>0</v>
      </c>
      <c r="J83" s="120">
        <v>0</v>
      </c>
      <c r="K83" s="120">
        <v>0</v>
      </c>
    </row>
    <row r="84" spans="1:11" x14ac:dyDescent="0.2">
      <c r="A84" s="345" t="s">
        <v>116</v>
      </c>
      <c r="B84" s="345"/>
      <c r="C84" s="345"/>
      <c r="D84" s="345"/>
      <c r="E84" s="345"/>
      <c r="F84" s="345"/>
      <c r="G84" s="365"/>
      <c r="H84" s="365"/>
      <c r="I84" s="365"/>
      <c r="J84" s="366"/>
      <c r="K84" s="366"/>
    </row>
    <row r="85" spans="1:11" x14ac:dyDescent="0.2">
      <c r="A85" s="362" t="s">
        <v>188</v>
      </c>
      <c r="B85" s="362"/>
      <c r="C85" s="362"/>
      <c r="D85" s="362"/>
      <c r="E85" s="362"/>
      <c r="F85" s="362"/>
      <c r="G85" s="20">
        <v>199</v>
      </c>
      <c r="H85" s="39">
        <f>H86+H87</f>
        <v>484132658</v>
      </c>
      <c r="I85" s="39">
        <f>I86+I87</f>
        <v>663991977</v>
      </c>
      <c r="J85" s="39">
        <f>J86+J87</f>
        <v>-212001790</v>
      </c>
      <c r="K85" s="39">
        <f>K86+K87</f>
        <v>109371428</v>
      </c>
    </row>
    <row r="86" spans="1:11" x14ac:dyDescent="0.2">
      <c r="A86" s="363" t="s">
        <v>189</v>
      </c>
      <c r="B86" s="363"/>
      <c r="C86" s="363"/>
      <c r="D86" s="363"/>
      <c r="E86" s="363"/>
      <c r="F86" s="363"/>
      <c r="G86" s="15">
        <v>200</v>
      </c>
      <c r="H86" s="40">
        <v>463178585</v>
      </c>
      <c r="I86" s="40">
        <v>623628076</v>
      </c>
      <c r="J86" s="40">
        <v>-194390179</v>
      </c>
      <c r="K86" s="40">
        <v>104362580</v>
      </c>
    </row>
    <row r="87" spans="1:11" x14ac:dyDescent="0.2">
      <c r="A87" s="363" t="s">
        <v>190</v>
      </c>
      <c r="B87" s="363"/>
      <c r="C87" s="363"/>
      <c r="D87" s="363"/>
      <c r="E87" s="363"/>
      <c r="F87" s="363"/>
      <c r="G87" s="15">
        <v>201</v>
      </c>
      <c r="H87" s="40">
        <v>20954073</v>
      </c>
      <c r="I87" s="40">
        <v>40363901</v>
      </c>
      <c r="J87" s="40">
        <v>-17611611</v>
      </c>
      <c r="K87" s="40">
        <v>5008848</v>
      </c>
    </row>
    <row r="88" spans="1:11" x14ac:dyDescent="0.2">
      <c r="A88" s="371" t="s">
        <v>118</v>
      </c>
      <c r="B88" s="371"/>
      <c r="C88" s="371"/>
      <c r="D88" s="371"/>
      <c r="E88" s="371"/>
      <c r="F88" s="371"/>
      <c r="G88" s="372"/>
      <c r="H88" s="372"/>
      <c r="I88" s="372"/>
      <c r="J88" s="366"/>
      <c r="K88" s="366"/>
    </row>
    <row r="89" spans="1:11" x14ac:dyDescent="0.2">
      <c r="A89" s="341" t="s">
        <v>191</v>
      </c>
      <c r="B89" s="341"/>
      <c r="C89" s="341"/>
      <c r="D89" s="341"/>
      <c r="E89" s="341"/>
      <c r="F89" s="341"/>
      <c r="G89" s="15">
        <v>202</v>
      </c>
      <c r="H89" s="53">
        <f>+H66</f>
        <v>484132658</v>
      </c>
      <c r="I89" s="53">
        <f>+I66</f>
        <v>663991977</v>
      </c>
      <c r="J89" s="53">
        <f>+J66</f>
        <v>-212001790</v>
      </c>
      <c r="K89" s="53">
        <f>+K66</f>
        <v>109371428</v>
      </c>
    </row>
    <row r="90" spans="1:11" ht="24" customHeight="1" x14ac:dyDescent="0.2">
      <c r="A90" s="361" t="s">
        <v>192</v>
      </c>
      <c r="B90" s="361"/>
      <c r="C90" s="361"/>
      <c r="D90" s="361"/>
      <c r="E90" s="361"/>
      <c r="F90" s="361"/>
      <c r="G90" s="20">
        <v>203</v>
      </c>
      <c r="H90" s="39">
        <f>SUM(H91:H98)</f>
        <v>-1039200</v>
      </c>
      <c r="I90" s="39">
        <f>SUM(I91:I98)</f>
        <v>-1039200</v>
      </c>
      <c r="J90" s="39">
        <f>SUM(J91:J98)</f>
        <v>-55618</v>
      </c>
      <c r="K90" s="39">
        <f>SUM(K91:K98)</f>
        <v>12206</v>
      </c>
    </row>
    <row r="91" spans="1:11" x14ac:dyDescent="0.2">
      <c r="A91" s="364" t="s">
        <v>193</v>
      </c>
      <c r="B91" s="364"/>
      <c r="C91" s="364"/>
      <c r="D91" s="364"/>
      <c r="E91" s="364"/>
      <c r="F91" s="364"/>
      <c r="G91" s="15">
        <v>204</v>
      </c>
      <c r="H91" s="40">
        <v>0</v>
      </c>
      <c r="I91" s="40">
        <v>0</v>
      </c>
      <c r="J91" s="40">
        <v>0</v>
      </c>
      <c r="K91" s="40">
        <v>0</v>
      </c>
    </row>
    <row r="92" spans="1:11" ht="22.35" customHeight="1" x14ac:dyDescent="0.2">
      <c r="A92" s="364" t="s">
        <v>194</v>
      </c>
      <c r="B92" s="364"/>
      <c r="C92" s="364"/>
      <c r="D92" s="364"/>
      <c r="E92" s="364"/>
      <c r="F92" s="364"/>
      <c r="G92" s="15">
        <v>205</v>
      </c>
      <c r="H92" s="40">
        <v>0</v>
      </c>
      <c r="I92" s="40">
        <v>0</v>
      </c>
      <c r="J92" s="40">
        <v>0</v>
      </c>
      <c r="K92" s="40">
        <v>0</v>
      </c>
    </row>
    <row r="93" spans="1:11" ht="22.35" customHeight="1" x14ac:dyDescent="0.2">
      <c r="A93" s="364" t="s">
        <v>195</v>
      </c>
      <c r="B93" s="364"/>
      <c r="C93" s="364"/>
      <c r="D93" s="364"/>
      <c r="E93" s="364"/>
      <c r="F93" s="364"/>
      <c r="G93" s="15">
        <v>206</v>
      </c>
      <c r="H93" s="40">
        <v>-1039200</v>
      </c>
      <c r="I93" s="40">
        <v>-1039200</v>
      </c>
      <c r="J93" s="40">
        <v>-55618</v>
      </c>
      <c r="K93" s="40">
        <v>12206</v>
      </c>
    </row>
    <row r="94" spans="1:11" ht="22.35" customHeight="1" x14ac:dyDescent="0.2">
      <c r="A94" s="364" t="s">
        <v>196</v>
      </c>
      <c r="B94" s="364"/>
      <c r="C94" s="364"/>
      <c r="D94" s="364"/>
      <c r="E94" s="364"/>
      <c r="F94" s="364"/>
      <c r="G94" s="15">
        <v>207</v>
      </c>
      <c r="H94" s="40">
        <v>0</v>
      </c>
      <c r="I94" s="40">
        <v>0</v>
      </c>
      <c r="J94" s="40">
        <v>0</v>
      </c>
      <c r="K94" s="40">
        <v>0</v>
      </c>
    </row>
    <row r="95" spans="1:11" ht="22.35" customHeight="1" x14ac:dyDescent="0.2">
      <c r="A95" s="364" t="s">
        <v>197</v>
      </c>
      <c r="B95" s="364"/>
      <c r="C95" s="364"/>
      <c r="D95" s="364"/>
      <c r="E95" s="364"/>
      <c r="F95" s="364"/>
      <c r="G95" s="15">
        <v>208</v>
      </c>
      <c r="H95" s="40">
        <v>0</v>
      </c>
      <c r="I95" s="40">
        <v>0</v>
      </c>
      <c r="J95" s="40">
        <v>0</v>
      </c>
      <c r="K95" s="40">
        <v>0</v>
      </c>
    </row>
    <row r="96" spans="1:11" ht="22.35" customHeight="1" x14ac:dyDescent="0.2">
      <c r="A96" s="364" t="s">
        <v>198</v>
      </c>
      <c r="B96" s="364"/>
      <c r="C96" s="364"/>
      <c r="D96" s="364"/>
      <c r="E96" s="364"/>
      <c r="F96" s="364"/>
      <c r="G96" s="15">
        <v>209</v>
      </c>
      <c r="H96" s="40">
        <v>0</v>
      </c>
      <c r="I96" s="40">
        <v>0</v>
      </c>
      <c r="J96" s="40">
        <v>0</v>
      </c>
      <c r="K96" s="40">
        <v>0</v>
      </c>
    </row>
    <row r="97" spans="1:11" x14ac:dyDescent="0.2">
      <c r="A97" s="364" t="s">
        <v>199</v>
      </c>
      <c r="B97" s="364"/>
      <c r="C97" s="364"/>
      <c r="D97" s="364"/>
      <c r="E97" s="364"/>
      <c r="F97" s="364"/>
      <c r="G97" s="15">
        <v>210</v>
      </c>
      <c r="H97" s="40">
        <v>0</v>
      </c>
      <c r="I97" s="40">
        <v>0</v>
      </c>
      <c r="J97" s="40">
        <v>0</v>
      </c>
      <c r="K97" s="40">
        <v>0</v>
      </c>
    </row>
    <row r="98" spans="1:11" x14ac:dyDescent="0.2">
      <c r="A98" s="364" t="s">
        <v>200</v>
      </c>
      <c r="B98" s="364"/>
      <c r="C98" s="364"/>
      <c r="D98" s="364"/>
      <c r="E98" s="364"/>
      <c r="F98" s="364"/>
      <c r="G98" s="15">
        <v>211</v>
      </c>
      <c r="H98" s="40">
        <v>0</v>
      </c>
      <c r="I98" s="40">
        <v>0</v>
      </c>
      <c r="J98" s="40">
        <v>0</v>
      </c>
      <c r="K98" s="40">
        <v>0</v>
      </c>
    </row>
    <row r="99" spans="1:11" x14ac:dyDescent="0.2">
      <c r="A99" s="341" t="s">
        <v>119</v>
      </c>
      <c r="B99" s="341"/>
      <c r="C99" s="341"/>
      <c r="D99" s="341"/>
      <c r="E99" s="341"/>
      <c r="F99" s="341"/>
      <c r="G99" s="15">
        <v>212</v>
      </c>
      <c r="H99" s="40">
        <v>-213103</v>
      </c>
      <c r="I99" s="40">
        <v>-213103</v>
      </c>
      <c r="J99" s="40">
        <v>-10011</v>
      </c>
      <c r="K99" s="40">
        <v>2197</v>
      </c>
    </row>
    <row r="100" spans="1:11" ht="23.45" customHeight="1" x14ac:dyDescent="0.2">
      <c r="A100" s="361" t="s">
        <v>201</v>
      </c>
      <c r="B100" s="361"/>
      <c r="C100" s="361"/>
      <c r="D100" s="361"/>
      <c r="E100" s="361"/>
      <c r="F100" s="361"/>
      <c r="G100" s="20">
        <v>213</v>
      </c>
      <c r="H100" s="39">
        <f>H90-H99</f>
        <v>-826097</v>
      </c>
      <c r="I100" s="39">
        <f>I90-I99</f>
        <v>-826097</v>
      </c>
      <c r="J100" s="39">
        <f>J90-J99</f>
        <v>-45607</v>
      </c>
      <c r="K100" s="39">
        <f>K90-K99</f>
        <v>10009</v>
      </c>
    </row>
    <row r="101" spans="1:11" x14ac:dyDescent="0.2">
      <c r="A101" s="361" t="s">
        <v>202</v>
      </c>
      <c r="B101" s="361"/>
      <c r="C101" s="361"/>
      <c r="D101" s="361"/>
      <c r="E101" s="361"/>
      <c r="F101" s="361"/>
      <c r="G101" s="20">
        <v>214</v>
      </c>
      <c r="H101" s="39">
        <f>H89+H100</f>
        <v>483306561</v>
      </c>
      <c r="I101" s="39">
        <f>I89+I100</f>
        <v>663165880</v>
      </c>
      <c r="J101" s="39">
        <f>J89+J100</f>
        <v>-212047397</v>
      </c>
      <c r="K101" s="39">
        <f>K89+K100</f>
        <v>109381437</v>
      </c>
    </row>
    <row r="102" spans="1:11" x14ac:dyDescent="0.2">
      <c r="A102" s="345" t="s">
        <v>203</v>
      </c>
      <c r="B102" s="345"/>
      <c r="C102" s="345"/>
      <c r="D102" s="345"/>
      <c r="E102" s="345"/>
      <c r="F102" s="345"/>
      <c r="G102" s="365"/>
      <c r="H102" s="365"/>
      <c r="I102" s="365"/>
      <c r="J102" s="366"/>
      <c r="K102" s="366"/>
    </row>
    <row r="103" spans="1:11" x14ac:dyDescent="0.2">
      <c r="A103" s="362" t="s">
        <v>204</v>
      </c>
      <c r="B103" s="362"/>
      <c r="C103" s="362"/>
      <c r="D103" s="362"/>
      <c r="E103" s="362"/>
      <c r="F103" s="362"/>
      <c r="G103" s="20">
        <v>215</v>
      </c>
      <c r="H103" s="39">
        <f>H104+H105</f>
        <v>483306561</v>
      </c>
      <c r="I103" s="39">
        <f>I104+I105</f>
        <v>663165880</v>
      </c>
      <c r="J103" s="39">
        <f>J104+J105</f>
        <v>-212047397</v>
      </c>
      <c r="K103" s="39">
        <f>K104+K105</f>
        <v>109381437</v>
      </c>
    </row>
    <row r="104" spans="1:11" x14ac:dyDescent="0.2">
      <c r="A104" s="363" t="s">
        <v>117</v>
      </c>
      <c r="B104" s="363"/>
      <c r="C104" s="363"/>
      <c r="D104" s="363"/>
      <c r="E104" s="363"/>
      <c r="F104" s="363"/>
      <c r="G104" s="15">
        <v>216</v>
      </c>
      <c r="H104" s="40">
        <v>462352488</v>
      </c>
      <c r="I104" s="40">
        <v>622801979</v>
      </c>
      <c r="J104" s="40">
        <f>+J101-J105</f>
        <v>-194435786</v>
      </c>
      <c r="K104" s="40">
        <f>+K101-K105</f>
        <v>104372589</v>
      </c>
    </row>
    <row r="105" spans="1:11" x14ac:dyDescent="0.2">
      <c r="A105" s="363" t="s">
        <v>205</v>
      </c>
      <c r="B105" s="363"/>
      <c r="C105" s="363"/>
      <c r="D105" s="363"/>
      <c r="E105" s="363"/>
      <c r="F105" s="363"/>
      <c r="G105" s="15">
        <v>217</v>
      </c>
      <c r="H105" s="40">
        <v>20954073</v>
      </c>
      <c r="I105" s="40">
        <v>40363901</v>
      </c>
      <c r="J105" s="40">
        <f>+J87</f>
        <v>-17611611</v>
      </c>
      <c r="K105" s="40">
        <f>+K87</f>
        <v>5008848</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conditionalFormatting sqref="H89:I89">
    <cfRule type="cellIs" dxfId="29" priority="5" stopIfTrue="1" operator="notEqual">
      <formula>ROUND(H89,0)</formula>
    </cfRule>
  </conditionalFormatting>
  <conditionalFormatting sqref="K89">
    <cfRule type="cellIs" dxfId="28" priority="3" stopIfTrue="1" operator="notEqual">
      <formula>ROUND(K89,0)</formula>
    </cfRule>
  </conditionalFormatting>
  <conditionalFormatting sqref="J89">
    <cfRule type="cellIs" dxfId="27" priority="2" stopIfTrue="1" operator="notEqual">
      <formula>ROUND(J89,0)</formula>
    </cfRule>
  </conditionalFormatting>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7" zoomScaleNormal="100" zoomScaleSheetLayoutView="100" workbookViewId="0">
      <selection activeCell="I58" sqref="I58"/>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414" t="s">
        <v>206</v>
      </c>
      <c r="B1" s="415"/>
      <c r="C1" s="415"/>
      <c r="D1" s="415"/>
      <c r="E1" s="415"/>
      <c r="F1" s="415"/>
      <c r="G1" s="415"/>
      <c r="H1" s="415"/>
      <c r="I1" s="415"/>
    </row>
    <row r="2" spans="1:9" x14ac:dyDescent="0.2">
      <c r="A2" s="374" t="s">
        <v>640</v>
      </c>
      <c r="B2" s="350"/>
      <c r="C2" s="350"/>
      <c r="D2" s="350"/>
      <c r="E2" s="350"/>
      <c r="F2" s="350"/>
      <c r="G2" s="350"/>
      <c r="H2" s="350"/>
      <c r="I2" s="350"/>
    </row>
    <row r="3" spans="1:9" x14ac:dyDescent="0.2">
      <c r="A3" s="417" t="s">
        <v>355</v>
      </c>
      <c r="B3" s="418"/>
      <c r="C3" s="418"/>
      <c r="D3" s="418"/>
      <c r="E3" s="418"/>
      <c r="F3" s="418"/>
      <c r="G3" s="418"/>
      <c r="H3" s="418"/>
      <c r="I3" s="418"/>
    </row>
    <row r="4" spans="1:9" x14ac:dyDescent="0.2">
      <c r="A4" s="416" t="s">
        <v>459</v>
      </c>
      <c r="B4" s="354"/>
      <c r="C4" s="354"/>
      <c r="D4" s="354"/>
      <c r="E4" s="354"/>
      <c r="F4" s="354"/>
      <c r="G4" s="354"/>
      <c r="H4" s="354"/>
      <c r="I4" s="355"/>
    </row>
    <row r="5" spans="1:9" ht="24" thickBot="1" x14ac:dyDescent="0.25">
      <c r="A5" s="419" t="s">
        <v>2</v>
      </c>
      <c r="B5" s="420"/>
      <c r="C5" s="420"/>
      <c r="D5" s="420"/>
      <c r="E5" s="420"/>
      <c r="F5" s="421"/>
      <c r="G5" s="22" t="s">
        <v>107</v>
      </c>
      <c r="H5" s="41" t="s">
        <v>380</v>
      </c>
      <c r="I5" s="41" t="s">
        <v>347</v>
      </c>
    </row>
    <row r="6" spans="1:9" x14ac:dyDescent="0.2">
      <c r="A6" s="422">
        <v>1</v>
      </c>
      <c r="B6" s="423"/>
      <c r="C6" s="423"/>
      <c r="D6" s="423"/>
      <c r="E6" s="423"/>
      <c r="F6" s="424"/>
      <c r="G6" s="23">
        <v>2</v>
      </c>
      <c r="H6" s="42" t="s">
        <v>207</v>
      </c>
      <c r="I6" s="42" t="s">
        <v>208</v>
      </c>
    </row>
    <row r="7" spans="1:9" x14ac:dyDescent="0.2">
      <c r="A7" s="393" t="s">
        <v>209</v>
      </c>
      <c r="B7" s="394"/>
      <c r="C7" s="394"/>
      <c r="D7" s="394"/>
      <c r="E7" s="394"/>
      <c r="F7" s="394"/>
      <c r="G7" s="394"/>
      <c r="H7" s="394"/>
      <c r="I7" s="395"/>
    </row>
    <row r="8" spans="1:9" ht="12.75" customHeight="1" x14ac:dyDescent="0.2">
      <c r="A8" s="396" t="s">
        <v>210</v>
      </c>
      <c r="B8" s="397"/>
      <c r="C8" s="397"/>
      <c r="D8" s="397"/>
      <c r="E8" s="397"/>
      <c r="F8" s="398"/>
      <c r="G8" s="24">
        <v>1</v>
      </c>
      <c r="H8" s="137">
        <v>482318560</v>
      </c>
      <c r="I8" s="43">
        <v>-292963524</v>
      </c>
    </row>
    <row r="9" spans="1:9" ht="12.75" customHeight="1" x14ac:dyDescent="0.2">
      <c r="A9" s="411" t="s">
        <v>211</v>
      </c>
      <c r="B9" s="412"/>
      <c r="C9" s="412"/>
      <c r="D9" s="412"/>
      <c r="E9" s="412"/>
      <c r="F9" s="413"/>
      <c r="G9" s="25">
        <v>2</v>
      </c>
      <c r="H9" s="44">
        <f>H10+H11+H12+H13+H14+H15+H16+H17</f>
        <v>389909976</v>
      </c>
      <c r="I9" s="44">
        <f>I10+I11+I12+I13+I14+I15+I16+I17</f>
        <v>461892472</v>
      </c>
    </row>
    <row r="10" spans="1:9" ht="12.75" customHeight="1" x14ac:dyDescent="0.2">
      <c r="A10" s="408" t="s">
        <v>212</v>
      </c>
      <c r="B10" s="409"/>
      <c r="C10" s="409"/>
      <c r="D10" s="409"/>
      <c r="E10" s="409"/>
      <c r="F10" s="410"/>
      <c r="G10" s="26">
        <v>3</v>
      </c>
      <c r="H10" s="136">
        <v>356891473</v>
      </c>
      <c r="I10" s="45">
        <v>376641378</v>
      </c>
    </row>
    <row r="11" spans="1:9" ht="22.35" customHeight="1" x14ac:dyDescent="0.2">
      <c r="A11" s="408" t="s">
        <v>213</v>
      </c>
      <c r="B11" s="409"/>
      <c r="C11" s="409"/>
      <c r="D11" s="409"/>
      <c r="E11" s="409"/>
      <c r="F11" s="410"/>
      <c r="G11" s="26">
        <v>4</v>
      </c>
      <c r="H11" s="136">
        <v>-1689815</v>
      </c>
      <c r="I11" s="45">
        <v>-1351754</v>
      </c>
    </row>
    <row r="12" spans="1:9" ht="23.65" customHeight="1" x14ac:dyDescent="0.2">
      <c r="A12" s="408" t="s">
        <v>214</v>
      </c>
      <c r="B12" s="409"/>
      <c r="C12" s="409"/>
      <c r="D12" s="409"/>
      <c r="E12" s="409"/>
      <c r="F12" s="410"/>
      <c r="G12" s="26">
        <v>5</v>
      </c>
      <c r="H12" s="136">
        <v>-1274761</v>
      </c>
      <c r="I12" s="45">
        <v>0</v>
      </c>
    </row>
    <row r="13" spans="1:9" ht="12.75" customHeight="1" x14ac:dyDescent="0.2">
      <c r="A13" s="408" t="s">
        <v>215</v>
      </c>
      <c r="B13" s="409"/>
      <c r="C13" s="409"/>
      <c r="D13" s="409"/>
      <c r="E13" s="409"/>
      <c r="F13" s="410"/>
      <c r="G13" s="26">
        <v>6</v>
      </c>
      <c r="H13" s="136">
        <v>-533930</v>
      </c>
      <c r="I13" s="45">
        <v>-90684</v>
      </c>
    </row>
    <row r="14" spans="1:9" ht="12.75" customHeight="1" x14ac:dyDescent="0.2">
      <c r="A14" s="408" t="s">
        <v>216</v>
      </c>
      <c r="B14" s="409"/>
      <c r="C14" s="409"/>
      <c r="D14" s="409"/>
      <c r="E14" s="409"/>
      <c r="F14" s="410"/>
      <c r="G14" s="26">
        <v>7</v>
      </c>
      <c r="H14" s="136">
        <v>42057835</v>
      </c>
      <c r="I14" s="45">
        <v>46293370</v>
      </c>
    </row>
    <row r="15" spans="1:9" ht="12.75" customHeight="1" x14ac:dyDescent="0.2">
      <c r="A15" s="408" t="s">
        <v>217</v>
      </c>
      <c r="B15" s="409"/>
      <c r="C15" s="409"/>
      <c r="D15" s="409"/>
      <c r="E15" s="409"/>
      <c r="F15" s="410"/>
      <c r="G15" s="26">
        <v>8</v>
      </c>
      <c r="H15" s="136">
        <v>-15138449</v>
      </c>
      <c r="I15" s="45">
        <v>-107133</v>
      </c>
    </row>
    <row r="16" spans="1:9" ht="12.75" customHeight="1" x14ac:dyDescent="0.2">
      <c r="A16" s="408" t="s">
        <v>218</v>
      </c>
      <c r="B16" s="409"/>
      <c r="C16" s="409"/>
      <c r="D16" s="409"/>
      <c r="E16" s="409"/>
      <c r="F16" s="410"/>
      <c r="G16" s="26">
        <v>9</v>
      </c>
      <c r="H16" s="136">
        <v>-5680613</v>
      </c>
      <c r="I16" s="45">
        <v>38307851</v>
      </c>
    </row>
    <row r="17" spans="1:9" ht="25.15" customHeight="1" x14ac:dyDescent="0.2">
      <c r="A17" s="408" t="s">
        <v>219</v>
      </c>
      <c r="B17" s="409"/>
      <c r="C17" s="409"/>
      <c r="D17" s="409"/>
      <c r="E17" s="409"/>
      <c r="F17" s="410"/>
      <c r="G17" s="26">
        <v>10</v>
      </c>
      <c r="H17" s="136">
        <v>15278236</v>
      </c>
      <c r="I17" s="45">
        <v>2199444</v>
      </c>
    </row>
    <row r="18" spans="1:9" ht="28.15" customHeight="1" x14ac:dyDescent="0.2">
      <c r="A18" s="387" t="s">
        <v>390</v>
      </c>
      <c r="B18" s="388"/>
      <c r="C18" s="388"/>
      <c r="D18" s="388"/>
      <c r="E18" s="388"/>
      <c r="F18" s="389"/>
      <c r="G18" s="25">
        <v>11</v>
      </c>
      <c r="H18" s="44">
        <f>H8+H9</f>
        <v>872228536</v>
      </c>
      <c r="I18" s="44">
        <f>I8+I9</f>
        <v>168928948</v>
      </c>
    </row>
    <row r="19" spans="1:9" ht="12.75" customHeight="1" x14ac:dyDescent="0.2">
      <c r="A19" s="411" t="s">
        <v>220</v>
      </c>
      <c r="B19" s="412"/>
      <c r="C19" s="412"/>
      <c r="D19" s="412"/>
      <c r="E19" s="412"/>
      <c r="F19" s="413"/>
      <c r="G19" s="25">
        <v>12</v>
      </c>
      <c r="H19" s="44">
        <f>H20+H21+H22+H23</f>
        <v>40024304</v>
      </c>
      <c r="I19" s="44">
        <f>I20+I21+I22+I23</f>
        <v>100224595</v>
      </c>
    </row>
    <row r="20" spans="1:9" ht="12.75" customHeight="1" x14ac:dyDescent="0.2">
      <c r="A20" s="408" t="s">
        <v>221</v>
      </c>
      <c r="B20" s="409"/>
      <c r="C20" s="409"/>
      <c r="D20" s="409"/>
      <c r="E20" s="409"/>
      <c r="F20" s="410"/>
      <c r="G20" s="26">
        <v>13</v>
      </c>
      <c r="H20" s="136">
        <v>98491246</v>
      </c>
      <c r="I20" s="45">
        <v>87779483</v>
      </c>
    </row>
    <row r="21" spans="1:9" ht="12.75" customHeight="1" x14ac:dyDescent="0.2">
      <c r="A21" s="408" t="s">
        <v>222</v>
      </c>
      <c r="B21" s="409"/>
      <c r="C21" s="409"/>
      <c r="D21" s="409"/>
      <c r="E21" s="409"/>
      <c r="F21" s="410"/>
      <c r="G21" s="26">
        <v>14</v>
      </c>
      <c r="H21" s="136">
        <v>-103047612</v>
      </c>
      <c r="I21" s="45">
        <v>11860066</v>
      </c>
    </row>
    <row r="22" spans="1:9" ht="12.75" customHeight="1" x14ac:dyDescent="0.2">
      <c r="A22" s="408" t="s">
        <v>223</v>
      </c>
      <c r="B22" s="409"/>
      <c r="C22" s="409"/>
      <c r="D22" s="409"/>
      <c r="E22" s="409"/>
      <c r="F22" s="410"/>
      <c r="G22" s="26">
        <v>15</v>
      </c>
      <c r="H22" s="136">
        <v>393235</v>
      </c>
      <c r="I22" s="45">
        <v>585046</v>
      </c>
    </row>
    <row r="23" spans="1:9" ht="12.75" customHeight="1" x14ac:dyDescent="0.2">
      <c r="A23" s="408" t="s">
        <v>224</v>
      </c>
      <c r="B23" s="409"/>
      <c r="C23" s="409"/>
      <c r="D23" s="409"/>
      <c r="E23" s="409"/>
      <c r="F23" s="410"/>
      <c r="G23" s="26">
        <v>16</v>
      </c>
      <c r="H23" s="136">
        <v>44187435</v>
      </c>
      <c r="I23" s="45">
        <v>0</v>
      </c>
    </row>
    <row r="24" spans="1:9" ht="12.75" customHeight="1" x14ac:dyDescent="0.2">
      <c r="A24" s="387" t="s">
        <v>225</v>
      </c>
      <c r="B24" s="388"/>
      <c r="C24" s="388"/>
      <c r="D24" s="388"/>
      <c r="E24" s="388"/>
      <c r="F24" s="389"/>
      <c r="G24" s="25">
        <v>17</v>
      </c>
      <c r="H24" s="44">
        <f>H18+H19</f>
        <v>912252840</v>
      </c>
      <c r="I24" s="44">
        <f>I18+I19</f>
        <v>269153543</v>
      </c>
    </row>
    <row r="25" spans="1:9" ht="12.75" customHeight="1" x14ac:dyDescent="0.2">
      <c r="A25" s="399" t="s">
        <v>226</v>
      </c>
      <c r="B25" s="400"/>
      <c r="C25" s="400"/>
      <c r="D25" s="400"/>
      <c r="E25" s="400"/>
      <c r="F25" s="401"/>
      <c r="G25" s="26">
        <v>18</v>
      </c>
      <c r="H25" s="136">
        <v>-40379715</v>
      </c>
      <c r="I25" s="45">
        <v>-22183346</v>
      </c>
    </row>
    <row r="26" spans="1:9" ht="12.75" customHeight="1" x14ac:dyDescent="0.2">
      <c r="A26" s="399" t="s">
        <v>227</v>
      </c>
      <c r="B26" s="400"/>
      <c r="C26" s="400"/>
      <c r="D26" s="400"/>
      <c r="E26" s="400"/>
      <c r="F26" s="401"/>
      <c r="G26" s="26">
        <v>19</v>
      </c>
      <c r="H26" s="136">
        <v>-1912897</v>
      </c>
      <c r="I26" s="45">
        <v>-725000</v>
      </c>
    </row>
    <row r="27" spans="1:9" ht="26.1" customHeight="1" x14ac:dyDescent="0.2">
      <c r="A27" s="390" t="s">
        <v>228</v>
      </c>
      <c r="B27" s="391"/>
      <c r="C27" s="391"/>
      <c r="D27" s="391"/>
      <c r="E27" s="391"/>
      <c r="F27" s="392"/>
      <c r="G27" s="27">
        <v>20</v>
      </c>
      <c r="H27" s="46">
        <f>H24+H25+H26</f>
        <v>869960228</v>
      </c>
      <c r="I27" s="46">
        <f>I24+I25+I26</f>
        <v>246245197</v>
      </c>
    </row>
    <row r="28" spans="1:9" x14ac:dyDescent="0.2">
      <c r="A28" s="393" t="s">
        <v>229</v>
      </c>
      <c r="B28" s="394"/>
      <c r="C28" s="394"/>
      <c r="D28" s="394"/>
      <c r="E28" s="394"/>
      <c r="F28" s="394"/>
      <c r="G28" s="394"/>
      <c r="H28" s="394"/>
      <c r="I28" s="395"/>
    </row>
    <row r="29" spans="1:9" ht="30.75" customHeight="1" x14ac:dyDescent="0.2">
      <c r="A29" s="396" t="s">
        <v>230</v>
      </c>
      <c r="B29" s="397"/>
      <c r="C29" s="397"/>
      <c r="D29" s="397"/>
      <c r="E29" s="397"/>
      <c r="F29" s="398"/>
      <c r="G29" s="24">
        <v>21</v>
      </c>
      <c r="H29" s="138">
        <v>7375917</v>
      </c>
      <c r="I29" s="47">
        <v>3262342</v>
      </c>
    </row>
    <row r="30" spans="1:9" ht="12.75" customHeight="1" x14ac:dyDescent="0.2">
      <c r="A30" s="399" t="s">
        <v>231</v>
      </c>
      <c r="B30" s="400"/>
      <c r="C30" s="400"/>
      <c r="D30" s="400"/>
      <c r="E30" s="400"/>
      <c r="F30" s="401"/>
      <c r="G30" s="26">
        <v>22</v>
      </c>
      <c r="H30" s="53">
        <v>4360605</v>
      </c>
      <c r="I30" s="48">
        <v>0</v>
      </c>
    </row>
    <row r="31" spans="1:9" ht="12.75" customHeight="1" x14ac:dyDescent="0.2">
      <c r="A31" s="399" t="s">
        <v>232</v>
      </c>
      <c r="B31" s="400"/>
      <c r="C31" s="400"/>
      <c r="D31" s="400"/>
      <c r="E31" s="400"/>
      <c r="F31" s="401"/>
      <c r="G31" s="26">
        <v>23</v>
      </c>
      <c r="H31" s="53">
        <v>293050</v>
      </c>
      <c r="I31" s="48">
        <v>115183</v>
      </c>
    </row>
    <row r="32" spans="1:9" ht="12.75" customHeight="1" x14ac:dyDescent="0.2">
      <c r="A32" s="399" t="s">
        <v>233</v>
      </c>
      <c r="B32" s="400"/>
      <c r="C32" s="400"/>
      <c r="D32" s="400"/>
      <c r="E32" s="400"/>
      <c r="F32" s="401"/>
      <c r="G32" s="26">
        <v>24</v>
      </c>
      <c r="H32" s="53">
        <v>87080</v>
      </c>
      <c r="I32" s="48">
        <v>0</v>
      </c>
    </row>
    <row r="33" spans="1:9" ht="12.75" customHeight="1" x14ac:dyDescent="0.2">
      <c r="A33" s="399" t="s">
        <v>234</v>
      </c>
      <c r="B33" s="400"/>
      <c r="C33" s="400"/>
      <c r="D33" s="400"/>
      <c r="E33" s="400"/>
      <c r="F33" s="401"/>
      <c r="G33" s="26">
        <v>25</v>
      </c>
      <c r="H33" s="53">
        <v>125002</v>
      </c>
      <c r="I33" s="48">
        <v>219322</v>
      </c>
    </row>
    <row r="34" spans="1:9" ht="12.75" customHeight="1" x14ac:dyDescent="0.2">
      <c r="A34" s="399" t="s">
        <v>235</v>
      </c>
      <c r="B34" s="400"/>
      <c r="C34" s="400"/>
      <c r="D34" s="400"/>
      <c r="E34" s="400"/>
      <c r="F34" s="401"/>
      <c r="G34" s="26">
        <v>26</v>
      </c>
      <c r="H34" s="53">
        <v>0</v>
      </c>
      <c r="I34" s="48">
        <v>0</v>
      </c>
    </row>
    <row r="35" spans="1:9" ht="26.45" customHeight="1" x14ac:dyDescent="0.2">
      <c r="A35" s="387" t="s">
        <v>236</v>
      </c>
      <c r="B35" s="388"/>
      <c r="C35" s="388"/>
      <c r="D35" s="388"/>
      <c r="E35" s="388"/>
      <c r="F35" s="389"/>
      <c r="G35" s="25">
        <v>27</v>
      </c>
      <c r="H35" s="49">
        <f>H29+H30+H31+H32+H33+H34</f>
        <v>12241654</v>
      </c>
      <c r="I35" s="49">
        <f>I29+I30+I31+I32+I33+I34</f>
        <v>3596847</v>
      </c>
    </row>
    <row r="36" spans="1:9" ht="23.45" customHeight="1" x14ac:dyDescent="0.2">
      <c r="A36" s="399" t="s">
        <v>237</v>
      </c>
      <c r="B36" s="400"/>
      <c r="C36" s="400"/>
      <c r="D36" s="400"/>
      <c r="E36" s="400"/>
      <c r="F36" s="401"/>
      <c r="G36" s="26">
        <v>28</v>
      </c>
      <c r="H36" s="53">
        <v>-758363356</v>
      </c>
      <c r="I36" s="48">
        <v>-562590224</v>
      </c>
    </row>
    <row r="37" spans="1:9" ht="12.75" customHeight="1" x14ac:dyDescent="0.2">
      <c r="A37" s="399" t="s">
        <v>238</v>
      </c>
      <c r="B37" s="400"/>
      <c r="C37" s="400"/>
      <c r="D37" s="400"/>
      <c r="E37" s="400"/>
      <c r="F37" s="401"/>
      <c r="G37" s="26">
        <v>29</v>
      </c>
      <c r="H37" s="53">
        <v>0</v>
      </c>
      <c r="I37" s="48">
        <v>0</v>
      </c>
    </row>
    <row r="38" spans="1:9" ht="12.75" customHeight="1" x14ac:dyDescent="0.2">
      <c r="A38" s="399" t="s">
        <v>239</v>
      </c>
      <c r="B38" s="400"/>
      <c r="C38" s="400"/>
      <c r="D38" s="400"/>
      <c r="E38" s="400"/>
      <c r="F38" s="401"/>
      <c r="G38" s="26">
        <v>30</v>
      </c>
      <c r="H38" s="53">
        <v>-10726104</v>
      </c>
      <c r="I38" s="48">
        <v>-165121</v>
      </c>
    </row>
    <row r="39" spans="1:9" ht="12.75" customHeight="1" x14ac:dyDescent="0.2">
      <c r="A39" s="399" t="s">
        <v>240</v>
      </c>
      <c r="B39" s="400"/>
      <c r="C39" s="400"/>
      <c r="D39" s="400"/>
      <c r="E39" s="400"/>
      <c r="F39" s="401"/>
      <c r="G39" s="26">
        <v>31</v>
      </c>
      <c r="H39" s="53">
        <v>-25959921</v>
      </c>
      <c r="I39" s="48">
        <v>0</v>
      </c>
    </row>
    <row r="40" spans="1:9" ht="12.75" customHeight="1" x14ac:dyDescent="0.2">
      <c r="A40" s="399" t="s">
        <v>241</v>
      </c>
      <c r="B40" s="400"/>
      <c r="C40" s="400"/>
      <c r="D40" s="400"/>
      <c r="E40" s="400"/>
      <c r="F40" s="401"/>
      <c r="G40" s="26">
        <v>32</v>
      </c>
      <c r="H40" s="53">
        <v>-17226929</v>
      </c>
      <c r="I40" s="48">
        <v>0</v>
      </c>
    </row>
    <row r="41" spans="1:9" ht="24" customHeight="1" x14ac:dyDescent="0.2">
      <c r="A41" s="387" t="s">
        <v>242</v>
      </c>
      <c r="B41" s="388"/>
      <c r="C41" s="388"/>
      <c r="D41" s="388"/>
      <c r="E41" s="388"/>
      <c r="F41" s="389"/>
      <c r="G41" s="25">
        <v>33</v>
      </c>
      <c r="H41" s="49">
        <f>H36+H37+H38+H39+H40</f>
        <v>-812276310</v>
      </c>
      <c r="I41" s="49">
        <f>I36+I37+I38+I39+I40</f>
        <v>-562755345</v>
      </c>
    </row>
    <row r="42" spans="1:9" ht="29.45" customHeight="1" x14ac:dyDescent="0.2">
      <c r="A42" s="390" t="s">
        <v>243</v>
      </c>
      <c r="B42" s="391"/>
      <c r="C42" s="391"/>
      <c r="D42" s="391"/>
      <c r="E42" s="391"/>
      <c r="F42" s="392"/>
      <c r="G42" s="27">
        <v>34</v>
      </c>
      <c r="H42" s="50">
        <f>H35+H41</f>
        <v>-800034656</v>
      </c>
      <c r="I42" s="50">
        <f>I35+I41</f>
        <v>-559158498</v>
      </c>
    </row>
    <row r="43" spans="1:9" x14ac:dyDescent="0.2">
      <c r="A43" s="393" t="s">
        <v>244</v>
      </c>
      <c r="B43" s="394"/>
      <c r="C43" s="394"/>
      <c r="D43" s="394"/>
      <c r="E43" s="394"/>
      <c r="F43" s="394"/>
      <c r="G43" s="394"/>
      <c r="H43" s="394"/>
      <c r="I43" s="395"/>
    </row>
    <row r="44" spans="1:9" ht="12.75" customHeight="1" x14ac:dyDescent="0.2">
      <c r="A44" s="396" t="s">
        <v>245</v>
      </c>
      <c r="B44" s="397"/>
      <c r="C44" s="397"/>
      <c r="D44" s="397"/>
      <c r="E44" s="397"/>
      <c r="F44" s="398"/>
      <c r="G44" s="24">
        <v>35</v>
      </c>
      <c r="H44" s="138">
        <v>0</v>
      </c>
      <c r="I44" s="47">
        <v>0</v>
      </c>
    </row>
    <row r="45" spans="1:9" ht="25.15" customHeight="1" x14ac:dyDescent="0.2">
      <c r="A45" s="399" t="s">
        <v>246</v>
      </c>
      <c r="B45" s="400"/>
      <c r="C45" s="400"/>
      <c r="D45" s="400"/>
      <c r="E45" s="400"/>
      <c r="F45" s="401"/>
      <c r="G45" s="26">
        <v>36</v>
      </c>
      <c r="H45" s="53">
        <v>0</v>
      </c>
      <c r="I45" s="48">
        <v>0</v>
      </c>
    </row>
    <row r="46" spans="1:9" ht="12.75" customHeight="1" x14ac:dyDescent="0.2">
      <c r="A46" s="399" t="s">
        <v>247</v>
      </c>
      <c r="B46" s="400"/>
      <c r="C46" s="400"/>
      <c r="D46" s="400"/>
      <c r="E46" s="400"/>
      <c r="F46" s="401"/>
      <c r="G46" s="26">
        <v>37</v>
      </c>
      <c r="H46" s="53">
        <v>475251774</v>
      </c>
      <c r="I46" s="48">
        <v>620401970</v>
      </c>
    </row>
    <row r="47" spans="1:9" ht="12.75" customHeight="1" x14ac:dyDescent="0.2">
      <c r="A47" s="399" t="s">
        <v>248</v>
      </c>
      <c r="B47" s="400"/>
      <c r="C47" s="400"/>
      <c r="D47" s="400"/>
      <c r="E47" s="400"/>
      <c r="F47" s="401"/>
      <c r="G47" s="26">
        <v>38</v>
      </c>
      <c r="H47" s="53">
        <v>3481223</v>
      </c>
      <c r="I47" s="48">
        <v>3389999</v>
      </c>
    </row>
    <row r="48" spans="1:9" ht="22.35" customHeight="1" x14ac:dyDescent="0.2">
      <c r="A48" s="387" t="s">
        <v>249</v>
      </c>
      <c r="B48" s="388"/>
      <c r="C48" s="388"/>
      <c r="D48" s="388"/>
      <c r="E48" s="388"/>
      <c r="F48" s="389"/>
      <c r="G48" s="25">
        <v>39</v>
      </c>
      <c r="H48" s="49">
        <f>H44+H45+H46+H47</f>
        <v>478732997</v>
      </c>
      <c r="I48" s="49">
        <f>I44+I45+I46+I47</f>
        <v>623791969</v>
      </c>
    </row>
    <row r="49" spans="1:9" ht="24.6" customHeight="1" x14ac:dyDescent="0.2">
      <c r="A49" s="399" t="s">
        <v>389</v>
      </c>
      <c r="B49" s="400"/>
      <c r="C49" s="400"/>
      <c r="D49" s="400"/>
      <c r="E49" s="400"/>
      <c r="F49" s="401"/>
      <c r="G49" s="26">
        <v>40</v>
      </c>
      <c r="H49" s="53">
        <v>-284934431</v>
      </c>
      <c r="I49" s="48">
        <v>-9429480</v>
      </c>
    </row>
    <row r="50" spans="1:9" ht="12.75" customHeight="1" x14ac:dyDescent="0.2">
      <c r="A50" s="399" t="s">
        <v>250</v>
      </c>
      <c r="B50" s="400"/>
      <c r="C50" s="400"/>
      <c r="D50" s="400"/>
      <c r="E50" s="400"/>
      <c r="F50" s="401"/>
      <c r="G50" s="26">
        <v>41</v>
      </c>
      <c r="H50" s="53">
        <v>-128787372</v>
      </c>
      <c r="I50" s="48">
        <v>0</v>
      </c>
    </row>
    <row r="51" spans="1:9" ht="12.75" customHeight="1" x14ac:dyDescent="0.2">
      <c r="A51" s="399" t="s">
        <v>251</v>
      </c>
      <c r="B51" s="400"/>
      <c r="C51" s="400"/>
      <c r="D51" s="400"/>
      <c r="E51" s="400"/>
      <c r="F51" s="401"/>
      <c r="G51" s="26">
        <v>42</v>
      </c>
      <c r="H51" s="53">
        <v>0</v>
      </c>
      <c r="I51" s="48">
        <v>0</v>
      </c>
    </row>
    <row r="52" spans="1:9" ht="23.45" customHeight="1" x14ac:dyDescent="0.2">
      <c r="A52" s="399" t="s">
        <v>252</v>
      </c>
      <c r="B52" s="400"/>
      <c r="C52" s="400"/>
      <c r="D52" s="400"/>
      <c r="E52" s="400"/>
      <c r="F52" s="401"/>
      <c r="G52" s="26">
        <v>43</v>
      </c>
      <c r="H52" s="53">
        <v>-22636483</v>
      </c>
      <c r="I52" s="48">
        <v>0</v>
      </c>
    </row>
    <row r="53" spans="1:9" ht="12.75" customHeight="1" x14ac:dyDescent="0.2">
      <c r="A53" s="399" t="s">
        <v>253</v>
      </c>
      <c r="B53" s="400"/>
      <c r="C53" s="400"/>
      <c r="D53" s="400"/>
      <c r="E53" s="400"/>
      <c r="F53" s="401"/>
      <c r="G53" s="26">
        <v>44</v>
      </c>
      <c r="H53" s="53">
        <v>0</v>
      </c>
      <c r="I53" s="48">
        <v>-2646019</v>
      </c>
    </row>
    <row r="54" spans="1:9" ht="30.75" customHeight="1" x14ac:dyDescent="0.2">
      <c r="A54" s="387" t="s">
        <v>254</v>
      </c>
      <c r="B54" s="388"/>
      <c r="C54" s="388"/>
      <c r="D54" s="388"/>
      <c r="E54" s="388"/>
      <c r="F54" s="389"/>
      <c r="G54" s="25">
        <v>45</v>
      </c>
      <c r="H54" s="49">
        <f>H49+H50+H51+H52+H53</f>
        <v>-436358286</v>
      </c>
      <c r="I54" s="49">
        <f>I49+I50+I51+I52+I53</f>
        <v>-12075499</v>
      </c>
    </row>
    <row r="55" spans="1:9" ht="29.45" customHeight="1" x14ac:dyDescent="0.2">
      <c r="A55" s="402" t="s">
        <v>255</v>
      </c>
      <c r="B55" s="403"/>
      <c r="C55" s="403"/>
      <c r="D55" s="403"/>
      <c r="E55" s="403"/>
      <c r="F55" s="404"/>
      <c r="G55" s="25">
        <v>46</v>
      </c>
      <c r="H55" s="49">
        <f>H48+H54</f>
        <v>42374711</v>
      </c>
      <c r="I55" s="49">
        <f>I48+I54</f>
        <v>611716470</v>
      </c>
    </row>
    <row r="56" spans="1:9" x14ac:dyDescent="0.2">
      <c r="A56" s="399" t="s">
        <v>256</v>
      </c>
      <c r="B56" s="400"/>
      <c r="C56" s="400"/>
      <c r="D56" s="400"/>
      <c r="E56" s="400"/>
      <c r="F56" s="401"/>
      <c r="G56" s="26">
        <v>47</v>
      </c>
      <c r="H56" s="48">
        <v>0</v>
      </c>
      <c r="I56" s="48">
        <v>0</v>
      </c>
    </row>
    <row r="57" spans="1:9" ht="26.45" customHeight="1" x14ac:dyDescent="0.2">
      <c r="A57" s="402" t="s">
        <v>257</v>
      </c>
      <c r="B57" s="403"/>
      <c r="C57" s="403"/>
      <c r="D57" s="403"/>
      <c r="E57" s="403"/>
      <c r="F57" s="404"/>
      <c r="G57" s="25">
        <v>48</v>
      </c>
      <c r="H57" s="49">
        <f>H27+H42+H55+H56</f>
        <v>112300283</v>
      </c>
      <c r="I57" s="49">
        <f>I27+I42+I55+I56</f>
        <v>298803169</v>
      </c>
    </row>
    <row r="58" spans="1:9" x14ac:dyDescent="0.2">
      <c r="A58" s="405" t="s">
        <v>258</v>
      </c>
      <c r="B58" s="406"/>
      <c r="C58" s="406"/>
      <c r="D58" s="406"/>
      <c r="E58" s="406"/>
      <c r="F58" s="407"/>
      <c r="G58" s="26">
        <v>49</v>
      </c>
      <c r="H58" s="249">
        <v>261842353</v>
      </c>
      <c r="I58" s="48">
        <v>550142638</v>
      </c>
    </row>
    <row r="59" spans="1:9" ht="31.15" customHeight="1" x14ac:dyDescent="0.2">
      <c r="A59" s="390" t="s">
        <v>259</v>
      </c>
      <c r="B59" s="391"/>
      <c r="C59" s="391"/>
      <c r="D59" s="391"/>
      <c r="E59" s="391"/>
      <c r="F59" s="392"/>
      <c r="G59" s="27">
        <v>50</v>
      </c>
      <c r="H59" s="50">
        <f>H57+H58</f>
        <v>374142636</v>
      </c>
      <c r="I59" s="50">
        <f>I57+I58</f>
        <v>848945807</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8">
    <cfRule type="cellIs" dxfId="26" priority="21" stopIfTrue="1" operator="notEqual">
      <formula>ROUND(H8,0)</formula>
    </cfRule>
  </conditionalFormatting>
  <conditionalFormatting sqref="H11:H12 H15:H17">
    <cfRule type="cellIs" dxfId="25" priority="20" stopIfTrue="1" operator="notEqual">
      <formula>ROUND(H11,0)</formula>
    </cfRule>
  </conditionalFormatting>
  <conditionalFormatting sqref="H10 H14">
    <cfRule type="cellIs" dxfId="24" priority="18" stopIfTrue="1" operator="notEqual">
      <formula>ROUND(H10,0)</formula>
    </cfRule>
    <cfRule type="cellIs" dxfId="23" priority="19" stopIfTrue="1" operator="lessThan">
      <formula>0</formula>
    </cfRule>
  </conditionalFormatting>
  <conditionalFormatting sqref="H13">
    <cfRule type="cellIs" dxfId="22" priority="16" stopIfTrue="1" operator="notEqual">
      <formula>ROUND(H13,0)</formula>
    </cfRule>
    <cfRule type="cellIs" dxfId="21" priority="17" stopIfTrue="1" operator="greaterThan">
      <formula>0</formula>
    </cfRule>
  </conditionalFormatting>
  <conditionalFormatting sqref="H20:H23">
    <cfRule type="cellIs" dxfId="20" priority="15" stopIfTrue="1" operator="notEqual">
      <formula>ROUND(H20,0)</formula>
    </cfRule>
  </conditionalFormatting>
  <conditionalFormatting sqref="H26">
    <cfRule type="cellIs" dxfId="19" priority="14" stopIfTrue="1" operator="notEqual">
      <formula>ROUND(H26,0)</formula>
    </cfRule>
  </conditionalFormatting>
  <conditionalFormatting sqref="H25">
    <cfRule type="cellIs" dxfId="18" priority="12" stopIfTrue="1" operator="notEqual">
      <formula>ROUND(H25,0)</formula>
    </cfRule>
    <cfRule type="cellIs" dxfId="17" priority="13" stopIfTrue="1" operator="greaterThan">
      <formula>0</formula>
    </cfRule>
  </conditionalFormatting>
  <conditionalFormatting sqref="H29:H34">
    <cfRule type="cellIs" dxfId="16" priority="10" stopIfTrue="1" operator="notEqual">
      <formula>ROUND(H29,0)</formula>
    </cfRule>
    <cfRule type="cellIs" dxfId="15" priority="11" stopIfTrue="1" operator="lessThan">
      <formula>0</formula>
    </cfRule>
  </conditionalFormatting>
  <conditionalFormatting sqref="H39">
    <cfRule type="cellIs" dxfId="14" priority="9" stopIfTrue="1" operator="notEqual">
      <formula>ROUND(H39,0)</formula>
    </cfRule>
  </conditionalFormatting>
  <conditionalFormatting sqref="H40 H36:H38">
    <cfRule type="cellIs" dxfId="13" priority="7" stopIfTrue="1" operator="notEqual">
      <formula>ROUND(H36,0)</formula>
    </cfRule>
    <cfRule type="cellIs" dxfId="12" priority="8" stopIfTrue="1" operator="greaterThan">
      <formula>0</formula>
    </cfRule>
  </conditionalFormatting>
  <conditionalFormatting sqref="H44:H47">
    <cfRule type="cellIs" dxfId="11" priority="5" stopIfTrue="1" operator="notEqual">
      <formula>ROUND(H44,0)</formula>
    </cfRule>
    <cfRule type="cellIs" dxfId="10" priority="6" stopIfTrue="1" operator="lessThan">
      <formula>0</formula>
    </cfRule>
  </conditionalFormatting>
  <conditionalFormatting sqref="H49:H53">
    <cfRule type="cellIs" dxfId="9" priority="3" stopIfTrue="1" operator="notEqual">
      <formula>ROUND(H49,0)</formula>
    </cfRule>
    <cfRule type="cellIs" dxfId="8" priority="4" stopIfTrue="1" operator="greater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Normal="100" zoomScaleSheetLayoutView="100" workbookViewId="0">
      <selection activeCell="K51" sqref="K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414" t="s">
        <v>260</v>
      </c>
      <c r="B1" s="415"/>
      <c r="C1" s="415"/>
      <c r="D1" s="415"/>
      <c r="E1" s="415"/>
      <c r="F1" s="415"/>
      <c r="G1" s="415"/>
      <c r="H1" s="415"/>
      <c r="I1" s="415"/>
    </row>
    <row r="2" spans="1:9" ht="12.75" customHeight="1" x14ac:dyDescent="0.2">
      <c r="A2" s="374" t="s">
        <v>412</v>
      </c>
      <c r="B2" s="350"/>
      <c r="C2" s="350"/>
      <c r="D2" s="350"/>
      <c r="E2" s="350"/>
      <c r="F2" s="350"/>
      <c r="G2" s="350"/>
      <c r="H2" s="350"/>
      <c r="I2" s="350"/>
    </row>
    <row r="3" spans="1:9" x14ac:dyDescent="0.2">
      <c r="A3" s="425" t="s">
        <v>355</v>
      </c>
      <c r="B3" s="426"/>
      <c r="C3" s="426"/>
      <c r="D3" s="426"/>
      <c r="E3" s="426"/>
      <c r="F3" s="426"/>
      <c r="G3" s="426"/>
      <c r="H3" s="426"/>
      <c r="I3" s="426"/>
    </row>
    <row r="4" spans="1:9" x14ac:dyDescent="0.2">
      <c r="A4" s="416" t="s">
        <v>413</v>
      </c>
      <c r="B4" s="354"/>
      <c r="C4" s="354"/>
      <c r="D4" s="354"/>
      <c r="E4" s="354"/>
      <c r="F4" s="354"/>
      <c r="G4" s="354"/>
      <c r="H4" s="354"/>
      <c r="I4" s="355"/>
    </row>
    <row r="5" spans="1:9" ht="24" thickBot="1" x14ac:dyDescent="0.25">
      <c r="A5" s="419" t="s">
        <v>2</v>
      </c>
      <c r="B5" s="420"/>
      <c r="C5" s="420"/>
      <c r="D5" s="420"/>
      <c r="E5" s="420"/>
      <c r="F5" s="421"/>
      <c r="G5" s="22" t="s">
        <v>107</v>
      </c>
      <c r="H5" s="41" t="s">
        <v>380</v>
      </c>
      <c r="I5" s="41" t="s">
        <v>347</v>
      </c>
    </row>
    <row r="6" spans="1:9" x14ac:dyDescent="0.2">
      <c r="A6" s="422">
        <v>1</v>
      </c>
      <c r="B6" s="423"/>
      <c r="C6" s="423"/>
      <c r="D6" s="423"/>
      <c r="E6" s="423"/>
      <c r="F6" s="424"/>
      <c r="G6" s="28">
        <v>2</v>
      </c>
      <c r="H6" s="42" t="s">
        <v>207</v>
      </c>
      <c r="I6" s="42" t="s">
        <v>208</v>
      </c>
    </row>
    <row r="7" spans="1:9" x14ac:dyDescent="0.2">
      <c r="A7" s="433" t="s">
        <v>209</v>
      </c>
      <c r="B7" s="434"/>
      <c r="C7" s="434"/>
      <c r="D7" s="434"/>
      <c r="E7" s="434"/>
      <c r="F7" s="434"/>
      <c r="G7" s="434"/>
      <c r="H7" s="434"/>
      <c r="I7" s="435"/>
    </row>
    <row r="8" spans="1:9" x14ac:dyDescent="0.2">
      <c r="A8" s="436" t="s">
        <v>261</v>
      </c>
      <c r="B8" s="436"/>
      <c r="C8" s="436"/>
      <c r="D8" s="436"/>
      <c r="E8" s="436"/>
      <c r="F8" s="436"/>
      <c r="G8" s="29">
        <v>1</v>
      </c>
      <c r="H8" s="52">
        <v>0</v>
      </c>
      <c r="I8" s="52">
        <v>0</v>
      </c>
    </row>
    <row r="9" spans="1:9" x14ac:dyDescent="0.2">
      <c r="A9" s="431" t="s">
        <v>262</v>
      </c>
      <c r="B9" s="431"/>
      <c r="C9" s="431"/>
      <c r="D9" s="431"/>
      <c r="E9" s="431"/>
      <c r="F9" s="431"/>
      <c r="G9" s="30">
        <v>2</v>
      </c>
      <c r="H9" s="52">
        <v>0</v>
      </c>
      <c r="I9" s="52">
        <v>0</v>
      </c>
    </row>
    <row r="10" spans="1:9" x14ac:dyDescent="0.2">
      <c r="A10" s="431" t="s">
        <v>263</v>
      </c>
      <c r="B10" s="431"/>
      <c r="C10" s="431"/>
      <c r="D10" s="431"/>
      <c r="E10" s="431"/>
      <c r="F10" s="431"/>
      <c r="G10" s="30">
        <v>3</v>
      </c>
      <c r="H10" s="52">
        <v>0</v>
      </c>
      <c r="I10" s="52">
        <v>0</v>
      </c>
    </row>
    <row r="11" spans="1:9" x14ac:dyDescent="0.2">
      <c r="A11" s="431" t="s">
        <v>264</v>
      </c>
      <c r="B11" s="431"/>
      <c r="C11" s="431"/>
      <c r="D11" s="431"/>
      <c r="E11" s="431"/>
      <c r="F11" s="431"/>
      <c r="G11" s="30">
        <v>4</v>
      </c>
      <c r="H11" s="52">
        <v>0</v>
      </c>
      <c r="I11" s="52">
        <v>0</v>
      </c>
    </row>
    <row r="12" spans="1:9" x14ac:dyDescent="0.2">
      <c r="A12" s="431" t="s">
        <v>265</v>
      </c>
      <c r="B12" s="431"/>
      <c r="C12" s="431"/>
      <c r="D12" s="431"/>
      <c r="E12" s="431"/>
      <c r="F12" s="431"/>
      <c r="G12" s="30">
        <v>5</v>
      </c>
      <c r="H12" s="52">
        <v>0</v>
      </c>
      <c r="I12" s="52">
        <v>0</v>
      </c>
    </row>
    <row r="13" spans="1:9" x14ac:dyDescent="0.2">
      <c r="A13" s="431" t="s">
        <v>266</v>
      </c>
      <c r="B13" s="431"/>
      <c r="C13" s="431"/>
      <c r="D13" s="431"/>
      <c r="E13" s="431"/>
      <c r="F13" s="431"/>
      <c r="G13" s="30">
        <v>6</v>
      </c>
      <c r="H13" s="52">
        <v>0</v>
      </c>
      <c r="I13" s="52">
        <v>0</v>
      </c>
    </row>
    <row r="14" spans="1:9" x14ac:dyDescent="0.2">
      <c r="A14" s="431" t="s">
        <v>267</v>
      </c>
      <c r="B14" s="431"/>
      <c r="C14" s="431"/>
      <c r="D14" s="431"/>
      <c r="E14" s="431"/>
      <c r="F14" s="431"/>
      <c r="G14" s="30">
        <v>7</v>
      </c>
      <c r="H14" s="52">
        <v>0</v>
      </c>
      <c r="I14" s="52">
        <v>0</v>
      </c>
    </row>
    <row r="15" spans="1:9" x14ac:dyDescent="0.2">
      <c r="A15" s="431" t="s">
        <v>268</v>
      </c>
      <c r="B15" s="431"/>
      <c r="C15" s="431"/>
      <c r="D15" s="431"/>
      <c r="E15" s="431"/>
      <c r="F15" s="431"/>
      <c r="G15" s="30">
        <v>8</v>
      </c>
      <c r="H15" s="52">
        <v>0</v>
      </c>
      <c r="I15" s="52">
        <v>0</v>
      </c>
    </row>
    <row r="16" spans="1:9" x14ac:dyDescent="0.2">
      <c r="A16" s="429" t="s">
        <v>269</v>
      </c>
      <c r="B16" s="429"/>
      <c r="C16" s="429"/>
      <c r="D16" s="429"/>
      <c r="E16" s="429"/>
      <c r="F16" s="429"/>
      <c r="G16" s="31">
        <v>9</v>
      </c>
      <c r="H16" s="54">
        <f>SUM(H8:H15)</f>
        <v>0</v>
      </c>
      <c r="I16" s="54">
        <f>SUM(I8:I15)</f>
        <v>0</v>
      </c>
    </row>
    <row r="17" spans="1:9" x14ac:dyDescent="0.2">
      <c r="A17" s="431" t="s">
        <v>270</v>
      </c>
      <c r="B17" s="431"/>
      <c r="C17" s="431"/>
      <c r="D17" s="431"/>
      <c r="E17" s="431"/>
      <c r="F17" s="431"/>
      <c r="G17" s="30">
        <v>10</v>
      </c>
      <c r="H17" s="53">
        <v>0</v>
      </c>
      <c r="I17" s="53">
        <v>0</v>
      </c>
    </row>
    <row r="18" spans="1:9" x14ac:dyDescent="0.2">
      <c r="A18" s="431" t="s">
        <v>271</v>
      </c>
      <c r="B18" s="431"/>
      <c r="C18" s="431"/>
      <c r="D18" s="431"/>
      <c r="E18" s="431"/>
      <c r="F18" s="431"/>
      <c r="G18" s="30">
        <v>11</v>
      </c>
      <c r="H18" s="53">
        <v>0</v>
      </c>
      <c r="I18" s="53">
        <v>0</v>
      </c>
    </row>
    <row r="19" spans="1:9" ht="27.6" customHeight="1" x14ac:dyDescent="0.2">
      <c r="A19" s="427" t="s">
        <v>272</v>
      </c>
      <c r="B19" s="427"/>
      <c r="C19" s="427"/>
      <c r="D19" s="427"/>
      <c r="E19" s="427"/>
      <c r="F19" s="427"/>
      <c r="G19" s="32">
        <v>12</v>
      </c>
      <c r="H19" s="55">
        <f>H16+H17+H18</f>
        <v>0</v>
      </c>
      <c r="I19" s="55">
        <f>I16+I17+I18</f>
        <v>0</v>
      </c>
    </row>
    <row r="20" spans="1:9" x14ac:dyDescent="0.2">
      <c r="A20" s="433" t="s">
        <v>229</v>
      </c>
      <c r="B20" s="434"/>
      <c r="C20" s="434"/>
      <c r="D20" s="434"/>
      <c r="E20" s="434"/>
      <c r="F20" s="434"/>
      <c r="G20" s="434"/>
      <c r="H20" s="434"/>
      <c r="I20" s="435"/>
    </row>
    <row r="21" spans="1:9" ht="26.45" customHeight="1" x14ac:dyDescent="0.2">
      <c r="A21" s="436" t="s">
        <v>273</v>
      </c>
      <c r="B21" s="436"/>
      <c r="C21" s="436"/>
      <c r="D21" s="436"/>
      <c r="E21" s="436"/>
      <c r="F21" s="436"/>
      <c r="G21" s="29">
        <v>13</v>
      </c>
      <c r="H21" s="52">
        <v>0</v>
      </c>
      <c r="I21" s="52">
        <v>0</v>
      </c>
    </row>
    <row r="22" spans="1:9" x14ac:dyDescent="0.2">
      <c r="A22" s="431" t="s">
        <v>274</v>
      </c>
      <c r="B22" s="431"/>
      <c r="C22" s="431"/>
      <c r="D22" s="431"/>
      <c r="E22" s="431"/>
      <c r="F22" s="431"/>
      <c r="G22" s="30">
        <v>14</v>
      </c>
      <c r="H22" s="52">
        <v>0</v>
      </c>
      <c r="I22" s="52">
        <v>0</v>
      </c>
    </row>
    <row r="23" spans="1:9" x14ac:dyDescent="0.2">
      <c r="A23" s="431" t="s">
        <v>275</v>
      </c>
      <c r="B23" s="431"/>
      <c r="C23" s="431"/>
      <c r="D23" s="431"/>
      <c r="E23" s="431"/>
      <c r="F23" s="431"/>
      <c r="G23" s="30">
        <v>15</v>
      </c>
      <c r="H23" s="52">
        <v>0</v>
      </c>
      <c r="I23" s="52">
        <v>0</v>
      </c>
    </row>
    <row r="24" spans="1:9" x14ac:dyDescent="0.2">
      <c r="A24" s="431" t="s">
        <v>276</v>
      </c>
      <c r="B24" s="431"/>
      <c r="C24" s="431"/>
      <c r="D24" s="431"/>
      <c r="E24" s="431"/>
      <c r="F24" s="431"/>
      <c r="G24" s="30">
        <v>16</v>
      </c>
      <c r="H24" s="52">
        <v>0</v>
      </c>
      <c r="I24" s="52">
        <v>0</v>
      </c>
    </row>
    <row r="25" spans="1:9" x14ac:dyDescent="0.2">
      <c r="A25" s="431" t="s">
        <v>277</v>
      </c>
      <c r="B25" s="431"/>
      <c r="C25" s="431"/>
      <c r="D25" s="431"/>
      <c r="E25" s="431"/>
      <c r="F25" s="431"/>
      <c r="G25" s="30">
        <v>17</v>
      </c>
      <c r="H25" s="52">
        <v>0</v>
      </c>
      <c r="I25" s="52">
        <v>0</v>
      </c>
    </row>
    <row r="26" spans="1:9" x14ac:dyDescent="0.2">
      <c r="A26" s="431" t="s">
        <v>278</v>
      </c>
      <c r="B26" s="431"/>
      <c r="C26" s="431"/>
      <c r="D26" s="431"/>
      <c r="E26" s="431"/>
      <c r="F26" s="431"/>
      <c r="G26" s="30">
        <v>18</v>
      </c>
      <c r="H26" s="52">
        <v>0</v>
      </c>
      <c r="I26" s="52">
        <v>0</v>
      </c>
    </row>
    <row r="27" spans="1:9" ht="24" customHeight="1" x14ac:dyDescent="0.2">
      <c r="A27" s="429" t="s">
        <v>279</v>
      </c>
      <c r="B27" s="429"/>
      <c r="C27" s="429"/>
      <c r="D27" s="429"/>
      <c r="E27" s="429"/>
      <c r="F27" s="429"/>
      <c r="G27" s="31">
        <v>19</v>
      </c>
      <c r="H27" s="54">
        <f>SUM(H21:H26)</f>
        <v>0</v>
      </c>
      <c r="I27" s="54">
        <f>SUM(I21:I26)</f>
        <v>0</v>
      </c>
    </row>
    <row r="28" spans="1:9" ht="27.2" customHeight="1" x14ac:dyDescent="0.2">
      <c r="A28" s="431" t="s">
        <v>280</v>
      </c>
      <c r="B28" s="431"/>
      <c r="C28" s="431"/>
      <c r="D28" s="431"/>
      <c r="E28" s="431"/>
      <c r="F28" s="431"/>
      <c r="G28" s="30">
        <v>20</v>
      </c>
      <c r="H28" s="53">
        <v>0</v>
      </c>
      <c r="I28" s="53">
        <v>0</v>
      </c>
    </row>
    <row r="29" spans="1:9" x14ac:dyDescent="0.2">
      <c r="A29" s="431" t="s">
        <v>281</v>
      </c>
      <c r="B29" s="431"/>
      <c r="C29" s="431"/>
      <c r="D29" s="431"/>
      <c r="E29" s="431"/>
      <c r="F29" s="431"/>
      <c r="G29" s="30">
        <v>21</v>
      </c>
      <c r="H29" s="53">
        <v>0</v>
      </c>
      <c r="I29" s="53">
        <v>0</v>
      </c>
    </row>
    <row r="30" spans="1:9" x14ac:dyDescent="0.2">
      <c r="A30" s="431" t="s">
        <v>282</v>
      </c>
      <c r="B30" s="431"/>
      <c r="C30" s="431"/>
      <c r="D30" s="431"/>
      <c r="E30" s="431"/>
      <c r="F30" s="431"/>
      <c r="G30" s="30">
        <v>22</v>
      </c>
      <c r="H30" s="53">
        <v>0</v>
      </c>
      <c r="I30" s="53">
        <v>0</v>
      </c>
    </row>
    <row r="31" spans="1:9" x14ac:dyDescent="0.2">
      <c r="A31" s="431" t="s">
        <v>283</v>
      </c>
      <c r="B31" s="431"/>
      <c r="C31" s="431"/>
      <c r="D31" s="431"/>
      <c r="E31" s="431"/>
      <c r="F31" s="431"/>
      <c r="G31" s="30">
        <v>23</v>
      </c>
      <c r="H31" s="53">
        <v>0</v>
      </c>
      <c r="I31" s="53">
        <v>0</v>
      </c>
    </row>
    <row r="32" spans="1:9" x14ac:dyDescent="0.2">
      <c r="A32" s="431" t="s">
        <v>284</v>
      </c>
      <c r="B32" s="431"/>
      <c r="C32" s="431"/>
      <c r="D32" s="431"/>
      <c r="E32" s="431"/>
      <c r="F32" s="431"/>
      <c r="G32" s="30">
        <v>24</v>
      </c>
      <c r="H32" s="53">
        <v>0</v>
      </c>
      <c r="I32" s="53">
        <v>0</v>
      </c>
    </row>
    <row r="33" spans="1:9" ht="26.1" customHeight="1" x14ac:dyDescent="0.2">
      <c r="A33" s="429" t="s">
        <v>285</v>
      </c>
      <c r="B33" s="429"/>
      <c r="C33" s="429"/>
      <c r="D33" s="429"/>
      <c r="E33" s="429"/>
      <c r="F33" s="429"/>
      <c r="G33" s="31">
        <v>25</v>
      </c>
      <c r="H33" s="54">
        <f>SUM(H28:H32)</f>
        <v>0</v>
      </c>
      <c r="I33" s="54">
        <f>SUM(I28:I32)</f>
        <v>0</v>
      </c>
    </row>
    <row r="34" spans="1:9" ht="28.15" customHeight="1" x14ac:dyDescent="0.2">
      <c r="A34" s="427" t="s">
        <v>286</v>
      </c>
      <c r="B34" s="427"/>
      <c r="C34" s="427"/>
      <c r="D34" s="427"/>
      <c r="E34" s="427"/>
      <c r="F34" s="427"/>
      <c r="G34" s="32">
        <v>26</v>
      </c>
      <c r="H34" s="55">
        <f>H27+H33</f>
        <v>0</v>
      </c>
      <c r="I34" s="55">
        <f>I27+I33</f>
        <v>0</v>
      </c>
    </row>
    <row r="35" spans="1:9" x14ac:dyDescent="0.2">
      <c r="A35" s="433" t="s">
        <v>244</v>
      </c>
      <c r="B35" s="434"/>
      <c r="C35" s="434"/>
      <c r="D35" s="434"/>
      <c r="E35" s="434"/>
      <c r="F35" s="434"/>
      <c r="G35" s="434">
        <v>0</v>
      </c>
      <c r="H35" s="434"/>
      <c r="I35" s="435"/>
    </row>
    <row r="36" spans="1:9" x14ac:dyDescent="0.2">
      <c r="A36" s="437" t="s">
        <v>287</v>
      </c>
      <c r="B36" s="437"/>
      <c r="C36" s="437"/>
      <c r="D36" s="437"/>
      <c r="E36" s="437"/>
      <c r="F36" s="437"/>
      <c r="G36" s="29">
        <v>27</v>
      </c>
      <c r="H36" s="52">
        <v>0</v>
      </c>
      <c r="I36" s="52">
        <v>0</v>
      </c>
    </row>
    <row r="37" spans="1:9" ht="25.15" customHeight="1" x14ac:dyDescent="0.2">
      <c r="A37" s="428" t="s">
        <v>288</v>
      </c>
      <c r="B37" s="428"/>
      <c r="C37" s="428"/>
      <c r="D37" s="428"/>
      <c r="E37" s="428"/>
      <c r="F37" s="428"/>
      <c r="G37" s="30">
        <v>28</v>
      </c>
      <c r="H37" s="52">
        <v>0</v>
      </c>
      <c r="I37" s="52">
        <v>0</v>
      </c>
    </row>
    <row r="38" spans="1:9" x14ac:dyDescent="0.2">
      <c r="A38" s="428" t="s">
        <v>289</v>
      </c>
      <c r="B38" s="428"/>
      <c r="C38" s="428"/>
      <c r="D38" s="428"/>
      <c r="E38" s="428"/>
      <c r="F38" s="428"/>
      <c r="G38" s="30">
        <v>29</v>
      </c>
      <c r="H38" s="52">
        <v>0</v>
      </c>
      <c r="I38" s="52">
        <v>0</v>
      </c>
    </row>
    <row r="39" spans="1:9" x14ac:dyDescent="0.2">
      <c r="A39" s="428" t="s">
        <v>290</v>
      </c>
      <c r="B39" s="428"/>
      <c r="C39" s="428"/>
      <c r="D39" s="428"/>
      <c r="E39" s="428"/>
      <c r="F39" s="428"/>
      <c r="G39" s="30">
        <v>30</v>
      </c>
      <c r="H39" s="52">
        <v>0</v>
      </c>
      <c r="I39" s="52">
        <v>0</v>
      </c>
    </row>
    <row r="40" spans="1:9" ht="26.1" customHeight="1" x14ac:dyDescent="0.2">
      <c r="A40" s="429" t="s">
        <v>291</v>
      </c>
      <c r="B40" s="429"/>
      <c r="C40" s="429"/>
      <c r="D40" s="429"/>
      <c r="E40" s="429"/>
      <c r="F40" s="429"/>
      <c r="G40" s="31">
        <v>31</v>
      </c>
      <c r="H40" s="54">
        <f>H39+H38+H37+H36</f>
        <v>0</v>
      </c>
      <c r="I40" s="54">
        <f>I39+I38+I37+I36</f>
        <v>0</v>
      </c>
    </row>
    <row r="41" spans="1:9" ht="24.6" customHeight="1" x14ac:dyDescent="0.2">
      <c r="A41" s="428" t="s">
        <v>292</v>
      </c>
      <c r="B41" s="428"/>
      <c r="C41" s="428"/>
      <c r="D41" s="428"/>
      <c r="E41" s="428"/>
      <c r="F41" s="428"/>
      <c r="G41" s="30">
        <v>32</v>
      </c>
      <c r="H41" s="53">
        <v>0</v>
      </c>
      <c r="I41" s="53">
        <v>0</v>
      </c>
    </row>
    <row r="42" spans="1:9" x14ac:dyDescent="0.2">
      <c r="A42" s="428" t="s">
        <v>293</v>
      </c>
      <c r="B42" s="428"/>
      <c r="C42" s="428"/>
      <c r="D42" s="428"/>
      <c r="E42" s="428"/>
      <c r="F42" s="428"/>
      <c r="G42" s="30">
        <v>33</v>
      </c>
      <c r="H42" s="53">
        <v>0</v>
      </c>
      <c r="I42" s="53">
        <v>0</v>
      </c>
    </row>
    <row r="43" spans="1:9" x14ac:dyDescent="0.2">
      <c r="A43" s="428" t="s">
        <v>294</v>
      </c>
      <c r="B43" s="428"/>
      <c r="C43" s="428"/>
      <c r="D43" s="428"/>
      <c r="E43" s="428"/>
      <c r="F43" s="428"/>
      <c r="G43" s="30">
        <v>34</v>
      </c>
      <c r="H43" s="53">
        <v>0</v>
      </c>
      <c r="I43" s="53">
        <v>0</v>
      </c>
    </row>
    <row r="44" spans="1:9" ht="21" customHeight="1" x14ac:dyDescent="0.2">
      <c r="A44" s="428" t="s">
        <v>295</v>
      </c>
      <c r="B44" s="428"/>
      <c r="C44" s="428"/>
      <c r="D44" s="428"/>
      <c r="E44" s="428"/>
      <c r="F44" s="428"/>
      <c r="G44" s="30">
        <v>35</v>
      </c>
      <c r="H44" s="53">
        <v>0</v>
      </c>
      <c r="I44" s="53">
        <v>0</v>
      </c>
    </row>
    <row r="45" spans="1:9" x14ac:dyDescent="0.2">
      <c r="A45" s="428" t="s">
        <v>296</v>
      </c>
      <c r="B45" s="428"/>
      <c r="C45" s="428"/>
      <c r="D45" s="428"/>
      <c r="E45" s="428"/>
      <c r="F45" s="428"/>
      <c r="G45" s="30">
        <v>36</v>
      </c>
      <c r="H45" s="53">
        <v>0</v>
      </c>
      <c r="I45" s="53">
        <v>0</v>
      </c>
    </row>
    <row r="46" spans="1:9" ht="23.45" customHeight="1" x14ac:dyDescent="0.2">
      <c r="A46" s="429" t="s">
        <v>297</v>
      </c>
      <c r="B46" s="429"/>
      <c r="C46" s="429"/>
      <c r="D46" s="429"/>
      <c r="E46" s="429"/>
      <c r="F46" s="429"/>
      <c r="G46" s="31">
        <v>37</v>
      </c>
      <c r="H46" s="54">
        <f>H45+H44+H43+H42+H41</f>
        <v>0</v>
      </c>
      <c r="I46" s="54">
        <f>I45+I44+I43+I42+I41</f>
        <v>0</v>
      </c>
    </row>
    <row r="47" spans="1:9" ht="26.1" customHeight="1" x14ac:dyDescent="0.2">
      <c r="A47" s="430" t="s">
        <v>298</v>
      </c>
      <c r="B47" s="430"/>
      <c r="C47" s="430"/>
      <c r="D47" s="430"/>
      <c r="E47" s="430"/>
      <c r="F47" s="430"/>
      <c r="G47" s="31">
        <v>38</v>
      </c>
      <c r="H47" s="54">
        <f>H46+H40</f>
        <v>0</v>
      </c>
      <c r="I47" s="54">
        <f>I46+I40</f>
        <v>0</v>
      </c>
    </row>
    <row r="48" spans="1:9" x14ac:dyDescent="0.2">
      <c r="A48" s="431" t="s">
        <v>299</v>
      </c>
      <c r="B48" s="431"/>
      <c r="C48" s="431"/>
      <c r="D48" s="431"/>
      <c r="E48" s="431"/>
      <c r="F48" s="431"/>
      <c r="G48" s="30">
        <v>39</v>
      </c>
      <c r="H48" s="53">
        <v>0</v>
      </c>
      <c r="I48" s="53">
        <v>0</v>
      </c>
    </row>
    <row r="49" spans="1:9" ht="26.1" customHeight="1" x14ac:dyDescent="0.2">
      <c r="A49" s="430" t="s">
        <v>300</v>
      </c>
      <c r="B49" s="430"/>
      <c r="C49" s="430"/>
      <c r="D49" s="430"/>
      <c r="E49" s="430"/>
      <c r="F49" s="430"/>
      <c r="G49" s="31">
        <v>40</v>
      </c>
      <c r="H49" s="54">
        <f>H19+H34+H47+H48</f>
        <v>0</v>
      </c>
      <c r="I49" s="54">
        <f>I19+I34+I47+I48</f>
        <v>0</v>
      </c>
    </row>
    <row r="50" spans="1:9" x14ac:dyDescent="0.2">
      <c r="A50" s="432" t="s">
        <v>258</v>
      </c>
      <c r="B50" s="432"/>
      <c r="C50" s="432"/>
      <c r="D50" s="432"/>
      <c r="E50" s="432"/>
      <c r="F50" s="432"/>
      <c r="G50" s="30">
        <v>41</v>
      </c>
      <c r="H50" s="53">
        <v>0</v>
      </c>
      <c r="I50" s="53">
        <v>0</v>
      </c>
    </row>
    <row r="51" spans="1:9" ht="31.9" customHeight="1" x14ac:dyDescent="0.2">
      <c r="A51" s="427" t="s">
        <v>301</v>
      </c>
      <c r="B51" s="427"/>
      <c r="C51" s="427"/>
      <c r="D51" s="427"/>
      <c r="E51" s="427"/>
      <c r="F51" s="42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I37" zoomScale="99" zoomScaleNormal="90" zoomScaleSheetLayoutView="99" workbookViewId="0">
      <selection activeCell="G57" sqref="G57"/>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458" t="s">
        <v>302</v>
      </c>
      <c r="B1" s="459"/>
      <c r="C1" s="459"/>
      <c r="D1" s="459"/>
      <c r="E1" s="459"/>
      <c r="F1" s="459"/>
      <c r="G1" s="459"/>
      <c r="H1" s="459"/>
      <c r="I1" s="459"/>
      <c r="J1" s="459"/>
      <c r="K1" s="56"/>
    </row>
    <row r="2" spans="1:23" ht="15.75" x14ac:dyDescent="0.2">
      <c r="A2" s="2"/>
      <c r="B2" s="3"/>
      <c r="C2" s="460" t="s">
        <v>303</v>
      </c>
      <c r="D2" s="460"/>
      <c r="E2" s="10">
        <v>43831</v>
      </c>
      <c r="F2" s="4" t="s">
        <v>0</v>
      </c>
      <c r="G2" s="10">
        <v>44104</v>
      </c>
      <c r="H2" s="58"/>
      <c r="I2" s="58"/>
      <c r="J2" s="58"/>
      <c r="K2" s="59"/>
      <c r="V2" s="60" t="s">
        <v>355</v>
      </c>
    </row>
    <row r="3" spans="1:23" ht="13.5" customHeight="1" thickBot="1" x14ac:dyDescent="0.25">
      <c r="A3" s="462" t="s">
        <v>304</v>
      </c>
      <c r="B3" s="463"/>
      <c r="C3" s="463"/>
      <c r="D3" s="463"/>
      <c r="E3" s="463"/>
      <c r="F3" s="463"/>
      <c r="G3" s="466" t="s">
        <v>3</v>
      </c>
      <c r="H3" s="449" t="s">
        <v>305</v>
      </c>
      <c r="I3" s="449"/>
      <c r="J3" s="449"/>
      <c r="K3" s="449"/>
      <c r="L3" s="449"/>
      <c r="M3" s="449"/>
      <c r="N3" s="449"/>
      <c r="O3" s="449"/>
      <c r="P3" s="449"/>
      <c r="Q3" s="449"/>
      <c r="R3" s="449"/>
      <c r="S3" s="449"/>
      <c r="T3" s="449"/>
      <c r="U3" s="449"/>
      <c r="V3" s="449" t="s">
        <v>306</v>
      </c>
      <c r="W3" s="451" t="s">
        <v>307</v>
      </c>
    </row>
    <row r="4" spans="1:23" ht="57" thickBot="1" x14ac:dyDescent="0.25">
      <c r="A4" s="464"/>
      <c r="B4" s="465"/>
      <c r="C4" s="465"/>
      <c r="D4" s="465"/>
      <c r="E4" s="465"/>
      <c r="F4" s="465"/>
      <c r="G4" s="467"/>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450"/>
      <c r="W4" s="452"/>
    </row>
    <row r="5" spans="1:23" ht="22.5" x14ac:dyDescent="0.2">
      <c r="A5" s="453">
        <v>1</v>
      </c>
      <c r="B5" s="454"/>
      <c r="C5" s="454"/>
      <c r="D5" s="454"/>
      <c r="E5" s="454"/>
      <c r="F5" s="45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455" t="s">
        <v>322</v>
      </c>
      <c r="B6" s="455"/>
      <c r="C6" s="455"/>
      <c r="D6" s="455"/>
      <c r="E6" s="455"/>
      <c r="F6" s="455"/>
      <c r="G6" s="455"/>
      <c r="H6" s="455"/>
      <c r="I6" s="455"/>
      <c r="J6" s="455"/>
      <c r="K6" s="455"/>
      <c r="L6" s="455"/>
      <c r="M6" s="455"/>
      <c r="N6" s="456"/>
      <c r="O6" s="456"/>
      <c r="P6" s="456"/>
      <c r="Q6" s="456"/>
      <c r="R6" s="456"/>
      <c r="S6" s="456"/>
      <c r="T6" s="456"/>
      <c r="U6" s="456"/>
      <c r="V6" s="456"/>
      <c r="W6" s="457"/>
    </row>
    <row r="7" spans="1:23" x14ac:dyDescent="0.2">
      <c r="A7" s="447" t="s">
        <v>374</v>
      </c>
      <c r="B7" s="447"/>
      <c r="C7" s="447"/>
      <c r="D7" s="447"/>
      <c r="E7" s="447"/>
      <c r="F7" s="447"/>
      <c r="G7" s="6">
        <v>1</v>
      </c>
      <c r="H7" s="65">
        <v>1672021210</v>
      </c>
      <c r="I7" s="65">
        <v>5304283</v>
      </c>
      <c r="J7" s="65">
        <v>83601061</v>
      </c>
      <c r="K7" s="65">
        <v>96815284</v>
      </c>
      <c r="L7" s="65">
        <v>86119149</v>
      </c>
      <c r="M7" s="65">
        <v>0</v>
      </c>
      <c r="N7" s="65">
        <v>0</v>
      </c>
      <c r="O7" s="65">
        <v>0</v>
      </c>
      <c r="P7" s="65">
        <v>905282</v>
      </c>
      <c r="Q7" s="65">
        <v>0</v>
      </c>
      <c r="R7" s="65">
        <v>0</v>
      </c>
      <c r="S7" s="65">
        <v>348674430</v>
      </c>
      <c r="T7" s="65">
        <v>235337282</v>
      </c>
      <c r="U7" s="66">
        <f>H7+I7+J7+K7-L7+M7+N7+O7+P7+Q7+R7+S7+T7</f>
        <v>2356539683</v>
      </c>
      <c r="V7" s="65">
        <v>231125940</v>
      </c>
      <c r="W7" s="66">
        <f>U7+V7</f>
        <v>2587665623</v>
      </c>
    </row>
    <row r="8" spans="1:23" x14ac:dyDescent="0.2">
      <c r="A8" s="440" t="s">
        <v>323</v>
      </c>
      <c r="B8" s="440"/>
      <c r="C8" s="440"/>
      <c r="D8" s="440"/>
      <c r="E8" s="440"/>
      <c r="F8" s="44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440" t="s">
        <v>324</v>
      </c>
      <c r="B9" s="440"/>
      <c r="C9" s="440"/>
      <c r="D9" s="440"/>
      <c r="E9" s="440"/>
      <c r="F9" s="440"/>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461" t="s">
        <v>375</v>
      </c>
      <c r="B10" s="461"/>
      <c r="C10" s="461"/>
      <c r="D10" s="461"/>
      <c r="E10" s="461"/>
      <c r="F10" s="461"/>
      <c r="G10" s="7">
        <v>4</v>
      </c>
      <c r="H10" s="66">
        <f>H7+H8+H9</f>
        <v>1672021210</v>
      </c>
      <c r="I10" s="66">
        <f t="shared" ref="I10:W10" si="2">I7+I8+I9</f>
        <v>5304283</v>
      </c>
      <c r="J10" s="66">
        <f t="shared" si="2"/>
        <v>83601061</v>
      </c>
      <c r="K10" s="66">
        <f>K7+K8+K9</f>
        <v>96815284</v>
      </c>
      <c r="L10" s="66">
        <f t="shared" si="2"/>
        <v>86119149</v>
      </c>
      <c r="M10" s="66">
        <f t="shared" si="2"/>
        <v>0</v>
      </c>
      <c r="N10" s="66">
        <f t="shared" si="2"/>
        <v>0</v>
      </c>
      <c r="O10" s="66">
        <f t="shared" si="2"/>
        <v>0</v>
      </c>
      <c r="P10" s="66">
        <f t="shared" si="2"/>
        <v>905282</v>
      </c>
      <c r="Q10" s="66">
        <f t="shared" si="2"/>
        <v>0</v>
      </c>
      <c r="R10" s="66">
        <f t="shared" si="2"/>
        <v>0</v>
      </c>
      <c r="S10" s="66">
        <f t="shared" si="2"/>
        <v>348674430</v>
      </c>
      <c r="T10" s="66">
        <f t="shared" si="2"/>
        <v>235337282</v>
      </c>
      <c r="U10" s="66">
        <f t="shared" si="2"/>
        <v>2356539683</v>
      </c>
      <c r="V10" s="66">
        <f t="shared" si="2"/>
        <v>231125940</v>
      </c>
      <c r="W10" s="66">
        <f t="shared" si="2"/>
        <v>2587665623</v>
      </c>
    </row>
    <row r="11" spans="1:23" x14ac:dyDescent="0.2">
      <c r="A11" s="440" t="s">
        <v>325</v>
      </c>
      <c r="B11" s="440"/>
      <c r="C11" s="440"/>
      <c r="D11" s="440"/>
      <c r="E11" s="440"/>
      <c r="F11" s="440"/>
      <c r="G11" s="6">
        <v>5</v>
      </c>
      <c r="H11" s="67">
        <v>0</v>
      </c>
      <c r="I11" s="67">
        <v>0</v>
      </c>
      <c r="J11" s="67">
        <v>0</v>
      </c>
      <c r="K11" s="67">
        <v>0</v>
      </c>
      <c r="L11" s="67">
        <v>0</v>
      </c>
      <c r="M11" s="67">
        <v>0</v>
      </c>
      <c r="N11" s="67">
        <v>0</v>
      </c>
      <c r="O11" s="67">
        <v>0</v>
      </c>
      <c r="P11" s="67">
        <v>0</v>
      </c>
      <c r="Q11" s="67">
        <v>0</v>
      </c>
      <c r="R11" s="67">
        <v>0</v>
      </c>
      <c r="S11" s="67">
        <v>0</v>
      </c>
      <c r="T11" s="65">
        <v>284535940</v>
      </c>
      <c r="U11" s="66">
        <f>H11+I11+J11+K11-L11+M11+N11+O11+P11+Q11+R11+S11+T11</f>
        <v>284535940</v>
      </c>
      <c r="V11" s="65">
        <v>21315740</v>
      </c>
      <c r="W11" s="66">
        <f t="shared" ref="W11:W28" si="3">U11+V11</f>
        <v>305851680</v>
      </c>
    </row>
    <row r="12" spans="1:23" x14ac:dyDescent="0.2">
      <c r="A12" s="440" t="s">
        <v>326</v>
      </c>
      <c r="B12" s="440"/>
      <c r="C12" s="440"/>
      <c r="D12" s="440"/>
      <c r="E12" s="440"/>
      <c r="F12" s="440"/>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440" t="s">
        <v>327</v>
      </c>
      <c r="B13" s="440"/>
      <c r="C13" s="440"/>
      <c r="D13" s="440"/>
      <c r="E13" s="440"/>
      <c r="F13" s="440"/>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440" t="s">
        <v>328</v>
      </c>
      <c r="B14" s="440"/>
      <c r="C14" s="440"/>
      <c r="D14" s="440"/>
      <c r="E14" s="440"/>
      <c r="F14" s="440"/>
      <c r="G14" s="6">
        <v>8</v>
      </c>
      <c r="H14" s="67">
        <v>0</v>
      </c>
      <c r="I14" s="67">
        <v>0</v>
      </c>
      <c r="J14" s="67">
        <v>0</v>
      </c>
      <c r="K14" s="67">
        <v>0</v>
      </c>
      <c r="L14" s="67">
        <v>0</v>
      </c>
      <c r="M14" s="67">
        <v>0</v>
      </c>
      <c r="N14" s="67">
        <v>0</v>
      </c>
      <c r="O14" s="67">
        <v>0</v>
      </c>
      <c r="P14" s="65">
        <v>-1060800</v>
      </c>
      <c r="Q14" s="67">
        <v>0</v>
      </c>
      <c r="R14" s="67">
        <v>0</v>
      </c>
      <c r="S14" s="65">
        <v>0</v>
      </c>
      <c r="T14" s="65">
        <v>0</v>
      </c>
      <c r="U14" s="66">
        <f t="shared" si="4"/>
        <v>-1060800</v>
      </c>
      <c r="V14" s="65">
        <v>0</v>
      </c>
      <c r="W14" s="66">
        <f t="shared" si="3"/>
        <v>-1060800</v>
      </c>
    </row>
    <row r="15" spans="1:23" x14ac:dyDescent="0.2">
      <c r="A15" s="440" t="s">
        <v>329</v>
      </c>
      <c r="B15" s="440"/>
      <c r="C15" s="440"/>
      <c r="D15" s="440"/>
      <c r="E15" s="440"/>
      <c r="F15" s="440"/>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440" t="s">
        <v>330</v>
      </c>
      <c r="B16" s="440"/>
      <c r="C16" s="440"/>
      <c r="D16" s="440"/>
      <c r="E16" s="440"/>
      <c r="F16" s="44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45" customHeight="1" x14ac:dyDescent="0.2">
      <c r="A17" s="440" t="s">
        <v>331</v>
      </c>
      <c r="B17" s="440"/>
      <c r="C17" s="440"/>
      <c r="D17" s="440"/>
      <c r="E17" s="440"/>
      <c r="F17" s="44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440" t="s">
        <v>332</v>
      </c>
      <c r="B18" s="440"/>
      <c r="C18" s="440"/>
      <c r="D18" s="440"/>
      <c r="E18" s="440"/>
      <c r="F18" s="440"/>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440" t="s">
        <v>333</v>
      </c>
      <c r="B19" s="440"/>
      <c r="C19" s="440"/>
      <c r="D19" s="440"/>
      <c r="E19" s="440"/>
      <c r="F19" s="440"/>
      <c r="G19" s="6">
        <v>13</v>
      </c>
      <c r="H19" s="65">
        <v>0</v>
      </c>
      <c r="I19" s="65">
        <v>-487131</v>
      </c>
      <c r="J19" s="65">
        <v>0</v>
      </c>
      <c r="K19" s="65">
        <v>0</v>
      </c>
      <c r="L19" s="65">
        <v>0</v>
      </c>
      <c r="M19" s="65">
        <v>0</v>
      </c>
      <c r="N19" s="65">
        <v>0</v>
      </c>
      <c r="O19" s="65">
        <v>0</v>
      </c>
      <c r="P19" s="65">
        <v>0</v>
      </c>
      <c r="Q19" s="65">
        <v>0</v>
      </c>
      <c r="R19" s="65">
        <v>0</v>
      </c>
      <c r="S19" s="65">
        <v>487131</v>
      </c>
      <c r="T19" s="65">
        <v>0</v>
      </c>
      <c r="U19" s="66">
        <f t="shared" si="4"/>
        <v>0</v>
      </c>
      <c r="V19" s="65">
        <v>0</v>
      </c>
      <c r="W19" s="66">
        <f t="shared" si="3"/>
        <v>0</v>
      </c>
    </row>
    <row r="20" spans="1:23" x14ac:dyDescent="0.2">
      <c r="A20" s="440" t="s">
        <v>334</v>
      </c>
      <c r="B20" s="440"/>
      <c r="C20" s="440"/>
      <c r="D20" s="440"/>
      <c r="E20" s="440"/>
      <c r="F20" s="440"/>
      <c r="G20" s="6">
        <v>14</v>
      </c>
      <c r="H20" s="67">
        <v>0</v>
      </c>
      <c r="I20" s="67">
        <v>0</v>
      </c>
      <c r="J20" s="67">
        <v>0</v>
      </c>
      <c r="K20" s="67">
        <v>0</v>
      </c>
      <c r="L20" s="67">
        <v>0</v>
      </c>
      <c r="M20" s="67">
        <v>0</v>
      </c>
      <c r="N20" s="65">
        <v>0</v>
      </c>
      <c r="O20" s="65">
        <v>0</v>
      </c>
      <c r="P20" s="65">
        <v>216992</v>
      </c>
      <c r="Q20" s="65">
        <v>0</v>
      </c>
      <c r="R20" s="65">
        <v>0</v>
      </c>
      <c r="S20" s="65">
        <v>0</v>
      </c>
      <c r="T20" s="65">
        <v>0</v>
      </c>
      <c r="U20" s="66">
        <f t="shared" si="4"/>
        <v>216992</v>
      </c>
      <c r="V20" s="65">
        <v>0</v>
      </c>
      <c r="W20" s="66">
        <f t="shared" si="3"/>
        <v>216992</v>
      </c>
    </row>
    <row r="21" spans="1:23" ht="30.75" customHeight="1" x14ac:dyDescent="0.2">
      <c r="A21" s="440" t="s">
        <v>335</v>
      </c>
      <c r="B21" s="440"/>
      <c r="C21" s="440"/>
      <c r="D21" s="440"/>
      <c r="E21" s="440"/>
      <c r="F21" s="440"/>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440" t="s">
        <v>336</v>
      </c>
      <c r="B22" s="440"/>
      <c r="C22" s="440"/>
      <c r="D22" s="440"/>
      <c r="E22" s="440"/>
      <c r="F22" s="44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440" t="s">
        <v>337</v>
      </c>
      <c r="B23" s="440"/>
      <c r="C23" s="440"/>
      <c r="D23" s="440"/>
      <c r="E23" s="440"/>
      <c r="F23" s="44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440" t="s">
        <v>338</v>
      </c>
      <c r="B24" s="440"/>
      <c r="C24" s="440"/>
      <c r="D24" s="440"/>
      <c r="E24" s="440"/>
      <c r="F24" s="440"/>
      <c r="G24" s="6">
        <v>18</v>
      </c>
      <c r="H24" s="65">
        <v>0</v>
      </c>
      <c r="I24" s="65">
        <v>0</v>
      </c>
      <c r="J24" s="65">
        <v>0</v>
      </c>
      <c r="K24" s="65">
        <v>0</v>
      </c>
      <c r="L24" s="65">
        <v>39396090</v>
      </c>
      <c r="M24" s="65">
        <v>0</v>
      </c>
      <c r="N24" s="65">
        <v>0</v>
      </c>
      <c r="O24" s="65">
        <v>0</v>
      </c>
      <c r="P24" s="65">
        <v>0</v>
      </c>
      <c r="Q24" s="65">
        <v>0</v>
      </c>
      <c r="R24" s="65">
        <v>0</v>
      </c>
      <c r="S24" s="65">
        <v>0</v>
      </c>
      <c r="T24" s="65">
        <v>0</v>
      </c>
      <c r="U24" s="66">
        <f t="shared" si="4"/>
        <v>-39396090</v>
      </c>
      <c r="V24" s="65">
        <v>0</v>
      </c>
      <c r="W24" s="66">
        <f t="shared" si="3"/>
        <v>-39396090</v>
      </c>
    </row>
    <row r="25" spans="1:23" x14ac:dyDescent="0.2">
      <c r="A25" s="440" t="s">
        <v>339</v>
      </c>
      <c r="B25" s="440"/>
      <c r="C25" s="440"/>
      <c r="D25" s="440"/>
      <c r="E25" s="440"/>
      <c r="F25" s="440"/>
      <c r="G25" s="6">
        <v>19</v>
      </c>
      <c r="H25" s="65">
        <v>0</v>
      </c>
      <c r="I25" s="65">
        <v>406280</v>
      </c>
      <c r="J25" s="65">
        <v>0</v>
      </c>
      <c r="K25" s="65">
        <v>0</v>
      </c>
      <c r="L25" s="65">
        <v>-1096972</v>
      </c>
      <c r="M25" s="65">
        <v>0</v>
      </c>
      <c r="N25" s="65">
        <v>0</v>
      </c>
      <c r="O25" s="65">
        <v>0</v>
      </c>
      <c r="P25" s="65">
        <v>0</v>
      </c>
      <c r="Q25" s="65">
        <v>0</v>
      </c>
      <c r="R25" s="65">
        <v>0</v>
      </c>
      <c r="S25" s="65">
        <v>-122586614</v>
      </c>
      <c r="T25" s="65">
        <v>0</v>
      </c>
      <c r="U25" s="66">
        <f t="shared" si="4"/>
        <v>-121083362</v>
      </c>
      <c r="V25" s="65">
        <v>0</v>
      </c>
      <c r="W25" s="66">
        <f t="shared" si="3"/>
        <v>-121083362</v>
      </c>
    </row>
    <row r="26" spans="1:23" x14ac:dyDescent="0.2">
      <c r="A26" s="440" t="s">
        <v>340</v>
      </c>
      <c r="B26" s="440"/>
      <c r="C26" s="440"/>
      <c r="D26" s="440"/>
      <c r="E26" s="440"/>
      <c r="F26" s="440"/>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440" t="s">
        <v>341</v>
      </c>
      <c r="B27" s="440"/>
      <c r="C27" s="440"/>
      <c r="D27" s="440"/>
      <c r="E27" s="440"/>
      <c r="F27" s="440"/>
      <c r="G27" s="6">
        <v>21</v>
      </c>
      <c r="H27" s="65">
        <v>0</v>
      </c>
      <c r="I27" s="65">
        <v>0</v>
      </c>
      <c r="J27" s="65">
        <v>0</v>
      </c>
      <c r="K27" s="65">
        <v>40000000</v>
      </c>
      <c r="L27" s="65">
        <v>0</v>
      </c>
      <c r="M27" s="65">
        <v>0</v>
      </c>
      <c r="N27" s="65">
        <v>0</v>
      </c>
      <c r="O27" s="65">
        <v>0</v>
      </c>
      <c r="P27" s="65">
        <v>0</v>
      </c>
      <c r="Q27" s="65">
        <v>0</v>
      </c>
      <c r="R27" s="65">
        <v>0</v>
      </c>
      <c r="S27" s="65">
        <v>203631465</v>
      </c>
      <c r="T27" s="65">
        <v>-235337282</v>
      </c>
      <c r="U27" s="66">
        <f t="shared" si="4"/>
        <v>8294183</v>
      </c>
      <c r="V27" s="65">
        <v>478581533</v>
      </c>
      <c r="W27" s="66">
        <f t="shared" si="3"/>
        <v>486875716</v>
      </c>
    </row>
    <row r="28" spans="1:23" x14ac:dyDescent="0.2">
      <c r="A28" s="440" t="s">
        <v>342</v>
      </c>
      <c r="B28" s="440"/>
      <c r="C28" s="440"/>
      <c r="D28" s="440"/>
      <c r="E28" s="440"/>
      <c r="F28" s="44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448" t="s">
        <v>376</v>
      </c>
      <c r="B29" s="448"/>
      <c r="C29" s="448"/>
      <c r="D29" s="448"/>
      <c r="E29" s="448"/>
      <c r="F29" s="448"/>
      <c r="G29" s="8">
        <v>23</v>
      </c>
      <c r="H29" s="68">
        <f>SUM(H10:H28)</f>
        <v>1672021210</v>
      </c>
      <c r="I29" s="68">
        <f t="shared" ref="I29:W29" si="5">SUM(I10:I28)</f>
        <v>5223432</v>
      </c>
      <c r="J29" s="68">
        <f t="shared" si="5"/>
        <v>83601061</v>
      </c>
      <c r="K29" s="68">
        <f t="shared" si="5"/>
        <v>136815284</v>
      </c>
      <c r="L29" s="68">
        <f t="shared" si="5"/>
        <v>124418267</v>
      </c>
      <c r="M29" s="68">
        <f t="shared" si="5"/>
        <v>0</v>
      </c>
      <c r="N29" s="68">
        <f t="shared" si="5"/>
        <v>0</v>
      </c>
      <c r="O29" s="68">
        <f t="shared" si="5"/>
        <v>0</v>
      </c>
      <c r="P29" s="68">
        <f t="shared" si="5"/>
        <v>61474</v>
      </c>
      <c r="Q29" s="68">
        <f t="shared" si="5"/>
        <v>0</v>
      </c>
      <c r="R29" s="68">
        <f t="shared" si="5"/>
        <v>0</v>
      </c>
      <c r="S29" s="68">
        <f t="shared" si="5"/>
        <v>430206412</v>
      </c>
      <c r="T29" s="68">
        <f t="shared" si="5"/>
        <v>284535940</v>
      </c>
      <c r="U29" s="68">
        <f t="shared" si="5"/>
        <v>2488046546</v>
      </c>
      <c r="V29" s="68">
        <f t="shared" si="5"/>
        <v>731023213</v>
      </c>
      <c r="W29" s="68">
        <f t="shared" si="5"/>
        <v>3219069759</v>
      </c>
    </row>
    <row r="30" spans="1:23" x14ac:dyDescent="0.2">
      <c r="A30" s="442" t="s">
        <v>343</v>
      </c>
      <c r="B30" s="443"/>
      <c r="C30" s="443"/>
      <c r="D30" s="443"/>
      <c r="E30" s="443"/>
      <c r="F30" s="443"/>
      <c r="G30" s="443"/>
      <c r="H30" s="443"/>
      <c r="I30" s="443"/>
      <c r="J30" s="443"/>
      <c r="K30" s="443"/>
      <c r="L30" s="443"/>
      <c r="M30" s="443"/>
      <c r="N30" s="443"/>
      <c r="O30" s="443"/>
      <c r="P30" s="443"/>
      <c r="Q30" s="443"/>
      <c r="R30" s="443"/>
      <c r="S30" s="443"/>
      <c r="T30" s="443"/>
      <c r="U30" s="443"/>
      <c r="V30" s="443"/>
      <c r="W30" s="443"/>
    </row>
    <row r="31" spans="1:23" ht="36.75" customHeight="1" x14ac:dyDescent="0.2">
      <c r="A31" s="444" t="s">
        <v>344</v>
      </c>
      <c r="B31" s="444"/>
      <c r="C31" s="444"/>
      <c r="D31" s="444"/>
      <c r="E31" s="444"/>
      <c r="F31" s="444"/>
      <c r="G31" s="7">
        <v>24</v>
      </c>
      <c r="H31" s="66">
        <f>SUM(H12:H20)</f>
        <v>0</v>
      </c>
      <c r="I31" s="66">
        <f t="shared" ref="I31:W31" si="6">SUM(I12:I20)</f>
        <v>-487131</v>
      </c>
      <c r="J31" s="66">
        <f t="shared" si="6"/>
        <v>0</v>
      </c>
      <c r="K31" s="66">
        <f t="shared" si="6"/>
        <v>0</v>
      </c>
      <c r="L31" s="66">
        <f t="shared" si="6"/>
        <v>0</v>
      </c>
      <c r="M31" s="66">
        <f t="shared" si="6"/>
        <v>0</v>
      </c>
      <c r="N31" s="66">
        <f t="shared" si="6"/>
        <v>0</v>
      </c>
      <c r="O31" s="66">
        <f t="shared" si="6"/>
        <v>0</v>
      </c>
      <c r="P31" s="66">
        <f t="shared" si="6"/>
        <v>-843808</v>
      </c>
      <c r="Q31" s="66">
        <f t="shared" si="6"/>
        <v>0</v>
      </c>
      <c r="R31" s="66">
        <f t="shared" si="6"/>
        <v>0</v>
      </c>
      <c r="S31" s="66">
        <f t="shared" si="6"/>
        <v>487131</v>
      </c>
      <c r="T31" s="66">
        <f t="shared" si="6"/>
        <v>0</v>
      </c>
      <c r="U31" s="66">
        <f t="shared" si="6"/>
        <v>-843808</v>
      </c>
      <c r="V31" s="66">
        <f t="shared" si="6"/>
        <v>0</v>
      </c>
      <c r="W31" s="66">
        <f t="shared" si="6"/>
        <v>-843808</v>
      </c>
    </row>
    <row r="32" spans="1:23" ht="31.5" customHeight="1" x14ac:dyDescent="0.2">
      <c r="A32" s="444" t="s">
        <v>345</v>
      </c>
      <c r="B32" s="444"/>
      <c r="C32" s="444"/>
      <c r="D32" s="444"/>
      <c r="E32" s="444"/>
      <c r="F32" s="444"/>
      <c r="G32" s="7">
        <v>25</v>
      </c>
      <c r="H32" s="66">
        <f>H11+H31</f>
        <v>0</v>
      </c>
      <c r="I32" s="66">
        <f t="shared" ref="I32:W32" si="7">I11+I31</f>
        <v>-487131</v>
      </c>
      <c r="J32" s="66">
        <f t="shared" si="7"/>
        <v>0</v>
      </c>
      <c r="K32" s="66">
        <f t="shared" si="7"/>
        <v>0</v>
      </c>
      <c r="L32" s="66">
        <f t="shared" si="7"/>
        <v>0</v>
      </c>
      <c r="M32" s="66">
        <f t="shared" si="7"/>
        <v>0</v>
      </c>
      <c r="N32" s="66">
        <f t="shared" si="7"/>
        <v>0</v>
      </c>
      <c r="O32" s="66">
        <f t="shared" si="7"/>
        <v>0</v>
      </c>
      <c r="P32" s="66">
        <f t="shared" si="7"/>
        <v>-843808</v>
      </c>
      <c r="Q32" s="66">
        <f t="shared" si="7"/>
        <v>0</v>
      </c>
      <c r="R32" s="66">
        <f t="shared" si="7"/>
        <v>0</v>
      </c>
      <c r="S32" s="66">
        <f t="shared" si="7"/>
        <v>487131</v>
      </c>
      <c r="T32" s="66">
        <f t="shared" si="7"/>
        <v>284535940</v>
      </c>
      <c r="U32" s="66">
        <f t="shared" si="7"/>
        <v>283692132</v>
      </c>
      <c r="V32" s="66">
        <f t="shared" si="7"/>
        <v>21315740</v>
      </c>
      <c r="W32" s="66">
        <f t="shared" si="7"/>
        <v>305007872</v>
      </c>
    </row>
    <row r="33" spans="1:23" ht="30.75" customHeight="1" x14ac:dyDescent="0.2">
      <c r="A33" s="445" t="s">
        <v>346</v>
      </c>
      <c r="B33" s="445"/>
      <c r="C33" s="445"/>
      <c r="D33" s="445"/>
      <c r="E33" s="445"/>
      <c r="F33" s="445"/>
      <c r="G33" s="8">
        <v>26</v>
      </c>
      <c r="H33" s="68">
        <f>SUM(H21:H28)</f>
        <v>0</v>
      </c>
      <c r="I33" s="68">
        <f t="shared" ref="I33:W33" si="8">SUM(I21:I28)</f>
        <v>406280</v>
      </c>
      <c r="J33" s="68">
        <f t="shared" si="8"/>
        <v>0</v>
      </c>
      <c r="K33" s="68">
        <f t="shared" si="8"/>
        <v>40000000</v>
      </c>
      <c r="L33" s="68">
        <f t="shared" si="8"/>
        <v>38299118</v>
      </c>
      <c r="M33" s="68">
        <f t="shared" si="8"/>
        <v>0</v>
      </c>
      <c r="N33" s="68">
        <f t="shared" si="8"/>
        <v>0</v>
      </c>
      <c r="O33" s="68">
        <f t="shared" si="8"/>
        <v>0</v>
      </c>
      <c r="P33" s="68">
        <f t="shared" si="8"/>
        <v>0</v>
      </c>
      <c r="Q33" s="68">
        <f t="shared" si="8"/>
        <v>0</v>
      </c>
      <c r="R33" s="68">
        <f t="shared" si="8"/>
        <v>0</v>
      </c>
      <c r="S33" s="68">
        <f t="shared" si="8"/>
        <v>81044851</v>
      </c>
      <c r="T33" s="68">
        <f t="shared" si="8"/>
        <v>-235337282</v>
      </c>
      <c r="U33" s="68">
        <f t="shared" si="8"/>
        <v>-152185269</v>
      </c>
      <c r="V33" s="68">
        <f t="shared" si="8"/>
        <v>478581533</v>
      </c>
      <c r="W33" s="68">
        <f t="shared" si="8"/>
        <v>326396264</v>
      </c>
    </row>
    <row r="34" spans="1:23" x14ac:dyDescent="0.2">
      <c r="A34" s="442" t="s">
        <v>347</v>
      </c>
      <c r="B34" s="446"/>
      <c r="C34" s="446"/>
      <c r="D34" s="446"/>
      <c r="E34" s="446"/>
      <c r="F34" s="446"/>
      <c r="G34" s="446"/>
      <c r="H34" s="446"/>
      <c r="I34" s="446"/>
      <c r="J34" s="446"/>
      <c r="K34" s="446"/>
      <c r="L34" s="446"/>
      <c r="M34" s="446"/>
      <c r="N34" s="446"/>
      <c r="O34" s="446"/>
      <c r="P34" s="446"/>
      <c r="Q34" s="446"/>
      <c r="R34" s="446"/>
      <c r="S34" s="446"/>
      <c r="T34" s="446"/>
      <c r="U34" s="446"/>
      <c r="V34" s="446"/>
      <c r="W34" s="446"/>
    </row>
    <row r="35" spans="1:23" x14ac:dyDescent="0.2">
      <c r="A35" s="447" t="s">
        <v>377</v>
      </c>
      <c r="B35" s="447"/>
      <c r="C35" s="447"/>
      <c r="D35" s="447"/>
      <c r="E35" s="447"/>
      <c r="F35" s="447"/>
      <c r="G35" s="6">
        <v>27</v>
      </c>
      <c r="H35" s="65">
        <v>1672021210</v>
      </c>
      <c r="I35" s="65">
        <v>5223432</v>
      </c>
      <c r="J35" s="65">
        <v>83601061</v>
      </c>
      <c r="K35" s="65">
        <v>136815284</v>
      </c>
      <c r="L35" s="65">
        <v>124418267</v>
      </c>
      <c r="M35" s="65">
        <f t="shared" ref="M35:R35" si="9">+M29</f>
        <v>0</v>
      </c>
      <c r="N35" s="65">
        <f>+N29</f>
        <v>0</v>
      </c>
      <c r="O35" s="65">
        <f t="shared" si="9"/>
        <v>0</v>
      </c>
      <c r="P35" s="65">
        <v>61474</v>
      </c>
      <c r="Q35" s="65">
        <f t="shared" si="9"/>
        <v>0</v>
      </c>
      <c r="R35" s="65">
        <f t="shared" si="9"/>
        <v>0</v>
      </c>
      <c r="S35" s="65">
        <v>430206412</v>
      </c>
      <c r="T35" s="65">
        <v>284535940</v>
      </c>
      <c r="U35" s="69">
        <f t="shared" ref="U35:U37" si="10">H35+I35+J35+K35-L35+M35+N35+O35+P35+Q35+R35+S35+T35</f>
        <v>2488046546</v>
      </c>
      <c r="V35" s="65">
        <v>731023213</v>
      </c>
      <c r="W35" s="69">
        <f t="shared" ref="W35:W37" si="11">U35+V35</f>
        <v>3219069759</v>
      </c>
    </row>
    <row r="36" spans="1:23" x14ac:dyDescent="0.2">
      <c r="A36" s="440" t="s">
        <v>323</v>
      </c>
      <c r="B36" s="440"/>
      <c r="C36" s="440"/>
      <c r="D36" s="440"/>
      <c r="E36" s="440"/>
      <c r="F36" s="440"/>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440" t="s">
        <v>324</v>
      </c>
      <c r="B37" s="440"/>
      <c r="C37" s="440"/>
      <c r="D37" s="440"/>
      <c r="E37" s="440"/>
      <c r="F37" s="440"/>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447" t="s">
        <v>378</v>
      </c>
      <c r="B38" s="447"/>
      <c r="C38" s="447"/>
      <c r="D38" s="447"/>
      <c r="E38" s="447"/>
      <c r="F38" s="447"/>
      <c r="G38" s="6">
        <v>30</v>
      </c>
      <c r="H38" s="69">
        <f>H35+H36+H37</f>
        <v>1672021210</v>
      </c>
      <c r="I38" s="69">
        <f t="shared" ref="I38:W38" si="12">I35+I36+I37</f>
        <v>5223432</v>
      </c>
      <c r="J38" s="69">
        <f t="shared" si="12"/>
        <v>83601061</v>
      </c>
      <c r="K38" s="69">
        <f t="shared" si="12"/>
        <v>136815284</v>
      </c>
      <c r="L38" s="69">
        <f t="shared" si="12"/>
        <v>124418267</v>
      </c>
      <c r="M38" s="69">
        <f t="shared" si="12"/>
        <v>0</v>
      </c>
      <c r="N38" s="69">
        <f t="shared" si="12"/>
        <v>0</v>
      </c>
      <c r="O38" s="69">
        <f t="shared" si="12"/>
        <v>0</v>
      </c>
      <c r="P38" s="69">
        <f t="shared" si="12"/>
        <v>61474</v>
      </c>
      <c r="Q38" s="69">
        <f t="shared" si="12"/>
        <v>0</v>
      </c>
      <c r="R38" s="69">
        <f t="shared" si="12"/>
        <v>0</v>
      </c>
      <c r="S38" s="69">
        <f t="shared" si="12"/>
        <v>430206412</v>
      </c>
      <c r="T38" s="69">
        <f t="shared" si="12"/>
        <v>284535940</v>
      </c>
      <c r="U38" s="69">
        <f t="shared" si="12"/>
        <v>2488046546</v>
      </c>
      <c r="V38" s="69">
        <f t="shared" si="12"/>
        <v>731023213</v>
      </c>
      <c r="W38" s="69">
        <f t="shared" si="12"/>
        <v>3219069759</v>
      </c>
    </row>
    <row r="39" spans="1:23" x14ac:dyDescent="0.2">
      <c r="A39" s="440" t="s">
        <v>325</v>
      </c>
      <c r="B39" s="440"/>
      <c r="C39" s="440"/>
      <c r="D39" s="440"/>
      <c r="E39" s="440"/>
      <c r="F39" s="440"/>
      <c r="G39" s="6">
        <v>31</v>
      </c>
      <c r="H39" s="67">
        <v>0</v>
      </c>
      <c r="I39" s="67">
        <v>0</v>
      </c>
      <c r="J39" s="67">
        <v>0</v>
      </c>
      <c r="K39" s="67">
        <v>0</v>
      </c>
      <c r="L39" s="67">
        <v>0</v>
      </c>
      <c r="M39" s="67">
        <v>0</v>
      </c>
      <c r="N39" s="67">
        <v>0</v>
      </c>
      <c r="O39" s="67">
        <v>0</v>
      </c>
      <c r="P39" s="67">
        <v>0</v>
      </c>
      <c r="Q39" s="67">
        <v>0</v>
      </c>
      <c r="R39" s="67">
        <v>0</v>
      </c>
      <c r="S39" s="67">
        <v>0</v>
      </c>
      <c r="T39" s="65">
        <v>-194390179</v>
      </c>
      <c r="U39" s="69">
        <f t="shared" ref="U39:U56" si="13">H39+I39+J39+K39-L39+M39+N39+O39+P39+Q39+R39+S39+T39</f>
        <v>-194390179</v>
      </c>
      <c r="V39" s="65">
        <v>-17611611</v>
      </c>
      <c r="W39" s="69">
        <f t="shared" ref="W39:W56" si="14">U39+V39</f>
        <v>-212001790</v>
      </c>
    </row>
    <row r="40" spans="1:23" x14ac:dyDescent="0.2">
      <c r="A40" s="440" t="s">
        <v>326</v>
      </c>
      <c r="B40" s="440"/>
      <c r="C40" s="440"/>
      <c r="D40" s="440"/>
      <c r="E40" s="440"/>
      <c r="F40" s="440"/>
      <c r="G40" s="6">
        <v>32</v>
      </c>
      <c r="H40" s="67">
        <v>0</v>
      </c>
      <c r="I40" s="67">
        <v>0</v>
      </c>
      <c r="J40" s="67">
        <v>0</v>
      </c>
      <c r="K40" s="67">
        <v>0</v>
      </c>
      <c r="L40" s="67">
        <v>0</v>
      </c>
      <c r="M40" s="67">
        <v>0</v>
      </c>
      <c r="N40" s="65">
        <v>312113</v>
      </c>
      <c r="O40" s="67">
        <v>0</v>
      </c>
      <c r="P40" s="67">
        <v>0</v>
      </c>
      <c r="Q40" s="67">
        <v>0</v>
      </c>
      <c r="R40" s="67">
        <v>0</v>
      </c>
      <c r="S40" s="67">
        <v>0</v>
      </c>
      <c r="T40" s="67">
        <v>0</v>
      </c>
      <c r="U40" s="69">
        <f t="shared" si="13"/>
        <v>312113</v>
      </c>
      <c r="V40" s="65">
        <v>0</v>
      </c>
      <c r="W40" s="69">
        <f t="shared" si="14"/>
        <v>312113</v>
      </c>
    </row>
    <row r="41" spans="1:23" ht="27.2" customHeight="1" x14ac:dyDescent="0.2">
      <c r="A41" s="440" t="s">
        <v>348</v>
      </c>
      <c r="B41" s="440"/>
      <c r="C41" s="440"/>
      <c r="D41" s="440"/>
      <c r="E41" s="440"/>
      <c r="F41" s="440"/>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440" t="s">
        <v>328</v>
      </c>
      <c r="B42" s="440"/>
      <c r="C42" s="440"/>
      <c r="D42" s="440"/>
      <c r="E42" s="440"/>
      <c r="F42" s="440"/>
      <c r="G42" s="6">
        <v>34</v>
      </c>
      <c r="H42" s="67">
        <v>0</v>
      </c>
      <c r="I42" s="67">
        <v>0</v>
      </c>
      <c r="J42" s="67">
        <v>0</v>
      </c>
      <c r="K42" s="67">
        <v>0</v>
      </c>
      <c r="L42" s="67">
        <v>0</v>
      </c>
      <c r="M42" s="67">
        <v>0</v>
      </c>
      <c r="N42" s="67">
        <v>0</v>
      </c>
      <c r="O42" s="67">
        <v>0</v>
      </c>
      <c r="P42" s="65">
        <v>-55618</v>
      </c>
      <c r="Q42" s="67">
        <v>0</v>
      </c>
      <c r="R42" s="67">
        <v>0</v>
      </c>
      <c r="S42" s="65">
        <v>0</v>
      </c>
      <c r="T42" s="65">
        <v>0</v>
      </c>
      <c r="U42" s="69">
        <f t="shared" si="13"/>
        <v>-55618</v>
      </c>
      <c r="V42" s="65">
        <v>0</v>
      </c>
      <c r="W42" s="69">
        <f t="shared" si="14"/>
        <v>-55618</v>
      </c>
    </row>
    <row r="43" spans="1:23" ht="21" customHeight="1" x14ac:dyDescent="0.2">
      <c r="A43" s="440" t="s">
        <v>329</v>
      </c>
      <c r="B43" s="440"/>
      <c r="C43" s="440"/>
      <c r="D43" s="440"/>
      <c r="E43" s="440"/>
      <c r="F43" s="440"/>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440" t="s">
        <v>330</v>
      </c>
      <c r="B44" s="440"/>
      <c r="C44" s="440"/>
      <c r="D44" s="440"/>
      <c r="E44" s="440"/>
      <c r="F44" s="440"/>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440" t="s">
        <v>349</v>
      </c>
      <c r="B45" s="440"/>
      <c r="C45" s="440"/>
      <c r="D45" s="440"/>
      <c r="E45" s="440"/>
      <c r="F45" s="440"/>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440" t="s">
        <v>332</v>
      </c>
      <c r="B46" s="440"/>
      <c r="C46" s="440"/>
      <c r="D46" s="440"/>
      <c r="E46" s="440"/>
      <c r="F46" s="440"/>
      <c r="G46" s="6">
        <v>38</v>
      </c>
      <c r="H46" s="67">
        <v>0</v>
      </c>
      <c r="I46" s="67">
        <v>0</v>
      </c>
      <c r="J46" s="67">
        <v>0</v>
      </c>
      <c r="K46" s="67">
        <v>0</v>
      </c>
      <c r="L46" s="67">
        <v>0</v>
      </c>
      <c r="M46" s="67">
        <v>0</v>
      </c>
      <c r="N46" s="65">
        <v>0</v>
      </c>
      <c r="O46" s="65">
        <v>0</v>
      </c>
      <c r="P46" s="65">
        <v>0</v>
      </c>
      <c r="Q46" s="65">
        <v>0</v>
      </c>
      <c r="R46" s="65">
        <v>0</v>
      </c>
      <c r="S46" s="65">
        <v>0</v>
      </c>
      <c r="T46" s="65">
        <v>0</v>
      </c>
      <c r="U46" s="69">
        <f t="shared" si="13"/>
        <v>0</v>
      </c>
      <c r="V46" s="65">
        <v>0</v>
      </c>
      <c r="W46" s="69">
        <f t="shared" si="14"/>
        <v>0</v>
      </c>
    </row>
    <row r="47" spans="1:23" x14ac:dyDescent="0.2">
      <c r="A47" s="440" t="s">
        <v>333</v>
      </c>
      <c r="B47" s="440"/>
      <c r="C47" s="440"/>
      <c r="D47" s="440"/>
      <c r="E47" s="440"/>
      <c r="F47" s="440"/>
      <c r="G47" s="6">
        <v>39</v>
      </c>
      <c r="H47" s="65">
        <v>0</v>
      </c>
      <c r="I47" s="65">
        <v>0</v>
      </c>
      <c r="J47" s="65">
        <v>0</v>
      </c>
      <c r="K47" s="65">
        <v>0</v>
      </c>
      <c r="L47" s="65">
        <v>0</v>
      </c>
      <c r="M47" s="65">
        <v>0</v>
      </c>
      <c r="N47" s="65">
        <v>0</v>
      </c>
      <c r="O47" s="65">
        <v>0</v>
      </c>
      <c r="P47" s="65">
        <v>0</v>
      </c>
      <c r="Q47" s="65">
        <v>0</v>
      </c>
      <c r="R47" s="65">
        <v>0</v>
      </c>
      <c r="S47" s="65">
        <v>0</v>
      </c>
      <c r="T47" s="65">
        <v>0</v>
      </c>
      <c r="U47" s="69">
        <f t="shared" si="13"/>
        <v>0</v>
      </c>
      <c r="V47" s="65">
        <v>0</v>
      </c>
      <c r="W47" s="69">
        <f t="shared" si="14"/>
        <v>0</v>
      </c>
    </row>
    <row r="48" spans="1:23" x14ac:dyDescent="0.2">
      <c r="A48" s="440" t="s">
        <v>334</v>
      </c>
      <c r="B48" s="440"/>
      <c r="C48" s="440"/>
      <c r="D48" s="440"/>
      <c r="E48" s="440"/>
      <c r="F48" s="440"/>
      <c r="G48" s="6">
        <v>40</v>
      </c>
      <c r="H48" s="67">
        <v>0</v>
      </c>
      <c r="I48" s="67">
        <v>0</v>
      </c>
      <c r="J48" s="67">
        <v>0</v>
      </c>
      <c r="K48" s="67">
        <v>0</v>
      </c>
      <c r="L48" s="67">
        <v>0</v>
      </c>
      <c r="M48" s="67">
        <v>0</v>
      </c>
      <c r="N48" s="65">
        <v>0</v>
      </c>
      <c r="O48" s="65">
        <v>0</v>
      </c>
      <c r="P48" s="65">
        <v>10011</v>
      </c>
      <c r="Q48" s="65">
        <v>0</v>
      </c>
      <c r="R48" s="65">
        <v>0</v>
      </c>
      <c r="S48" s="65">
        <v>0</v>
      </c>
      <c r="T48" s="65">
        <v>0</v>
      </c>
      <c r="U48" s="69">
        <f t="shared" si="13"/>
        <v>10011</v>
      </c>
      <c r="V48" s="65">
        <v>0</v>
      </c>
      <c r="W48" s="69">
        <f t="shared" si="14"/>
        <v>10011</v>
      </c>
    </row>
    <row r="49" spans="1:23" ht="24" customHeight="1" x14ac:dyDescent="0.2">
      <c r="A49" s="440" t="s">
        <v>350</v>
      </c>
      <c r="B49" s="440"/>
      <c r="C49" s="440"/>
      <c r="D49" s="440"/>
      <c r="E49" s="440"/>
      <c r="F49" s="440"/>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4"/>
        <v>0</v>
      </c>
    </row>
    <row r="50" spans="1:23" ht="26.25" customHeight="1" x14ac:dyDescent="0.2">
      <c r="A50" s="440" t="s">
        <v>336</v>
      </c>
      <c r="B50" s="440"/>
      <c r="C50" s="440"/>
      <c r="D50" s="440"/>
      <c r="E50" s="440"/>
      <c r="F50" s="440"/>
      <c r="G50" s="6">
        <v>42</v>
      </c>
      <c r="H50" s="65">
        <v>0</v>
      </c>
      <c r="I50" s="65">
        <v>0</v>
      </c>
      <c r="J50" s="65">
        <v>0</v>
      </c>
      <c r="K50" s="65">
        <v>0</v>
      </c>
      <c r="L50" s="65">
        <v>0</v>
      </c>
      <c r="M50" s="65">
        <v>0</v>
      </c>
      <c r="N50" s="65">
        <v>0</v>
      </c>
      <c r="O50" s="65">
        <v>0</v>
      </c>
      <c r="P50" s="65">
        <v>0</v>
      </c>
      <c r="Q50" s="65">
        <v>0</v>
      </c>
      <c r="R50" s="65">
        <v>0</v>
      </c>
      <c r="S50" s="65">
        <v>0</v>
      </c>
      <c r="T50" s="65">
        <v>0</v>
      </c>
      <c r="U50" s="69">
        <f t="shared" si="13"/>
        <v>0</v>
      </c>
      <c r="V50" s="65">
        <v>0</v>
      </c>
      <c r="W50" s="69">
        <f t="shared" si="14"/>
        <v>0</v>
      </c>
    </row>
    <row r="51" spans="1:23" ht="22.5" customHeight="1" x14ac:dyDescent="0.2">
      <c r="A51" s="440" t="s">
        <v>351</v>
      </c>
      <c r="B51" s="440"/>
      <c r="C51" s="440"/>
      <c r="D51" s="440"/>
      <c r="E51" s="440"/>
      <c r="F51" s="440"/>
      <c r="G51" s="6">
        <v>43</v>
      </c>
      <c r="H51" s="65">
        <v>0</v>
      </c>
      <c r="I51" s="65">
        <v>0</v>
      </c>
      <c r="J51" s="65">
        <v>0</v>
      </c>
      <c r="K51" s="65">
        <v>0</v>
      </c>
      <c r="L51" s="65">
        <v>0</v>
      </c>
      <c r="M51" s="65">
        <v>0</v>
      </c>
      <c r="N51" s="65">
        <v>0</v>
      </c>
      <c r="O51" s="65">
        <v>0</v>
      </c>
      <c r="P51" s="65">
        <v>0</v>
      </c>
      <c r="Q51" s="65">
        <v>0</v>
      </c>
      <c r="R51" s="65">
        <v>0</v>
      </c>
      <c r="S51" s="65">
        <v>0</v>
      </c>
      <c r="T51" s="65">
        <v>0</v>
      </c>
      <c r="U51" s="69">
        <f t="shared" si="13"/>
        <v>0</v>
      </c>
      <c r="V51" s="65">
        <v>0</v>
      </c>
      <c r="W51" s="69">
        <f t="shared" si="14"/>
        <v>0</v>
      </c>
    </row>
    <row r="52" spans="1:23" x14ac:dyDescent="0.2">
      <c r="A52" s="440" t="s">
        <v>338</v>
      </c>
      <c r="B52" s="440"/>
      <c r="C52" s="440"/>
      <c r="D52" s="440"/>
      <c r="E52" s="440"/>
      <c r="F52" s="440"/>
      <c r="G52" s="6">
        <v>44</v>
      </c>
      <c r="H52" s="65">
        <v>0</v>
      </c>
      <c r="I52" s="65">
        <v>0</v>
      </c>
      <c r="J52" s="65">
        <v>0</v>
      </c>
      <c r="K52" s="65">
        <v>0</v>
      </c>
      <c r="L52" s="65">
        <v>0</v>
      </c>
      <c r="M52" s="65">
        <v>0</v>
      </c>
      <c r="N52" s="65">
        <v>0</v>
      </c>
      <c r="O52" s="65">
        <v>0</v>
      </c>
      <c r="P52" s="65">
        <v>0</v>
      </c>
      <c r="Q52" s="65">
        <v>0</v>
      </c>
      <c r="R52" s="65">
        <v>0</v>
      </c>
      <c r="S52" s="65">
        <v>0</v>
      </c>
      <c r="T52" s="65">
        <v>0</v>
      </c>
      <c r="U52" s="69">
        <f t="shared" si="13"/>
        <v>0</v>
      </c>
      <c r="V52" s="65">
        <v>0</v>
      </c>
      <c r="W52" s="69">
        <f t="shared" si="14"/>
        <v>0</v>
      </c>
    </row>
    <row r="53" spans="1:23" x14ac:dyDescent="0.2">
      <c r="A53" s="440" t="s">
        <v>339</v>
      </c>
      <c r="B53" s="440"/>
      <c r="C53" s="440"/>
      <c r="D53" s="440"/>
      <c r="E53" s="440"/>
      <c r="F53" s="440"/>
      <c r="G53" s="6">
        <v>45</v>
      </c>
      <c r="H53" s="65">
        <v>0</v>
      </c>
      <c r="I53" s="65">
        <v>0</v>
      </c>
      <c r="J53" s="65">
        <v>0</v>
      </c>
      <c r="K53" s="65">
        <v>0</v>
      </c>
      <c r="L53" s="65">
        <v>0</v>
      </c>
      <c r="M53" s="65">
        <v>0</v>
      </c>
      <c r="N53" s="65">
        <v>0</v>
      </c>
      <c r="O53" s="65">
        <v>0</v>
      </c>
      <c r="P53" s="65">
        <v>0</v>
      </c>
      <c r="Q53" s="65">
        <v>0</v>
      </c>
      <c r="R53" s="65">
        <v>0</v>
      </c>
      <c r="S53" s="65">
        <v>0</v>
      </c>
      <c r="T53" s="65">
        <v>0</v>
      </c>
      <c r="U53" s="69">
        <f t="shared" si="13"/>
        <v>0</v>
      </c>
      <c r="V53" s="65">
        <v>0</v>
      </c>
      <c r="W53" s="69">
        <f t="shared" si="14"/>
        <v>0</v>
      </c>
    </row>
    <row r="54" spans="1:23" x14ac:dyDescent="0.2">
      <c r="A54" s="440" t="s">
        <v>340</v>
      </c>
      <c r="B54" s="440"/>
      <c r="C54" s="440"/>
      <c r="D54" s="440"/>
      <c r="E54" s="440"/>
      <c r="F54" s="440"/>
      <c r="G54" s="6">
        <v>46</v>
      </c>
      <c r="H54" s="65">
        <v>0</v>
      </c>
      <c r="I54" s="65">
        <v>0</v>
      </c>
      <c r="J54" s="65">
        <v>0</v>
      </c>
      <c r="K54" s="65">
        <v>0</v>
      </c>
      <c r="L54" s="65">
        <v>0</v>
      </c>
      <c r="M54" s="65">
        <v>0</v>
      </c>
      <c r="N54" s="65">
        <v>2249472</v>
      </c>
      <c r="O54" s="65">
        <v>0</v>
      </c>
      <c r="P54" s="65">
        <v>0</v>
      </c>
      <c r="Q54" s="65">
        <v>0</v>
      </c>
      <c r="R54" s="65">
        <v>0</v>
      </c>
      <c r="S54" s="65">
        <v>1140526</v>
      </c>
      <c r="T54" s="65">
        <v>0</v>
      </c>
      <c r="U54" s="69">
        <f t="shared" si="13"/>
        <v>3389998</v>
      </c>
      <c r="V54" s="65">
        <v>0</v>
      </c>
      <c r="W54" s="69">
        <f t="shared" si="14"/>
        <v>3389998</v>
      </c>
    </row>
    <row r="55" spans="1:23" x14ac:dyDescent="0.2">
      <c r="A55" s="440" t="s">
        <v>341</v>
      </c>
      <c r="B55" s="440"/>
      <c r="C55" s="440"/>
      <c r="D55" s="440"/>
      <c r="E55" s="440"/>
      <c r="F55" s="440"/>
      <c r="G55" s="6">
        <v>47</v>
      </c>
      <c r="H55" s="65">
        <v>0</v>
      </c>
      <c r="I55" s="65">
        <v>0</v>
      </c>
      <c r="J55" s="65">
        <v>0</v>
      </c>
      <c r="K55" s="65">
        <v>0</v>
      </c>
      <c r="L55" s="65">
        <v>0</v>
      </c>
      <c r="M55" s="65">
        <v>0</v>
      </c>
      <c r="N55" s="65">
        <v>0</v>
      </c>
      <c r="O55" s="65">
        <v>0</v>
      </c>
      <c r="P55" s="65">
        <v>0</v>
      </c>
      <c r="Q55" s="65">
        <v>0</v>
      </c>
      <c r="R55" s="65">
        <v>0</v>
      </c>
      <c r="S55" s="65">
        <v>284535940</v>
      </c>
      <c r="T55" s="65">
        <v>-284535940</v>
      </c>
      <c r="U55" s="69">
        <f t="shared" si="13"/>
        <v>0</v>
      </c>
      <c r="V55" s="65">
        <v>0</v>
      </c>
      <c r="W55" s="69">
        <f t="shared" si="14"/>
        <v>0</v>
      </c>
    </row>
    <row r="56" spans="1:23" x14ac:dyDescent="0.2">
      <c r="A56" s="440" t="s">
        <v>342</v>
      </c>
      <c r="B56" s="440"/>
      <c r="C56" s="440"/>
      <c r="D56" s="440"/>
      <c r="E56" s="440"/>
      <c r="F56" s="440"/>
      <c r="G56" s="6">
        <v>48</v>
      </c>
      <c r="H56" s="65">
        <v>0</v>
      </c>
      <c r="I56" s="65">
        <v>0</v>
      </c>
      <c r="J56" s="65">
        <v>0</v>
      </c>
      <c r="K56" s="65">
        <v>0</v>
      </c>
      <c r="L56" s="65">
        <v>0</v>
      </c>
      <c r="M56" s="65">
        <v>0</v>
      </c>
      <c r="N56" s="65">
        <v>0</v>
      </c>
      <c r="O56" s="65">
        <v>0</v>
      </c>
      <c r="P56" s="65">
        <v>0</v>
      </c>
      <c r="Q56" s="65">
        <v>0</v>
      </c>
      <c r="R56" s="65">
        <v>0</v>
      </c>
      <c r="S56" s="65">
        <v>0</v>
      </c>
      <c r="T56" s="65">
        <v>0</v>
      </c>
      <c r="U56" s="69">
        <f t="shared" si="13"/>
        <v>0</v>
      </c>
      <c r="V56" s="65">
        <v>0</v>
      </c>
      <c r="W56" s="69">
        <f t="shared" si="14"/>
        <v>0</v>
      </c>
    </row>
    <row r="57" spans="1:23" ht="25.5" customHeight="1" x14ac:dyDescent="0.2">
      <c r="A57" s="441" t="s">
        <v>379</v>
      </c>
      <c r="B57" s="441"/>
      <c r="C57" s="441"/>
      <c r="D57" s="441"/>
      <c r="E57" s="441"/>
      <c r="F57" s="441"/>
      <c r="G57" s="9">
        <v>49</v>
      </c>
      <c r="H57" s="70">
        <f>SUM(H38:H56)</f>
        <v>1672021210</v>
      </c>
      <c r="I57" s="70">
        <f t="shared" ref="I57:W57" si="15">SUM(I38:I56)</f>
        <v>5223432</v>
      </c>
      <c r="J57" s="70">
        <f t="shared" si="15"/>
        <v>83601061</v>
      </c>
      <c r="K57" s="70">
        <f t="shared" si="15"/>
        <v>136815284</v>
      </c>
      <c r="L57" s="70">
        <f t="shared" si="15"/>
        <v>124418267</v>
      </c>
      <c r="M57" s="70">
        <f t="shared" si="15"/>
        <v>0</v>
      </c>
      <c r="N57" s="70">
        <f t="shared" si="15"/>
        <v>2561585</v>
      </c>
      <c r="O57" s="70">
        <f t="shared" si="15"/>
        <v>0</v>
      </c>
      <c r="P57" s="70">
        <f t="shared" si="15"/>
        <v>15867</v>
      </c>
      <c r="Q57" s="70">
        <f t="shared" si="15"/>
        <v>0</v>
      </c>
      <c r="R57" s="70">
        <f t="shared" si="15"/>
        <v>0</v>
      </c>
      <c r="S57" s="70">
        <f t="shared" si="15"/>
        <v>715882878</v>
      </c>
      <c r="T57" s="70">
        <f t="shared" si="15"/>
        <v>-194390179</v>
      </c>
      <c r="U57" s="70">
        <f t="shared" si="15"/>
        <v>2297312871</v>
      </c>
      <c r="V57" s="70">
        <f t="shared" si="15"/>
        <v>713411602</v>
      </c>
      <c r="W57" s="70">
        <f t="shared" si="15"/>
        <v>3010724473</v>
      </c>
    </row>
    <row r="58" spans="1:23" x14ac:dyDescent="0.2">
      <c r="A58" s="442" t="s">
        <v>343</v>
      </c>
      <c r="B58" s="443"/>
      <c r="C58" s="443"/>
      <c r="D58" s="443"/>
      <c r="E58" s="443"/>
      <c r="F58" s="443"/>
      <c r="G58" s="443"/>
      <c r="H58" s="443"/>
      <c r="I58" s="443"/>
      <c r="J58" s="443"/>
      <c r="K58" s="443"/>
      <c r="L58" s="443"/>
      <c r="M58" s="443"/>
      <c r="N58" s="443"/>
      <c r="O58" s="443"/>
      <c r="P58" s="443"/>
      <c r="Q58" s="443"/>
      <c r="R58" s="443"/>
      <c r="S58" s="443"/>
      <c r="T58" s="443"/>
      <c r="U58" s="443"/>
      <c r="V58" s="443"/>
      <c r="W58" s="443"/>
    </row>
    <row r="59" spans="1:23" ht="31.5" customHeight="1" x14ac:dyDescent="0.2">
      <c r="A59" s="438" t="s">
        <v>352</v>
      </c>
      <c r="B59" s="438"/>
      <c r="C59" s="438"/>
      <c r="D59" s="438"/>
      <c r="E59" s="438"/>
      <c r="F59" s="438"/>
      <c r="G59" s="6">
        <v>50</v>
      </c>
      <c r="H59" s="69">
        <f>SUM(H40:H48)</f>
        <v>0</v>
      </c>
      <c r="I59" s="69">
        <f t="shared" ref="I59:W59" si="16">SUM(I40:I48)</f>
        <v>0</v>
      </c>
      <c r="J59" s="69">
        <f t="shared" si="16"/>
        <v>0</v>
      </c>
      <c r="K59" s="69">
        <f t="shared" si="16"/>
        <v>0</v>
      </c>
      <c r="L59" s="69">
        <f t="shared" si="16"/>
        <v>0</v>
      </c>
      <c r="M59" s="69">
        <f t="shared" si="16"/>
        <v>0</v>
      </c>
      <c r="N59" s="69">
        <f t="shared" si="16"/>
        <v>312113</v>
      </c>
      <c r="O59" s="69">
        <f t="shared" si="16"/>
        <v>0</v>
      </c>
      <c r="P59" s="69">
        <f t="shared" si="16"/>
        <v>-45607</v>
      </c>
      <c r="Q59" s="69">
        <f t="shared" si="16"/>
        <v>0</v>
      </c>
      <c r="R59" s="69">
        <f t="shared" si="16"/>
        <v>0</v>
      </c>
      <c r="S59" s="69">
        <f t="shared" si="16"/>
        <v>0</v>
      </c>
      <c r="T59" s="69">
        <f t="shared" si="16"/>
        <v>0</v>
      </c>
      <c r="U59" s="69">
        <f t="shared" si="16"/>
        <v>266506</v>
      </c>
      <c r="V59" s="69">
        <f t="shared" si="16"/>
        <v>0</v>
      </c>
      <c r="W59" s="69">
        <f t="shared" si="16"/>
        <v>266506</v>
      </c>
    </row>
    <row r="60" spans="1:23" ht="27.75" customHeight="1" x14ac:dyDescent="0.2">
      <c r="A60" s="438" t="s">
        <v>353</v>
      </c>
      <c r="B60" s="438"/>
      <c r="C60" s="438"/>
      <c r="D60" s="438"/>
      <c r="E60" s="438"/>
      <c r="F60" s="438"/>
      <c r="G60" s="6">
        <v>51</v>
      </c>
      <c r="H60" s="69">
        <f>H39+H59</f>
        <v>0</v>
      </c>
      <c r="I60" s="69">
        <f t="shared" ref="I60:W60" si="17">I39+I59</f>
        <v>0</v>
      </c>
      <c r="J60" s="69">
        <f t="shared" si="17"/>
        <v>0</v>
      </c>
      <c r="K60" s="69">
        <f t="shared" si="17"/>
        <v>0</v>
      </c>
      <c r="L60" s="69">
        <f t="shared" si="17"/>
        <v>0</v>
      </c>
      <c r="M60" s="69">
        <f t="shared" si="17"/>
        <v>0</v>
      </c>
      <c r="N60" s="69">
        <f t="shared" si="17"/>
        <v>312113</v>
      </c>
      <c r="O60" s="69">
        <f t="shared" si="17"/>
        <v>0</v>
      </c>
      <c r="P60" s="69">
        <f t="shared" si="17"/>
        <v>-45607</v>
      </c>
      <c r="Q60" s="69">
        <f t="shared" si="17"/>
        <v>0</v>
      </c>
      <c r="R60" s="69">
        <f t="shared" si="17"/>
        <v>0</v>
      </c>
      <c r="S60" s="69">
        <f t="shared" si="17"/>
        <v>0</v>
      </c>
      <c r="T60" s="69">
        <f t="shared" si="17"/>
        <v>-194390179</v>
      </c>
      <c r="U60" s="69">
        <f t="shared" si="17"/>
        <v>-194123673</v>
      </c>
      <c r="V60" s="69">
        <f t="shared" si="17"/>
        <v>-17611611</v>
      </c>
      <c r="W60" s="69">
        <f t="shared" si="17"/>
        <v>-211735284</v>
      </c>
    </row>
    <row r="61" spans="1:23" ht="29.25" customHeight="1" x14ac:dyDescent="0.2">
      <c r="A61" s="439" t="s">
        <v>354</v>
      </c>
      <c r="B61" s="439"/>
      <c r="C61" s="439"/>
      <c r="D61" s="439"/>
      <c r="E61" s="439"/>
      <c r="F61" s="439"/>
      <c r="G61" s="9">
        <v>52</v>
      </c>
      <c r="H61" s="70">
        <f>SUM(H49:H56)</f>
        <v>0</v>
      </c>
      <c r="I61" s="70">
        <f t="shared" ref="I61:W61" si="18">SUM(I49:I56)</f>
        <v>0</v>
      </c>
      <c r="J61" s="70">
        <f t="shared" si="18"/>
        <v>0</v>
      </c>
      <c r="K61" s="70">
        <f t="shared" si="18"/>
        <v>0</v>
      </c>
      <c r="L61" s="70">
        <f t="shared" si="18"/>
        <v>0</v>
      </c>
      <c r="M61" s="70">
        <f t="shared" si="18"/>
        <v>0</v>
      </c>
      <c r="N61" s="70">
        <f t="shared" si="18"/>
        <v>2249472</v>
      </c>
      <c r="O61" s="70">
        <f t="shared" si="18"/>
        <v>0</v>
      </c>
      <c r="P61" s="70">
        <f t="shared" si="18"/>
        <v>0</v>
      </c>
      <c r="Q61" s="70">
        <f t="shared" si="18"/>
        <v>0</v>
      </c>
      <c r="R61" s="70">
        <f t="shared" si="18"/>
        <v>0</v>
      </c>
      <c r="S61" s="70">
        <f t="shared" si="18"/>
        <v>285676466</v>
      </c>
      <c r="T61" s="70">
        <f t="shared" si="18"/>
        <v>-284535940</v>
      </c>
      <c r="U61" s="70">
        <f t="shared" si="18"/>
        <v>3389998</v>
      </c>
      <c r="V61" s="70">
        <f t="shared" si="18"/>
        <v>0</v>
      </c>
      <c r="W61" s="70">
        <f t="shared" si="18"/>
        <v>3389998</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H7:T7">
    <cfRule type="cellIs" dxfId="7" priority="8" stopIfTrue="1" operator="notEqual">
      <formula>ROUND(H7,0)</formula>
    </cfRule>
  </conditionalFormatting>
  <conditionalFormatting sqref="V7">
    <cfRule type="cellIs" dxfId="6" priority="7" stopIfTrue="1" operator="notEqual">
      <formula>ROUND(V7,0)</formula>
    </cfRule>
  </conditionalFormatting>
  <conditionalFormatting sqref="T11">
    <cfRule type="cellIs" dxfId="5" priority="6" stopIfTrue="1" operator="notEqual">
      <formula>ROUND(T11,0)</formula>
    </cfRule>
  </conditionalFormatting>
  <conditionalFormatting sqref="P14">
    <cfRule type="cellIs" dxfId="4" priority="5" stopIfTrue="1" operator="notEqual">
      <formula>ROUND(P14,0)</formula>
    </cfRule>
  </conditionalFormatting>
  <conditionalFormatting sqref="P20">
    <cfRule type="cellIs" dxfId="3" priority="4" stopIfTrue="1" operator="notEqual">
      <formula>ROUND(P20,0)</formula>
    </cfRule>
  </conditionalFormatting>
  <conditionalFormatting sqref="S25:T28 N27 K27:L27 L24 I24:I26">
    <cfRule type="cellIs" dxfId="2" priority="3" stopIfTrue="1" operator="notEqual">
      <formula>ROUND(I24,0)</formula>
    </cfRule>
  </conditionalFormatting>
  <conditionalFormatting sqref="L25:L26">
    <cfRule type="cellIs" dxfId="1" priority="2" stopIfTrue="1" operator="notEqual">
      <formula>ROUND(L25,0)</formula>
    </cfRule>
  </conditionalFormatting>
  <conditionalFormatting sqref="H35:T35">
    <cfRule type="cellIs" dxfId="0" priority="1" stopIfTrue="1" operator="notEqual">
      <formula>ROUND(H35,0)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9"/>
  <sheetViews>
    <sheetView topLeftCell="A275" zoomScale="95" zoomScaleNormal="95" workbookViewId="0">
      <selection activeCell="B299" sqref="B299"/>
    </sheetView>
  </sheetViews>
  <sheetFormatPr defaultRowHeight="12.75" x14ac:dyDescent="0.2"/>
  <cols>
    <col min="1" max="1" width="60.85546875" customWidth="1"/>
    <col min="2" max="2" width="11" customWidth="1"/>
    <col min="3" max="3" width="11.28515625" customWidth="1"/>
    <col min="4" max="4" width="11.85546875" customWidth="1"/>
    <col min="5" max="5" width="13.140625" customWidth="1"/>
    <col min="6" max="6" width="14.140625" customWidth="1"/>
    <col min="7" max="7" width="64" customWidth="1"/>
    <col min="8" max="8" width="11.140625" customWidth="1"/>
    <col min="9" max="9" width="11.5703125" customWidth="1"/>
  </cols>
  <sheetData>
    <row r="1" spans="1:9" x14ac:dyDescent="0.2">
      <c r="A1" s="479" t="s">
        <v>641</v>
      </c>
      <c r="B1" s="480"/>
      <c r="C1" s="480"/>
      <c r="D1" s="480"/>
      <c r="E1" s="480"/>
      <c r="F1" s="480"/>
      <c r="G1" s="480"/>
      <c r="H1" s="480"/>
      <c r="I1" s="480"/>
    </row>
    <row r="2" spans="1:9" x14ac:dyDescent="0.2">
      <c r="A2" s="480"/>
      <c r="B2" s="480"/>
      <c r="C2" s="480"/>
      <c r="D2" s="480"/>
      <c r="E2" s="480"/>
      <c r="F2" s="480"/>
      <c r="G2" s="480"/>
      <c r="H2" s="480"/>
      <c r="I2" s="480"/>
    </row>
    <row r="3" spans="1:9" x14ac:dyDescent="0.2">
      <c r="A3" s="480"/>
      <c r="B3" s="480"/>
      <c r="C3" s="480"/>
      <c r="D3" s="480"/>
      <c r="E3" s="480"/>
      <c r="F3" s="480"/>
      <c r="G3" s="480"/>
      <c r="H3" s="480"/>
      <c r="I3" s="480"/>
    </row>
    <row r="4" spans="1:9" x14ac:dyDescent="0.2">
      <c r="A4" s="480"/>
      <c r="B4" s="480"/>
      <c r="C4" s="480"/>
      <c r="D4" s="480"/>
      <c r="E4" s="480"/>
      <c r="F4" s="480"/>
      <c r="G4" s="480"/>
      <c r="H4" s="480"/>
      <c r="I4" s="480"/>
    </row>
    <row r="5" spans="1:9" x14ac:dyDescent="0.2">
      <c r="A5" s="480"/>
      <c r="B5" s="480"/>
      <c r="C5" s="480"/>
      <c r="D5" s="480"/>
      <c r="E5" s="480"/>
      <c r="F5" s="480"/>
      <c r="G5" s="480"/>
      <c r="H5" s="480"/>
      <c r="I5" s="480"/>
    </row>
    <row r="6" spans="1:9" x14ac:dyDescent="0.2">
      <c r="A6" s="480"/>
      <c r="B6" s="480"/>
      <c r="C6" s="480"/>
      <c r="D6" s="480"/>
      <c r="E6" s="480"/>
      <c r="F6" s="480"/>
      <c r="G6" s="480"/>
      <c r="H6" s="480"/>
      <c r="I6" s="480"/>
    </row>
    <row r="7" spans="1:9" x14ac:dyDescent="0.2">
      <c r="A7" s="480"/>
      <c r="B7" s="480"/>
      <c r="C7" s="480"/>
      <c r="D7" s="480"/>
      <c r="E7" s="480"/>
      <c r="F7" s="480"/>
      <c r="G7" s="480"/>
      <c r="H7" s="480"/>
      <c r="I7" s="480"/>
    </row>
    <row r="8" spans="1:9" x14ac:dyDescent="0.2">
      <c r="A8" s="480"/>
      <c r="B8" s="480"/>
      <c r="C8" s="480"/>
      <c r="D8" s="480"/>
      <c r="E8" s="480"/>
      <c r="F8" s="480"/>
      <c r="G8" s="480"/>
      <c r="H8" s="480"/>
      <c r="I8" s="480"/>
    </row>
    <row r="9" spans="1:9" x14ac:dyDescent="0.2">
      <c r="A9" s="480"/>
      <c r="B9" s="480"/>
      <c r="C9" s="480"/>
      <c r="D9" s="480"/>
      <c r="E9" s="480"/>
      <c r="F9" s="480"/>
      <c r="G9" s="480"/>
      <c r="H9" s="480"/>
      <c r="I9" s="480"/>
    </row>
    <row r="10" spans="1:9" x14ac:dyDescent="0.2">
      <c r="A10" s="480"/>
      <c r="B10" s="480"/>
      <c r="C10" s="480"/>
      <c r="D10" s="480"/>
      <c r="E10" s="480"/>
      <c r="F10" s="480"/>
      <c r="G10" s="480"/>
      <c r="H10" s="480"/>
      <c r="I10" s="480"/>
    </row>
    <row r="11" spans="1:9" x14ac:dyDescent="0.2">
      <c r="A11" s="480"/>
      <c r="B11" s="480"/>
      <c r="C11" s="480"/>
      <c r="D11" s="480"/>
      <c r="E11" s="480"/>
      <c r="F11" s="480"/>
      <c r="G11" s="480"/>
      <c r="H11" s="480"/>
      <c r="I11" s="480"/>
    </row>
    <row r="12" spans="1:9" x14ac:dyDescent="0.2">
      <c r="A12" s="480"/>
      <c r="B12" s="480"/>
      <c r="C12" s="480"/>
      <c r="D12" s="480"/>
      <c r="E12" s="480"/>
      <c r="F12" s="480"/>
      <c r="G12" s="480"/>
      <c r="H12" s="480"/>
      <c r="I12" s="480"/>
    </row>
    <row r="13" spans="1:9" x14ac:dyDescent="0.2">
      <c r="A13" s="480"/>
      <c r="B13" s="480"/>
      <c r="C13" s="480"/>
      <c r="D13" s="480"/>
      <c r="E13" s="480"/>
      <c r="F13" s="480"/>
      <c r="G13" s="480"/>
      <c r="H13" s="480"/>
      <c r="I13" s="480"/>
    </row>
    <row r="14" spans="1:9" x14ac:dyDescent="0.2">
      <c r="A14" s="480"/>
      <c r="B14" s="480"/>
      <c r="C14" s="480"/>
      <c r="D14" s="480"/>
      <c r="E14" s="480"/>
      <c r="F14" s="480"/>
      <c r="G14" s="480"/>
      <c r="H14" s="480"/>
      <c r="I14" s="480"/>
    </row>
    <row r="15" spans="1:9" x14ac:dyDescent="0.2">
      <c r="A15" s="480"/>
      <c r="B15" s="480"/>
      <c r="C15" s="480"/>
      <c r="D15" s="480"/>
      <c r="E15" s="480"/>
      <c r="F15" s="480"/>
      <c r="G15" s="480"/>
      <c r="H15" s="480"/>
      <c r="I15" s="480"/>
    </row>
    <row r="16" spans="1:9" x14ac:dyDescent="0.2">
      <c r="A16" s="480"/>
      <c r="B16" s="480"/>
      <c r="C16" s="480"/>
      <c r="D16" s="480"/>
      <c r="E16" s="480"/>
      <c r="F16" s="480"/>
      <c r="G16" s="480"/>
      <c r="H16" s="480"/>
      <c r="I16" s="480"/>
    </row>
    <row r="17" spans="1:9" x14ac:dyDescent="0.2">
      <c r="A17" s="480"/>
      <c r="B17" s="480"/>
      <c r="C17" s="480"/>
      <c r="D17" s="480"/>
      <c r="E17" s="480"/>
      <c r="F17" s="480"/>
      <c r="G17" s="480"/>
      <c r="H17" s="480"/>
      <c r="I17" s="480"/>
    </row>
    <row r="18" spans="1:9" x14ac:dyDescent="0.2">
      <c r="A18" s="480"/>
      <c r="B18" s="480"/>
      <c r="C18" s="480"/>
      <c r="D18" s="480"/>
      <c r="E18" s="480"/>
      <c r="F18" s="480"/>
      <c r="G18" s="480"/>
      <c r="H18" s="480"/>
      <c r="I18" s="480"/>
    </row>
    <row r="19" spans="1:9" x14ac:dyDescent="0.2">
      <c r="A19" s="480"/>
      <c r="B19" s="480"/>
      <c r="C19" s="480"/>
      <c r="D19" s="480"/>
      <c r="E19" s="480"/>
      <c r="F19" s="480"/>
      <c r="G19" s="480"/>
      <c r="H19" s="480"/>
      <c r="I19" s="480"/>
    </row>
    <row r="20" spans="1:9" x14ac:dyDescent="0.2">
      <c r="A20" s="480"/>
      <c r="B20" s="480"/>
      <c r="C20" s="480"/>
      <c r="D20" s="480"/>
      <c r="E20" s="480"/>
      <c r="F20" s="480"/>
      <c r="G20" s="480"/>
      <c r="H20" s="480"/>
      <c r="I20" s="480"/>
    </row>
    <row r="21" spans="1:9" x14ac:dyDescent="0.2">
      <c r="A21" s="480"/>
      <c r="B21" s="480"/>
      <c r="C21" s="480"/>
      <c r="D21" s="480"/>
      <c r="E21" s="480"/>
      <c r="F21" s="480"/>
      <c r="G21" s="480"/>
      <c r="H21" s="480"/>
      <c r="I21" s="480"/>
    </row>
    <row r="22" spans="1:9" x14ac:dyDescent="0.2">
      <c r="A22" s="480"/>
      <c r="B22" s="480"/>
      <c r="C22" s="480"/>
      <c r="D22" s="480"/>
      <c r="E22" s="480"/>
      <c r="F22" s="480"/>
      <c r="G22" s="480"/>
      <c r="H22" s="480"/>
      <c r="I22" s="480"/>
    </row>
    <row r="23" spans="1:9" x14ac:dyDescent="0.2">
      <c r="A23" s="480"/>
      <c r="B23" s="480"/>
      <c r="C23" s="480"/>
      <c r="D23" s="480"/>
      <c r="E23" s="480"/>
      <c r="F23" s="480"/>
      <c r="G23" s="480"/>
      <c r="H23" s="480"/>
      <c r="I23" s="480"/>
    </row>
    <row r="24" spans="1:9" x14ac:dyDescent="0.2">
      <c r="A24" s="480"/>
      <c r="B24" s="480"/>
      <c r="C24" s="480"/>
      <c r="D24" s="480"/>
      <c r="E24" s="480"/>
      <c r="F24" s="480"/>
      <c r="G24" s="480"/>
      <c r="H24" s="480"/>
      <c r="I24" s="480"/>
    </row>
    <row r="25" spans="1:9" x14ac:dyDescent="0.2">
      <c r="A25" s="480"/>
      <c r="B25" s="480"/>
      <c r="C25" s="480"/>
      <c r="D25" s="480"/>
      <c r="E25" s="480"/>
      <c r="F25" s="480"/>
      <c r="G25" s="480"/>
      <c r="H25" s="480"/>
      <c r="I25" s="480"/>
    </row>
    <row r="26" spans="1:9" x14ac:dyDescent="0.2">
      <c r="A26" s="184" t="s">
        <v>502</v>
      </c>
      <c r="B26" s="184"/>
      <c r="C26" s="184"/>
      <c r="D26" s="184"/>
      <c r="E26" s="184"/>
      <c r="F26" s="184"/>
      <c r="G26" s="184"/>
      <c r="H26" s="184"/>
      <c r="I26" s="184"/>
    </row>
    <row r="27" spans="1:9" x14ac:dyDescent="0.2">
      <c r="A27" s="184"/>
      <c r="B27" s="184"/>
      <c r="C27" s="184"/>
      <c r="D27" s="184"/>
      <c r="E27" s="184"/>
      <c r="F27" s="184"/>
      <c r="G27" s="184"/>
      <c r="H27" s="184"/>
      <c r="I27" s="184"/>
    </row>
    <row r="28" spans="1:9" x14ac:dyDescent="0.2">
      <c r="A28" s="184"/>
      <c r="B28" s="184"/>
      <c r="C28" s="184"/>
      <c r="D28" s="184"/>
      <c r="E28" s="184"/>
      <c r="F28" s="184"/>
      <c r="G28" s="184"/>
      <c r="H28" s="184"/>
      <c r="I28" s="184"/>
    </row>
    <row r="29" spans="1:9" ht="15.75" x14ac:dyDescent="0.25">
      <c r="A29" s="142" t="s">
        <v>648</v>
      </c>
      <c r="B29" s="143"/>
      <c r="C29" s="144"/>
      <c r="D29" s="144"/>
      <c r="E29" s="145"/>
      <c r="F29" s="145"/>
      <c r="G29" s="145"/>
      <c r="H29" s="145"/>
      <c r="I29" s="146"/>
    </row>
    <row r="30" spans="1:9" x14ac:dyDescent="0.2">
      <c r="A30" s="147"/>
      <c r="B30" s="143"/>
      <c r="C30" s="144"/>
      <c r="D30" s="144"/>
      <c r="E30" s="145"/>
      <c r="F30" s="145"/>
      <c r="G30" s="145"/>
      <c r="H30" s="145"/>
      <c r="I30" s="146"/>
    </row>
    <row r="31" spans="1:9" x14ac:dyDescent="0.2">
      <c r="A31" s="476" t="s">
        <v>498</v>
      </c>
      <c r="B31" s="476"/>
      <c r="C31" s="476"/>
      <c r="D31" s="476"/>
      <c r="E31" s="476"/>
      <c r="F31" s="476"/>
      <c r="G31" s="476"/>
      <c r="H31" s="185"/>
      <c r="I31" s="185"/>
    </row>
    <row r="32" spans="1:9" ht="13.5" thickBot="1" x14ac:dyDescent="0.25">
      <c r="A32" s="148"/>
      <c r="B32" s="149"/>
      <c r="C32" s="150"/>
      <c r="D32" s="150"/>
      <c r="E32" s="151"/>
      <c r="F32" s="151"/>
      <c r="G32" s="151"/>
      <c r="H32" s="186"/>
      <c r="I32" s="146"/>
    </row>
    <row r="33" spans="1:7" ht="60.6" customHeight="1" thickBot="1" x14ac:dyDescent="0.25">
      <c r="A33" s="477" t="s">
        <v>642</v>
      </c>
      <c r="B33" s="478"/>
      <c r="C33" s="152" t="s">
        <v>461</v>
      </c>
      <c r="D33" s="153" t="s">
        <v>505</v>
      </c>
      <c r="E33" s="153" t="s">
        <v>504</v>
      </c>
      <c r="F33" s="153" t="s">
        <v>503</v>
      </c>
      <c r="G33" s="154" t="s">
        <v>462</v>
      </c>
    </row>
    <row r="34" spans="1:7" ht="13.15" customHeight="1" x14ac:dyDescent="0.2">
      <c r="A34" s="481" t="s">
        <v>463</v>
      </c>
      <c r="B34" s="482"/>
      <c r="C34" s="155" t="s">
        <v>464</v>
      </c>
      <c r="D34" s="156">
        <f>SUM(D35:D36)</f>
        <v>2039741</v>
      </c>
      <c r="E34" s="156">
        <f>SUM(E35:E36)</f>
        <v>2037465</v>
      </c>
      <c r="F34" s="156">
        <f>SUM(F35:F36)</f>
        <v>-2276</v>
      </c>
      <c r="G34" s="157"/>
    </row>
    <row r="35" spans="1:7" ht="13.15" customHeight="1" x14ac:dyDescent="0.2">
      <c r="A35" s="483" t="s">
        <v>465</v>
      </c>
      <c r="B35" s="484"/>
      <c r="C35" s="158" t="s">
        <v>466</v>
      </c>
      <c r="D35" s="159">
        <v>2017593</v>
      </c>
      <c r="E35" s="159">
        <v>2017593</v>
      </c>
      <c r="F35" s="159">
        <f>+E35-D35</f>
        <v>0</v>
      </c>
      <c r="G35" s="160"/>
    </row>
    <row r="36" spans="1:7" ht="57.6" customHeight="1" x14ac:dyDescent="0.2">
      <c r="A36" s="483" t="s">
        <v>467</v>
      </c>
      <c r="B36" s="484"/>
      <c r="C36" s="158" t="s">
        <v>468</v>
      </c>
      <c r="D36" s="159">
        <v>22148</v>
      </c>
      <c r="E36" s="159">
        <v>19872</v>
      </c>
      <c r="F36" s="159">
        <f>+E36-D36</f>
        <v>-2276</v>
      </c>
      <c r="G36" s="161" t="s">
        <v>649</v>
      </c>
    </row>
    <row r="37" spans="1:7" x14ac:dyDescent="0.2">
      <c r="A37" s="162"/>
      <c r="B37" s="163"/>
      <c r="C37" s="164"/>
      <c r="D37" s="165"/>
      <c r="E37" s="165"/>
      <c r="F37" s="166"/>
      <c r="G37" s="167"/>
    </row>
    <row r="38" spans="1:7" x14ac:dyDescent="0.2">
      <c r="A38" s="485" t="s">
        <v>469</v>
      </c>
      <c r="B38" s="486"/>
      <c r="C38" s="168" t="s">
        <v>470</v>
      </c>
      <c r="D38" s="169">
        <f>SUM(D39:D45)</f>
        <v>1516501</v>
      </c>
      <c r="E38" s="169">
        <f>SUM(E39:E45)</f>
        <v>1514225</v>
      </c>
      <c r="F38" s="169">
        <f>SUM(F39:F45)</f>
        <v>-2276</v>
      </c>
      <c r="G38" s="170"/>
    </row>
    <row r="39" spans="1:7" ht="24" x14ac:dyDescent="0.2">
      <c r="A39" s="487" t="s">
        <v>471</v>
      </c>
      <c r="B39" s="488"/>
      <c r="C39" s="158" t="s">
        <v>472</v>
      </c>
      <c r="D39" s="159">
        <v>522288</v>
      </c>
      <c r="E39" s="159">
        <v>527756</v>
      </c>
      <c r="F39" s="159">
        <f>+D39-E39</f>
        <v>-5468</v>
      </c>
      <c r="G39" s="161" t="s">
        <v>643</v>
      </c>
    </row>
    <row r="40" spans="1:7" x14ac:dyDescent="0.2">
      <c r="A40" s="489" t="s">
        <v>473</v>
      </c>
      <c r="B40" s="490"/>
      <c r="C40" s="171" t="s">
        <v>474</v>
      </c>
      <c r="D40" s="159">
        <v>484728</v>
      </c>
      <c r="E40" s="159">
        <v>484728</v>
      </c>
      <c r="F40" s="159">
        <f t="shared" ref="F40:F45" si="0">+E40-D40</f>
        <v>0</v>
      </c>
      <c r="G40" s="161"/>
    </row>
    <row r="41" spans="1:7" x14ac:dyDescent="0.2">
      <c r="A41" s="489" t="s">
        <v>475</v>
      </c>
      <c r="B41" s="490"/>
      <c r="C41" s="171" t="s">
        <v>476</v>
      </c>
      <c r="D41" s="159">
        <v>356892</v>
      </c>
      <c r="E41" s="159">
        <v>356892</v>
      </c>
      <c r="F41" s="159">
        <f t="shared" si="0"/>
        <v>0</v>
      </c>
      <c r="G41" s="161"/>
    </row>
    <row r="42" spans="1:7" ht="24" x14ac:dyDescent="0.2">
      <c r="A42" s="489" t="s">
        <v>477</v>
      </c>
      <c r="B42" s="490"/>
      <c r="C42" s="171" t="s">
        <v>478</v>
      </c>
      <c r="D42" s="159">
        <v>139306</v>
      </c>
      <c r="E42" s="159">
        <v>133838</v>
      </c>
      <c r="F42" s="159">
        <f>+D42-E42</f>
        <v>5468</v>
      </c>
      <c r="G42" s="161" t="s">
        <v>643</v>
      </c>
    </row>
    <row r="43" spans="1:7" x14ac:dyDescent="0.2">
      <c r="A43" s="489" t="s">
        <v>479</v>
      </c>
      <c r="B43" s="490"/>
      <c r="C43" s="171" t="s">
        <v>480</v>
      </c>
      <c r="D43" s="159">
        <v>46</v>
      </c>
      <c r="E43" s="159">
        <v>46</v>
      </c>
      <c r="F43" s="159">
        <f>+D43-E43</f>
        <v>0</v>
      </c>
      <c r="G43" s="161"/>
    </row>
    <row r="44" spans="1:7" x14ac:dyDescent="0.2">
      <c r="A44" s="489" t="s">
        <v>481</v>
      </c>
      <c r="B44" s="490"/>
      <c r="C44" s="171" t="s">
        <v>482</v>
      </c>
      <c r="D44" s="159">
        <v>78</v>
      </c>
      <c r="E44" s="159">
        <v>78</v>
      </c>
      <c r="F44" s="159">
        <f t="shared" si="0"/>
        <v>0</v>
      </c>
      <c r="G44" s="160"/>
    </row>
    <row r="45" spans="1:7" ht="48" x14ac:dyDescent="0.2">
      <c r="A45" s="489" t="s">
        <v>483</v>
      </c>
      <c r="B45" s="490"/>
      <c r="C45" s="171" t="s">
        <v>484</v>
      </c>
      <c r="D45" s="159">
        <v>13163</v>
      </c>
      <c r="E45" s="159">
        <v>10887</v>
      </c>
      <c r="F45" s="159">
        <f t="shared" si="0"/>
        <v>-2276</v>
      </c>
      <c r="G45" s="161" t="s">
        <v>644</v>
      </c>
    </row>
    <row r="46" spans="1:7" x14ac:dyDescent="0.2">
      <c r="A46" s="172"/>
      <c r="C46" s="164"/>
      <c r="D46" s="165"/>
      <c r="E46" s="165"/>
      <c r="F46" s="166"/>
      <c r="G46" s="167"/>
    </row>
    <row r="47" spans="1:7" ht="120" x14ac:dyDescent="0.2">
      <c r="A47" s="173" t="s">
        <v>485</v>
      </c>
      <c r="B47" s="174"/>
      <c r="C47" s="168" t="s">
        <v>486</v>
      </c>
      <c r="D47" s="169">
        <v>25102</v>
      </c>
      <c r="E47" s="169">
        <v>15758</v>
      </c>
      <c r="F47" s="169">
        <f>+E47-D47</f>
        <v>-9344</v>
      </c>
      <c r="G47" s="175" t="s">
        <v>645</v>
      </c>
    </row>
    <row r="48" spans="1:7" x14ac:dyDescent="0.2">
      <c r="A48" s="172"/>
      <c r="C48" s="164"/>
      <c r="D48" s="165"/>
      <c r="E48" s="165"/>
      <c r="F48" s="166"/>
      <c r="G48" s="167"/>
    </row>
    <row r="49" spans="1:7" ht="108" x14ac:dyDescent="0.2">
      <c r="A49" s="493" t="s">
        <v>487</v>
      </c>
      <c r="B49" s="494"/>
      <c r="C49" s="168" t="s">
        <v>488</v>
      </c>
      <c r="D49" s="169">
        <v>69183</v>
      </c>
      <c r="E49" s="169">
        <v>59839</v>
      </c>
      <c r="F49" s="169">
        <f>+E49-D49</f>
        <v>-9344</v>
      </c>
      <c r="G49" s="175" t="s">
        <v>646</v>
      </c>
    </row>
    <row r="50" spans="1:7" x14ac:dyDescent="0.2">
      <c r="A50" s="172"/>
      <c r="C50" s="164"/>
      <c r="D50" s="165"/>
      <c r="E50" s="165"/>
      <c r="F50" s="166"/>
      <c r="G50" s="167"/>
    </row>
    <row r="51" spans="1:7" ht="24" customHeight="1" x14ac:dyDescent="0.2">
      <c r="A51" s="495" t="s">
        <v>499</v>
      </c>
      <c r="B51" s="496"/>
      <c r="C51" s="168" t="s">
        <v>500</v>
      </c>
      <c r="D51" s="169">
        <v>3160</v>
      </c>
      <c r="E51" s="169">
        <v>3160</v>
      </c>
      <c r="F51" s="169">
        <f>+E51-D51</f>
        <v>0</v>
      </c>
      <c r="G51" s="175"/>
    </row>
    <row r="52" spans="1:7" x14ac:dyDescent="0.2">
      <c r="A52" s="183"/>
      <c r="C52" s="164"/>
      <c r="D52" s="165"/>
      <c r="E52" s="165"/>
      <c r="F52" s="166"/>
      <c r="G52" s="167"/>
    </row>
    <row r="53" spans="1:7" ht="24" x14ac:dyDescent="0.2">
      <c r="A53" s="493" t="s">
        <v>501</v>
      </c>
      <c r="B53" s="494"/>
      <c r="C53" s="168" t="s">
        <v>489</v>
      </c>
      <c r="D53" s="169">
        <f>+D34+D47+D51</f>
        <v>2068003</v>
      </c>
      <c r="E53" s="169">
        <f>+E34+E47+E51</f>
        <v>2056383</v>
      </c>
      <c r="F53" s="169">
        <f>+E53-D53</f>
        <v>-11620</v>
      </c>
      <c r="G53" s="175" t="s">
        <v>647</v>
      </c>
    </row>
    <row r="54" spans="1:7" x14ac:dyDescent="0.2">
      <c r="A54" s="176"/>
      <c r="C54" s="164"/>
      <c r="D54" s="177"/>
      <c r="E54" s="177"/>
      <c r="F54" s="178"/>
      <c r="G54" s="179"/>
    </row>
    <row r="55" spans="1:7" ht="24" x14ac:dyDescent="0.2">
      <c r="A55" s="493" t="s">
        <v>490</v>
      </c>
      <c r="B55" s="494"/>
      <c r="C55" s="168" t="s">
        <v>491</v>
      </c>
      <c r="D55" s="169">
        <f>+D38+D49</f>
        <v>1585684</v>
      </c>
      <c r="E55" s="169">
        <f>+E38+E49</f>
        <v>1574064</v>
      </c>
      <c r="F55" s="169">
        <f>+E55-D55</f>
        <v>-11620</v>
      </c>
      <c r="G55" s="175" t="s">
        <v>647</v>
      </c>
    </row>
    <row r="56" spans="1:7" x14ac:dyDescent="0.2">
      <c r="A56" s="172"/>
      <c r="C56" s="164"/>
      <c r="D56" s="165"/>
      <c r="E56" s="165"/>
      <c r="F56" s="166"/>
      <c r="G56" s="167"/>
    </row>
    <row r="57" spans="1:7" x14ac:dyDescent="0.2">
      <c r="A57" s="493" t="s">
        <v>492</v>
      </c>
      <c r="B57" s="494"/>
      <c r="C57" s="168" t="s">
        <v>493</v>
      </c>
      <c r="D57" s="169">
        <f>+D53-D55</f>
        <v>482319</v>
      </c>
      <c r="E57" s="169">
        <f>+E53-E55</f>
        <v>482319</v>
      </c>
      <c r="F57" s="169">
        <f>+E57-D57</f>
        <v>0</v>
      </c>
      <c r="G57" s="170"/>
    </row>
    <row r="58" spans="1:7" x14ac:dyDescent="0.2">
      <c r="A58" s="172"/>
      <c r="C58" s="164"/>
      <c r="D58" s="165"/>
      <c r="E58" s="165"/>
      <c r="F58" s="166"/>
      <c r="G58" s="167"/>
    </row>
    <row r="59" spans="1:7" x14ac:dyDescent="0.2">
      <c r="A59" s="493" t="s">
        <v>494</v>
      </c>
      <c r="B59" s="494"/>
      <c r="C59" s="168" t="s">
        <v>495</v>
      </c>
      <c r="D59" s="169">
        <v>-1814</v>
      </c>
      <c r="E59" s="169">
        <v>-1814</v>
      </c>
      <c r="F59" s="169">
        <f>+E59-D59</f>
        <v>0</v>
      </c>
      <c r="G59" s="170"/>
    </row>
    <row r="60" spans="1:7" x14ac:dyDescent="0.2">
      <c r="A60" s="172"/>
      <c r="C60" s="164"/>
      <c r="D60" s="165"/>
      <c r="E60" s="165"/>
      <c r="F60" s="166"/>
      <c r="G60" s="167"/>
    </row>
    <row r="61" spans="1:7" ht="13.5" thickBot="1" x14ac:dyDescent="0.25">
      <c r="A61" s="491" t="s">
        <v>496</v>
      </c>
      <c r="B61" s="492"/>
      <c r="C61" s="180" t="s">
        <v>497</v>
      </c>
      <c r="D61" s="181">
        <f>+D57-D59</f>
        <v>484133</v>
      </c>
      <c r="E61" s="181">
        <f>+E57-E59</f>
        <v>484133</v>
      </c>
      <c r="F61" s="181">
        <f>+E61-D61</f>
        <v>0</v>
      </c>
      <c r="G61" s="182"/>
    </row>
    <row r="65" spans="1:7" ht="15.75" x14ac:dyDescent="0.25">
      <c r="A65" s="475" t="s">
        <v>650</v>
      </c>
      <c r="B65" s="475"/>
      <c r="C65" s="475"/>
      <c r="D65" s="475"/>
      <c r="E65" s="475"/>
      <c r="F65" s="475"/>
      <c r="G65" s="475"/>
    </row>
    <row r="66" spans="1:7" x14ac:dyDescent="0.2">
      <c r="A66" s="146"/>
      <c r="B66" s="146"/>
      <c r="C66" s="146"/>
      <c r="D66" s="146"/>
      <c r="E66" s="146"/>
      <c r="F66" s="146"/>
      <c r="G66" s="146"/>
    </row>
    <row r="67" spans="1:7" x14ac:dyDescent="0.2">
      <c r="A67" s="476" t="s">
        <v>498</v>
      </c>
      <c r="B67" s="476"/>
      <c r="C67" s="476"/>
      <c r="D67" s="476"/>
      <c r="E67" s="476"/>
      <c r="F67" s="476"/>
      <c r="G67" s="476"/>
    </row>
    <row r="68" spans="1:7" ht="13.5" thickBot="1" x14ac:dyDescent="0.25">
      <c r="A68" s="146"/>
      <c r="B68" s="146"/>
      <c r="C68" s="146"/>
      <c r="D68" s="146"/>
      <c r="E68" s="146"/>
      <c r="F68" s="146"/>
      <c r="G68" s="146"/>
    </row>
    <row r="69" spans="1:7" ht="39" customHeight="1" thickBot="1" x14ac:dyDescent="0.25">
      <c r="A69" s="477" t="s">
        <v>651</v>
      </c>
      <c r="B69" s="478"/>
      <c r="C69" s="192" t="s">
        <v>520</v>
      </c>
      <c r="D69" s="153" t="s">
        <v>518</v>
      </c>
      <c r="E69" s="153" t="s">
        <v>519</v>
      </c>
      <c r="F69" s="187" t="s">
        <v>506</v>
      </c>
      <c r="G69" s="188" t="s">
        <v>462</v>
      </c>
    </row>
    <row r="70" spans="1:7" ht="60" x14ac:dyDescent="0.2">
      <c r="A70" s="471" t="s">
        <v>507</v>
      </c>
      <c r="B70" s="472"/>
      <c r="C70" s="189" t="s">
        <v>508</v>
      </c>
      <c r="D70" s="169">
        <v>861257</v>
      </c>
      <c r="E70" s="169">
        <v>869960</v>
      </c>
      <c r="F70" s="169">
        <f>+E70-D70</f>
        <v>8703</v>
      </c>
      <c r="G70" s="193" t="s">
        <v>521</v>
      </c>
    </row>
    <row r="71" spans="1:7" ht="13.5" thickBot="1" x14ac:dyDescent="0.25"/>
    <row r="72" spans="1:7" ht="48" x14ac:dyDescent="0.2">
      <c r="A72" s="471" t="s">
        <v>509</v>
      </c>
      <c r="B72" s="472"/>
      <c r="C72" s="189" t="s">
        <v>510</v>
      </c>
      <c r="D72" s="169">
        <v>-791331</v>
      </c>
      <c r="E72" s="169">
        <v>-800034</v>
      </c>
      <c r="F72" s="169">
        <f>+E72-D72</f>
        <v>-8703</v>
      </c>
      <c r="G72" s="193" t="s">
        <v>522</v>
      </c>
    </row>
    <row r="74" spans="1:7" x14ac:dyDescent="0.2">
      <c r="A74" s="471" t="s">
        <v>511</v>
      </c>
      <c r="B74" s="472"/>
      <c r="C74" s="189" t="s">
        <v>512</v>
      </c>
      <c r="D74" s="169">
        <v>42375</v>
      </c>
      <c r="E74" s="169">
        <v>42375</v>
      </c>
      <c r="F74" s="169">
        <f>+E74-D74</f>
        <v>0</v>
      </c>
      <c r="G74" s="175"/>
    </row>
    <row r="76" spans="1:7" ht="24" customHeight="1" x14ac:dyDescent="0.2">
      <c r="A76" s="471" t="s">
        <v>513</v>
      </c>
      <c r="B76" s="472"/>
      <c r="C76" s="189" t="s">
        <v>514</v>
      </c>
      <c r="D76" s="169">
        <f>+D70+D72+D74</f>
        <v>112301</v>
      </c>
      <c r="E76" s="169">
        <f>+E70+E72+E74</f>
        <v>112301</v>
      </c>
      <c r="F76" s="169">
        <f>+E76-D76</f>
        <v>0</v>
      </c>
      <c r="G76" s="170"/>
    </row>
    <row r="78" spans="1:7" x14ac:dyDescent="0.2">
      <c r="A78" s="471" t="s">
        <v>258</v>
      </c>
      <c r="B78" s="472"/>
      <c r="C78" s="189" t="s">
        <v>515</v>
      </c>
      <c r="D78" s="169">
        <v>261842</v>
      </c>
      <c r="E78" s="169">
        <v>261842</v>
      </c>
      <c r="F78" s="169">
        <f>+E78-D78</f>
        <v>0</v>
      </c>
      <c r="G78" s="170"/>
    </row>
    <row r="80" spans="1:7" ht="13.5" thickBot="1" x14ac:dyDescent="0.25">
      <c r="A80" s="473" t="s">
        <v>516</v>
      </c>
      <c r="B80" s="474"/>
      <c r="C80" s="190" t="s">
        <v>517</v>
      </c>
      <c r="D80" s="191">
        <f>+D76+D78</f>
        <v>374143</v>
      </c>
      <c r="E80" s="191">
        <f>+E76+E78</f>
        <v>374143</v>
      </c>
      <c r="F80" s="191">
        <f>+E80-D80</f>
        <v>0</v>
      </c>
      <c r="G80" s="182"/>
    </row>
    <row r="82" spans="1:7" ht="15.75" x14ac:dyDescent="0.25">
      <c r="A82" s="194" t="s">
        <v>662</v>
      </c>
      <c r="B82" s="146"/>
      <c r="C82" s="146"/>
      <c r="D82" s="146"/>
      <c r="E82" s="146"/>
      <c r="F82" s="146"/>
      <c r="G82" s="146"/>
    </row>
    <row r="83" spans="1:7" x14ac:dyDescent="0.2">
      <c r="A83" s="195"/>
      <c r="B83" s="146"/>
      <c r="C83" s="146"/>
      <c r="D83" s="146"/>
      <c r="E83" s="146"/>
      <c r="F83" s="146"/>
      <c r="G83" s="146"/>
    </row>
    <row r="84" spans="1:7" x14ac:dyDescent="0.2">
      <c r="A84" s="196" t="s">
        <v>523</v>
      </c>
      <c r="B84" s="146"/>
      <c r="C84" s="146"/>
      <c r="D84" s="146"/>
      <c r="E84" s="146"/>
      <c r="F84" s="146"/>
      <c r="G84" s="146"/>
    </row>
    <row r="85" spans="1:7" ht="15" x14ac:dyDescent="0.2">
      <c r="A85" s="197"/>
      <c r="B85" s="146"/>
      <c r="C85" s="146"/>
      <c r="D85" s="146"/>
      <c r="E85" s="146"/>
      <c r="F85" s="146"/>
      <c r="G85" s="146"/>
    </row>
    <row r="86" spans="1:7" ht="29.25" customHeight="1" x14ac:dyDescent="0.2">
      <c r="A86" s="468" t="s">
        <v>524</v>
      </c>
      <c r="B86" s="468"/>
      <c r="C86" s="468"/>
      <c r="D86" s="468"/>
      <c r="E86" s="468"/>
      <c r="F86" s="468"/>
      <c r="G86" s="468"/>
    </row>
    <row r="87" spans="1:7" x14ac:dyDescent="0.2">
      <c r="A87" s="468" t="s">
        <v>525</v>
      </c>
      <c r="B87" s="468"/>
      <c r="C87" s="468"/>
      <c r="D87" s="468"/>
      <c r="E87" s="468"/>
      <c r="F87" s="468"/>
      <c r="G87" s="468"/>
    </row>
    <row r="88" spans="1:7" x14ac:dyDescent="0.2">
      <c r="A88" s="469" t="s">
        <v>526</v>
      </c>
      <c r="B88" s="469"/>
      <c r="C88" s="469"/>
      <c r="D88" s="469"/>
      <c r="E88" s="469"/>
      <c r="F88" s="469"/>
      <c r="G88" s="469"/>
    </row>
    <row r="89" spans="1:7" x14ac:dyDescent="0.2">
      <c r="A89" s="469" t="s">
        <v>527</v>
      </c>
      <c r="B89" s="469"/>
      <c r="C89" s="469"/>
      <c r="D89" s="469"/>
      <c r="E89" s="469"/>
      <c r="F89" s="469"/>
      <c r="G89" s="469"/>
    </row>
    <row r="90" spans="1:7" x14ac:dyDescent="0.2">
      <c r="A90" s="469" t="s">
        <v>528</v>
      </c>
      <c r="B90" s="469"/>
      <c r="C90" s="469"/>
      <c r="D90" s="469"/>
      <c r="E90" s="469"/>
      <c r="F90" s="469"/>
      <c r="G90" s="469"/>
    </row>
    <row r="91" spans="1:7" x14ac:dyDescent="0.2">
      <c r="A91" s="469" t="s">
        <v>529</v>
      </c>
      <c r="B91" s="469"/>
      <c r="C91" s="469"/>
      <c r="D91" s="469"/>
      <c r="E91" s="469"/>
      <c r="F91" s="469"/>
      <c r="G91" s="469"/>
    </row>
    <row r="92" spans="1:7" x14ac:dyDescent="0.2">
      <c r="A92" s="469" t="s">
        <v>530</v>
      </c>
      <c r="B92" s="469"/>
      <c r="C92" s="469"/>
      <c r="D92" s="469"/>
      <c r="E92" s="469"/>
      <c r="F92" s="469"/>
      <c r="G92" s="469"/>
    </row>
    <row r="93" spans="1:7" x14ac:dyDescent="0.2">
      <c r="A93" s="198" t="s">
        <v>531</v>
      </c>
      <c r="B93" s="146"/>
      <c r="C93" s="146"/>
      <c r="D93" s="146"/>
      <c r="E93" s="146"/>
      <c r="F93" s="146"/>
      <c r="G93" s="146"/>
    </row>
    <row r="94" spans="1:7" x14ac:dyDescent="0.2">
      <c r="A94" s="469" t="s">
        <v>532</v>
      </c>
      <c r="B94" s="469"/>
      <c r="C94" s="469"/>
      <c r="D94" s="469"/>
      <c r="E94" s="469"/>
      <c r="F94" s="469"/>
      <c r="G94" s="469"/>
    </row>
    <row r="95" spans="1:7" ht="17.25" customHeight="1" x14ac:dyDescent="0.2">
      <c r="A95" s="470" t="s">
        <v>669</v>
      </c>
      <c r="B95" s="470"/>
      <c r="C95" s="470"/>
      <c r="D95" s="470"/>
      <c r="E95" s="470"/>
      <c r="F95" s="470"/>
      <c r="G95" s="470"/>
    </row>
    <row r="96" spans="1:7" ht="17.25" customHeight="1" x14ac:dyDescent="0.2">
      <c r="A96" s="470" t="s">
        <v>652</v>
      </c>
      <c r="B96" s="470"/>
      <c r="C96" s="470"/>
      <c r="D96" s="470"/>
      <c r="E96" s="470"/>
      <c r="F96" s="470"/>
      <c r="G96" s="470"/>
    </row>
    <row r="97" spans="1:7" x14ac:dyDescent="0.2">
      <c r="A97" s="146"/>
      <c r="B97" s="146"/>
      <c r="C97" s="146"/>
      <c r="D97" s="146"/>
      <c r="E97" s="146"/>
      <c r="F97" s="146"/>
      <c r="G97" s="146"/>
    </row>
    <row r="98" spans="1:7" x14ac:dyDescent="0.2">
      <c r="A98" s="196" t="s">
        <v>533</v>
      </c>
      <c r="B98" s="146"/>
      <c r="C98" s="146"/>
      <c r="D98" s="146"/>
      <c r="E98" s="146"/>
      <c r="F98" s="146"/>
      <c r="G98" s="146"/>
    </row>
    <row r="99" spans="1:7" x14ac:dyDescent="0.2">
      <c r="A99" s="200" t="s">
        <v>534</v>
      </c>
      <c r="B99" s="146"/>
      <c r="C99" s="146"/>
      <c r="D99" s="146"/>
      <c r="E99" s="146"/>
      <c r="F99" s="146"/>
      <c r="G99" s="146"/>
    </row>
    <row r="100" spans="1:7" ht="42.75" customHeight="1" x14ac:dyDescent="0.2">
      <c r="A100" s="468" t="s">
        <v>654</v>
      </c>
      <c r="B100" s="468"/>
      <c r="C100" s="468"/>
      <c r="D100" s="468"/>
      <c r="E100" s="468"/>
      <c r="F100" s="468"/>
      <c r="G100" s="468"/>
    </row>
    <row r="101" spans="1:7" x14ac:dyDescent="0.2">
      <c r="A101" s="199"/>
      <c r="B101" s="146"/>
      <c r="C101" s="146"/>
      <c r="D101" s="146"/>
      <c r="E101" s="146"/>
      <c r="F101" s="146"/>
      <c r="G101" s="146"/>
    </row>
    <row r="102" spans="1:7" x14ac:dyDescent="0.2">
      <c r="A102" s="200" t="s">
        <v>636</v>
      </c>
      <c r="B102" s="146"/>
      <c r="C102" s="146"/>
      <c r="D102" s="146"/>
      <c r="E102" s="146"/>
      <c r="F102" s="146"/>
      <c r="G102" s="146"/>
    </row>
    <row r="103" spans="1:7" x14ac:dyDescent="0.2">
      <c r="A103" s="468" t="s">
        <v>653</v>
      </c>
      <c r="B103" s="468"/>
      <c r="C103" s="468"/>
      <c r="D103" s="468"/>
      <c r="E103" s="468"/>
      <c r="F103" s="468"/>
      <c r="G103" s="468"/>
    </row>
    <row r="104" spans="1:7" x14ac:dyDescent="0.2">
      <c r="A104" s="199"/>
      <c r="B104" s="146"/>
      <c r="C104" s="146"/>
      <c r="D104" s="146"/>
      <c r="E104" s="146"/>
      <c r="F104" s="146"/>
      <c r="G104" s="146"/>
    </row>
    <row r="105" spans="1:7" x14ac:dyDescent="0.2">
      <c r="A105" s="200" t="s">
        <v>637</v>
      </c>
      <c r="B105" s="146"/>
      <c r="C105" s="146"/>
      <c r="D105" s="146"/>
      <c r="E105" s="146"/>
      <c r="F105" s="146"/>
      <c r="G105" s="146"/>
    </row>
    <row r="106" spans="1:7" ht="44.25" customHeight="1" x14ac:dyDescent="0.2">
      <c r="A106" s="468" t="s">
        <v>663</v>
      </c>
      <c r="B106" s="468"/>
      <c r="C106" s="468"/>
      <c r="D106" s="468"/>
      <c r="E106" s="468"/>
      <c r="F106" s="468"/>
      <c r="G106" s="468"/>
    </row>
    <row r="107" spans="1:7" x14ac:dyDescent="0.2">
      <c r="A107" s="199"/>
      <c r="B107" s="146"/>
      <c r="C107" s="146"/>
      <c r="D107" s="146"/>
      <c r="E107" s="146"/>
      <c r="F107" s="146"/>
      <c r="G107" s="146"/>
    </row>
    <row r="108" spans="1:7" x14ac:dyDescent="0.2">
      <c r="A108" s="200" t="s">
        <v>638</v>
      </c>
      <c r="B108" s="146"/>
      <c r="C108" s="146"/>
      <c r="D108" s="146"/>
      <c r="E108" s="146"/>
      <c r="F108" s="146"/>
      <c r="G108" s="146"/>
    </row>
    <row r="109" spans="1:7" ht="28.5" customHeight="1" x14ac:dyDescent="0.2">
      <c r="A109" s="468" t="s">
        <v>664</v>
      </c>
      <c r="B109" s="468"/>
      <c r="C109" s="468"/>
      <c r="D109" s="468"/>
      <c r="E109" s="468"/>
      <c r="F109" s="468"/>
      <c r="G109" s="468"/>
    </row>
    <row r="110" spans="1:7" ht="42" customHeight="1" x14ac:dyDescent="0.2">
      <c r="A110" s="468" t="s">
        <v>665</v>
      </c>
      <c r="B110" s="468"/>
      <c r="C110" s="468"/>
      <c r="D110" s="468"/>
      <c r="E110" s="468"/>
      <c r="F110" s="468"/>
      <c r="G110" s="468"/>
    </row>
    <row r="111" spans="1:7" ht="28.15" customHeight="1" x14ac:dyDescent="0.2">
      <c r="A111" s="468" t="s">
        <v>666</v>
      </c>
      <c r="B111" s="468"/>
      <c r="C111" s="468"/>
      <c r="D111" s="468"/>
      <c r="E111" s="468"/>
      <c r="F111" s="468"/>
      <c r="G111" s="468"/>
    </row>
    <row r="112" spans="1:7" ht="32.25" customHeight="1" x14ac:dyDescent="0.2">
      <c r="A112" s="468" t="s">
        <v>655</v>
      </c>
      <c r="B112" s="468"/>
      <c r="C112" s="468"/>
      <c r="D112" s="468"/>
      <c r="E112" s="468"/>
      <c r="F112" s="468"/>
      <c r="G112" s="468"/>
    </row>
    <row r="113" spans="1:7" ht="14.25" customHeight="1" x14ac:dyDescent="0.2">
      <c r="A113" s="468" t="s">
        <v>535</v>
      </c>
      <c r="B113" s="468"/>
      <c r="C113" s="468"/>
      <c r="D113" s="468"/>
      <c r="E113" s="468"/>
      <c r="F113" s="468"/>
      <c r="G113" s="468"/>
    </row>
    <row r="114" spans="1:7" x14ac:dyDescent="0.2">
      <c r="A114" s="146"/>
      <c r="B114" s="146"/>
      <c r="C114" s="146"/>
      <c r="D114" s="146"/>
      <c r="E114" s="146"/>
      <c r="F114" s="146"/>
      <c r="G114" s="146"/>
    </row>
    <row r="115" spans="1:7" x14ac:dyDescent="0.2">
      <c r="A115" s="196" t="s">
        <v>536</v>
      </c>
      <c r="B115" s="146"/>
      <c r="C115" s="146"/>
      <c r="D115" s="146"/>
      <c r="E115" s="146"/>
      <c r="F115" s="146"/>
      <c r="G115" s="146"/>
    </row>
    <row r="116" spans="1:7" x14ac:dyDescent="0.2">
      <c r="A116" s="146"/>
      <c r="B116" s="146"/>
      <c r="C116" s="146"/>
      <c r="D116" s="146"/>
      <c r="E116" s="146"/>
      <c r="F116" s="146"/>
      <c r="G116" s="146"/>
    </row>
    <row r="117" spans="1:7" ht="24" customHeight="1" x14ac:dyDescent="0.2">
      <c r="A117" s="468" t="s">
        <v>537</v>
      </c>
      <c r="B117" s="468"/>
      <c r="C117" s="468"/>
      <c r="D117" s="468"/>
      <c r="E117" s="468"/>
      <c r="F117" s="468"/>
      <c r="G117" s="468"/>
    </row>
    <row r="118" spans="1:7" ht="41.45" customHeight="1" x14ac:dyDescent="0.2">
      <c r="A118" s="468" t="s">
        <v>668</v>
      </c>
      <c r="B118" s="468"/>
      <c r="C118" s="468"/>
      <c r="D118" s="468"/>
      <c r="E118" s="468"/>
      <c r="F118" s="468"/>
      <c r="G118" s="468"/>
    </row>
    <row r="119" spans="1:7" x14ac:dyDescent="0.2">
      <c r="A119" s="146"/>
      <c r="B119" s="146"/>
      <c r="C119" s="146"/>
      <c r="D119" s="146"/>
      <c r="E119" s="146"/>
      <c r="F119" s="146"/>
      <c r="G119" s="146"/>
    </row>
    <row r="120" spans="1:7" x14ac:dyDescent="0.2">
      <c r="A120" s="470" t="s">
        <v>660</v>
      </c>
      <c r="B120" s="470"/>
      <c r="C120" s="470"/>
      <c r="D120" s="470"/>
      <c r="E120" s="470"/>
      <c r="F120" s="470"/>
      <c r="G120" s="470"/>
    </row>
    <row r="121" spans="1:7" x14ac:dyDescent="0.2">
      <c r="A121" s="201"/>
      <c r="B121" s="201"/>
      <c r="C121" s="201"/>
      <c r="D121" s="201"/>
      <c r="E121" s="201"/>
      <c r="F121" s="201"/>
      <c r="G121" s="201"/>
    </row>
    <row r="122" spans="1:7" ht="13.5" thickBot="1" x14ac:dyDescent="0.25">
      <c r="A122" s="202" t="s">
        <v>498</v>
      </c>
      <c r="B122" s="203"/>
      <c r="C122" s="203"/>
      <c r="D122" s="203"/>
      <c r="E122" s="203"/>
      <c r="F122" s="203"/>
      <c r="G122" s="201"/>
    </row>
    <row r="123" spans="1:7" s="259" customFormat="1" ht="34.5" thickBot="1" x14ac:dyDescent="0.25">
      <c r="A123" s="256" t="s">
        <v>538</v>
      </c>
      <c r="B123" s="257" t="s">
        <v>539</v>
      </c>
      <c r="C123" s="257" t="s">
        <v>540</v>
      </c>
      <c r="D123" s="257" t="s">
        <v>541</v>
      </c>
      <c r="E123" s="257" t="s">
        <v>542</v>
      </c>
      <c r="F123" s="258"/>
      <c r="G123" s="258"/>
    </row>
    <row r="124" spans="1:7" s="259" customFormat="1" x14ac:dyDescent="0.2">
      <c r="A124" s="260" t="s">
        <v>543</v>
      </c>
      <c r="B124" s="248">
        <v>1467290.2811400001</v>
      </c>
      <c r="C124" s="248">
        <v>506906.03724999999</v>
      </c>
      <c r="D124" s="248">
        <v>146276.88312000001</v>
      </c>
      <c r="E124" s="248">
        <v>2120473.20151</v>
      </c>
      <c r="F124" s="258"/>
      <c r="G124" s="258"/>
    </row>
    <row r="125" spans="1:7" s="259" customFormat="1" ht="13.5" thickBot="1" x14ac:dyDescent="0.25">
      <c r="A125" s="260" t="s">
        <v>544</v>
      </c>
      <c r="B125" s="261">
        <v>-1561.5091</v>
      </c>
      <c r="C125" s="261">
        <v>-24.252839999999999</v>
      </c>
      <c r="D125" s="261">
        <v>-101292.46868999999</v>
      </c>
      <c r="E125" s="261">
        <v>-102878.23062999999</v>
      </c>
      <c r="F125" s="258"/>
      <c r="G125" s="258"/>
    </row>
    <row r="126" spans="1:7" s="259" customFormat="1" x14ac:dyDescent="0.2">
      <c r="A126" s="260" t="s">
        <v>545</v>
      </c>
      <c r="B126" s="262">
        <v>1465727.7720400002</v>
      </c>
      <c r="C126" s="262">
        <v>506881.78441000002</v>
      </c>
      <c r="D126" s="262">
        <v>44983.414430000019</v>
      </c>
      <c r="E126" s="262">
        <v>2017594.9708800002</v>
      </c>
      <c r="F126" s="258"/>
      <c r="G126" s="258"/>
    </row>
    <row r="127" spans="1:7" s="259" customFormat="1" x14ac:dyDescent="0.2">
      <c r="A127" s="263"/>
      <c r="B127" s="264"/>
      <c r="C127" s="264"/>
      <c r="D127" s="264"/>
      <c r="E127" s="264"/>
      <c r="F127" s="258"/>
      <c r="G127" s="258"/>
    </row>
    <row r="128" spans="1:7" s="259" customFormat="1" x14ac:dyDescent="0.2">
      <c r="A128" s="260" t="s">
        <v>546</v>
      </c>
      <c r="B128" s="248">
        <v>236922.4750075</v>
      </c>
      <c r="C128" s="248">
        <v>80532.566694999987</v>
      </c>
      <c r="D128" s="248">
        <v>39436.430554999999</v>
      </c>
      <c r="E128" s="248">
        <v>356891.47225749993</v>
      </c>
      <c r="F128" s="258"/>
      <c r="G128" s="258"/>
    </row>
    <row r="129" spans="1:7" s="259" customFormat="1" x14ac:dyDescent="0.2">
      <c r="A129" s="260" t="s">
        <v>547</v>
      </c>
      <c r="B129" s="248">
        <v>-22682.10872</v>
      </c>
      <c r="C129" s="248">
        <v>-10573.873519999999</v>
      </c>
      <c r="D129" s="248">
        <v>-10824.4791</v>
      </c>
      <c r="E129" s="248">
        <v>-44080.461339999994</v>
      </c>
      <c r="F129" s="258"/>
      <c r="G129" s="258"/>
    </row>
    <row r="130" spans="1:7" s="259" customFormat="1" x14ac:dyDescent="0.2">
      <c r="A130" s="260" t="s">
        <v>548</v>
      </c>
      <c r="B130" s="248">
        <v>3799.1516799999999</v>
      </c>
      <c r="C130" s="248">
        <v>120.49831</v>
      </c>
      <c r="D130" s="248">
        <v>35.054839999999999</v>
      </c>
      <c r="E130" s="248">
        <v>3953.7048299999997</v>
      </c>
      <c r="F130" s="258"/>
      <c r="G130" s="258"/>
    </row>
    <row r="131" spans="1:7" s="259" customFormat="1" ht="13.5" thickBot="1" x14ac:dyDescent="0.25">
      <c r="A131" s="260" t="s">
        <v>549</v>
      </c>
      <c r="B131" s="261">
        <v>815884.07446999999</v>
      </c>
      <c r="C131" s="261">
        <v>357745.31575000001</v>
      </c>
      <c r="D131" s="261">
        <v>-229621.17861570901</v>
      </c>
      <c r="E131" s="261">
        <v>944008.21160429087</v>
      </c>
      <c r="F131" s="258"/>
      <c r="G131" s="258"/>
    </row>
    <row r="132" spans="1:7" s="259" customFormat="1" x14ac:dyDescent="0.2">
      <c r="A132" s="265" t="s">
        <v>550</v>
      </c>
      <c r="B132" s="266"/>
      <c r="C132" s="266"/>
      <c r="D132" s="266"/>
      <c r="E132" s="266"/>
      <c r="F132" s="266"/>
      <c r="G132" s="266"/>
    </row>
    <row r="133" spans="1:7" s="259" customFormat="1" x14ac:dyDescent="0.2">
      <c r="A133" s="497" t="s">
        <v>661</v>
      </c>
      <c r="B133" s="497"/>
      <c r="C133" s="497"/>
      <c r="D133" s="497"/>
      <c r="E133" s="497"/>
      <c r="F133" s="497"/>
      <c r="G133" s="497"/>
    </row>
    <row r="134" spans="1:7" s="259" customFormat="1" x14ac:dyDescent="0.2">
      <c r="A134" s="267"/>
      <c r="B134" s="267"/>
      <c r="C134" s="267"/>
      <c r="D134" s="267"/>
      <c r="E134" s="267"/>
      <c r="F134" s="267"/>
      <c r="G134" s="267"/>
    </row>
    <row r="135" spans="1:7" s="259" customFormat="1" ht="13.5" thickBot="1" x14ac:dyDescent="0.25">
      <c r="A135" s="268" t="s">
        <v>498</v>
      </c>
      <c r="B135" s="269"/>
      <c r="C135" s="269"/>
      <c r="D135" s="269"/>
      <c r="E135" s="269"/>
      <c r="F135" s="269"/>
      <c r="G135" s="267"/>
    </row>
    <row r="136" spans="1:7" s="259" customFormat="1" ht="34.5" thickBot="1" x14ac:dyDescent="0.25">
      <c r="A136" s="256" t="s">
        <v>538</v>
      </c>
      <c r="B136" s="257" t="s">
        <v>539</v>
      </c>
      <c r="C136" s="257" t="s">
        <v>540</v>
      </c>
      <c r="D136" s="257" t="s">
        <v>541</v>
      </c>
      <c r="E136" s="257" t="s">
        <v>542</v>
      </c>
      <c r="F136" s="267"/>
      <c r="G136" s="267"/>
    </row>
    <row r="137" spans="1:7" s="259" customFormat="1" x14ac:dyDescent="0.2">
      <c r="A137" s="260" t="s">
        <v>543</v>
      </c>
      <c r="B137" s="248">
        <v>329438.10491446499</v>
      </c>
      <c r="C137" s="248">
        <v>287837.20850423799</v>
      </c>
      <c r="D137" s="248">
        <v>53024.547170015001</v>
      </c>
      <c r="E137" s="248">
        <v>670299.86058871797</v>
      </c>
      <c r="F137" s="267"/>
      <c r="G137" s="267"/>
    </row>
    <row r="138" spans="1:7" s="259" customFormat="1" ht="13.5" thickBot="1" x14ac:dyDescent="0.25">
      <c r="A138" s="260" t="s">
        <v>544</v>
      </c>
      <c r="B138" s="261">
        <v>-565.55474000000004</v>
      </c>
      <c r="C138" s="261">
        <v>-19.98883</v>
      </c>
      <c r="D138" s="261">
        <v>-35292.272320000004</v>
      </c>
      <c r="E138" s="261">
        <v>-35877.815889999998</v>
      </c>
      <c r="F138" s="267"/>
      <c r="G138" s="267"/>
    </row>
    <row r="139" spans="1:7" s="259" customFormat="1" x14ac:dyDescent="0.2">
      <c r="A139" s="260" t="s">
        <v>545</v>
      </c>
      <c r="B139" s="262">
        <v>328873.550174465</v>
      </c>
      <c r="C139" s="262">
        <v>287817.219674238</v>
      </c>
      <c r="D139" s="262">
        <v>17731.274850014997</v>
      </c>
      <c r="E139" s="262">
        <v>634422.044698718</v>
      </c>
      <c r="F139" s="267"/>
      <c r="G139" s="267"/>
    </row>
    <row r="140" spans="1:7" s="259" customFormat="1" x14ac:dyDescent="0.2">
      <c r="A140" s="263"/>
      <c r="B140" s="264"/>
      <c r="C140" s="264"/>
      <c r="D140" s="264"/>
      <c r="E140" s="269"/>
      <c r="F140" s="267"/>
      <c r="G140" s="267"/>
    </row>
    <row r="141" spans="1:7" s="259" customFormat="1" x14ac:dyDescent="0.2">
      <c r="A141" s="260" t="s">
        <v>546</v>
      </c>
      <c r="B141" s="248">
        <v>232764.36513749999</v>
      </c>
      <c r="C141" s="248">
        <v>97848.4345225</v>
      </c>
      <c r="D141" s="248">
        <v>46028.578294999999</v>
      </c>
      <c r="E141" s="248">
        <v>376641.37795500003</v>
      </c>
      <c r="F141" s="267"/>
      <c r="G141" s="267"/>
    </row>
    <row r="142" spans="1:7" s="259" customFormat="1" x14ac:dyDescent="0.2">
      <c r="A142" s="260" t="s">
        <v>547</v>
      </c>
      <c r="B142" s="248">
        <v>-45719.575549999994</v>
      </c>
      <c r="C142" s="248">
        <v>-22942.2906</v>
      </c>
      <c r="D142" s="248">
        <v>-20465.518660000002</v>
      </c>
      <c r="E142" s="248">
        <v>-89128.384810000003</v>
      </c>
      <c r="F142" s="267"/>
      <c r="G142" s="267"/>
    </row>
    <row r="143" spans="1:7" s="259" customFormat="1" x14ac:dyDescent="0.2">
      <c r="A143" s="260" t="s">
        <v>548</v>
      </c>
      <c r="B143" s="248">
        <v>134.79179999999999</v>
      </c>
      <c r="C143" s="248">
        <v>41.154069999999997</v>
      </c>
      <c r="D143" s="248">
        <v>19.272029999999997</v>
      </c>
      <c r="E143" s="248">
        <v>195.21789999999999</v>
      </c>
      <c r="F143" s="267"/>
      <c r="G143" s="267"/>
    </row>
    <row r="144" spans="1:7" s="259" customFormat="1" ht="13.5" thickBot="1" x14ac:dyDescent="0.25">
      <c r="A144" s="260" t="s">
        <v>549</v>
      </c>
      <c r="B144" s="261">
        <v>131220.23781146199</v>
      </c>
      <c r="C144" s="261">
        <v>211682.80080606401</v>
      </c>
      <c r="D144" s="261">
        <v>-118192.032888273</v>
      </c>
      <c r="E144" s="261">
        <v>224711.005729253</v>
      </c>
      <c r="F144" s="267"/>
      <c r="G144" s="267"/>
    </row>
    <row r="145" spans="1:7" x14ac:dyDescent="0.2">
      <c r="A145" s="146"/>
      <c r="B145" s="146"/>
      <c r="C145" s="146"/>
      <c r="D145" s="146"/>
      <c r="E145" s="146"/>
      <c r="G145" s="146"/>
    </row>
    <row r="146" spans="1:7" x14ac:dyDescent="0.2">
      <c r="A146" s="470" t="s">
        <v>551</v>
      </c>
      <c r="B146" s="470"/>
      <c r="C146" s="470"/>
      <c r="D146" s="470"/>
      <c r="E146" s="470"/>
      <c r="F146" s="470"/>
      <c r="G146" s="470"/>
    </row>
    <row r="147" spans="1:7" x14ac:dyDescent="0.2">
      <c r="A147" s="146"/>
      <c r="B147" s="146"/>
      <c r="C147" s="146"/>
      <c r="D147" s="146"/>
      <c r="E147" s="146"/>
      <c r="F147" s="146"/>
      <c r="G147" s="146"/>
    </row>
    <row r="148" spans="1:7" ht="13.5" thickBot="1" x14ac:dyDescent="0.25">
      <c r="A148" s="205" t="s">
        <v>498</v>
      </c>
      <c r="B148" s="206"/>
      <c r="C148" s="206"/>
      <c r="D148" s="206"/>
      <c r="E148" s="206"/>
      <c r="F148" s="206"/>
      <c r="G148" s="146"/>
    </row>
    <row r="149" spans="1:7" ht="34.5" thickBot="1" x14ac:dyDescent="0.25">
      <c r="A149" s="207" t="s">
        <v>538</v>
      </c>
      <c r="B149" s="208" t="s">
        <v>539</v>
      </c>
      <c r="C149" s="208" t="s">
        <v>540</v>
      </c>
      <c r="D149" s="208" t="s">
        <v>541</v>
      </c>
      <c r="E149" s="208" t="s">
        <v>542</v>
      </c>
      <c r="G149" s="146"/>
    </row>
    <row r="150" spans="1:7" x14ac:dyDescent="0.2">
      <c r="A150" s="209" t="s">
        <v>552</v>
      </c>
      <c r="B150" s="206"/>
      <c r="C150" s="206"/>
      <c r="D150" s="206"/>
      <c r="E150" s="206"/>
      <c r="F150" s="206"/>
      <c r="G150" s="146"/>
    </row>
    <row r="151" spans="1:7" x14ac:dyDescent="0.2">
      <c r="A151" s="210" t="s">
        <v>553</v>
      </c>
      <c r="B151" s="237">
        <v>3499357</v>
      </c>
      <c r="C151" s="237">
        <v>1480754</v>
      </c>
      <c r="D151" s="237">
        <v>682100</v>
      </c>
      <c r="E151" s="238">
        <v>5662211</v>
      </c>
      <c r="F151" s="211"/>
      <c r="G151" s="146"/>
    </row>
    <row r="152" spans="1:7" ht="13.5" thickBot="1" x14ac:dyDescent="0.25">
      <c r="A152" s="210" t="s">
        <v>554</v>
      </c>
      <c r="B152" s="236">
        <v>1860939</v>
      </c>
      <c r="C152" s="236">
        <v>801511</v>
      </c>
      <c r="D152" s="236">
        <v>390590</v>
      </c>
      <c r="E152" s="232">
        <v>3053040</v>
      </c>
      <c r="F152" s="212"/>
      <c r="G152" s="146"/>
    </row>
    <row r="153" spans="1:7" x14ac:dyDescent="0.2">
      <c r="A153" s="206"/>
      <c r="B153" s="237"/>
      <c r="C153" s="237"/>
      <c r="D153" s="237"/>
      <c r="E153" s="238"/>
      <c r="F153" s="211"/>
      <c r="G153" s="146"/>
    </row>
    <row r="154" spans="1:7" x14ac:dyDescent="0.2">
      <c r="A154" s="209" t="s">
        <v>657</v>
      </c>
      <c r="B154" s="237"/>
      <c r="C154" s="237"/>
      <c r="D154" s="237"/>
      <c r="E154" s="238"/>
      <c r="F154" s="211"/>
      <c r="G154" s="146"/>
    </row>
    <row r="155" spans="1:7" x14ac:dyDescent="0.2">
      <c r="A155" s="210" t="s">
        <v>553</v>
      </c>
      <c r="B155" s="237">
        <v>3592207.83384</v>
      </c>
      <c r="C155" s="237">
        <v>1533828.3877699999</v>
      </c>
      <c r="D155" s="237">
        <v>717066.58383000002</v>
      </c>
      <c r="E155" s="238">
        <v>5843102.8054400003</v>
      </c>
      <c r="F155" s="211"/>
      <c r="G155" s="146"/>
    </row>
    <row r="156" spans="1:7" ht="13.5" thickBot="1" x14ac:dyDescent="0.25">
      <c r="A156" s="210" t="s">
        <v>554</v>
      </c>
      <c r="B156" s="236">
        <v>2053141.3791392902</v>
      </c>
      <c r="C156" s="236">
        <v>1025761.1915370601</v>
      </c>
      <c r="D156" s="236">
        <v>716398.37854840199</v>
      </c>
      <c r="E156" s="232">
        <v>3795300.9492247519</v>
      </c>
      <c r="F156" s="211"/>
      <c r="G156" s="146"/>
    </row>
    <row r="157" spans="1:7" x14ac:dyDescent="0.2">
      <c r="A157" s="213"/>
      <c r="B157" s="211"/>
      <c r="C157" s="211"/>
      <c r="D157" s="211"/>
      <c r="E157" s="211"/>
      <c r="F157" s="211"/>
      <c r="G157" s="146"/>
    </row>
    <row r="158" spans="1:7" x14ac:dyDescent="0.2">
      <c r="A158" s="470" t="s">
        <v>555</v>
      </c>
      <c r="B158" s="470"/>
      <c r="C158" s="470"/>
      <c r="D158" s="470"/>
      <c r="E158" s="470"/>
      <c r="F158" s="470"/>
      <c r="G158" s="470"/>
    </row>
    <row r="159" spans="1:7" x14ac:dyDescent="0.2">
      <c r="A159" s="146"/>
      <c r="B159" s="146"/>
      <c r="C159" s="146"/>
      <c r="D159" s="146"/>
      <c r="E159" s="146"/>
      <c r="F159" s="146"/>
      <c r="G159" s="146"/>
    </row>
    <row r="160" spans="1:7" x14ac:dyDescent="0.2">
      <c r="A160" s="470" t="s">
        <v>556</v>
      </c>
      <c r="B160" s="470"/>
      <c r="C160" s="470"/>
      <c r="D160" s="470"/>
      <c r="E160" s="470"/>
      <c r="F160" s="470"/>
      <c r="G160" s="470"/>
    </row>
    <row r="161" spans="1:7" x14ac:dyDescent="0.2">
      <c r="A161" s="146"/>
      <c r="B161" s="146"/>
      <c r="C161" s="146"/>
      <c r="D161" s="146"/>
      <c r="E161" s="146"/>
      <c r="F161" s="146"/>
      <c r="G161" s="146"/>
    </row>
    <row r="162" spans="1:7" ht="13.5" thickBot="1" x14ac:dyDescent="0.25">
      <c r="A162" s="209" t="s">
        <v>498</v>
      </c>
      <c r="B162" s="206"/>
      <c r="C162" s="214"/>
      <c r="D162" s="146"/>
      <c r="E162" s="146"/>
      <c r="F162" s="146"/>
      <c r="G162" s="146"/>
    </row>
    <row r="163" spans="1:7" ht="23.25" thickBot="1" x14ac:dyDescent="0.25">
      <c r="A163" s="215" t="s">
        <v>538</v>
      </c>
      <c r="B163" s="208" t="s">
        <v>658</v>
      </c>
      <c r="C163" s="208" t="s">
        <v>659</v>
      </c>
      <c r="D163" s="146"/>
      <c r="E163" s="146"/>
      <c r="F163" s="146"/>
      <c r="G163" s="146"/>
    </row>
    <row r="164" spans="1:7" x14ac:dyDescent="0.2">
      <c r="A164" s="209" t="s">
        <v>557</v>
      </c>
      <c r="B164" s="206"/>
      <c r="C164" s="206"/>
      <c r="D164" s="146"/>
      <c r="E164" s="146"/>
      <c r="F164" s="146"/>
      <c r="G164" s="146"/>
    </row>
    <row r="165" spans="1:7" x14ac:dyDescent="0.2">
      <c r="A165" s="210" t="s">
        <v>558</v>
      </c>
      <c r="B165" s="237">
        <v>2120471.20151</v>
      </c>
      <c r="C165" s="237">
        <v>670299.86058871809</v>
      </c>
      <c r="D165" s="146"/>
      <c r="E165" s="146"/>
      <c r="F165" s="146"/>
      <c r="G165" s="146"/>
    </row>
    <row r="166" spans="1:7" ht="13.5" thickBot="1" x14ac:dyDescent="0.25">
      <c r="A166" s="210" t="s">
        <v>559</v>
      </c>
      <c r="B166" s="237">
        <v>-102878.23062999999</v>
      </c>
      <c r="C166" s="237">
        <v>-35877.815889999998</v>
      </c>
      <c r="D166" s="146"/>
      <c r="E166" s="146"/>
      <c r="F166" s="146"/>
      <c r="G166" s="146"/>
    </row>
    <row r="167" spans="1:7" ht="13.5" thickBot="1" x14ac:dyDescent="0.25">
      <c r="A167" s="209" t="s">
        <v>560</v>
      </c>
      <c r="B167" s="239">
        <v>2017592.9708800002</v>
      </c>
      <c r="C167" s="239">
        <v>634422.04469871812</v>
      </c>
      <c r="D167" s="146"/>
      <c r="E167" s="146"/>
      <c r="F167" s="146"/>
      <c r="G167" s="146"/>
    </row>
    <row r="168" spans="1:7" x14ac:dyDescent="0.2">
      <c r="A168" s="206"/>
      <c r="B168" s="206"/>
      <c r="C168" s="206"/>
      <c r="D168" s="146"/>
      <c r="E168" s="146"/>
      <c r="F168" s="146"/>
      <c r="G168" s="146"/>
    </row>
    <row r="169" spans="1:7" x14ac:dyDescent="0.2">
      <c r="A169" s="209" t="s">
        <v>561</v>
      </c>
      <c r="B169" s="206"/>
      <c r="C169" s="206"/>
      <c r="D169" s="146"/>
      <c r="E169" s="146"/>
      <c r="F169" s="146"/>
      <c r="G169" s="146"/>
    </row>
    <row r="170" spans="1:7" x14ac:dyDescent="0.2">
      <c r="A170" s="210" t="s">
        <v>562</v>
      </c>
      <c r="B170" s="237">
        <v>944008.21160429099</v>
      </c>
      <c r="C170" s="237">
        <v>224712.005729253</v>
      </c>
      <c r="D170" s="146"/>
      <c r="E170" s="146"/>
      <c r="F170" s="146"/>
      <c r="G170" s="146"/>
    </row>
    <row r="171" spans="1:7" x14ac:dyDescent="0.2">
      <c r="A171" s="210" t="s">
        <v>563</v>
      </c>
      <c r="B171" s="237">
        <v>-420351.47146199999</v>
      </c>
      <c r="C171" s="237">
        <v>-430023.33551</v>
      </c>
      <c r="D171" s="146"/>
      <c r="E171" s="146"/>
      <c r="F171" s="146"/>
      <c r="G171" s="146"/>
    </row>
    <row r="172" spans="1:7" ht="13.5" thickBot="1" x14ac:dyDescent="0.25">
      <c r="A172" s="210" t="s">
        <v>564</v>
      </c>
      <c r="B172" s="237">
        <v>-41338.182280000001</v>
      </c>
      <c r="C172" s="237">
        <v>-87651.194739999992</v>
      </c>
      <c r="D172" s="146"/>
      <c r="E172" s="146"/>
      <c r="F172" s="146"/>
      <c r="G172" s="146"/>
    </row>
    <row r="173" spans="1:7" ht="13.5" thickBot="1" x14ac:dyDescent="0.25">
      <c r="A173" s="216" t="s">
        <v>565</v>
      </c>
      <c r="B173" s="239">
        <v>482318.557862291</v>
      </c>
      <c r="C173" s="239">
        <v>-292963.52452074701</v>
      </c>
      <c r="D173" s="146"/>
      <c r="E173" s="146"/>
      <c r="F173" s="146"/>
      <c r="G173" s="146"/>
    </row>
    <row r="174" spans="1:7" x14ac:dyDescent="0.2">
      <c r="A174" s="146"/>
      <c r="B174" s="146"/>
      <c r="C174" s="146"/>
      <c r="D174" s="146"/>
      <c r="E174" s="146"/>
      <c r="F174" s="146"/>
      <c r="G174" s="146"/>
    </row>
    <row r="175" spans="1:7" x14ac:dyDescent="0.2">
      <c r="A175" s="470" t="s">
        <v>566</v>
      </c>
      <c r="B175" s="470"/>
      <c r="C175" s="470"/>
      <c r="D175" s="470"/>
      <c r="E175" s="470"/>
      <c r="F175" s="470"/>
      <c r="G175" s="470"/>
    </row>
    <row r="176" spans="1:7" x14ac:dyDescent="0.2">
      <c r="A176" s="146"/>
      <c r="B176" s="146"/>
      <c r="C176" s="146"/>
      <c r="D176" s="146"/>
      <c r="E176" s="146"/>
      <c r="F176" s="146"/>
      <c r="G176" s="146"/>
    </row>
    <row r="177" spans="1:7" ht="13.5" thickBot="1" x14ac:dyDescent="0.25">
      <c r="A177" s="216" t="s">
        <v>498</v>
      </c>
      <c r="B177" s="217"/>
      <c r="C177" s="217"/>
      <c r="D177" s="217"/>
      <c r="E177" s="218"/>
      <c r="F177" s="146"/>
      <c r="G177" s="146"/>
    </row>
    <row r="178" spans="1:7" ht="13.5" thickBot="1" x14ac:dyDescent="0.25">
      <c r="A178" s="498" t="s">
        <v>538</v>
      </c>
      <c r="B178" s="500" t="s">
        <v>552</v>
      </c>
      <c r="C178" s="500"/>
      <c r="D178" s="500" t="s">
        <v>657</v>
      </c>
      <c r="E178" s="500"/>
      <c r="F178" s="146"/>
      <c r="G178" s="146"/>
    </row>
    <row r="179" spans="1:7" ht="13.5" thickBot="1" x14ac:dyDescent="0.25">
      <c r="A179" s="499"/>
      <c r="B179" s="219" t="s">
        <v>567</v>
      </c>
      <c r="C179" s="208" t="s">
        <v>568</v>
      </c>
      <c r="D179" s="219" t="s">
        <v>567</v>
      </c>
      <c r="E179" s="208" t="s">
        <v>568</v>
      </c>
      <c r="F179" s="146"/>
      <c r="G179" s="146"/>
    </row>
    <row r="180" spans="1:7" x14ac:dyDescent="0.2">
      <c r="A180" s="209" t="s">
        <v>569</v>
      </c>
      <c r="B180" s="238">
        <v>5662211</v>
      </c>
      <c r="C180" s="238">
        <v>3053040</v>
      </c>
      <c r="D180" s="238">
        <v>5843102.8054400003</v>
      </c>
      <c r="E180" s="238">
        <v>3795300.9492247519</v>
      </c>
      <c r="F180" s="146"/>
      <c r="G180" s="146"/>
    </row>
    <row r="181" spans="1:7" x14ac:dyDescent="0.2">
      <c r="A181" s="210" t="s">
        <v>570</v>
      </c>
      <c r="B181" s="237">
        <v>3499357</v>
      </c>
      <c r="C181" s="237">
        <v>1860939</v>
      </c>
      <c r="D181" s="237">
        <v>3592207.83384</v>
      </c>
      <c r="E181" s="237">
        <v>2053141.3791392902</v>
      </c>
      <c r="F181" s="146"/>
      <c r="G181" s="146"/>
    </row>
    <row r="182" spans="1:7" x14ac:dyDescent="0.2">
      <c r="A182" s="210" t="s">
        <v>571</v>
      </c>
      <c r="B182" s="237">
        <v>1480754</v>
      </c>
      <c r="C182" s="237">
        <v>801511</v>
      </c>
      <c r="D182" s="237">
        <v>1533828.3877699999</v>
      </c>
      <c r="E182" s="237">
        <v>1025761.1915370601</v>
      </c>
      <c r="F182" s="146"/>
      <c r="G182" s="146"/>
    </row>
    <row r="183" spans="1:7" x14ac:dyDescent="0.2">
      <c r="A183" s="210" t="s">
        <v>572</v>
      </c>
      <c r="B183" s="237">
        <v>682100</v>
      </c>
      <c r="C183" s="237">
        <v>390590</v>
      </c>
      <c r="D183" s="237">
        <v>717066.58383000002</v>
      </c>
      <c r="E183" s="237">
        <v>716399.37854840199</v>
      </c>
      <c r="F183" s="146"/>
      <c r="G183" s="146"/>
    </row>
    <row r="184" spans="1:7" x14ac:dyDescent="0.2">
      <c r="A184" s="206"/>
      <c r="B184" s="237"/>
      <c r="C184" s="237"/>
      <c r="D184" s="237"/>
      <c r="E184" s="237"/>
      <c r="F184" s="146"/>
      <c r="G184" s="146"/>
    </row>
    <row r="185" spans="1:7" x14ac:dyDescent="0.2">
      <c r="A185" s="209" t="s">
        <v>573</v>
      </c>
      <c r="B185" s="238">
        <v>833091</v>
      </c>
      <c r="C185" s="238">
        <v>223192</v>
      </c>
      <c r="D185" s="238">
        <v>1198431.873091965</v>
      </c>
      <c r="E185" s="238">
        <v>235508.2591628595</v>
      </c>
      <c r="F185" s="146"/>
      <c r="G185" s="146"/>
    </row>
    <row r="186" spans="1:7" x14ac:dyDescent="0.2">
      <c r="A186" s="210" t="s">
        <v>574</v>
      </c>
      <c r="B186" s="237">
        <v>47668</v>
      </c>
      <c r="C186" s="237">
        <v>0</v>
      </c>
      <c r="D186" s="237">
        <v>46674.963799999998</v>
      </c>
      <c r="E186" s="237">
        <v>0</v>
      </c>
      <c r="F186" s="146"/>
      <c r="G186" s="146"/>
    </row>
    <row r="187" spans="1:7" x14ac:dyDescent="0.2">
      <c r="A187" s="210" t="s">
        <v>575</v>
      </c>
      <c r="B187" s="237">
        <v>391</v>
      </c>
      <c r="C187" s="237">
        <v>0</v>
      </c>
      <c r="D187" s="237">
        <v>305.36215000000004</v>
      </c>
      <c r="E187" s="237">
        <v>0</v>
      </c>
      <c r="F187" s="146"/>
      <c r="G187" s="146"/>
    </row>
    <row r="188" spans="1:7" x14ac:dyDescent="0.2">
      <c r="A188" s="210" t="s">
        <v>576</v>
      </c>
      <c r="B188" s="237">
        <v>801</v>
      </c>
      <c r="C188" s="237">
        <v>0</v>
      </c>
      <c r="D188" s="237">
        <v>746.89756999999997</v>
      </c>
      <c r="E188" s="237">
        <v>0</v>
      </c>
      <c r="F188" s="146"/>
      <c r="G188" s="146"/>
    </row>
    <row r="189" spans="1:7" x14ac:dyDescent="0.2">
      <c r="A189" s="210" t="s">
        <v>577</v>
      </c>
      <c r="B189" s="237">
        <v>550143</v>
      </c>
      <c r="C189" s="237">
        <v>0</v>
      </c>
      <c r="D189" s="237">
        <v>848945.80664353096</v>
      </c>
      <c r="E189" s="237">
        <v>0</v>
      </c>
      <c r="F189" s="146"/>
      <c r="G189" s="146"/>
    </row>
    <row r="190" spans="1:7" x14ac:dyDescent="0.2">
      <c r="A190" s="210" t="s">
        <v>578</v>
      </c>
      <c r="B190" s="237">
        <v>4258</v>
      </c>
      <c r="C190" s="237">
        <v>0</v>
      </c>
      <c r="D190" s="237">
        <v>752.58824000000004</v>
      </c>
      <c r="E190" s="237">
        <v>0</v>
      </c>
      <c r="F190" s="146"/>
      <c r="G190" s="146"/>
    </row>
    <row r="191" spans="1:7" x14ac:dyDescent="0.2">
      <c r="A191" s="210" t="s">
        <v>579</v>
      </c>
      <c r="B191" s="237">
        <v>35858</v>
      </c>
      <c r="C191" s="237">
        <v>0</v>
      </c>
      <c r="D191" s="237">
        <v>29747.229650874997</v>
      </c>
      <c r="E191" s="237">
        <v>0</v>
      </c>
      <c r="F191" s="146"/>
      <c r="G191" s="146"/>
    </row>
    <row r="192" spans="1:7" x14ac:dyDescent="0.2">
      <c r="A192" s="210" t="s">
        <v>580</v>
      </c>
      <c r="B192" s="237">
        <v>193832</v>
      </c>
      <c r="C192" s="237">
        <v>63046</v>
      </c>
      <c r="D192" s="237">
        <v>271259.02503755898</v>
      </c>
      <c r="E192" s="237">
        <v>59474.737299703396</v>
      </c>
      <c r="F192" s="146"/>
      <c r="G192" s="146"/>
    </row>
    <row r="193" spans="1:7" x14ac:dyDescent="0.2">
      <c r="A193" s="210" t="s">
        <v>581</v>
      </c>
      <c r="B193" s="237">
        <v>0</v>
      </c>
      <c r="C193" s="237">
        <v>71822</v>
      </c>
      <c r="D193" s="237">
        <v>0</v>
      </c>
      <c r="E193" s="237">
        <v>48100.761683156103</v>
      </c>
      <c r="F193" s="146"/>
      <c r="G193" s="146"/>
    </row>
    <row r="194" spans="1:7" x14ac:dyDescent="0.2">
      <c r="A194" s="210" t="s">
        <v>582</v>
      </c>
      <c r="B194" s="237">
        <v>0</v>
      </c>
      <c r="C194" s="237">
        <v>18294</v>
      </c>
      <c r="D194" s="237">
        <v>0</v>
      </c>
      <c r="E194" s="237">
        <v>15793.647499999999</v>
      </c>
      <c r="F194" s="146"/>
      <c r="G194" s="146"/>
    </row>
    <row r="195" spans="1:7" x14ac:dyDescent="0.2">
      <c r="A195" s="210" t="s">
        <v>583</v>
      </c>
      <c r="B195" s="237">
        <v>140</v>
      </c>
      <c r="C195" s="237">
        <v>17048</v>
      </c>
      <c r="D195" s="237">
        <v>0</v>
      </c>
      <c r="E195" s="237">
        <v>60640.037120000001</v>
      </c>
      <c r="F195" s="146"/>
      <c r="G195" s="146"/>
    </row>
    <row r="196" spans="1:7" ht="13.5" thickBot="1" x14ac:dyDescent="0.25">
      <c r="A196" s="210" t="s">
        <v>584</v>
      </c>
      <c r="B196" s="237">
        <v>0</v>
      </c>
      <c r="C196" s="237">
        <v>52982</v>
      </c>
      <c r="D196" s="237">
        <v>0</v>
      </c>
      <c r="E196" s="237">
        <v>51500.075560000005</v>
      </c>
      <c r="F196" s="146"/>
      <c r="G196" s="146"/>
    </row>
    <row r="197" spans="1:7" ht="13.5" thickBot="1" x14ac:dyDescent="0.25">
      <c r="A197" s="216" t="s">
        <v>542</v>
      </c>
      <c r="B197" s="239">
        <v>6495302</v>
      </c>
      <c r="C197" s="239">
        <v>3276232</v>
      </c>
      <c r="D197" s="239">
        <v>7041534.6785319652</v>
      </c>
      <c r="E197" s="239">
        <v>4030809.2083876114</v>
      </c>
      <c r="F197" s="146"/>
      <c r="G197" s="146"/>
    </row>
    <row r="198" spans="1:7" x14ac:dyDescent="0.2">
      <c r="A198" s="146"/>
      <c r="B198" s="146"/>
      <c r="C198" s="146"/>
      <c r="D198" s="146"/>
      <c r="E198" s="146"/>
      <c r="F198" s="146"/>
      <c r="G198" s="146"/>
    </row>
    <row r="199" spans="1:7" x14ac:dyDescent="0.2">
      <c r="A199" s="470" t="s">
        <v>585</v>
      </c>
      <c r="B199" s="470"/>
      <c r="C199" s="470"/>
      <c r="D199" s="470"/>
      <c r="E199" s="470"/>
      <c r="F199" s="470"/>
      <c r="G199" s="470"/>
    </row>
    <row r="200" spans="1:7" x14ac:dyDescent="0.2">
      <c r="A200" s="146"/>
      <c r="B200" s="146"/>
      <c r="C200" s="146"/>
      <c r="D200" s="146"/>
      <c r="E200" s="146"/>
      <c r="F200" s="146"/>
      <c r="G200" s="146"/>
    </row>
    <row r="201" spans="1:7" ht="13.5" thickBot="1" x14ac:dyDescent="0.25">
      <c r="A201" s="216" t="s">
        <v>498</v>
      </c>
      <c r="B201" s="217"/>
      <c r="C201" s="218"/>
      <c r="D201" s="146"/>
      <c r="E201" s="146"/>
      <c r="F201" s="146"/>
      <c r="G201" s="146"/>
    </row>
    <row r="202" spans="1:7" ht="23.25" thickBot="1" x14ac:dyDescent="0.25">
      <c r="A202" s="221" t="s">
        <v>538</v>
      </c>
      <c r="B202" s="208" t="s">
        <v>658</v>
      </c>
      <c r="C202" s="208" t="s">
        <v>659</v>
      </c>
      <c r="D202" s="146"/>
      <c r="E202" s="146"/>
      <c r="F202" s="146"/>
      <c r="G202" s="146"/>
    </row>
    <row r="203" spans="1:7" x14ac:dyDescent="0.2">
      <c r="A203" s="210" t="s">
        <v>586</v>
      </c>
      <c r="B203" s="237">
        <v>171040.732702557</v>
      </c>
      <c r="C203" s="237">
        <v>81979.177264473998</v>
      </c>
      <c r="D203" s="146"/>
      <c r="E203" s="146"/>
      <c r="F203" s="146"/>
      <c r="G203" s="146"/>
    </row>
    <row r="204" spans="1:7" ht="13.5" thickBot="1" x14ac:dyDescent="0.25">
      <c r="A204" s="210" t="s">
        <v>587</v>
      </c>
      <c r="B204" s="237">
        <v>1846552.2382974401</v>
      </c>
      <c r="C204" s="237">
        <v>552442.86785552592</v>
      </c>
      <c r="D204" s="146"/>
      <c r="E204" s="146"/>
      <c r="F204" s="146"/>
      <c r="G204" s="146"/>
    </row>
    <row r="205" spans="1:7" ht="13.5" thickBot="1" x14ac:dyDescent="0.25">
      <c r="A205" s="217"/>
      <c r="B205" s="239">
        <v>2017592.9709999971</v>
      </c>
      <c r="C205" s="239">
        <v>634422.04511999991</v>
      </c>
      <c r="D205" s="146"/>
      <c r="E205" s="146"/>
      <c r="F205" s="146"/>
      <c r="G205" s="146"/>
    </row>
    <row r="206" spans="1:7" x14ac:dyDescent="0.2">
      <c r="A206" s="146"/>
      <c r="B206" s="146"/>
      <c r="C206" s="146"/>
      <c r="D206" s="146"/>
      <c r="E206" s="146"/>
      <c r="F206" s="146"/>
      <c r="G206" s="146"/>
    </row>
    <row r="207" spans="1:7" x14ac:dyDescent="0.2">
      <c r="A207" s="470" t="s">
        <v>588</v>
      </c>
      <c r="B207" s="470"/>
      <c r="C207" s="470"/>
      <c r="D207" s="470"/>
      <c r="E207" s="470"/>
      <c r="F207" s="470"/>
      <c r="G207" s="470"/>
    </row>
    <row r="208" spans="1:7" x14ac:dyDescent="0.2">
      <c r="A208" s="146"/>
      <c r="B208" s="146"/>
      <c r="C208" s="146"/>
      <c r="D208" s="146"/>
      <c r="E208" s="146"/>
      <c r="F208" s="146"/>
      <c r="G208" s="146"/>
    </row>
    <row r="209" spans="1:7" ht="13.5" thickBot="1" x14ac:dyDescent="0.25">
      <c r="A209" s="270" t="s">
        <v>587</v>
      </c>
      <c r="B209" s="501" t="s">
        <v>498</v>
      </c>
      <c r="C209" s="501"/>
      <c r="D209" s="501"/>
      <c r="E209" s="501"/>
      <c r="F209" s="146"/>
      <c r="G209" s="146"/>
    </row>
    <row r="210" spans="1:7" ht="23.25" thickBot="1" x14ac:dyDescent="0.25">
      <c r="A210" s="221" t="s">
        <v>538</v>
      </c>
      <c r="B210" s="219" t="s">
        <v>658</v>
      </c>
      <c r="C210" s="219" t="s">
        <v>589</v>
      </c>
      <c r="D210" s="219" t="s">
        <v>659</v>
      </c>
      <c r="E210" s="219" t="s">
        <v>589</v>
      </c>
      <c r="F210" s="146"/>
      <c r="G210" s="146"/>
    </row>
    <row r="211" spans="1:7" x14ac:dyDescent="0.2">
      <c r="A211" s="222" t="s">
        <v>590</v>
      </c>
      <c r="B211" s="237">
        <v>1640953.47418187</v>
      </c>
      <c r="C211" s="240">
        <v>88.865802989405921</v>
      </c>
      <c r="D211" s="237">
        <v>497066.05006799602</v>
      </c>
      <c r="E211" s="240">
        <v>89.976010007606348</v>
      </c>
      <c r="F211" s="146"/>
      <c r="G211" s="146"/>
    </row>
    <row r="212" spans="1:7" ht="13.5" thickBot="1" x14ac:dyDescent="0.25">
      <c r="A212" s="222" t="s">
        <v>591</v>
      </c>
      <c r="B212" s="237">
        <v>205598.764115572</v>
      </c>
      <c r="C212" s="240">
        <v>11.134197010594088</v>
      </c>
      <c r="D212" s="237">
        <v>55376.817787530497</v>
      </c>
      <c r="E212" s="240">
        <v>10.023989992393657</v>
      </c>
      <c r="F212" s="146"/>
      <c r="G212" s="146"/>
    </row>
    <row r="213" spans="1:7" ht="13.5" thickBot="1" x14ac:dyDescent="0.25">
      <c r="A213" s="217"/>
      <c r="B213" s="239">
        <v>1846552.238297442</v>
      </c>
      <c r="C213" s="241">
        <v>100.00000000000001</v>
      </c>
      <c r="D213" s="239">
        <v>552442.86785552651</v>
      </c>
      <c r="E213" s="241">
        <v>100</v>
      </c>
      <c r="F213" s="146"/>
      <c r="G213" s="146"/>
    </row>
    <row r="214" spans="1:7" x14ac:dyDescent="0.2">
      <c r="A214" s="146"/>
      <c r="B214" s="146"/>
      <c r="C214" s="146"/>
      <c r="D214" s="146"/>
      <c r="E214" s="146"/>
      <c r="F214" s="146"/>
      <c r="G214" s="146"/>
    </row>
    <row r="215" spans="1:7" x14ac:dyDescent="0.2">
      <c r="A215" s="502" t="s">
        <v>592</v>
      </c>
      <c r="B215" s="502"/>
      <c r="C215" s="502"/>
      <c r="D215" s="502"/>
      <c r="E215" s="502"/>
      <c r="F215" s="502"/>
      <c r="G215" s="502"/>
    </row>
    <row r="216" spans="1:7" x14ac:dyDescent="0.2">
      <c r="A216" s="199"/>
      <c r="B216" s="146"/>
      <c r="C216" s="146"/>
      <c r="D216" s="146"/>
      <c r="E216" s="146"/>
      <c r="F216" s="146"/>
      <c r="G216" s="146"/>
    </row>
    <row r="217" spans="1:7" ht="26.25" customHeight="1" x14ac:dyDescent="0.2">
      <c r="A217" s="468" t="s">
        <v>667</v>
      </c>
      <c r="B217" s="468"/>
      <c r="C217" s="468"/>
      <c r="D217" s="468"/>
      <c r="E217" s="468"/>
      <c r="F217" s="468"/>
      <c r="G217" s="468"/>
    </row>
    <row r="218" spans="1:7" x14ac:dyDescent="0.2">
      <c r="A218" s="223"/>
      <c r="B218" s="146"/>
      <c r="C218" s="146"/>
      <c r="D218" s="146"/>
      <c r="E218" s="146"/>
      <c r="F218" s="146"/>
      <c r="G218" s="146"/>
    </row>
    <row r="219" spans="1:7" x14ac:dyDescent="0.2">
      <c r="A219" s="146"/>
      <c r="B219" s="146"/>
      <c r="C219" s="146"/>
      <c r="D219" s="146"/>
      <c r="E219" s="146"/>
      <c r="F219" s="146"/>
      <c r="G219" s="146"/>
    </row>
    <row r="220" spans="1:7" x14ac:dyDescent="0.2">
      <c r="A220" s="196" t="s">
        <v>593</v>
      </c>
      <c r="B220" s="146"/>
      <c r="C220" s="146"/>
      <c r="D220" s="146"/>
      <c r="E220" s="146"/>
      <c r="F220" s="146"/>
      <c r="G220" s="146"/>
    </row>
    <row r="221" spans="1:7" x14ac:dyDescent="0.2">
      <c r="A221" s="146"/>
      <c r="B221" s="146"/>
      <c r="C221" s="146"/>
      <c r="D221" s="146"/>
      <c r="E221" s="146"/>
      <c r="F221" s="146"/>
      <c r="G221" s="146"/>
    </row>
    <row r="222" spans="1:7" ht="37.700000000000003" customHeight="1" x14ac:dyDescent="0.2">
      <c r="A222" s="468" t="s">
        <v>594</v>
      </c>
      <c r="B222" s="468"/>
      <c r="C222" s="468"/>
      <c r="D222" s="468"/>
      <c r="E222" s="468"/>
      <c r="F222" s="468"/>
      <c r="G222" s="468"/>
    </row>
    <row r="223" spans="1:7" x14ac:dyDescent="0.2">
      <c r="A223" s="468" t="s">
        <v>595</v>
      </c>
      <c r="B223" s="468"/>
      <c r="C223" s="468"/>
      <c r="D223" s="468"/>
      <c r="E223" s="468"/>
      <c r="F223" s="468"/>
      <c r="G223" s="468"/>
    </row>
    <row r="224" spans="1:7" ht="21.75" customHeight="1" x14ac:dyDescent="0.2">
      <c r="A224" s="468" t="s">
        <v>596</v>
      </c>
      <c r="B224" s="468"/>
      <c r="C224" s="468"/>
      <c r="D224" s="468"/>
      <c r="E224" s="468"/>
      <c r="F224" s="468"/>
      <c r="G224" s="468"/>
    </row>
    <row r="225" spans="1:7" x14ac:dyDescent="0.2">
      <c r="A225" s="224"/>
      <c r="B225" s="224"/>
      <c r="C225" s="224"/>
      <c r="D225" s="224"/>
      <c r="E225" s="224"/>
      <c r="F225" s="224"/>
      <c r="G225" s="224"/>
    </row>
    <row r="226" spans="1:7" x14ac:dyDescent="0.2">
      <c r="A226" s="225" t="s">
        <v>597</v>
      </c>
      <c r="B226" s="224"/>
      <c r="C226" s="224"/>
      <c r="D226" s="224"/>
      <c r="E226" s="224"/>
      <c r="F226" s="224"/>
      <c r="G226" s="224"/>
    </row>
    <row r="227" spans="1:7" ht="29.25" customHeight="1" x14ac:dyDescent="0.2">
      <c r="A227" s="468" t="s">
        <v>598</v>
      </c>
      <c r="B227" s="468"/>
      <c r="C227" s="468"/>
      <c r="D227" s="468"/>
      <c r="E227" s="468"/>
      <c r="F227" s="468"/>
      <c r="G227" s="468"/>
    </row>
    <row r="228" spans="1:7" x14ac:dyDescent="0.2">
      <c r="A228" s="503" t="s">
        <v>599</v>
      </c>
      <c r="B228" s="503"/>
      <c r="C228" s="503"/>
      <c r="D228" s="503"/>
      <c r="E228" s="503"/>
      <c r="F228" s="503"/>
      <c r="G228" s="503"/>
    </row>
    <row r="229" spans="1:7" x14ac:dyDescent="0.2">
      <c r="A229" s="503" t="s">
        <v>600</v>
      </c>
      <c r="B229" s="503"/>
      <c r="C229" s="503"/>
      <c r="D229" s="503"/>
      <c r="E229" s="503"/>
      <c r="F229" s="503"/>
      <c r="G229" s="503"/>
    </row>
    <row r="230" spans="1:7" x14ac:dyDescent="0.2">
      <c r="A230" s="503" t="s">
        <v>601</v>
      </c>
      <c r="B230" s="503"/>
      <c r="C230" s="503"/>
      <c r="D230" s="503"/>
      <c r="E230" s="503"/>
      <c r="F230" s="503"/>
      <c r="G230" s="503"/>
    </row>
    <row r="231" spans="1:7" x14ac:dyDescent="0.2">
      <c r="A231" s="224"/>
      <c r="B231" s="224"/>
      <c r="C231" s="224"/>
      <c r="D231" s="224"/>
      <c r="E231" s="224"/>
      <c r="F231" s="224"/>
      <c r="G231" s="224"/>
    </row>
    <row r="232" spans="1:7" x14ac:dyDescent="0.2">
      <c r="A232" s="504" t="s">
        <v>602</v>
      </c>
      <c r="B232" s="504"/>
      <c r="C232" s="504"/>
      <c r="D232" s="504"/>
      <c r="E232" s="504"/>
      <c r="F232" s="504"/>
      <c r="G232" s="504"/>
    </row>
    <row r="233" spans="1:7" x14ac:dyDescent="0.2">
      <c r="A233" s="146"/>
      <c r="B233" s="146"/>
      <c r="C233" s="146"/>
      <c r="D233" s="146"/>
      <c r="E233" s="146"/>
      <c r="F233" s="146"/>
      <c r="G233" s="146"/>
    </row>
    <row r="234" spans="1:7" ht="13.5" thickBot="1" x14ac:dyDescent="0.25">
      <c r="A234" s="226" t="s">
        <v>603</v>
      </c>
      <c r="B234" s="505"/>
      <c r="C234" s="505"/>
      <c r="D234" s="505"/>
      <c r="E234" s="505"/>
      <c r="F234" s="146"/>
      <c r="G234" s="146"/>
    </row>
    <row r="235" spans="1:7" ht="13.5" thickBot="1" x14ac:dyDescent="0.25">
      <c r="A235" s="215" t="s">
        <v>538</v>
      </c>
      <c r="B235" s="208" t="s">
        <v>604</v>
      </c>
      <c r="C235" s="208" t="s">
        <v>605</v>
      </c>
      <c r="D235" s="208" t="s">
        <v>606</v>
      </c>
      <c r="E235" s="208" t="s">
        <v>542</v>
      </c>
      <c r="F235" s="146"/>
      <c r="G235" s="146"/>
    </row>
    <row r="236" spans="1:7" x14ac:dyDescent="0.2">
      <c r="A236" s="226"/>
      <c r="B236" s="222"/>
      <c r="C236" s="222"/>
      <c r="D236" s="222"/>
      <c r="E236" s="222"/>
      <c r="F236" s="146"/>
      <c r="G236" s="146"/>
    </row>
    <row r="237" spans="1:7" x14ac:dyDescent="0.2">
      <c r="A237" s="226" t="s">
        <v>552</v>
      </c>
      <c r="B237" s="222"/>
      <c r="C237" s="222"/>
      <c r="D237" s="222"/>
      <c r="E237" s="222"/>
      <c r="F237" s="146"/>
      <c r="G237" s="146"/>
    </row>
    <row r="238" spans="1:7" x14ac:dyDescent="0.2">
      <c r="A238" s="209" t="s">
        <v>607</v>
      </c>
      <c r="B238" s="206"/>
      <c r="C238" s="206"/>
      <c r="D238" s="206"/>
      <c r="E238" s="206"/>
      <c r="F238" s="146"/>
      <c r="G238" s="146"/>
    </row>
    <row r="239" spans="1:7" x14ac:dyDescent="0.2">
      <c r="A239" s="222" t="s">
        <v>608</v>
      </c>
      <c r="B239" s="206">
        <v>391</v>
      </c>
      <c r="C239" s="206" t="s">
        <v>609</v>
      </c>
      <c r="D239" s="206" t="s">
        <v>609</v>
      </c>
      <c r="E239" s="206">
        <v>391</v>
      </c>
      <c r="F239" s="146"/>
      <c r="G239" s="146"/>
    </row>
    <row r="240" spans="1:7" ht="13.5" thickBot="1" x14ac:dyDescent="0.25">
      <c r="A240" s="222" t="s">
        <v>610</v>
      </c>
      <c r="B240" s="227" t="s">
        <v>609</v>
      </c>
      <c r="C240" s="227">
        <v>140</v>
      </c>
      <c r="D240" s="227" t="s">
        <v>609</v>
      </c>
      <c r="E240" s="227">
        <v>140</v>
      </c>
      <c r="F240" s="146"/>
      <c r="G240" s="146"/>
    </row>
    <row r="241" spans="1:7" ht="13.5" thickBot="1" x14ac:dyDescent="0.25">
      <c r="A241" s="226" t="s">
        <v>611</v>
      </c>
      <c r="B241" s="208">
        <v>391</v>
      </c>
      <c r="C241" s="208">
        <v>140</v>
      </c>
      <c r="D241" s="208" t="s">
        <v>609</v>
      </c>
      <c r="E241" s="208">
        <v>531</v>
      </c>
      <c r="F241" s="146"/>
      <c r="G241" s="146"/>
    </row>
    <row r="242" spans="1:7" x14ac:dyDescent="0.2">
      <c r="A242" s="226" t="s">
        <v>612</v>
      </c>
      <c r="B242" s="203"/>
      <c r="C242" s="203"/>
      <c r="D242" s="203"/>
      <c r="E242" s="203"/>
      <c r="F242" s="146"/>
      <c r="G242" s="146"/>
    </row>
    <row r="243" spans="1:7" ht="13.5" thickBot="1" x14ac:dyDescent="0.25">
      <c r="A243" s="222" t="s">
        <v>610</v>
      </c>
      <c r="B243" s="227" t="s">
        <v>609</v>
      </c>
      <c r="C243" s="228">
        <v>17048</v>
      </c>
      <c r="D243" s="227" t="s">
        <v>609</v>
      </c>
      <c r="E243" s="228">
        <v>17048</v>
      </c>
      <c r="F243" s="146"/>
      <c r="G243" s="146"/>
    </row>
    <row r="244" spans="1:7" ht="13.5" thickBot="1" x14ac:dyDescent="0.25">
      <c r="A244" s="226" t="s">
        <v>613</v>
      </c>
      <c r="B244" s="208" t="s">
        <v>609</v>
      </c>
      <c r="C244" s="229">
        <v>17048</v>
      </c>
      <c r="D244" s="229" t="s">
        <v>609</v>
      </c>
      <c r="E244" s="229">
        <v>17048</v>
      </c>
      <c r="F244" s="146"/>
      <c r="G244" s="146"/>
    </row>
    <row r="245" spans="1:7" x14ac:dyDescent="0.2">
      <c r="A245" s="226"/>
      <c r="B245" s="230"/>
      <c r="C245" s="230"/>
      <c r="D245" s="230"/>
      <c r="E245" s="230"/>
      <c r="F245" s="146"/>
      <c r="G245" s="146"/>
    </row>
    <row r="246" spans="1:7" x14ac:dyDescent="0.2">
      <c r="A246" s="209" t="s">
        <v>657</v>
      </c>
      <c r="B246" s="203"/>
      <c r="C246" s="203"/>
      <c r="D246" s="203"/>
      <c r="E246" s="203"/>
      <c r="F246" s="146"/>
      <c r="G246" s="146"/>
    </row>
    <row r="247" spans="1:7" x14ac:dyDescent="0.2">
      <c r="A247" s="209" t="s">
        <v>607</v>
      </c>
      <c r="B247" s="203"/>
      <c r="C247" s="203"/>
      <c r="D247" s="203"/>
      <c r="E247" s="203"/>
      <c r="F247" s="146"/>
      <c r="G247" s="146"/>
    </row>
    <row r="248" spans="1:7" ht="13.5" thickBot="1" x14ac:dyDescent="0.25">
      <c r="A248" s="222" t="s">
        <v>608</v>
      </c>
      <c r="B248" s="203">
        <v>335</v>
      </c>
      <c r="C248" s="203" t="s">
        <v>609</v>
      </c>
      <c r="D248" s="203" t="s">
        <v>609</v>
      </c>
      <c r="E248" s="203">
        <v>335</v>
      </c>
      <c r="F248" s="146"/>
      <c r="G248" s="146"/>
    </row>
    <row r="249" spans="1:7" ht="13.5" thickBot="1" x14ac:dyDescent="0.25">
      <c r="A249" s="226" t="s">
        <v>611</v>
      </c>
      <c r="B249" s="208">
        <v>335</v>
      </c>
      <c r="C249" s="208" t="s">
        <v>609</v>
      </c>
      <c r="D249" s="208" t="s">
        <v>609</v>
      </c>
      <c r="E249" s="208">
        <v>335</v>
      </c>
      <c r="F249" s="146"/>
      <c r="G249" s="146"/>
    </row>
    <row r="250" spans="1:7" x14ac:dyDescent="0.2">
      <c r="A250" s="226" t="s">
        <v>612</v>
      </c>
      <c r="B250" s="203"/>
      <c r="C250" s="203"/>
      <c r="D250" s="203"/>
      <c r="E250" s="203"/>
      <c r="F250" s="146"/>
      <c r="G250" s="146"/>
    </row>
    <row r="251" spans="1:7" ht="13.5" thickBot="1" x14ac:dyDescent="0.25">
      <c r="A251" s="222" t="s">
        <v>610</v>
      </c>
      <c r="B251" s="227" t="s">
        <v>609</v>
      </c>
      <c r="C251" s="228">
        <v>18109</v>
      </c>
      <c r="D251" s="227" t="s">
        <v>609</v>
      </c>
      <c r="E251" s="228">
        <v>18109</v>
      </c>
      <c r="F251" s="146"/>
      <c r="G251" s="146"/>
    </row>
    <row r="252" spans="1:7" ht="13.5" thickBot="1" x14ac:dyDescent="0.25">
      <c r="A252" s="226" t="s">
        <v>613</v>
      </c>
      <c r="B252" s="208" t="s">
        <v>609</v>
      </c>
      <c r="C252" s="229">
        <v>18109</v>
      </c>
      <c r="D252" s="229" t="s">
        <v>609</v>
      </c>
      <c r="E252" s="229">
        <v>18109</v>
      </c>
      <c r="F252" s="146"/>
      <c r="G252" s="146"/>
    </row>
    <row r="253" spans="1:7" x14ac:dyDescent="0.2">
      <c r="A253" s="146"/>
      <c r="B253" s="146"/>
      <c r="C253" s="146"/>
      <c r="D253" s="146"/>
      <c r="E253" s="146"/>
      <c r="F253" s="146"/>
      <c r="G253" s="146"/>
    </row>
    <row r="254" spans="1:7" x14ac:dyDescent="0.2">
      <c r="A254" s="146"/>
      <c r="B254" s="146"/>
      <c r="C254" s="146"/>
      <c r="D254" s="146"/>
      <c r="E254" s="146"/>
      <c r="F254" s="146"/>
      <c r="G254" s="146"/>
    </row>
    <row r="255" spans="1:7" x14ac:dyDescent="0.2">
      <c r="A255" s="196" t="s">
        <v>614</v>
      </c>
      <c r="B255" s="146"/>
      <c r="C255" s="146"/>
      <c r="D255" s="146"/>
      <c r="E255" s="146"/>
      <c r="F255" s="146"/>
      <c r="G255" s="146"/>
    </row>
    <row r="256" spans="1:7" x14ac:dyDescent="0.2">
      <c r="A256" s="146"/>
      <c r="B256" s="146"/>
      <c r="C256" s="146"/>
      <c r="D256" s="146"/>
      <c r="E256" s="146"/>
      <c r="F256" s="146"/>
      <c r="G256" s="146"/>
    </row>
    <row r="257" spans="1:7" x14ac:dyDescent="0.2">
      <c r="A257" s="468" t="s">
        <v>615</v>
      </c>
      <c r="B257" s="468"/>
      <c r="C257" s="468"/>
      <c r="D257" s="468"/>
      <c r="E257" s="468"/>
      <c r="F257" s="468"/>
      <c r="G257" s="468"/>
    </row>
    <row r="258" spans="1:7" x14ac:dyDescent="0.2">
      <c r="A258" s="199"/>
      <c r="B258" s="146"/>
      <c r="C258" s="146"/>
      <c r="D258" s="146"/>
      <c r="E258" s="146"/>
      <c r="F258" s="146"/>
      <c r="G258" s="146"/>
    </row>
    <row r="259" spans="1:7" x14ac:dyDescent="0.2">
      <c r="A259" s="199" t="s">
        <v>616</v>
      </c>
      <c r="B259" s="146"/>
      <c r="C259" s="146"/>
      <c r="D259" s="146"/>
      <c r="E259" s="146"/>
      <c r="F259" s="146"/>
      <c r="G259" s="146"/>
    </row>
    <row r="260" spans="1:7" x14ac:dyDescent="0.2">
      <c r="A260" s="146"/>
      <c r="B260" s="146"/>
      <c r="C260" s="146"/>
      <c r="D260" s="146"/>
      <c r="E260" s="146"/>
      <c r="F260" s="146"/>
      <c r="G260" s="146"/>
    </row>
    <row r="261" spans="1:7" ht="13.5" thickBot="1" x14ac:dyDescent="0.25">
      <c r="A261" s="210"/>
      <c r="B261" s="218" t="s">
        <v>498</v>
      </c>
      <c r="C261" s="146"/>
      <c r="D261" s="146"/>
      <c r="E261" s="146"/>
      <c r="F261" s="146"/>
      <c r="G261" s="146"/>
    </row>
    <row r="262" spans="1:7" ht="23.25" thickBot="1" x14ac:dyDescent="0.25">
      <c r="A262" s="215" t="s">
        <v>538</v>
      </c>
      <c r="B262" s="219" t="s">
        <v>659</v>
      </c>
      <c r="C262" s="146"/>
      <c r="D262" s="146"/>
      <c r="E262" s="146"/>
      <c r="F262" s="146"/>
      <c r="G262" s="146"/>
    </row>
    <row r="263" spans="1:7" x14ac:dyDescent="0.2">
      <c r="A263" s="210" t="s">
        <v>617</v>
      </c>
      <c r="B263" s="231" t="s">
        <v>609</v>
      </c>
      <c r="C263" s="146"/>
      <c r="D263" s="146"/>
      <c r="E263" s="146"/>
      <c r="F263" s="146"/>
      <c r="G263" s="146"/>
    </row>
    <row r="264" spans="1:7" ht="13.5" thickBot="1" x14ac:dyDescent="0.25">
      <c r="A264" s="210" t="s">
        <v>618</v>
      </c>
      <c r="B264" s="236">
        <v>-80961.734761416796</v>
      </c>
      <c r="C264" s="146"/>
      <c r="D264" s="146"/>
      <c r="E264" s="146"/>
      <c r="F264" s="146"/>
      <c r="G264" s="146"/>
    </row>
    <row r="265" spans="1:7" ht="13.5" thickBot="1" x14ac:dyDescent="0.25">
      <c r="A265" s="216" t="s">
        <v>619</v>
      </c>
      <c r="B265" s="232">
        <v>-80961.734761416796</v>
      </c>
      <c r="C265" s="146"/>
      <c r="D265" s="146"/>
      <c r="E265" s="146"/>
      <c r="F265" s="146"/>
      <c r="G265" s="146"/>
    </row>
    <row r="266" spans="1:7" x14ac:dyDescent="0.2">
      <c r="A266" s="233"/>
      <c r="B266" s="233"/>
      <c r="C266" s="233"/>
      <c r="D266" s="146"/>
      <c r="E266" s="146"/>
      <c r="F266" s="146"/>
      <c r="G266" s="146"/>
    </row>
    <row r="267" spans="1:7" x14ac:dyDescent="0.2">
      <c r="A267" s="196" t="s">
        <v>620</v>
      </c>
      <c r="B267" s="146"/>
      <c r="C267" s="146"/>
      <c r="D267" s="146"/>
      <c r="E267" s="146"/>
      <c r="F267" s="146"/>
      <c r="G267" s="146"/>
    </row>
    <row r="268" spans="1:7" x14ac:dyDescent="0.2">
      <c r="A268" s="146"/>
      <c r="B268" s="146"/>
      <c r="C268" s="146"/>
      <c r="D268" s="146"/>
      <c r="E268" s="146"/>
      <c r="F268" s="146"/>
      <c r="G268" s="146"/>
    </row>
    <row r="269" spans="1:7" x14ac:dyDescent="0.2">
      <c r="A269" s="200" t="s">
        <v>621</v>
      </c>
      <c r="B269" s="146"/>
      <c r="C269" s="146"/>
      <c r="D269" s="146"/>
      <c r="E269" s="146"/>
      <c r="F269" s="146"/>
      <c r="G269" s="146"/>
    </row>
    <row r="270" spans="1:7" ht="27.75" customHeight="1" x14ac:dyDescent="0.2">
      <c r="A270" s="468" t="s">
        <v>635</v>
      </c>
      <c r="B270" s="468"/>
      <c r="C270" s="468"/>
      <c r="D270" s="468"/>
      <c r="E270" s="468"/>
      <c r="F270" s="468"/>
      <c r="G270" s="468"/>
    </row>
    <row r="271" spans="1:7" x14ac:dyDescent="0.2">
      <c r="A271" s="200" t="s">
        <v>622</v>
      </c>
      <c r="B271" s="146"/>
      <c r="C271" s="146"/>
      <c r="D271" s="146"/>
      <c r="E271" s="146"/>
      <c r="F271" s="146"/>
      <c r="G271" s="146"/>
    </row>
    <row r="272" spans="1:7" x14ac:dyDescent="0.2">
      <c r="A272" s="468" t="s">
        <v>623</v>
      </c>
      <c r="B272" s="468"/>
      <c r="C272" s="468"/>
      <c r="D272" s="468"/>
      <c r="E272" s="468"/>
      <c r="F272" s="468"/>
      <c r="G272" s="468"/>
    </row>
    <row r="273" spans="1:7" x14ac:dyDescent="0.2">
      <c r="A273" s="146"/>
      <c r="B273" s="146"/>
      <c r="C273" s="146"/>
      <c r="D273" s="146"/>
      <c r="E273" s="146"/>
      <c r="F273" s="146"/>
      <c r="G273" s="146"/>
    </row>
    <row r="274" spans="1:7" ht="13.5" thickBot="1" x14ac:dyDescent="0.25">
      <c r="A274" s="242" t="s">
        <v>498</v>
      </c>
      <c r="B274" s="219"/>
      <c r="C274" s="146"/>
      <c r="D274" s="146"/>
      <c r="E274" s="146"/>
      <c r="F274" s="146"/>
      <c r="G274" s="146"/>
    </row>
    <row r="275" spans="1:7" ht="23.25" thickBot="1" x14ac:dyDescent="0.25">
      <c r="A275" s="243"/>
      <c r="B275" s="219" t="s">
        <v>659</v>
      </c>
      <c r="C275" s="146"/>
      <c r="D275" s="146"/>
      <c r="E275" s="146"/>
      <c r="F275" s="146"/>
      <c r="G275" s="146"/>
    </row>
    <row r="276" spans="1:7" x14ac:dyDescent="0.2">
      <c r="A276" s="244"/>
      <c r="B276" s="206"/>
      <c r="C276" s="146"/>
      <c r="D276" s="146"/>
      <c r="E276" s="146"/>
      <c r="F276" s="146"/>
      <c r="G276" s="146"/>
    </row>
    <row r="277" spans="1:7" x14ac:dyDescent="0.2">
      <c r="A277" s="246" t="s">
        <v>633</v>
      </c>
      <c r="B277" s="248">
        <v>-194390</v>
      </c>
      <c r="C277" s="146"/>
      <c r="D277" s="146"/>
      <c r="E277" s="146"/>
      <c r="F277" s="146"/>
      <c r="G277" s="146"/>
    </row>
    <row r="278" spans="1:7" ht="13.5" thickBot="1" x14ac:dyDescent="0.25">
      <c r="A278" s="246" t="s">
        <v>624</v>
      </c>
      <c r="B278" s="245">
        <v>121887907</v>
      </c>
      <c r="C278" s="146"/>
      <c r="D278" s="146"/>
      <c r="E278" s="146"/>
      <c r="F278" s="146"/>
      <c r="G278" s="146"/>
    </row>
    <row r="279" spans="1:7" ht="13.5" thickBot="1" x14ac:dyDescent="0.25">
      <c r="A279" s="247" t="s">
        <v>634</v>
      </c>
      <c r="B279" s="271">
        <v>-1.59</v>
      </c>
      <c r="C279" s="146"/>
      <c r="D279" s="146"/>
      <c r="E279" s="146"/>
      <c r="F279" s="146"/>
      <c r="G279" s="146"/>
    </row>
    <row r="280" spans="1:7" x14ac:dyDescent="0.2">
      <c r="A280" s="146"/>
      <c r="B280" s="146"/>
      <c r="C280" s="146"/>
      <c r="D280" s="146"/>
      <c r="E280" s="146"/>
      <c r="F280" s="146"/>
      <c r="G280" s="146"/>
    </row>
    <row r="281" spans="1:7" x14ac:dyDescent="0.2">
      <c r="A281" s="196" t="s">
        <v>625</v>
      </c>
      <c r="B281" s="146"/>
      <c r="C281" s="146"/>
      <c r="D281" s="146"/>
      <c r="E281" s="146"/>
      <c r="F281" s="146"/>
      <c r="G281" s="146"/>
    </row>
    <row r="282" spans="1:7" x14ac:dyDescent="0.2">
      <c r="A282" s="146"/>
      <c r="B282" s="146"/>
      <c r="C282" s="146"/>
      <c r="D282" s="146"/>
      <c r="E282" s="146"/>
      <c r="F282" s="146"/>
      <c r="G282" s="146"/>
    </row>
    <row r="283" spans="1:7" x14ac:dyDescent="0.2">
      <c r="A283" s="468" t="s">
        <v>656</v>
      </c>
      <c r="B283" s="468"/>
      <c r="C283" s="468"/>
      <c r="D283" s="468"/>
      <c r="E283" s="468"/>
      <c r="F283" s="468"/>
      <c r="G283" s="468"/>
    </row>
    <row r="284" spans="1:7" x14ac:dyDescent="0.2">
      <c r="A284" s="146"/>
      <c r="B284" s="146"/>
      <c r="C284" s="146"/>
      <c r="D284" s="146"/>
      <c r="E284" s="146"/>
      <c r="F284" s="146"/>
      <c r="G284" s="146"/>
    </row>
    <row r="285" spans="1:7" x14ac:dyDescent="0.2">
      <c r="A285" s="196" t="s">
        <v>626</v>
      </c>
      <c r="B285" s="146"/>
      <c r="C285" s="146"/>
      <c r="D285" s="146"/>
      <c r="E285" s="146"/>
      <c r="F285" s="146"/>
      <c r="G285" s="146"/>
    </row>
    <row r="286" spans="1:7" x14ac:dyDescent="0.2">
      <c r="A286" s="146"/>
      <c r="B286" s="146"/>
      <c r="C286" s="146"/>
      <c r="D286" s="146"/>
      <c r="E286" s="146"/>
      <c r="F286" s="146"/>
      <c r="G286" s="146"/>
    </row>
    <row r="287" spans="1:7" x14ac:dyDescent="0.2">
      <c r="A287" s="199" t="s">
        <v>627</v>
      </c>
      <c r="B287" s="146"/>
      <c r="C287" s="146"/>
      <c r="D287" s="146"/>
      <c r="E287" s="146"/>
      <c r="F287" s="146"/>
      <c r="G287" s="146"/>
    </row>
    <row r="288" spans="1:7" x14ac:dyDescent="0.2">
      <c r="A288" s="146"/>
      <c r="B288" s="146"/>
      <c r="C288" s="146"/>
      <c r="D288" s="146"/>
      <c r="E288" s="146"/>
      <c r="F288" s="146"/>
      <c r="G288" s="146"/>
    </row>
    <row r="289" spans="1:7" ht="13.5" thickBot="1" x14ac:dyDescent="0.25">
      <c r="A289" s="234" t="s">
        <v>603</v>
      </c>
      <c r="B289" s="235"/>
      <c r="C289" s="235"/>
      <c r="D289" s="146"/>
      <c r="E289" s="146"/>
      <c r="F289" s="146"/>
      <c r="G289" s="146"/>
    </row>
    <row r="290" spans="1:7" ht="23.25" thickBot="1" x14ac:dyDescent="0.25">
      <c r="A290" s="215" t="s">
        <v>538</v>
      </c>
      <c r="B290" s="208" t="s">
        <v>658</v>
      </c>
      <c r="C290" s="208" t="s">
        <v>659</v>
      </c>
      <c r="D290" s="146"/>
      <c r="E290" s="146"/>
      <c r="F290" s="146"/>
      <c r="G290" s="146"/>
    </row>
    <row r="291" spans="1:7" x14ac:dyDescent="0.2">
      <c r="A291" s="210"/>
      <c r="B291" s="206"/>
      <c r="C291" s="206"/>
      <c r="D291" s="146"/>
      <c r="E291" s="146"/>
      <c r="F291" s="146"/>
      <c r="G291" s="146"/>
    </row>
    <row r="292" spans="1:7" x14ac:dyDescent="0.2">
      <c r="A292" s="209" t="s">
        <v>628</v>
      </c>
      <c r="B292" s="206"/>
      <c r="C292" s="206"/>
      <c r="D292" s="146"/>
      <c r="E292" s="146"/>
      <c r="F292" s="146"/>
      <c r="G292" s="146"/>
    </row>
    <row r="293" spans="1:7" x14ac:dyDescent="0.2">
      <c r="A293" s="210" t="s">
        <v>629</v>
      </c>
      <c r="B293" s="273">
        <v>3.7201399999999998</v>
      </c>
      <c r="C293" s="273">
        <v>0.57744000000000006</v>
      </c>
      <c r="D293" s="146"/>
      <c r="E293" s="146"/>
      <c r="F293" s="146"/>
      <c r="G293" s="146"/>
    </row>
    <row r="294" spans="1:7" ht="13.5" thickBot="1" x14ac:dyDescent="0.25">
      <c r="A294" s="210" t="s">
        <v>632</v>
      </c>
      <c r="B294" s="250" t="s">
        <v>609</v>
      </c>
      <c r="C294" s="245">
        <f>1648105.26/1000</f>
        <v>1648.10526</v>
      </c>
      <c r="D294" s="146"/>
      <c r="E294" s="146"/>
      <c r="F294" s="146"/>
      <c r="G294" s="146"/>
    </row>
    <row r="295" spans="1:7" x14ac:dyDescent="0.2">
      <c r="A295" s="210"/>
      <c r="B295" s="251">
        <v>3.7201399999999998</v>
      </c>
      <c r="C295" s="255">
        <f>+C293+C294</f>
        <v>1648.6827000000001</v>
      </c>
      <c r="D295" s="146"/>
      <c r="E295" s="146"/>
      <c r="F295" s="146"/>
      <c r="G295" s="146"/>
    </row>
    <row r="296" spans="1:7" x14ac:dyDescent="0.2">
      <c r="A296" s="209" t="s">
        <v>630</v>
      </c>
      <c r="B296" s="252"/>
      <c r="C296" s="252"/>
      <c r="D296" s="146"/>
      <c r="E296" s="146"/>
      <c r="F296" s="146"/>
      <c r="G296" s="146"/>
    </row>
    <row r="297" spans="1:7" x14ac:dyDescent="0.2">
      <c r="A297" s="210" t="s">
        <v>629</v>
      </c>
      <c r="B297" s="273">
        <v>435.53500000000003</v>
      </c>
      <c r="C297" s="273">
        <v>104</v>
      </c>
      <c r="D297" s="146"/>
      <c r="E297" s="146"/>
      <c r="F297" s="146"/>
      <c r="G297" s="146"/>
    </row>
    <row r="298" spans="1:7" ht="13.5" thickBot="1" x14ac:dyDescent="0.25">
      <c r="A298" s="210" t="s">
        <v>632</v>
      </c>
      <c r="B298" s="250" t="s">
        <v>609</v>
      </c>
      <c r="C298" s="245">
        <f>15660.91/1000</f>
        <v>15.660909999999999</v>
      </c>
      <c r="D298" s="146"/>
      <c r="E298" s="146"/>
      <c r="F298" s="146"/>
      <c r="G298" s="146"/>
    </row>
    <row r="299" spans="1:7" x14ac:dyDescent="0.2">
      <c r="A299" s="210"/>
      <c r="B299" s="251">
        <v>435.53500000000003</v>
      </c>
      <c r="C299" s="251">
        <f>+C297+C298</f>
        <v>119.66091</v>
      </c>
      <c r="D299" s="146"/>
      <c r="E299" s="146"/>
      <c r="F299" s="146"/>
      <c r="G299" s="146"/>
    </row>
    <row r="300" spans="1:7" x14ac:dyDescent="0.2">
      <c r="A300" s="210"/>
      <c r="B300" s="212"/>
      <c r="C300" s="212"/>
      <c r="D300" s="146"/>
      <c r="E300" s="146"/>
      <c r="F300" s="146"/>
      <c r="G300" s="146"/>
    </row>
    <row r="301" spans="1:7" ht="34.5" thickBot="1" x14ac:dyDescent="0.25">
      <c r="A301" s="210"/>
      <c r="B301" s="219" t="s">
        <v>552</v>
      </c>
      <c r="C301" s="219" t="s">
        <v>657</v>
      </c>
      <c r="D301" s="146"/>
      <c r="E301" s="146"/>
      <c r="F301" s="146"/>
      <c r="G301" s="146"/>
    </row>
    <row r="302" spans="1:7" x14ac:dyDescent="0.2">
      <c r="A302" s="210"/>
      <c r="B302" s="220"/>
      <c r="C302" s="220"/>
      <c r="D302" s="146"/>
      <c r="E302" s="146"/>
      <c r="F302" s="146"/>
      <c r="G302" s="146"/>
    </row>
    <row r="303" spans="1:7" x14ac:dyDescent="0.2">
      <c r="A303" s="209" t="s">
        <v>631</v>
      </c>
      <c r="B303" s="222"/>
      <c r="C303" s="222"/>
      <c r="D303" s="146"/>
      <c r="E303" s="146"/>
      <c r="F303" s="146"/>
      <c r="G303" s="146"/>
    </row>
    <row r="304" spans="1:7" ht="13.5" thickBot="1" x14ac:dyDescent="0.25">
      <c r="A304" s="210" t="s">
        <v>632</v>
      </c>
      <c r="B304" s="217">
        <v>24</v>
      </c>
      <c r="C304" s="245">
        <v>1739.9625100000001</v>
      </c>
      <c r="D304" s="146"/>
      <c r="E304" s="146"/>
      <c r="F304" s="146"/>
      <c r="G304" s="146"/>
    </row>
    <row r="305" spans="1:7" x14ac:dyDescent="0.2">
      <c r="A305" s="210"/>
      <c r="B305" s="204">
        <v>24</v>
      </c>
      <c r="C305" s="255">
        <v>1739.9625100000001</v>
      </c>
      <c r="D305" s="146"/>
      <c r="E305" s="146"/>
      <c r="F305" s="146"/>
      <c r="G305" s="146"/>
    </row>
    <row r="306" spans="1:7" x14ac:dyDescent="0.2">
      <c r="A306" s="209" t="s">
        <v>568</v>
      </c>
      <c r="B306" s="203"/>
      <c r="C306" s="253"/>
      <c r="D306" s="146"/>
      <c r="E306" s="146"/>
      <c r="F306" s="146"/>
      <c r="G306" s="146"/>
    </row>
    <row r="307" spans="1:7" ht="13.5" thickBot="1" x14ac:dyDescent="0.25">
      <c r="A307" s="210" t="s">
        <v>629</v>
      </c>
      <c r="B307" s="217">
        <v>18</v>
      </c>
      <c r="C307" s="250">
        <v>19.062999999999999</v>
      </c>
      <c r="D307" s="146"/>
      <c r="E307" s="146"/>
      <c r="F307" s="146"/>
      <c r="G307" s="146"/>
    </row>
    <row r="308" spans="1:7" ht="13.5" thickBot="1" x14ac:dyDescent="0.25">
      <c r="A308" s="219"/>
      <c r="B308" s="219">
        <v>18</v>
      </c>
      <c r="C308" s="254">
        <v>19.062999999999999</v>
      </c>
      <c r="D308" s="146"/>
      <c r="E308" s="146"/>
      <c r="F308" s="146"/>
      <c r="G308" s="146"/>
    </row>
    <row r="309" spans="1:7" x14ac:dyDescent="0.2">
      <c r="A309" s="146"/>
      <c r="B309" s="146"/>
      <c r="C309" s="146"/>
      <c r="D309" s="146"/>
      <c r="E309" s="146"/>
      <c r="F309" s="146"/>
      <c r="G309" s="146"/>
    </row>
  </sheetData>
  <mergeCells count="77">
    <mergeCell ref="A257:G257"/>
    <mergeCell ref="A270:G270"/>
    <mergeCell ref="A272:G272"/>
    <mergeCell ref="A283:G283"/>
    <mergeCell ref="A228:G228"/>
    <mergeCell ref="A229:G229"/>
    <mergeCell ref="A230:G230"/>
    <mergeCell ref="A232:G232"/>
    <mergeCell ref="B234:E234"/>
    <mergeCell ref="A222:G222"/>
    <mergeCell ref="A223:G223"/>
    <mergeCell ref="A224:G224"/>
    <mergeCell ref="A227:G227"/>
    <mergeCell ref="A199:G199"/>
    <mergeCell ref="A207:G207"/>
    <mergeCell ref="B209:E209"/>
    <mergeCell ref="A215:G215"/>
    <mergeCell ref="A217:G217"/>
    <mergeCell ref="A158:G158"/>
    <mergeCell ref="A160:G160"/>
    <mergeCell ref="A175:G175"/>
    <mergeCell ref="A178:A179"/>
    <mergeCell ref="B178:C178"/>
    <mergeCell ref="D178:E178"/>
    <mergeCell ref="A117:G117"/>
    <mergeCell ref="A118:G118"/>
    <mergeCell ref="A120:G120"/>
    <mergeCell ref="A133:G133"/>
    <mergeCell ref="A146:G146"/>
    <mergeCell ref="A109:G109"/>
    <mergeCell ref="A110:G110"/>
    <mergeCell ref="A111:G111"/>
    <mergeCell ref="A113:G113"/>
    <mergeCell ref="A112:G112"/>
    <mergeCell ref="A61:B61"/>
    <mergeCell ref="A42:B42"/>
    <mergeCell ref="A43:B43"/>
    <mergeCell ref="A44:B44"/>
    <mergeCell ref="A45:B45"/>
    <mergeCell ref="A49:B49"/>
    <mergeCell ref="A51:B51"/>
    <mergeCell ref="A53:B53"/>
    <mergeCell ref="A55:B55"/>
    <mergeCell ref="A57:B57"/>
    <mergeCell ref="A59:B59"/>
    <mergeCell ref="A36:B36"/>
    <mergeCell ref="A38:B38"/>
    <mergeCell ref="A39:B39"/>
    <mergeCell ref="A40:B40"/>
    <mergeCell ref="A41:B41"/>
    <mergeCell ref="A1:I25"/>
    <mergeCell ref="A33:B33"/>
    <mergeCell ref="A34:B34"/>
    <mergeCell ref="A35:B35"/>
    <mergeCell ref="A31:G31"/>
    <mergeCell ref="A65:G65"/>
    <mergeCell ref="A67:G67"/>
    <mergeCell ref="A69:B69"/>
    <mergeCell ref="A70:B70"/>
    <mergeCell ref="A72:B72"/>
    <mergeCell ref="A74:B74"/>
    <mergeCell ref="A76:B76"/>
    <mergeCell ref="A78:B78"/>
    <mergeCell ref="A80:B80"/>
    <mergeCell ref="A86:G86"/>
    <mergeCell ref="A87:G87"/>
    <mergeCell ref="A88:G88"/>
    <mergeCell ref="A89:G89"/>
    <mergeCell ref="A90:G90"/>
    <mergeCell ref="A91:G91"/>
    <mergeCell ref="A103:G103"/>
    <mergeCell ref="A106:G106"/>
    <mergeCell ref="A92:G92"/>
    <mergeCell ref="A94:G94"/>
    <mergeCell ref="A95:G95"/>
    <mergeCell ref="A100:G100"/>
    <mergeCell ref="A96:G9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schemas.microsoft.com/office/infopath/2007/PartnerControls"/>
    <ds:schemaRef ds:uri="http://purl.org/dc/terms/"/>
    <ds:schemaRef ds:uri="http://purl.org/dc/dcmitype/"/>
    <ds:schemaRef ds:uri="http://schemas.openxmlformats.org/package/2006/metadata/core-properties"/>
    <ds:schemaRef ds:uri="22baa3bd-a2fa-4ea9-9ebb-3a9c6a55952b"/>
    <ds:schemaRef ds:uri="d8745bc5-821e-4205-946a-621c2da728c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Vlatka Kocijan</cp:lastModifiedBy>
  <cp:lastPrinted>2020-04-21T09:37:30Z</cp:lastPrinted>
  <dcterms:created xsi:type="dcterms:W3CDTF">2008-10-17T11:51:54Z</dcterms:created>
  <dcterms:modified xsi:type="dcterms:W3CDTF">2020-10-29T13:00:39Z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