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0\10 MJESEČNE KONSOLIDACIJE\06 2020\70 BURZA\02 RADNO NEREVIDIRANO TFI\"/>
    </mc:Choice>
  </mc:AlternateContent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25200" windowHeight="11880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1" i="21" s="1"/>
  <c r="D32" i="21"/>
  <c r="D28" i="21"/>
  <c r="D25" i="21"/>
  <c r="D13" i="21"/>
  <c r="D7" i="21"/>
  <c r="E13" i="21"/>
  <c r="E7" i="21"/>
  <c r="F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D44" i="21"/>
  <c r="D24" i="21"/>
  <c r="E23" i="23"/>
  <c r="D76" i="20"/>
  <c r="D124" i="20" s="1"/>
  <c r="D21" i="20"/>
  <c r="D15" i="20" s="1"/>
  <c r="D73" i="20" s="1"/>
  <c r="D73" i="21"/>
  <c r="D65" i="21"/>
  <c r="D69" i="21" s="1"/>
  <c r="D83" i="21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K40" i="23" l="1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I35" i="21" s="1"/>
  <c r="E35" i="21"/>
  <c r="F35" i="21" s="1"/>
  <c r="I34" i="21"/>
  <c r="F34" i="21"/>
  <c r="I33" i="21"/>
  <c r="F33" i="21"/>
  <c r="H32" i="21"/>
  <c r="G32" i="21"/>
  <c r="E32" i="21"/>
  <c r="F32" i="21" s="1"/>
  <c r="H31" i="21"/>
  <c r="I30" i="21"/>
  <c r="F30" i="21"/>
  <c r="I29" i="21"/>
  <c r="F29" i="21"/>
  <c r="H28" i="21"/>
  <c r="G28" i="21"/>
  <c r="I28" i="21" s="1"/>
  <c r="E28" i="21"/>
  <c r="F28" i="21" s="1"/>
  <c r="I27" i="21"/>
  <c r="F27" i="21"/>
  <c r="I26" i="21"/>
  <c r="F26" i="21"/>
  <c r="H25" i="21"/>
  <c r="H24" i="21" s="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F61" i="24" s="1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F49" i="24" s="1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F38" i="24" s="1"/>
  <c r="I37" i="24"/>
  <c r="F37" i="24"/>
  <c r="I36" i="24"/>
  <c r="F36" i="24"/>
  <c r="H35" i="24"/>
  <c r="G35" i="24"/>
  <c r="E35" i="24"/>
  <c r="D35" i="24"/>
  <c r="F35" i="24" s="1"/>
  <c r="I34" i="24"/>
  <c r="F34" i="24"/>
  <c r="I33" i="24"/>
  <c r="F33" i="24"/>
  <c r="H32" i="24"/>
  <c r="G32" i="24"/>
  <c r="I32" i="24" s="1"/>
  <c r="E32" i="24"/>
  <c r="E31" i="24" s="1"/>
  <c r="D32" i="24"/>
  <c r="F32" i="24" s="1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H72" i="24" s="1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I92" i="20" s="1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I11" i="20" s="1"/>
  <c r="E11" i="20"/>
  <c r="F11" i="20" s="1"/>
  <c r="I10" i="20"/>
  <c r="F10" i="20"/>
  <c r="F9" i="20"/>
  <c r="H8" i="20"/>
  <c r="G8" i="20"/>
  <c r="E8" i="20"/>
  <c r="F8" i="20" s="1"/>
  <c r="I66" i="21" l="1"/>
  <c r="I49" i="21"/>
  <c r="H31" i="24"/>
  <c r="I45" i="24"/>
  <c r="I74" i="24"/>
  <c r="I66" i="24"/>
  <c r="I53" i="24"/>
  <c r="I77" i="20"/>
  <c r="I8" i="20"/>
  <c r="H6" i="22"/>
  <c r="E24" i="21"/>
  <c r="E62" i="20"/>
  <c r="I25" i="20"/>
  <c r="I108" i="20"/>
  <c r="I28" i="24"/>
  <c r="I7" i="21"/>
  <c r="I25" i="21"/>
  <c r="I32" i="21"/>
  <c r="I61" i="21"/>
  <c r="I74" i="21"/>
  <c r="E72" i="24"/>
  <c r="F72" i="24" s="1"/>
  <c r="G21" i="20"/>
  <c r="G15" i="20" s="1"/>
  <c r="H21" i="20"/>
  <c r="H15" i="20" s="1"/>
  <c r="H73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H73" i="24" s="1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I76" i="20" s="1"/>
  <c r="D31" i="24"/>
  <c r="F31" i="24" s="1"/>
  <c r="I30" i="20"/>
  <c r="G53" i="20"/>
  <c r="I53" i="20" s="1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H65" i="21" s="1"/>
  <c r="H69" i="21" s="1"/>
  <c r="H83" i="21" s="1"/>
  <c r="F25" i="24"/>
  <c r="G24" i="21"/>
  <c r="G44" i="21"/>
  <c r="G72" i="21"/>
  <c r="H72" i="21"/>
  <c r="I7" i="24"/>
  <c r="I25" i="24"/>
  <c r="G72" i="24"/>
  <c r="I72" i="24" s="1"/>
  <c r="F7" i="24"/>
  <c r="D24" i="24"/>
  <c r="D44" i="24"/>
  <c r="G31" i="24"/>
  <c r="I31" i="24" s="1"/>
  <c r="I97" i="20"/>
  <c r="G62" i="20"/>
  <c r="I62" i="20" s="1"/>
  <c r="F62" i="20"/>
  <c r="H65" i="24" l="1"/>
  <c r="H69" i="24" s="1"/>
  <c r="H83" i="24" s="1"/>
  <c r="I44" i="24"/>
  <c r="G124" i="20"/>
  <c r="I124" i="20" s="1"/>
  <c r="I15" i="20"/>
  <c r="I21" i="20"/>
  <c r="E65" i="24"/>
  <c r="E69" i="24" s="1"/>
  <c r="E83" i="24" s="1"/>
  <c r="F44" i="24"/>
  <c r="E65" i="21"/>
  <c r="E69" i="21" s="1"/>
  <c r="E83" i="21" s="1"/>
  <c r="D65" i="24"/>
  <c r="F65" i="24" s="1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s="1"/>
  <c r="D69" i="24" l="1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<sst xmlns="http://schemas.openxmlformats.org/spreadsheetml/2006/main" count="556" uniqueCount="426">
  <si>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</si>
  <si>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</si>
  <si>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</si>
  <si>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</si>
  <si>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</si>
  <si>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</si>
  <si>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</si>
  <si>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</si>
  <si>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</si>
  <si>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</si>
  <si>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</si>
  <si>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</si>
  <si>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</si>
  <si>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</si>
  <si>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</si>
  <si>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</si>
  <si>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</si>
  <si>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</si>
  <si>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</si>
  <si>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</si>
  <si>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</si>
  <si>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</si>
  <si>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</si>
  <si>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</si>
  <si>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</si>
  <si>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</si>
  <si>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</si>
  <si>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</si>
  <si>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</si>
  <si>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</si>
  <si>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</si>
  <si>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</si>
  <si>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</si>
  <si>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</si>
  <si>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</si>
  <si>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</si>
  <si>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</si>
  <si>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</si>
  <si>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</si>
  <si>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</si>
  <si>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</si>
  <si>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</si>
  <si>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</si>
  <si>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</si>
  <si>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</si>
  <si>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</si>
  <si>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</si>
  <si>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</si>
  <si>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</si>
  <si>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</si>
  <si>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</si>
  <si>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</si>
  <si>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</si>
  <si>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</si>
  <si>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</si>
  <si>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</si>
  <si>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</si>
  <si>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</si>
  <si>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</si>
  <si>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</si>
  <si>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</si>
  <si>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</si>
  <si>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</si>
  <si>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</si>
  <si>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</si>
  <si>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</si>
  <si>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</si>
  <si>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</si>
  <si>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</si>
  <si>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</si>
  <si>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</si>
  <si>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</si>
  <si>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</si>
  <si>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</si>
  <si>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</si>
  <si>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</si>
  <si>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</si>
  <si>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</si>
  <si>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</si>
  <si>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</si>
  <si>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</si>
  <si>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</si>
  <si>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</si>
  <si>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</si>
  <si>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</si>
  <si>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</si>
  <si>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</si>
  <si>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</si>
  <si>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</si>
  <si>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</si>
  <si>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</si>
  <si>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</si>
  <si>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</si>
  <si>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</si>
  <si>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</si>
  <si>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</si>
  <si>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</si>
  <si>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</si>
  <si>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</si>
  <si>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</si>
  <si>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</si>
  <si>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</si>
  <si>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</si>
  <si>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</si>
  <si>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</si>
  <si>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</si>
  <si>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</si>
  <si>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</si>
  <si>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</si>
  <si>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</si>
  <si>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</si>
  <si>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</si>
  <si>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</si>
  <si>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</si>
  <si>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</si>
  <si>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</si>
  <si>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</si>
  <si>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</si>
  <si>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</si>
  <si>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</si>
  <si>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</si>
  <si>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</si>
  <si>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</si>
  <si>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</si>
  <si>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</si>
  <si>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</si>
  <si>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</si>
  <si>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</si>
  <si>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</si>
  <si>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</si>
  <si>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</si>
  <si>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</si>
  <si>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</si>
  <si>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</si>
  <si>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</si>
  <si>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</si>
  <si>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</si>
  <si>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</si>
  <si>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</si>
  <si>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</si>
  <si>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</si>
  <si>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</si>
  <si>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</si>
  <si>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</si>
  <si>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</si>
  <si>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</si>
  <si>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</si>
  <si>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</si>
  <si>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</si>
  <si>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</si>
  <si>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</si>
  <si>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</si>
  <si>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</si>
  <si>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</si>
  <si>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</si>
  <si>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</si>
  <si>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</si>
  <si>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</si>
  <si>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</si>
  <si>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</si>
  <si>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</si>
  <si>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</si>
  <si>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</si>
  <si>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</si>
  <si>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</si>
  <si>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</si>
  <si>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</si>
  <si>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</si>
  <si>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</si>
  <si>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</si>
  <si>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</si>
  <si>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</si>
  <si>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</si>
  <si>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</si>
  <si>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</si>
  <si>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</si>
  <si>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</si>
  <si>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</si>
  <si>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</si>
  <si>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</si>
  <si>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</si>
  <si>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</si>
  <si>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</si>
  <si>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</si>
  <si>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</si>
  <si>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</si>
  <si>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</si>
  <si>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</si>
  <si>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</si>
  <si>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</si>
  <si>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</si>
  <si>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</si>
  <si>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</si>
  <si>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</si>
  <si>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</si>
  <si>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</si>
  <si>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</si>
  <si>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</si>
  <si>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</si>
  <si>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</si>
  <si>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</si>
  <si>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</si>
  <si>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</si>
  <si>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</si>
  <si>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</si>
  <si>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</si>
  <si>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</si>
  <si>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</si>
  <si>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</si>
  <si>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</si>
  <si>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</si>
  <si>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</si>
  <si>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</si>
  <si>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</si>
  <si>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</si>
  <si>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</si>
  <si>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</si>
  <si>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</si>
  <si>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</si>
  <si>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</si>
  <si>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</si>
  <si>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</si>
  <si>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</si>
  <si>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</si>
  <si>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</si>
  <si>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</si>
  <si>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</si>
  <si>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</si>
  <si>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</si>
  <si>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</si>
  <si>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</si>
  <si>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</si>
  <si>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</si>
  <si>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</si>
  <si>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</si>
  <si>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</si>
  <si>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</si>
  <si>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</si>
  <si>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</si>
  <si>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</si>
  <si>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</si>
  <si>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</si>
  <si>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</si>
  <si>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</si>
  <si>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</si>
  <si>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</si>
  <si>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</si>
  <si>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</si>
  <si>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</si>
  <si>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</si>
  <si>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</si>
  <si>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</si>
  <si>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</si>
  <si>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</si>
  <si>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</si>
  <si>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</si>
  <si>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</si>
  <si>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</si>
  <si>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</si>
  <si>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</si>
  <si>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</si>
  <si>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</si>
  <si>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</si>
  <si>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</si>
  <si>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</si>
  <si>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</si>
  <si>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</si>
  <si>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</si>
  <si>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</si>
  <si>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</si>
  <si>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</si>
  <si>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</si>
  <si>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</si>
  <si>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</si>
  <si>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</si>
  <si>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</si>
  <si>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</si>
  <si>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</si>
  <si>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</si>
  <si>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</si>
  <si>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</si>
  <si>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</si>
  <si>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</si>
  <si>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</si>
  <si>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</si>
  <si>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</si>
  <si>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</si>
  <si>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</si>
  <si>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</si>
  <si>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</si>
  <si>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</si>
  <si>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</si>
  <si>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</si>
  <si>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</si>
  <si>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</si>
  <si>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</si>
  <si>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</si>
  <si>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</si>
  <si>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</si>
  <si>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</si>
  <si>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</si>
  <si>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</si>
  <si>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</si>
  <si>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</si>
  <si>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</si>
  <si>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</si>
  <si>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</si>
  <si>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</si>
  <si>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</si>
  <si>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</si>
  <si>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</si>
  <si>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</si>
  <si>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</si>
  <si>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</si>
  <si>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</si>
  <si>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</si>
  <si>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</si>
  <si>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</si>
  <si>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</si>
  <si>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</si>
  <si>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</si>
  <si>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</si>
  <si>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</si>
  <si>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</si>
  <si>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</si>
  <si>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</si>
  <si>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</si>
  <si>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</si>
  <si>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</si>
  <si>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</si>
  <si>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</si>
  <si>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</si>
  <si>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</si>
  <si>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</si>
  <si>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</si>
  <si>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</si>
  <si>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</si>
  <si>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</si>
  <si>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</si>
  <si>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</si>
  <si>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</si>
  <si>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</si>
  <si>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</si>
  <si>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</si>
  <si>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</si>
  <si>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</si>
  <si>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</si>
  <si>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</si>
  <si>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</si>
  <si>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</si>
  <si>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</si>
  <si>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</si>
  <si>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</si>
  <si>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</si>
  <si>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</si>
  <si>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</si>
  <si>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</si>
  <si>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</si>
  <si>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</si>
  <si>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</si>
  <si>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</si>
  <si>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</si>
  <si>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</si>
  <si>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</si>
  <si>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</si>
  <si>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</si>
  <si>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</si>
  <si>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</si>
  <si>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</si>
  <si>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</si>
  <si>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</si>
  <si>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</si>
  <si>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</si>
  <si>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</si>
  <si>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</si>
  <si>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</si>
  <si>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</si>
  <si>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</si>
  <si>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</si>
  <si>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</si>
  <si>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</si>
  <si>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</si>
  <si>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</si>
  <si>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</si>
  <si>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</si>
  <si>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HISTRIA CONSTRUCT d.o.o.</t>
  </si>
  <si>
    <t>02066378</t>
  </si>
  <si>
    <t>CORE 1 d.o.o.</t>
  </si>
  <si>
    <t>04570243</t>
  </si>
  <si>
    <t>AUTO MAKSIMIR VOZILA d.o.o.</t>
  </si>
  <si>
    <t>01804812</t>
  </si>
  <si>
    <t>AK POLICA d.o.o.</t>
  </si>
  <si>
    <t>02258960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</si>
  <si>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</si>
  <si>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</si>
  <si>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</si>
  <si>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</si>
  <si>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</si>
  <si>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</si>
  <si>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</si>
  <si>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</si>
  <si>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</si>
  <si>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</si>
  <si>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</si>
  <si>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</si>
  <si>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</si>
  <si>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</si>
  <si>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</si>
  <si>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</si>
  <si>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</si>
  <si>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</si>
  <si>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</si>
  <si>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</si>
  <si>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</si>
  <si>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</si>
  <si>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</si>
  <si>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</si>
  <si>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</si>
  <si>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NE</t>
  </si>
  <si>
    <t>Jelena Matijević</t>
  </si>
  <si>
    <t>01/633 3135</t>
  </si>
  <si>
    <t>jelena.matijevic@crosig.hr</t>
  </si>
  <si>
    <t>U razdoblju: 1.1.2020. - 30.6.2020.</t>
  </si>
  <si>
    <t>Stanje na dan: 30.6.2020.</t>
  </si>
  <si>
    <t>U razdoblju: 1.4.2020. - 30.6.2020.</t>
  </si>
  <si>
    <r>
      <t xml:space="preserve">BILJEŠKE UZ FINANCIJSKE IZVJEŠTAJE - TFI
(sastavljaju se za tromjesečna izvještajna razdoblja)
Naziv izdavatelja:   </t>
    </r>
    <r>
      <rPr>
        <b/>
        <sz val="10"/>
        <rFont val="Arial"/>
        <family val="2"/>
        <charset val="238"/>
      </rPr>
      <t>Croatia osiguranje d.d.</t>
    </r>
    <r>
      <rPr>
        <sz val="10"/>
        <rFont val="Arial"/>
        <family val="2"/>
        <charset val="238"/>
      </rPr>
      <t xml:space="preserve">
OIB: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1.1.2020. - 30.6.2020.</t>
    </r>
    <r>
      <rPr>
        <sz val="10"/>
        <rFont val="Arial"/>
        <family val="2"/>
        <charset val="238"/>
      </rPr>
      <t xml:space="preserve">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Komentari na poslovne događaje i rezultat pripremljeni su u sklopu Međuizvještaja rukovodstva u Izvještaju o poslovanju. 
Godišnji financijski izvještaj za 2019. godinu, radi razumijevanja informacija objavljenih u bilješkama uz financijske izvještaje sastavljenih za prvo polugodište 2020. godine, dostupan je na službenoj stranici društva, službenim stranicama Zagrebačke burze te u Službenom registru propisanih informacija HANFA-e.
Računovodstvene politike i metode izračunavanja korištene u pripremi financijskih izvještaja za izvještajno razdoblje odgovaraju onima koje su korištene u pripremi revidiranih godišnjih financijskih izvještaja za 2019. godinu. Detalji su prikazani u Bilješkama u Izvještaju o poslovanju.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</si>
</sst>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u/>
      <sz val="10"/>
      <color theme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  <xf numFmtId="0" fontId="31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7" fillId="4" borderId="0" xfId="5" applyFont="1" applyFill="1" applyBorder="1"/>
    <xf numFmtId="0" fontId="27" fillId="4" borderId="0" xfId="5" applyFont="1" applyFill="1" applyBorder="1" applyAlignment="1">
      <alignment vertical="top"/>
    </xf>
    <xf numFmtId="0" fontId="4" fillId="7" borderId="49" xfId="5" quotePrefix="1" applyFont="1" applyFill="1" applyBorder="1" applyAlignment="1" applyProtection="1">
      <alignment horizontal="center" vertical="center"/>
      <protection locked="0"/>
    </xf>
    <xf numFmtId="0" fontId="4" fillId="7" borderId="51" xfId="5" quotePrefix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31" fillId="7" borderId="48" xfId="6" applyFill="1" applyBorder="1" applyAlignment="1" applyProtection="1">
      <alignment vertical="center"/>
      <protection locked="0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31" fillId="7" borderId="48" xfId="6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7">
    <cellStyle name="Hyperlink" xfId="6" builtinId="8"/>
    <cellStyle name="Normal" xfId="0" builtinId="0"/>
    <cellStyle name="Normal 12" xfId="1"/>
    <cellStyle name="Normal 2" xfId="2"/>
    <cellStyle name="Normal 3" xfId="5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osig.hr/" TargetMode="External"/><Relationship Id="rId2" Type="http://schemas.openxmlformats.org/officeDocument/2006/relationships/hyperlink" Target="mailto:info@crosig.hr" TargetMode="External"/><Relationship Id="rId1" Type="http://schemas.openxmlformats.org/officeDocument/2006/relationships/hyperlink" Target="mailto:jelena.matijevic@crosig.hr" TargetMode="External"/><Relationship Id="rId6" Type="http://schemas.openxmlformats.org/officeDocument/2006/relationships/tableSingleCells" Target="../tables/tableSingleCells1.xm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tabSelected="1" zoomScale="60" zoomScaleNormal="60" workbookViewId="0">
      <selection sqref="A1:C1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73" t="s">
        <v>326</v>
      </c>
      <c r="B1" s="174"/>
      <c r="C1" s="174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75" t="s">
        <v>343</v>
      </c>
      <c r="B2" s="176"/>
      <c r="C2" s="176"/>
      <c r="D2" s="176"/>
      <c r="E2" s="176"/>
      <c r="F2" s="176"/>
      <c r="G2" s="176"/>
      <c r="H2" s="176"/>
      <c r="I2" s="176"/>
      <c r="J2" s="177"/>
    </row>
    <row r="3" spans="1:10" x14ac:dyDescent="0.3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5" customHeight="1" x14ac:dyDescent="0.35">
      <c r="A4" s="178" t="s">
        <v>327</v>
      </c>
      <c r="B4" s="179"/>
      <c r="C4" s="179"/>
      <c r="D4" s="179"/>
      <c r="E4" s="180">
        <v>43831</v>
      </c>
      <c r="F4" s="181"/>
      <c r="G4" s="81" t="s">
        <v>328</v>
      </c>
      <c r="H4" s="180">
        <v>44012</v>
      </c>
      <c r="I4" s="181"/>
      <c r="J4" s="82"/>
    </row>
    <row r="5" spans="1:10" s="83" customFormat="1" ht="10.15" customHeight="1" x14ac:dyDescent="0.35">
      <c r="A5" s="182"/>
      <c r="B5" s="183"/>
      <c r="C5" s="183"/>
      <c r="D5" s="183"/>
      <c r="E5" s="183"/>
      <c r="F5" s="183"/>
      <c r="G5" s="183"/>
      <c r="H5" s="183"/>
      <c r="I5" s="183"/>
      <c r="J5" s="184"/>
    </row>
    <row r="6" spans="1:10" ht="20.5" customHeight="1" x14ac:dyDescent="0.3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3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" customHeight="1" x14ac:dyDescent="0.35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 x14ac:dyDescent="0.3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35">
      <c r="A10" s="169" t="s">
        <v>352</v>
      </c>
      <c r="B10" s="170"/>
      <c r="C10" s="170"/>
      <c r="D10" s="170"/>
      <c r="E10" s="170"/>
      <c r="F10" s="170"/>
      <c r="G10" s="170"/>
      <c r="H10" s="170"/>
      <c r="I10" s="170"/>
      <c r="J10" s="94"/>
    </row>
    <row r="11" spans="1:10" ht="24.65" customHeight="1" x14ac:dyDescent="0.35">
      <c r="A11" s="157" t="s">
        <v>329</v>
      </c>
      <c r="B11" s="171"/>
      <c r="C11" s="163" t="s">
        <v>371</v>
      </c>
      <c r="D11" s="164"/>
      <c r="E11" s="95"/>
      <c r="F11" s="128" t="s">
        <v>353</v>
      </c>
      <c r="G11" s="167"/>
      <c r="H11" s="145" t="s">
        <v>372</v>
      </c>
      <c r="I11" s="146"/>
      <c r="J11" s="96"/>
    </row>
    <row r="12" spans="1:10" ht="14.5" customHeight="1" x14ac:dyDescent="0.35">
      <c r="A12" s="97"/>
      <c r="B12" s="98"/>
      <c r="C12" s="98"/>
      <c r="D12" s="98"/>
      <c r="E12" s="172"/>
      <c r="F12" s="172"/>
      <c r="G12" s="172"/>
      <c r="H12" s="172"/>
      <c r="I12" s="99"/>
      <c r="J12" s="96"/>
    </row>
    <row r="13" spans="1:10" ht="21" customHeight="1" x14ac:dyDescent="0.35">
      <c r="A13" s="127" t="s">
        <v>344</v>
      </c>
      <c r="B13" s="167"/>
      <c r="C13" s="163" t="s">
        <v>373</v>
      </c>
      <c r="D13" s="164"/>
      <c r="E13" s="185"/>
      <c r="F13" s="172"/>
      <c r="G13" s="172"/>
      <c r="H13" s="172"/>
      <c r="I13" s="99"/>
      <c r="J13" s="96"/>
    </row>
    <row r="14" spans="1:10" ht="10.9" customHeight="1" x14ac:dyDescent="0.35">
      <c r="A14" s="95"/>
      <c r="B14" s="99"/>
      <c r="C14" s="98"/>
      <c r="D14" s="98"/>
      <c r="E14" s="134"/>
      <c r="F14" s="134"/>
      <c r="G14" s="134"/>
      <c r="H14" s="134"/>
      <c r="I14" s="98"/>
      <c r="J14" s="100"/>
    </row>
    <row r="15" spans="1:10" ht="22.9" customHeight="1" x14ac:dyDescent="0.35">
      <c r="A15" s="127" t="s">
        <v>330</v>
      </c>
      <c r="B15" s="167"/>
      <c r="C15" s="163" t="s">
        <v>374</v>
      </c>
      <c r="D15" s="164"/>
      <c r="E15" s="168"/>
      <c r="F15" s="159"/>
      <c r="G15" s="101" t="s">
        <v>354</v>
      </c>
      <c r="H15" s="145" t="s">
        <v>375</v>
      </c>
      <c r="I15" s="146"/>
      <c r="J15" s="102"/>
    </row>
    <row r="16" spans="1:10" ht="10.9" customHeight="1" x14ac:dyDescent="0.35">
      <c r="A16" s="95"/>
      <c r="B16" s="99"/>
      <c r="C16" s="98"/>
      <c r="D16" s="98"/>
      <c r="E16" s="134"/>
      <c r="F16" s="134"/>
      <c r="G16" s="134"/>
      <c r="H16" s="134"/>
      <c r="I16" s="98"/>
      <c r="J16" s="100"/>
    </row>
    <row r="17" spans="1:10" ht="22.9" customHeight="1" x14ac:dyDescent="0.35">
      <c r="A17" s="103"/>
      <c r="B17" s="101" t="s">
        <v>355</v>
      </c>
      <c r="C17" s="163" t="s">
        <v>376</v>
      </c>
      <c r="D17" s="164"/>
      <c r="E17" s="104"/>
      <c r="F17" s="104"/>
      <c r="G17" s="104"/>
      <c r="H17" s="104"/>
      <c r="I17" s="104"/>
      <c r="J17" s="102"/>
    </row>
    <row r="18" spans="1:10" x14ac:dyDescent="0.35">
      <c r="A18" s="165"/>
      <c r="B18" s="166"/>
      <c r="C18" s="134"/>
      <c r="D18" s="134"/>
      <c r="E18" s="134"/>
      <c r="F18" s="134"/>
      <c r="G18" s="134"/>
      <c r="H18" s="134"/>
      <c r="I18" s="98"/>
      <c r="J18" s="100"/>
    </row>
    <row r="19" spans="1:10" x14ac:dyDescent="0.35">
      <c r="A19" s="157" t="s">
        <v>331</v>
      </c>
      <c r="B19" s="158"/>
      <c r="C19" s="136" t="s">
        <v>377</v>
      </c>
      <c r="D19" s="137"/>
      <c r="E19" s="137"/>
      <c r="F19" s="137"/>
      <c r="G19" s="137"/>
      <c r="H19" s="137"/>
      <c r="I19" s="137"/>
      <c r="J19" s="138"/>
    </row>
    <row r="20" spans="1:10" x14ac:dyDescent="0.35">
      <c r="A20" s="97"/>
      <c r="B20" s="98"/>
      <c r="C20" s="105"/>
      <c r="D20" s="98"/>
      <c r="E20" s="134"/>
      <c r="F20" s="134"/>
      <c r="G20" s="134"/>
      <c r="H20" s="134"/>
      <c r="I20" s="98"/>
      <c r="J20" s="100"/>
    </row>
    <row r="21" spans="1:10" x14ac:dyDescent="0.35">
      <c r="A21" s="157" t="s">
        <v>332</v>
      </c>
      <c r="B21" s="158"/>
      <c r="C21" s="145" t="s">
        <v>378</v>
      </c>
      <c r="D21" s="146"/>
      <c r="E21" s="134"/>
      <c r="F21" s="134"/>
      <c r="G21" s="136" t="s">
        <v>379</v>
      </c>
      <c r="H21" s="137"/>
      <c r="I21" s="137"/>
      <c r="J21" s="138"/>
    </row>
    <row r="22" spans="1:10" x14ac:dyDescent="0.35">
      <c r="A22" s="97"/>
      <c r="B22" s="98"/>
      <c r="C22" s="98"/>
      <c r="D22" s="98"/>
      <c r="E22" s="134"/>
      <c r="F22" s="134"/>
      <c r="G22" s="134"/>
      <c r="H22" s="134"/>
      <c r="I22" s="98"/>
      <c r="J22" s="100"/>
    </row>
    <row r="23" spans="1:10" x14ac:dyDescent="0.35">
      <c r="A23" s="157" t="s">
        <v>333</v>
      </c>
      <c r="B23" s="158"/>
      <c r="C23" s="136" t="s">
        <v>380</v>
      </c>
      <c r="D23" s="137"/>
      <c r="E23" s="137"/>
      <c r="F23" s="137"/>
      <c r="G23" s="137"/>
      <c r="H23" s="137"/>
      <c r="I23" s="137"/>
      <c r="J23" s="138"/>
    </row>
    <row r="24" spans="1:10" x14ac:dyDescent="0.35">
      <c r="A24" s="97"/>
      <c r="B24" s="98"/>
      <c r="C24" s="98"/>
      <c r="D24" s="98"/>
      <c r="E24" s="134"/>
      <c r="F24" s="134"/>
      <c r="G24" s="134"/>
      <c r="H24" s="134"/>
      <c r="I24" s="98"/>
      <c r="J24" s="100"/>
    </row>
    <row r="25" spans="1:10" x14ac:dyDescent="0.35">
      <c r="A25" s="157" t="s">
        <v>334</v>
      </c>
      <c r="B25" s="158"/>
      <c r="C25" s="160" t="s">
        <v>381</v>
      </c>
      <c r="D25" s="161"/>
      <c r="E25" s="161"/>
      <c r="F25" s="161"/>
      <c r="G25" s="161"/>
      <c r="H25" s="161"/>
      <c r="I25" s="161"/>
      <c r="J25" s="162"/>
    </row>
    <row r="26" spans="1:10" x14ac:dyDescent="0.35">
      <c r="A26" s="97"/>
      <c r="B26" s="98"/>
      <c r="C26" s="105"/>
      <c r="D26" s="98"/>
      <c r="E26" s="134"/>
      <c r="F26" s="134"/>
      <c r="G26" s="134"/>
      <c r="H26" s="134"/>
      <c r="I26" s="98"/>
      <c r="J26" s="100"/>
    </row>
    <row r="27" spans="1:10" x14ac:dyDescent="0.35">
      <c r="A27" s="157" t="s">
        <v>335</v>
      </c>
      <c r="B27" s="158"/>
      <c r="C27" s="160" t="s">
        <v>382</v>
      </c>
      <c r="D27" s="161"/>
      <c r="E27" s="161"/>
      <c r="F27" s="161"/>
      <c r="G27" s="161"/>
      <c r="H27" s="161"/>
      <c r="I27" s="161"/>
      <c r="J27" s="162"/>
    </row>
    <row r="28" spans="1:10" ht="13.9" customHeight="1" x14ac:dyDescent="0.35">
      <c r="A28" s="97"/>
      <c r="B28" s="98"/>
      <c r="C28" s="105"/>
      <c r="D28" s="98"/>
      <c r="E28" s="134"/>
      <c r="F28" s="134"/>
      <c r="G28" s="134"/>
      <c r="H28" s="134"/>
      <c r="I28" s="98"/>
      <c r="J28" s="100"/>
    </row>
    <row r="29" spans="1:10" ht="22.9" customHeight="1" x14ac:dyDescent="0.35">
      <c r="A29" s="127" t="s">
        <v>345</v>
      </c>
      <c r="B29" s="158"/>
      <c r="C29" s="106">
        <v>3342</v>
      </c>
      <c r="D29" s="107"/>
      <c r="E29" s="139"/>
      <c r="F29" s="139"/>
      <c r="G29" s="139"/>
      <c r="H29" s="139"/>
      <c r="I29" s="108"/>
      <c r="J29" s="109"/>
    </row>
    <row r="30" spans="1:10" x14ac:dyDescent="0.35">
      <c r="A30" s="97"/>
      <c r="B30" s="98"/>
      <c r="C30" s="98"/>
      <c r="D30" s="98"/>
      <c r="E30" s="134"/>
      <c r="F30" s="134"/>
      <c r="G30" s="134"/>
      <c r="H30" s="134"/>
      <c r="I30" s="108"/>
      <c r="J30" s="109"/>
    </row>
    <row r="31" spans="1:10" x14ac:dyDescent="0.35">
      <c r="A31" s="157" t="s">
        <v>336</v>
      </c>
      <c r="B31" s="158"/>
      <c r="C31" s="121" t="s">
        <v>358</v>
      </c>
      <c r="D31" s="156" t="s">
        <v>356</v>
      </c>
      <c r="E31" s="143"/>
      <c r="F31" s="143"/>
      <c r="G31" s="143"/>
      <c r="H31" s="110"/>
      <c r="I31" s="111" t="s">
        <v>357</v>
      </c>
      <c r="J31" s="112" t="s">
        <v>358</v>
      </c>
    </row>
    <row r="32" spans="1:10" x14ac:dyDescent="0.35">
      <c r="A32" s="157"/>
      <c r="B32" s="158"/>
      <c r="C32" s="113"/>
      <c r="D32" s="81"/>
      <c r="E32" s="159"/>
      <c r="F32" s="159"/>
      <c r="G32" s="159"/>
      <c r="H32" s="159"/>
      <c r="I32" s="108"/>
      <c r="J32" s="109"/>
    </row>
    <row r="33" spans="1:10" x14ac:dyDescent="0.35">
      <c r="A33" s="157" t="s">
        <v>346</v>
      </c>
      <c r="B33" s="158"/>
      <c r="C33" s="106" t="s">
        <v>360</v>
      </c>
      <c r="D33" s="156" t="s">
        <v>359</v>
      </c>
      <c r="E33" s="143"/>
      <c r="F33" s="143"/>
      <c r="G33" s="143"/>
      <c r="H33" s="104"/>
      <c r="I33" s="111" t="s">
        <v>360</v>
      </c>
      <c r="J33" s="112" t="s">
        <v>361</v>
      </c>
    </row>
    <row r="34" spans="1:10" x14ac:dyDescent="0.35">
      <c r="A34" s="97"/>
      <c r="B34" s="98"/>
      <c r="C34" s="98"/>
      <c r="D34" s="98"/>
      <c r="E34" s="134"/>
      <c r="F34" s="134"/>
      <c r="G34" s="134"/>
      <c r="H34" s="134"/>
      <c r="I34" s="98"/>
      <c r="J34" s="100"/>
    </row>
    <row r="35" spans="1:10" x14ac:dyDescent="0.35">
      <c r="A35" s="156" t="s">
        <v>347</v>
      </c>
      <c r="B35" s="143"/>
      <c r="C35" s="143"/>
      <c r="D35" s="143"/>
      <c r="E35" s="143" t="s">
        <v>337</v>
      </c>
      <c r="F35" s="143"/>
      <c r="G35" s="143"/>
      <c r="H35" s="143"/>
      <c r="I35" s="143"/>
      <c r="J35" s="114" t="s">
        <v>338</v>
      </c>
    </row>
    <row r="36" spans="1:10" x14ac:dyDescent="0.35">
      <c r="A36" s="97"/>
      <c r="B36" s="98"/>
      <c r="C36" s="98"/>
      <c r="D36" s="98"/>
      <c r="E36" s="134"/>
      <c r="F36" s="134"/>
      <c r="G36" s="134"/>
      <c r="H36" s="134"/>
      <c r="I36" s="98"/>
      <c r="J36" s="109"/>
    </row>
    <row r="37" spans="1:10" x14ac:dyDescent="0.35">
      <c r="A37" s="151" t="s">
        <v>383</v>
      </c>
      <c r="B37" s="152"/>
      <c r="C37" s="152"/>
      <c r="D37" s="152"/>
      <c r="E37" s="151" t="s">
        <v>379</v>
      </c>
      <c r="F37" s="152"/>
      <c r="G37" s="152"/>
      <c r="H37" s="152"/>
      <c r="I37" s="153"/>
      <c r="J37" s="125" t="s">
        <v>384</v>
      </c>
    </row>
    <row r="38" spans="1:10" x14ac:dyDescent="0.35">
      <c r="A38" s="97"/>
      <c r="B38" s="98"/>
      <c r="C38" s="105"/>
      <c r="D38" s="155"/>
      <c r="E38" s="155"/>
      <c r="F38" s="155"/>
      <c r="G38" s="155"/>
      <c r="H38" s="155"/>
      <c r="I38" s="155"/>
      <c r="J38" s="100"/>
    </row>
    <row r="39" spans="1:10" x14ac:dyDescent="0.35">
      <c r="A39" s="151" t="s">
        <v>385</v>
      </c>
      <c r="B39" s="152"/>
      <c r="C39" s="152"/>
      <c r="D39" s="153"/>
      <c r="E39" s="151" t="s">
        <v>379</v>
      </c>
      <c r="F39" s="152"/>
      <c r="G39" s="152"/>
      <c r="H39" s="152"/>
      <c r="I39" s="153"/>
      <c r="J39" s="126" t="s">
        <v>386</v>
      </c>
    </row>
    <row r="40" spans="1:10" x14ac:dyDescent="0.35">
      <c r="A40" s="97"/>
      <c r="B40" s="98"/>
      <c r="C40" s="105"/>
      <c r="D40" s="115"/>
      <c r="E40" s="155"/>
      <c r="F40" s="155"/>
      <c r="G40" s="155"/>
      <c r="H40" s="155"/>
      <c r="I40" s="99"/>
      <c r="J40" s="100"/>
    </row>
    <row r="41" spans="1:10" x14ac:dyDescent="0.35">
      <c r="A41" s="151" t="s">
        <v>387</v>
      </c>
      <c r="B41" s="152"/>
      <c r="C41" s="152"/>
      <c r="D41" s="153"/>
      <c r="E41" s="151" t="s">
        <v>379</v>
      </c>
      <c r="F41" s="152"/>
      <c r="G41" s="152"/>
      <c r="H41" s="152"/>
      <c r="I41" s="153"/>
      <c r="J41" s="126" t="s">
        <v>388</v>
      </c>
    </row>
    <row r="42" spans="1:10" x14ac:dyDescent="0.35">
      <c r="A42" s="97"/>
      <c r="B42" s="98"/>
      <c r="C42" s="105"/>
      <c r="D42" s="115"/>
      <c r="E42" s="155"/>
      <c r="F42" s="155"/>
      <c r="G42" s="155"/>
      <c r="H42" s="155"/>
      <c r="I42" s="99"/>
      <c r="J42" s="100"/>
    </row>
    <row r="43" spans="1:10" x14ac:dyDescent="0.35">
      <c r="A43" s="151" t="s">
        <v>389</v>
      </c>
      <c r="B43" s="152"/>
      <c r="C43" s="152"/>
      <c r="D43" s="153"/>
      <c r="E43" s="151" t="s">
        <v>379</v>
      </c>
      <c r="F43" s="152"/>
      <c r="G43" s="152"/>
      <c r="H43" s="152"/>
      <c r="I43" s="153"/>
      <c r="J43" s="126" t="s">
        <v>390</v>
      </c>
    </row>
    <row r="44" spans="1:10" x14ac:dyDescent="0.35">
      <c r="A44" s="116"/>
      <c r="B44" s="105"/>
      <c r="C44" s="149"/>
      <c r="D44" s="149"/>
      <c r="E44" s="134"/>
      <c r="F44" s="134"/>
      <c r="G44" s="149"/>
      <c r="H44" s="149"/>
      <c r="I44" s="149"/>
      <c r="J44" s="100"/>
    </row>
    <row r="45" spans="1:10" x14ac:dyDescent="0.35">
      <c r="A45" s="151" t="s">
        <v>391</v>
      </c>
      <c r="B45" s="152"/>
      <c r="C45" s="152"/>
      <c r="D45" s="153"/>
      <c r="E45" s="151" t="s">
        <v>379</v>
      </c>
      <c r="F45" s="152"/>
      <c r="G45" s="152"/>
      <c r="H45" s="152"/>
      <c r="I45" s="153"/>
      <c r="J45" s="126" t="s">
        <v>392</v>
      </c>
    </row>
    <row r="46" spans="1:10" x14ac:dyDescent="0.35">
      <c r="A46" s="116"/>
      <c r="B46" s="105"/>
      <c r="C46" s="105"/>
      <c r="D46" s="98"/>
      <c r="E46" s="154"/>
      <c r="F46" s="154"/>
      <c r="G46" s="149"/>
      <c r="H46" s="149"/>
      <c r="I46" s="98"/>
      <c r="J46" s="100"/>
    </row>
    <row r="47" spans="1:10" x14ac:dyDescent="0.35">
      <c r="A47" s="151" t="s">
        <v>393</v>
      </c>
      <c r="B47" s="152"/>
      <c r="C47" s="152"/>
      <c r="D47" s="153"/>
      <c r="E47" s="151" t="s">
        <v>394</v>
      </c>
      <c r="F47" s="152"/>
      <c r="G47" s="152"/>
      <c r="H47" s="152"/>
      <c r="I47" s="153"/>
      <c r="J47" s="106">
        <v>20097647</v>
      </c>
    </row>
    <row r="48" spans="1:10" x14ac:dyDescent="0.35">
      <c r="A48" s="116"/>
      <c r="B48" s="105"/>
      <c r="C48" s="105"/>
      <c r="D48" s="98"/>
      <c r="E48" s="134"/>
      <c r="F48" s="134"/>
      <c r="G48" s="149"/>
      <c r="H48" s="149"/>
      <c r="I48" s="98"/>
      <c r="J48" s="117" t="s">
        <v>362</v>
      </c>
    </row>
    <row r="49" spans="1:10" x14ac:dyDescent="0.35">
      <c r="A49" s="151" t="s">
        <v>395</v>
      </c>
      <c r="B49" s="152"/>
      <c r="C49" s="152"/>
      <c r="D49" s="153"/>
      <c r="E49" s="151" t="s">
        <v>396</v>
      </c>
      <c r="F49" s="152"/>
      <c r="G49" s="152"/>
      <c r="H49" s="152"/>
      <c r="I49" s="153"/>
      <c r="J49" s="106">
        <v>7810318</v>
      </c>
    </row>
    <row r="50" spans="1:10" x14ac:dyDescent="0.35">
      <c r="A50" s="116"/>
      <c r="B50" s="124"/>
      <c r="C50" s="124"/>
      <c r="D50" s="123"/>
      <c r="E50" s="123"/>
      <c r="F50" s="123"/>
      <c r="G50" s="124"/>
      <c r="H50" s="124"/>
      <c r="I50" s="123"/>
      <c r="J50" s="117"/>
    </row>
    <row r="51" spans="1:10" x14ac:dyDescent="0.35">
      <c r="A51" s="151" t="s">
        <v>397</v>
      </c>
      <c r="B51" s="152"/>
      <c r="C51" s="152"/>
      <c r="D51" s="153"/>
      <c r="E51" s="151" t="s">
        <v>398</v>
      </c>
      <c r="F51" s="152"/>
      <c r="G51" s="152"/>
      <c r="H51" s="152"/>
      <c r="I51" s="153"/>
      <c r="J51" s="126" t="s">
        <v>399</v>
      </c>
    </row>
    <row r="52" spans="1:10" x14ac:dyDescent="0.35">
      <c r="A52" s="116"/>
      <c r="B52" s="124"/>
      <c r="C52" s="124"/>
      <c r="D52" s="123"/>
      <c r="E52" s="123"/>
      <c r="F52" s="123"/>
      <c r="G52" s="124"/>
      <c r="H52" s="124"/>
      <c r="I52" s="123"/>
      <c r="J52" s="117"/>
    </row>
    <row r="53" spans="1:10" x14ac:dyDescent="0.35">
      <c r="A53" s="151" t="s">
        <v>400</v>
      </c>
      <c r="B53" s="152"/>
      <c r="C53" s="152"/>
      <c r="D53" s="153"/>
      <c r="E53" s="151" t="s">
        <v>398</v>
      </c>
      <c r="F53" s="152"/>
      <c r="G53" s="152"/>
      <c r="H53" s="152"/>
      <c r="I53" s="153"/>
      <c r="J53" s="126" t="s">
        <v>401</v>
      </c>
    </row>
    <row r="54" spans="1:10" x14ac:dyDescent="0.35">
      <c r="A54" s="116"/>
      <c r="B54" s="124"/>
      <c r="C54" s="124"/>
      <c r="D54" s="123"/>
      <c r="E54" s="123"/>
      <c r="F54" s="123"/>
      <c r="G54" s="124"/>
      <c r="H54" s="124"/>
      <c r="I54" s="123"/>
      <c r="J54" s="117"/>
    </row>
    <row r="55" spans="1:10" x14ac:dyDescent="0.35">
      <c r="A55" s="151" t="s">
        <v>402</v>
      </c>
      <c r="B55" s="152"/>
      <c r="C55" s="152"/>
      <c r="D55" s="153"/>
      <c r="E55" s="151" t="s">
        <v>379</v>
      </c>
      <c r="F55" s="152"/>
      <c r="G55" s="152"/>
      <c r="H55" s="152"/>
      <c r="I55" s="153"/>
      <c r="J55" s="126" t="s">
        <v>403</v>
      </c>
    </row>
    <row r="56" spans="1:10" x14ac:dyDescent="0.35">
      <c r="A56" s="116"/>
      <c r="B56" s="124"/>
      <c r="C56" s="124"/>
      <c r="D56" s="123"/>
      <c r="E56" s="123"/>
      <c r="F56" s="123"/>
      <c r="G56" s="124"/>
      <c r="H56" s="124"/>
      <c r="I56" s="123"/>
      <c r="J56" s="117"/>
    </row>
    <row r="57" spans="1:10" x14ac:dyDescent="0.35">
      <c r="A57" s="151" t="s">
        <v>404</v>
      </c>
      <c r="B57" s="152"/>
      <c r="C57" s="152"/>
      <c r="D57" s="153"/>
      <c r="E57" s="151" t="s">
        <v>379</v>
      </c>
      <c r="F57" s="152"/>
      <c r="G57" s="152"/>
      <c r="H57" s="152"/>
      <c r="I57" s="153"/>
      <c r="J57" s="126" t="s">
        <v>405</v>
      </c>
    </row>
    <row r="58" spans="1:10" x14ac:dyDescent="0.35">
      <c r="A58" s="116"/>
      <c r="B58" s="105"/>
      <c r="C58" s="105"/>
      <c r="D58" s="98"/>
      <c r="E58" s="134"/>
      <c r="F58" s="134"/>
      <c r="G58" s="149"/>
      <c r="H58" s="149"/>
      <c r="I58" s="98"/>
      <c r="J58" s="117" t="s">
        <v>363</v>
      </c>
    </row>
    <row r="59" spans="1:10" x14ac:dyDescent="0.35">
      <c r="A59" s="151" t="s">
        <v>406</v>
      </c>
      <c r="B59" s="152"/>
      <c r="C59" s="152"/>
      <c r="D59" s="153"/>
      <c r="E59" s="151" t="s">
        <v>379</v>
      </c>
      <c r="F59" s="152"/>
      <c r="G59" s="152"/>
      <c r="H59" s="152"/>
      <c r="I59" s="153"/>
      <c r="J59" s="126" t="s">
        <v>407</v>
      </c>
    </row>
    <row r="60" spans="1:10" x14ac:dyDescent="0.35">
      <c r="A60" s="116"/>
      <c r="B60" s="124"/>
      <c r="C60" s="124"/>
      <c r="D60" s="123"/>
      <c r="E60" s="123"/>
      <c r="F60" s="123"/>
      <c r="G60" s="124"/>
      <c r="H60" s="124"/>
      <c r="I60" s="123"/>
      <c r="J60" s="117"/>
    </row>
    <row r="61" spans="1:10" x14ac:dyDescent="0.35">
      <c r="A61" s="151" t="s">
        <v>408</v>
      </c>
      <c r="B61" s="152"/>
      <c r="C61" s="152"/>
      <c r="D61" s="153"/>
      <c r="E61" s="151" t="s">
        <v>379</v>
      </c>
      <c r="F61" s="152"/>
      <c r="G61" s="152"/>
      <c r="H61" s="152"/>
      <c r="I61" s="153"/>
      <c r="J61" s="126" t="s">
        <v>409</v>
      </c>
    </row>
    <row r="62" spans="1:10" x14ac:dyDescent="0.35">
      <c r="A62" s="116"/>
      <c r="B62" s="124"/>
      <c r="C62" s="124"/>
      <c r="D62" s="123"/>
      <c r="E62" s="123"/>
      <c r="F62" s="123"/>
      <c r="G62" s="124"/>
      <c r="H62" s="124"/>
      <c r="I62" s="123"/>
      <c r="J62" s="117"/>
    </row>
    <row r="63" spans="1:10" x14ac:dyDescent="0.35">
      <c r="A63" s="151" t="s">
        <v>410</v>
      </c>
      <c r="B63" s="152"/>
      <c r="C63" s="152"/>
      <c r="D63" s="153"/>
      <c r="E63" s="151" t="s">
        <v>379</v>
      </c>
      <c r="F63" s="152"/>
      <c r="G63" s="152"/>
      <c r="H63" s="152"/>
      <c r="I63" s="153"/>
      <c r="J63" s="126" t="s">
        <v>411</v>
      </c>
    </row>
    <row r="64" spans="1:10" x14ac:dyDescent="0.35">
      <c r="A64" s="116"/>
      <c r="B64" s="124"/>
      <c r="C64" s="124"/>
      <c r="D64" s="123"/>
      <c r="E64" s="123"/>
      <c r="F64" s="123"/>
      <c r="G64" s="124"/>
      <c r="H64" s="124"/>
      <c r="I64" s="123"/>
      <c r="J64" s="117"/>
    </row>
    <row r="65" spans="1:10" x14ac:dyDescent="0.35">
      <c r="A65" s="151" t="s">
        <v>412</v>
      </c>
      <c r="B65" s="152"/>
      <c r="C65" s="152"/>
      <c r="D65" s="153"/>
      <c r="E65" s="151" t="s">
        <v>379</v>
      </c>
      <c r="F65" s="152"/>
      <c r="G65" s="152"/>
      <c r="H65" s="152"/>
      <c r="I65" s="153"/>
      <c r="J65" s="126" t="s">
        <v>413</v>
      </c>
    </row>
    <row r="66" spans="1:10" x14ac:dyDescent="0.35">
      <c r="A66" s="116"/>
      <c r="B66" s="124"/>
      <c r="C66" s="124"/>
      <c r="D66" s="123"/>
      <c r="E66" s="123"/>
      <c r="F66" s="123"/>
      <c r="G66" s="124"/>
      <c r="H66" s="124"/>
      <c r="I66" s="123"/>
      <c r="J66" s="117"/>
    </row>
    <row r="67" spans="1:10" x14ac:dyDescent="0.35">
      <c r="A67" s="151" t="s">
        <v>414</v>
      </c>
      <c r="B67" s="152"/>
      <c r="C67" s="152"/>
      <c r="D67" s="153"/>
      <c r="E67" s="151" t="s">
        <v>415</v>
      </c>
      <c r="F67" s="152"/>
      <c r="G67" s="152"/>
      <c r="H67" s="152"/>
      <c r="I67" s="153"/>
      <c r="J67" s="126" t="s">
        <v>416</v>
      </c>
    </row>
    <row r="68" spans="1:10" x14ac:dyDescent="0.35">
      <c r="A68" s="116"/>
      <c r="B68" s="124"/>
      <c r="C68" s="124"/>
      <c r="D68" s="123"/>
      <c r="E68" s="123"/>
      <c r="F68" s="123"/>
      <c r="G68" s="124"/>
      <c r="H68" s="124"/>
      <c r="I68" s="123"/>
      <c r="J68" s="117"/>
    </row>
    <row r="69" spans="1:10" x14ac:dyDescent="0.35">
      <c r="A69" s="151" t="s">
        <v>417</v>
      </c>
      <c r="B69" s="152"/>
      <c r="C69" s="152"/>
      <c r="D69" s="153"/>
      <c r="E69" s="151" t="s">
        <v>379</v>
      </c>
      <c r="F69" s="152"/>
      <c r="G69" s="152"/>
      <c r="H69" s="152"/>
      <c r="I69" s="153"/>
      <c r="J69" s="126">
        <v>80339352</v>
      </c>
    </row>
    <row r="70" spans="1:10" x14ac:dyDescent="0.35">
      <c r="A70" s="116"/>
      <c r="B70" s="124"/>
      <c r="C70" s="124"/>
      <c r="D70" s="123"/>
      <c r="E70" s="123"/>
      <c r="F70" s="123"/>
      <c r="G70" s="124"/>
      <c r="H70" s="124"/>
      <c r="I70" s="123"/>
      <c r="J70" s="117"/>
    </row>
    <row r="71" spans="1:10" ht="14.5" customHeight="1" x14ac:dyDescent="0.35">
      <c r="A71" s="127" t="s">
        <v>339</v>
      </c>
      <c r="B71" s="128"/>
      <c r="C71" s="145" t="s">
        <v>418</v>
      </c>
      <c r="D71" s="146"/>
      <c r="E71" s="147" t="s">
        <v>364</v>
      </c>
      <c r="F71" s="148"/>
      <c r="G71" s="136"/>
      <c r="H71" s="137"/>
      <c r="I71" s="137"/>
      <c r="J71" s="138"/>
    </row>
    <row r="72" spans="1:10" x14ac:dyDescent="0.35">
      <c r="A72" s="116"/>
      <c r="B72" s="105"/>
      <c r="C72" s="149"/>
      <c r="D72" s="149"/>
      <c r="E72" s="134"/>
      <c r="F72" s="134"/>
      <c r="G72" s="150" t="s">
        <v>365</v>
      </c>
      <c r="H72" s="150"/>
      <c r="I72" s="150"/>
      <c r="J72" s="89"/>
    </row>
    <row r="73" spans="1:10" ht="13.9" customHeight="1" x14ac:dyDescent="0.35">
      <c r="A73" s="127" t="s">
        <v>340</v>
      </c>
      <c r="B73" s="128"/>
      <c r="C73" s="136" t="s">
        <v>419</v>
      </c>
      <c r="D73" s="137"/>
      <c r="E73" s="137"/>
      <c r="F73" s="137"/>
      <c r="G73" s="137"/>
      <c r="H73" s="137"/>
      <c r="I73" s="137"/>
      <c r="J73" s="138"/>
    </row>
    <row r="74" spans="1:10" x14ac:dyDescent="0.35">
      <c r="A74" s="97"/>
      <c r="B74" s="98"/>
      <c r="C74" s="139" t="s">
        <v>341</v>
      </c>
      <c r="D74" s="139"/>
      <c r="E74" s="139"/>
      <c r="F74" s="139"/>
      <c r="G74" s="139"/>
      <c r="H74" s="139"/>
      <c r="I74" s="139"/>
      <c r="J74" s="100"/>
    </row>
    <row r="75" spans="1:10" x14ac:dyDescent="0.35">
      <c r="A75" s="127" t="s">
        <v>342</v>
      </c>
      <c r="B75" s="128"/>
      <c r="C75" s="140" t="s">
        <v>420</v>
      </c>
      <c r="D75" s="141"/>
      <c r="E75" s="142"/>
      <c r="F75" s="134"/>
      <c r="G75" s="134"/>
      <c r="H75" s="143"/>
      <c r="I75" s="143"/>
      <c r="J75" s="144"/>
    </row>
    <row r="76" spans="1:10" x14ac:dyDescent="0.35">
      <c r="A76" s="97"/>
      <c r="B76" s="98"/>
      <c r="C76" s="105"/>
      <c r="D76" s="98"/>
      <c r="E76" s="134"/>
      <c r="F76" s="134"/>
      <c r="G76" s="134"/>
      <c r="H76" s="134"/>
      <c r="I76" s="98"/>
      <c r="J76" s="100"/>
    </row>
    <row r="77" spans="1:10" ht="14.5" customHeight="1" x14ac:dyDescent="0.35">
      <c r="A77" s="127" t="s">
        <v>334</v>
      </c>
      <c r="B77" s="128"/>
      <c r="C77" s="135" t="s">
        <v>421</v>
      </c>
      <c r="D77" s="130"/>
      <c r="E77" s="130"/>
      <c r="F77" s="130"/>
      <c r="G77" s="130"/>
      <c r="H77" s="130"/>
      <c r="I77" s="130"/>
      <c r="J77" s="131"/>
    </row>
    <row r="78" spans="1:10" x14ac:dyDescent="0.35">
      <c r="A78" s="97"/>
      <c r="B78" s="98"/>
      <c r="C78" s="98"/>
      <c r="D78" s="98"/>
      <c r="E78" s="134"/>
      <c r="F78" s="134"/>
      <c r="G78" s="134"/>
      <c r="H78" s="134"/>
      <c r="I78" s="98"/>
      <c r="J78" s="100"/>
    </row>
    <row r="79" spans="1:10" x14ac:dyDescent="0.35">
      <c r="A79" s="127" t="s">
        <v>366</v>
      </c>
      <c r="B79" s="128"/>
      <c r="C79" s="129"/>
      <c r="D79" s="130"/>
      <c r="E79" s="130"/>
      <c r="F79" s="130"/>
      <c r="G79" s="130"/>
      <c r="H79" s="130"/>
      <c r="I79" s="130"/>
      <c r="J79" s="131"/>
    </row>
    <row r="80" spans="1:10" ht="14.5" customHeight="1" x14ac:dyDescent="0.35">
      <c r="A80" s="97"/>
      <c r="B80" s="98"/>
      <c r="C80" s="132" t="s">
        <v>367</v>
      </c>
      <c r="D80" s="132"/>
      <c r="E80" s="132"/>
      <c r="F80" s="132"/>
      <c r="G80" s="98"/>
      <c r="H80" s="98"/>
      <c r="I80" s="98"/>
      <c r="J80" s="100"/>
    </row>
    <row r="81" spans="1:10" x14ac:dyDescent="0.35">
      <c r="A81" s="127" t="s">
        <v>368</v>
      </c>
      <c r="B81" s="128"/>
      <c r="C81" s="129"/>
      <c r="D81" s="130"/>
      <c r="E81" s="130"/>
      <c r="F81" s="130"/>
      <c r="G81" s="130"/>
      <c r="H81" s="130"/>
      <c r="I81" s="130"/>
      <c r="J81" s="131"/>
    </row>
    <row r="82" spans="1:10" ht="14.5" customHeight="1" x14ac:dyDescent="0.35">
      <c r="A82" s="118"/>
      <c r="B82" s="119"/>
      <c r="C82" s="133" t="s">
        <v>369</v>
      </c>
      <c r="D82" s="133"/>
      <c r="E82" s="133"/>
      <c r="F82" s="133"/>
      <c r="G82" s="133"/>
      <c r="H82" s="119"/>
      <c r="I82" s="119"/>
      <c r="J82" s="120"/>
    </row>
    <row r="89" spans="1:10" ht="27" customHeight="1" x14ac:dyDescent="0.35"/>
    <row r="93" spans="1:10" ht="38.5" customHeight="1" x14ac:dyDescent="0.35"/>
  </sheetData>
  <sheetProtection formatCells="0" insertRows="0"/>
  <mergeCells count="144">
    <mergeCell ref="A69:D69"/>
    <mergeCell ref="E69:I69"/>
    <mergeCell ref="A59:D59"/>
    <mergeCell ref="E59:I59"/>
    <mergeCell ref="A61:D61"/>
    <mergeCell ref="E61:I61"/>
    <mergeCell ref="A63:D63"/>
    <mergeCell ref="E63:I63"/>
    <mergeCell ref="A65:D65"/>
    <mergeCell ref="E65:I65"/>
    <mergeCell ref="A67:D67"/>
    <mergeCell ref="E67:I67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58:F58"/>
    <mergeCell ref="G58:H58"/>
    <mergeCell ref="C44:D44"/>
    <mergeCell ref="E44:F44"/>
    <mergeCell ref="G44:I44"/>
    <mergeCell ref="A45:D45"/>
    <mergeCell ref="E45:I45"/>
    <mergeCell ref="E46:F46"/>
    <mergeCell ref="G46:H46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E57:I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count="3">
    <dataValidation type="list" allowBlank="1" showInputMessage="1" showErrorMessage="1" sqref="C71:D71">
      <formula1>$J$48:$J$58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hyperlinks>
    <hyperlink ref="C77" r:id="rId1"/>
    <hyperlink ref="C25" r:id="rId2"/>
    <hyperlink ref="C27" r:id="rId3"/>
  </hyperlinks>
  <pageMargins left="0.7" right="0.7" top="0.75" bottom="0.75" header="0.3" footer="0.3"/>
  <pageSetup paperSize="9" orientation="portrait" r:id="rId4"/>
  <customProperties>
    <customPr name="EpmWorksheetKeyString_GU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5"/>
  <sheetViews>
    <sheetView view="pageBreakPreview" topLeftCell="A52" zoomScale="85" zoomScaleNormal="100" zoomScaleSheetLayoutView="85" workbookViewId="0">
      <selection activeCell="A52" sqref="A52:B52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7" t="s">
        <v>68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423</v>
      </c>
      <c r="B2" s="200"/>
      <c r="C2" s="200"/>
      <c r="D2" s="200"/>
      <c r="E2" s="200"/>
      <c r="F2" s="200"/>
      <c r="G2" s="200"/>
      <c r="H2" s="200"/>
      <c r="I2" s="200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1" t="s">
        <v>0</v>
      </c>
      <c r="B4" s="202"/>
      <c r="C4" s="201" t="s">
        <v>77</v>
      </c>
      <c r="D4" s="186" t="s">
        <v>284</v>
      </c>
      <c r="E4" s="187"/>
      <c r="F4" s="187"/>
      <c r="G4" s="186" t="s">
        <v>293</v>
      </c>
      <c r="H4" s="187"/>
      <c r="I4" s="187"/>
    </row>
    <row r="5" spans="1:9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192" t="s">
        <v>1</v>
      </c>
      <c r="B7" s="193"/>
      <c r="C7" s="193"/>
      <c r="D7" s="193"/>
      <c r="E7" s="193"/>
      <c r="F7" s="193"/>
      <c r="G7" s="193"/>
      <c r="H7" s="193"/>
      <c r="I7" s="193"/>
    </row>
    <row r="8" spans="1:9" ht="12.75" customHeight="1" x14ac:dyDescent="0.25">
      <c r="A8" s="191" t="s">
        <v>136</v>
      </c>
      <c r="B8" s="189"/>
      <c r="C8" s="26">
        <v>1</v>
      </c>
      <c r="D8" s="40">
        <f>D9+D10</f>
        <v>407778</v>
      </c>
      <c r="E8" s="40">
        <f>E9+E10</f>
        <v>48318959</v>
      </c>
      <c r="F8" s="40">
        <f>D8+E8</f>
        <v>48726737</v>
      </c>
      <c r="G8" s="40">
        <f t="shared" ref="G8:H8" si="0">G9+G10</f>
        <v>379021</v>
      </c>
      <c r="H8" s="40">
        <f t="shared" si="0"/>
        <v>63144323</v>
      </c>
      <c r="I8" s="40">
        <f>G8+H8</f>
        <v>63523344</v>
      </c>
    </row>
    <row r="9" spans="1:9" ht="12.75" customHeight="1" x14ac:dyDescent="0.25">
      <c r="A9" s="188" t="s">
        <v>111</v>
      </c>
      <c r="B9" s="188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88" t="s">
        <v>112</v>
      </c>
      <c r="B10" s="188"/>
      <c r="C10" s="27">
        <v>3</v>
      </c>
      <c r="D10" s="41">
        <v>407778</v>
      </c>
      <c r="E10" s="41">
        <v>48318959</v>
      </c>
      <c r="F10" s="40">
        <f t="shared" si="1"/>
        <v>48726737</v>
      </c>
      <c r="G10" s="41">
        <v>379021</v>
      </c>
      <c r="H10" s="41">
        <v>63144323</v>
      </c>
      <c r="I10" s="40">
        <f t="shared" ref="I10:I72" si="2">G10+H10</f>
        <v>63523344</v>
      </c>
    </row>
    <row r="11" spans="1:9" x14ac:dyDescent="0.25">
      <c r="A11" s="191" t="s">
        <v>137</v>
      </c>
      <c r="B11" s="189"/>
      <c r="C11" s="26">
        <v>4</v>
      </c>
      <c r="D11" s="40">
        <f>D12+D13+D14</f>
        <v>21127013</v>
      </c>
      <c r="E11" s="40">
        <f>E12+E13+E14</f>
        <v>888164071</v>
      </c>
      <c r="F11" s="40">
        <f t="shared" si="1"/>
        <v>909291084</v>
      </c>
      <c r="G11" s="40">
        <f t="shared" ref="G11:H11" si="3">G12+G13+G14</f>
        <v>20821621</v>
      </c>
      <c r="H11" s="40">
        <f t="shared" si="3"/>
        <v>813583749</v>
      </c>
      <c r="I11" s="40">
        <f t="shared" si="2"/>
        <v>834405370</v>
      </c>
    </row>
    <row r="12" spans="1:9" x14ac:dyDescent="0.25">
      <c r="A12" s="188" t="s">
        <v>113</v>
      </c>
      <c r="B12" s="188"/>
      <c r="C12" s="27">
        <v>5</v>
      </c>
      <c r="D12" s="41">
        <v>16259682</v>
      </c>
      <c r="E12" s="41">
        <v>536376413</v>
      </c>
      <c r="F12" s="40">
        <f t="shared" si="1"/>
        <v>552636095</v>
      </c>
      <c r="G12" s="41">
        <v>16398265</v>
      </c>
      <c r="H12" s="41">
        <v>447303952</v>
      </c>
      <c r="I12" s="40">
        <f t="shared" si="2"/>
        <v>463702217</v>
      </c>
    </row>
    <row r="13" spans="1:9" x14ac:dyDescent="0.25">
      <c r="A13" s="188" t="s">
        <v>114</v>
      </c>
      <c r="B13" s="188"/>
      <c r="C13" s="27">
        <v>6</v>
      </c>
      <c r="D13" s="41">
        <v>602616</v>
      </c>
      <c r="E13" s="41">
        <v>55612530</v>
      </c>
      <c r="F13" s="40">
        <f t="shared" si="1"/>
        <v>56215146</v>
      </c>
      <c r="G13" s="41">
        <v>415994</v>
      </c>
      <c r="H13" s="41">
        <v>65548003</v>
      </c>
      <c r="I13" s="40">
        <f t="shared" si="2"/>
        <v>65963997</v>
      </c>
    </row>
    <row r="14" spans="1:9" x14ac:dyDescent="0.25">
      <c r="A14" s="188" t="s">
        <v>115</v>
      </c>
      <c r="B14" s="188"/>
      <c r="C14" s="27">
        <v>7</v>
      </c>
      <c r="D14" s="41">
        <v>4264715</v>
      </c>
      <c r="E14" s="41">
        <v>296175128</v>
      </c>
      <c r="F14" s="40">
        <f t="shared" si="1"/>
        <v>300439843</v>
      </c>
      <c r="G14" s="41">
        <v>4007362</v>
      </c>
      <c r="H14" s="41">
        <v>300731794</v>
      </c>
      <c r="I14" s="40">
        <f t="shared" si="2"/>
        <v>304739156</v>
      </c>
    </row>
    <row r="15" spans="1:9" x14ac:dyDescent="0.25">
      <c r="A15" s="191" t="s">
        <v>138</v>
      </c>
      <c r="B15" s="189"/>
      <c r="C15" s="26">
        <v>8</v>
      </c>
      <c r="D15" s="40">
        <f>D16+D17+D21+D40</f>
        <v>3566682133</v>
      </c>
      <c r="E15" s="40">
        <f>E16+E17+E21+E40</f>
        <v>6034361455</v>
      </c>
      <c r="F15" s="40">
        <f t="shared" si="1"/>
        <v>9601043588</v>
      </c>
      <c r="G15" s="40">
        <f t="shared" ref="G15:H15" si="4">G16+G17+G21+G40</f>
        <v>3549635417</v>
      </c>
      <c r="H15" s="40">
        <f t="shared" si="4"/>
        <v>5948885973</v>
      </c>
      <c r="I15" s="40">
        <f t="shared" si="2"/>
        <v>9498521390</v>
      </c>
    </row>
    <row r="16" spans="1:9" ht="22.5" customHeight="1" x14ac:dyDescent="0.25">
      <c r="A16" s="194" t="s">
        <v>139</v>
      </c>
      <c r="B16" s="188"/>
      <c r="C16" s="27">
        <v>9</v>
      </c>
      <c r="D16" s="41">
        <v>1629143</v>
      </c>
      <c r="E16" s="41">
        <v>872023596</v>
      </c>
      <c r="F16" s="40">
        <f t="shared" si="1"/>
        <v>873652739</v>
      </c>
      <c r="G16" s="41">
        <v>1654587</v>
      </c>
      <c r="H16" s="41">
        <v>1048383139</v>
      </c>
      <c r="I16" s="40">
        <f t="shared" si="2"/>
        <v>1050037726</v>
      </c>
    </row>
    <row r="17" spans="1:9" ht="29.25" customHeight="1" x14ac:dyDescent="0.25">
      <c r="A17" s="191" t="s">
        <v>140</v>
      </c>
      <c r="B17" s="189"/>
      <c r="C17" s="26">
        <v>10</v>
      </c>
      <c r="D17" s="40">
        <f>D18+D19+D20</f>
        <v>0</v>
      </c>
      <c r="E17" s="40">
        <f>E18+E19+E20</f>
        <v>77589581</v>
      </c>
      <c r="F17" s="40">
        <f t="shared" si="1"/>
        <v>77589581</v>
      </c>
      <c r="G17" s="40">
        <f>G18+G19+G20</f>
        <v>0</v>
      </c>
      <c r="H17" s="40">
        <f t="shared" ref="H17" si="5">H18+H19+H20</f>
        <v>82538114</v>
      </c>
      <c r="I17" s="40">
        <f t="shared" si="2"/>
        <v>82538114</v>
      </c>
    </row>
    <row r="18" spans="1:9" x14ac:dyDescent="0.25">
      <c r="A18" s="188" t="s">
        <v>116</v>
      </c>
      <c r="B18" s="18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88" t="s">
        <v>117</v>
      </c>
      <c r="B19" s="188"/>
      <c r="C19" s="27">
        <v>12</v>
      </c>
      <c r="D19" s="41">
        <v>0</v>
      </c>
      <c r="E19" s="41">
        <v>9628386</v>
      </c>
      <c r="F19" s="40">
        <f t="shared" si="1"/>
        <v>9628386</v>
      </c>
      <c r="G19" s="41">
        <v>0</v>
      </c>
      <c r="H19" s="41">
        <v>10050089</v>
      </c>
      <c r="I19" s="40">
        <f t="shared" si="2"/>
        <v>10050089</v>
      </c>
    </row>
    <row r="20" spans="1:9" x14ac:dyDescent="0.25">
      <c r="A20" s="188" t="s">
        <v>141</v>
      </c>
      <c r="B20" s="188"/>
      <c r="C20" s="27">
        <v>13</v>
      </c>
      <c r="D20" s="41">
        <v>0</v>
      </c>
      <c r="E20" s="41">
        <v>67961195</v>
      </c>
      <c r="F20" s="40">
        <f t="shared" si="1"/>
        <v>67961195</v>
      </c>
      <c r="G20" s="41">
        <v>0</v>
      </c>
      <c r="H20" s="41">
        <v>72488025</v>
      </c>
      <c r="I20" s="40">
        <f t="shared" si="2"/>
        <v>72488025</v>
      </c>
    </row>
    <row r="21" spans="1:9" x14ac:dyDescent="0.25">
      <c r="A21" s="191" t="s">
        <v>142</v>
      </c>
      <c r="B21" s="189"/>
      <c r="C21" s="26">
        <v>14</v>
      </c>
      <c r="D21" s="40">
        <f>D22+D25+D30+D36</f>
        <v>3565052990</v>
      </c>
      <c r="E21" s="40">
        <f>E22+E25+E30+E36</f>
        <v>5084748278</v>
      </c>
      <c r="F21" s="40">
        <f t="shared" si="1"/>
        <v>8649801268</v>
      </c>
      <c r="G21" s="40">
        <f t="shared" ref="G21:H21" si="6">G22+G25+G30+G36</f>
        <v>3547980830</v>
      </c>
      <c r="H21" s="40">
        <f t="shared" si="6"/>
        <v>4817964720</v>
      </c>
      <c r="I21" s="40">
        <f t="shared" si="2"/>
        <v>8365945550</v>
      </c>
    </row>
    <row r="22" spans="1:9" x14ac:dyDescent="0.25">
      <c r="A22" s="189" t="s">
        <v>143</v>
      </c>
      <c r="B22" s="189"/>
      <c r="C22" s="26">
        <v>15</v>
      </c>
      <c r="D22" s="40">
        <f>D23+D24</f>
        <v>1277694188</v>
      </c>
      <c r="E22" s="40">
        <f>E23+E24</f>
        <v>1037566857</v>
      </c>
      <c r="F22" s="40">
        <f t="shared" si="1"/>
        <v>2315261045</v>
      </c>
      <c r="G22" s="40">
        <f t="shared" ref="G22:H22" si="7">G23+G24</f>
        <v>1140864115</v>
      </c>
      <c r="H22" s="40">
        <f t="shared" si="7"/>
        <v>942829520</v>
      </c>
      <c r="I22" s="40">
        <f t="shared" si="2"/>
        <v>2083693635</v>
      </c>
    </row>
    <row r="23" spans="1:9" x14ac:dyDescent="0.25">
      <c r="A23" s="188" t="s">
        <v>144</v>
      </c>
      <c r="B23" s="188"/>
      <c r="C23" s="27">
        <v>16</v>
      </c>
      <c r="D23" s="41">
        <v>1277694188</v>
      </c>
      <c r="E23" s="41">
        <v>1037566857</v>
      </c>
      <c r="F23" s="40">
        <f t="shared" si="1"/>
        <v>2315261045</v>
      </c>
      <c r="G23" s="41">
        <v>1140864115</v>
      </c>
      <c r="H23" s="41">
        <v>942829520</v>
      </c>
      <c r="I23" s="40">
        <f t="shared" si="2"/>
        <v>2083693635</v>
      </c>
    </row>
    <row r="24" spans="1:9" x14ac:dyDescent="0.25">
      <c r="A24" s="188" t="s">
        <v>145</v>
      </c>
      <c r="B24" s="18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89" t="s">
        <v>146</v>
      </c>
      <c r="B25" s="189"/>
      <c r="C25" s="26">
        <v>18</v>
      </c>
      <c r="D25" s="40">
        <f>D26+D27+D28+D29</f>
        <v>1921629783</v>
      </c>
      <c r="E25" s="40">
        <f>E26+E27+E28+E29</f>
        <v>2990714858</v>
      </c>
      <c r="F25" s="40">
        <f t="shared" si="1"/>
        <v>4912344641</v>
      </c>
      <c r="G25" s="40">
        <f t="shared" ref="G25:H25" si="8">G26+G27+G28+G29</f>
        <v>2020759245</v>
      </c>
      <c r="H25" s="40">
        <f t="shared" si="8"/>
        <v>2832847795</v>
      </c>
      <c r="I25" s="40">
        <f t="shared" si="2"/>
        <v>4853607040</v>
      </c>
    </row>
    <row r="26" spans="1:9" x14ac:dyDescent="0.25">
      <c r="A26" s="188" t="s">
        <v>147</v>
      </c>
      <c r="B26" s="188"/>
      <c r="C26" s="27">
        <v>19</v>
      </c>
      <c r="D26" s="41">
        <v>24590609</v>
      </c>
      <c r="E26" s="41">
        <v>498588974</v>
      </c>
      <c r="F26" s="40">
        <f t="shared" si="1"/>
        <v>523179583</v>
      </c>
      <c r="G26" s="41">
        <v>25727427</v>
      </c>
      <c r="H26" s="41">
        <v>457774430</v>
      </c>
      <c r="I26" s="40">
        <f t="shared" si="2"/>
        <v>483501857</v>
      </c>
    </row>
    <row r="27" spans="1:9" x14ac:dyDescent="0.25">
      <c r="A27" s="188" t="s">
        <v>148</v>
      </c>
      <c r="B27" s="188"/>
      <c r="C27" s="27">
        <v>20</v>
      </c>
      <c r="D27" s="41">
        <v>1874911679</v>
      </c>
      <c r="E27" s="41">
        <v>2427461212</v>
      </c>
      <c r="F27" s="40">
        <f t="shared" si="1"/>
        <v>4302372891</v>
      </c>
      <c r="G27" s="41">
        <v>1936266796</v>
      </c>
      <c r="H27" s="41">
        <v>2264363079</v>
      </c>
      <c r="I27" s="40">
        <f t="shared" si="2"/>
        <v>4200629875</v>
      </c>
    </row>
    <row r="28" spans="1:9" x14ac:dyDescent="0.25">
      <c r="A28" s="188" t="s">
        <v>118</v>
      </c>
      <c r="B28" s="188"/>
      <c r="C28" s="27">
        <v>21</v>
      </c>
      <c r="D28" s="41">
        <v>22127495</v>
      </c>
      <c r="E28" s="41">
        <v>64664672</v>
      </c>
      <c r="F28" s="40">
        <f t="shared" si="1"/>
        <v>86792167</v>
      </c>
      <c r="G28" s="41">
        <v>58765022</v>
      </c>
      <c r="H28" s="41">
        <v>110710286</v>
      </c>
      <c r="I28" s="40">
        <f t="shared" si="2"/>
        <v>169475308</v>
      </c>
    </row>
    <row r="29" spans="1:9" x14ac:dyDescent="0.25">
      <c r="A29" s="188" t="s">
        <v>149</v>
      </c>
      <c r="B29" s="188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89" t="s">
        <v>150</v>
      </c>
      <c r="B30" s="189"/>
      <c r="C30" s="26">
        <v>23</v>
      </c>
      <c r="D30" s="40">
        <f>D31+D32+D33+D34+D35</f>
        <v>5242699</v>
      </c>
      <c r="E30" s="40">
        <f>E31+E32+E33+E34+E35</f>
        <v>62444827</v>
      </c>
      <c r="F30" s="40">
        <f t="shared" si="1"/>
        <v>67687526</v>
      </c>
      <c r="G30" s="40">
        <f t="shared" ref="G30:H30" si="9">G31+G32+G33+G34+G35</f>
        <v>8599026</v>
      </c>
      <c r="H30" s="40">
        <f t="shared" si="9"/>
        <v>29807560</v>
      </c>
      <c r="I30" s="40">
        <f t="shared" si="2"/>
        <v>38406586</v>
      </c>
    </row>
    <row r="31" spans="1:9" x14ac:dyDescent="0.25">
      <c r="A31" s="188" t="s">
        <v>151</v>
      </c>
      <c r="B31" s="188"/>
      <c r="C31" s="27">
        <v>24</v>
      </c>
      <c r="D31" s="41">
        <v>0</v>
      </c>
      <c r="E31" s="41">
        <v>17070930</v>
      </c>
      <c r="F31" s="40">
        <f t="shared" si="1"/>
        <v>17070930</v>
      </c>
      <c r="G31" s="41">
        <v>0</v>
      </c>
      <c r="H31" s="41">
        <v>15342840</v>
      </c>
      <c r="I31" s="40">
        <f t="shared" si="2"/>
        <v>15342840</v>
      </c>
    </row>
    <row r="32" spans="1:9" x14ac:dyDescent="0.25">
      <c r="A32" s="188" t="s">
        <v>152</v>
      </c>
      <c r="B32" s="18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88" t="s">
        <v>153</v>
      </c>
      <c r="B33" s="188"/>
      <c r="C33" s="27">
        <v>26</v>
      </c>
      <c r="D33" s="41">
        <v>589945</v>
      </c>
      <c r="E33" s="41">
        <v>3080534</v>
      </c>
      <c r="F33" s="40">
        <f t="shared" si="1"/>
        <v>3670479</v>
      </c>
      <c r="G33" s="41">
        <v>377461</v>
      </c>
      <c r="H33" s="41">
        <v>1012977</v>
      </c>
      <c r="I33" s="40">
        <f t="shared" si="2"/>
        <v>1390438</v>
      </c>
    </row>
    <row r="34" spans="1:9" x14ac:dyDescent="0.25">
      <c r="A34" s="188" t="s">
        <v>119</v>
      </c>
      <c r="B34" s="188"/>
      <c r="C34" s="27">
        <v>27</v>
      </c>
      <c r="D34" s="41">
        <v>4652754</v>
      </c>
      <c r="E34" s="41">
        <v>42293363</v>
      </c>
      <c r="F34" s="40">
        <f t="shared" si="1"/>
        <v>46946117</v>
      </c>
      <c r="G34" s="41">
        <v>8221565</v>
      </c>
      <c r="H34" s="41">
        <v>13451743</v>
      </c>
      <c r="I34" s="40">
        <f t="shared" si="2"/>
        <v>21673308</v>
      </c>
    </row>
    <row r="35" spans="1:9" x14ac:dyDescent="0.25">
      <c r="A35" s="188" t="s">
        <v>154</v>
      </c>
      <c r="B35" s="18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89" t="s">
        <v>155</v>
      </c>
      <c r="B36" s="189"/>
      <c r="C36" s="26">
        <v>29</v>
      </c>
      <c r="D36" s="40">
        <f>D37+D38+D39</f>
        <v>360486320</v>
      </c>
      <c r="E36" s="40">
        <f>E37+E38+E39</f>
        <v>994021736</v>
      </c>
      <c r="F36" s="40">
        <f t="shared" si="1"/>
        <v>1354508056</v>
      </c>
      <c r="G36" s="40">
        <f t="shared" ref="G36:H36" si="10">G37+G38+G39</f>
        <v>377758444</v>
      </c>
      <c r="H36" s="40">
        <f t="shared" si="10"/>
        <v>1012479845</v>
      </c>
      <c r="I36" s="40">
        <f t="shared" si="2"/>
        <v>1390238289</v>
      </c>
    </row>
    <row r="37" spans="1:9" x14ac:dyDescent="0.25">
      <c r="A37" s="190" t="s">
        <v>156</v>
      </c>
      <c r="B37" s="190"/>
      <c r="C37" s="27">
        <v>30</v>
      </c>
      <c r="D37" s="41">
        <v>299097268</v>
      </c>
      <c r="E37" s="41">
        <v>782258687</v>
      </c>
      <c r="F37" s="40">
        <f t="shared" si="1"/>
        <v>1081355955</v>
      </c>
      <c r="G37" s="41">
        <v>308311498</v>
      </c>
      <c r="H37" s="41">
        <v>775844985</v>
      </c>
      <c r="I37" s="40">
        <f t="shared" si="2"/>
        <v>1084156483</v>
      </c>
    </row>
    <row r="38" spans="1:9" x14ac:dyDescent="0.25">
      <c r="A38" s="188" t="s">
        <v>120</v>
      </c>
      <c r="B38" s="188"/>
      <c r="C38" s="27">
        <v>31</v>
      </c>
      <c r="D38" s="41">
        <v>61389052</v>
      </c>
      <c r="E38" s="41">
        <v>55788485</v>
      </c>
      <c r="F38" s="40">
        <f t="shared" si="1"/>
        <v>117177537</v>
      </c>
      <c r="G38" s="41">
        <v>64212654</v>
      </c>
      <c r="H38" s="41">
        <v>54086839</v>
      </c>
      <c r="I38" s="40">
        <f t="shared" si="2"/>
        <v>118299493</v>
      </c>
    </row>
    <row r="39" spans="1:9" x14ac:dyDescent="0.25">
      <c r="A39" s="188" t="s">
        <v>157</v>
      </c>
      <c r="B39" s="188"/>
      <c r="C39" s="27">
        <v>32</v>
      </c>
      <c r="D39" s="41">
        <v>0</v>
      </c>
      <c r="E39" s="41">
        <v>155974564</v>
      </c>
      <c r="F39" s="40">
        <f t="shared" si="1"/>
        <v>155974564</v>
      </c>
      <c r="G39" s="41">
        <v>5234292</v>
      </c>
      <c r="H39" s="41">
        <v>182548021</v>
      </c>
      <c r="I39" s="40">
        <f t="shared" si="2"/>
        <v>187782313</v>
      </c>
    </row>
    <row r="40" spans="1:9" x14ac:dyDescent="0.25">
      <c r="A40" s="194" t="s">
        <v>158</v>
      </c>
      <c r="B40" s="18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4" t="s">
        <v>159</v>
      </c>
      <c r="B41" s="188"/>
      <c r="C41" s="27">
        <v>34</v>
      </c>
      <c r="D41" s="41">
        <v>450937458</v>
      </c>
      <c r="E41" s="41">
        <v>0</v>
      </c>
      <c r="F41" s="40">
        <f t="shared" si="1"/>
        <v>450937458</v>
      </c>
      <c r="G41" s="41">
        <v>440915250</v>
      </c>
      <c r="H41" s="41">
        <v>0</v>
      </c>
      <c r="I41" s="40">
        <f t="shared" si="2"/>
        <v>440915250</v>
      </c>
    </row>
    <row r="42" spans="1:9" x14ac:dyDescent="0.25">
      <c r="A42" s="191" t="s">
        <v>160</v>
      </c>
      <c r="B42" s="189"/>
      <c r="C42" s="26">
        <v>35</v>
      </c>
      <c r="D42" s="40">
        <f>D43+D44+D45+D46+D47+D48+D49</f>
        <v>79965</v>
      </c>
      <c r="E42" s="40">
        <f>E43+E44+E45+E46+E47+E48+E49</f>
        <v>226299397</v>
      </c>
      <c r="F42" s="40">
        <f t="shared" si="1"/>
        <v>226379362</v>
      </c>
      <c r="G42" s="40">
        <f>G43+G44+G45+G46+G47+G48+G49</f>
        <v>14014</v>
      </c>
      <c r="H42" s="40">
        <f>H43+H44+H45+H46+H47+H48+H49</f>
        <v>368949128</v>
      </c>
      <c r="I42" s="40">
        <f t="shared" si="2"/>
        <v>368963142</v>
      </c>
    </row>
    <row r="43" spans="1:9" x14ac:dyDescent="0.25">
      <c r="A43" s="188" t="s">
        <v>161</v>
      </c>
      <c r="B43" s="188"/>
      <c r="C43" s="27">
        <v>36</v>
      </c>
      <c r="D43" s="41">
        <v>57935</v>
      </c>
      <c r="E43" s="41">
        <v>48326106</v>
      </c>
      <c r="F43" s="40">
        <f t="shared" si="1"/>
        <v>48384041</v>
      </c>
      <c r="G43" s="41">
        <v>2775</v>
      </c>
      <c r="H43" s="41">
        <v>103391824</v>
      </c>
      <c r="I43" s="40">
        <f t="shared" si="2"/>
        <v>103394599</v>
      </c>
    </row>
    <row r="44" spans="1:9" x14ac:dyDescent="0.25">
      <c r="A44" s="188" t="s">
        <v>162</v>
      </c>
      <c r="B44" s="188"/>
      <c r="C44" s="27">
        <v>37</v>
      </c>
      <c r="D44" s="41">
        <v>22030</v>
      </c>
      <c r="E44" s="41">
        <v>0</v>
      </c>
      <c r="F44" s="40">
        <f t="shared" si="1"/>
        <v>22030</v>
      </c>
      <c r="G44" s="41">
        <v>11239</v>
      </c>
      <c r="H44" s="41">
        <v>0</v>
      </c>
      <c r="I44" s="40">
        <f t="shared" si="2"/>
        <v>11239</v>
      </c>
    </row>
    <row r="45" spans="1:9" x14ac:dyDescent="0.25">
      <c r="A45" s="188" t="s">
        <v>121</v>
      </c>
      <c r="B45" s="188"/>
      <c r="C45" s="27">
        <v>38</v>
      </c>
      <c r="D45" s="41">
        <v>0</v>
      </c>
      <c r="E45" s="41">
        <v>177973291</v>
      </c>
      <c r="F45" s="40">
        <f t="shared" si="1"/>
        <v>177973291</v>
      </c>
      <c r="G45" s="41">
        <v>0</v>
      </c>
      <c r="H45" s="41">
        <v>265557304</v>
      </c>
      <c r="I45" s="40">
        <f t="shared" si="2"/>
        <v>265557304</v>
      </c>
    </row>
    <row r="46" spans="1:9" x14ac:dyDescent="0.25">
      <c r="A46" s="188" t="s">
        <v>163</v>
      </c>
      <c r="B46" s="18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90" t="s">
        <v>106</v>
      </c>
      <c r="B47" s="19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88" t="s">
        <v>164</v>
      </c>
      <c r="B48" s="18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88" t="s">
        <v>165</v>
      </c>
      <c r="B49" s="18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91" t="s">
        <v>166</v>
      </c>
      <c r="B50" s="189"/>
      <c r="C50" s="26">
        <v>43</v>
      </c>
      <c r="D50" s="40">
        <f>D51+D52</f>
        <v>2028656</v>
      </c>
      <c r="E50" s="40">
        <f>E51+E52</f>
        <v>75768736</v>
      </c>
      <c r="F50" s="40">
        <f t="shared" si="1"/>
        <v>77797392</v>
      </c>
      <c r="G50" s="40">
        <f>G51+G52</f>
        <v>2028656</v>
      </c>
      <c r="H50" s="40">
        <f>H51+H52</f>
        <v>93581458</v>
      </c>
      <c r="I50" s="40">
        <f t="shared" si="2"/>
        <v>95610114</v>
      </c>
    </row>
    <row r="51" spans="1:9" x14ac:dyDescent="0.25">
      <c r="A51" s="188" t="s">
        <v>122</v>
      </c>
      <c r="B51" s="188"/>
      <c r="C51" s="27">
        <v>44</v>
      </c>
      <c r="D51" s="41">
        <v>2028656</v>
      </c>
      <c r="E51" s="41">
        <v>68047649</v>
      </c>
      <c r="F51" s="40">
        <f t="shared" si="1"/>
        <v>70076305</v>
      </c>
      <c r="G51" s="41">
        <v>2028656</v>
      </c>
      <c r="H51" s="41">
        <v>69124228</v>
      </c>
      <c r="I51" s="40">
        <f t="shared" si="2"/>
        <v>71152884</v>
      </c>
    </row>
    <row r="52" spans="1:9" x14ac:dyDescent="0.25">
      <c r="A52" s="188" t="s">
        <v>123</v>
      </c>
      <c r="B52" s="188"/>
      <c r="C52" s="27">
        <v>45</v>
      </c>
      <c r="D52" s="41">
        <v>0</v>
      </c>
      <c r="E52" s="41">
        <v>7721087</v>
      </c>
      <c r="F52" s="40">
        <f t="shared" si="1"/>
        <v>7721087</v>
      </c>
      <c r="G52" s="41">
        <v>0</v>
      </c>
      <c r="H52" s="41">
        <v>24457230</v>
      </c>
      <c r="I52" s="40">
        <f t="shared" si="2"/>
        <v>24457230</v>
      </c>
    </row>
    <row r="53" spans="1:9" x14ac:dyDescent="0.25">
      <c r="A53" s="191" t="s">
        <v>167</v>
      </c>
      <c r="B53" s="189"/>
      <c r="C53" s="26">
        <v>46</v>
      </c>
      <c r="D53" s="40">
        <f>D54+D57+D58</f>
        <v>22010878</v>
      </c>
      <c r="E53" s="40">
        <f>E54+E57+E58</f>
        <v>979166004</v>
      </c>
      <c r="F53" s="40">
        <f t="shared" si="1"/>
        <v>1001176882</v>
      </c>
      <c r="G53" s="40">
        <f>G54+G57+G58</f>
        <v>21944508</v>
      </c>
      <c r="H53" s="40">
        <f>H54+H57+H58</f>
        <v>1139280859</v>
      </c>
      <c r="I53" s="40">
        <f t="shared" si="2"/>
        <v>1161225367</v>
      </c>
    </row>
    <row r="54" spans="1:9" x14ac:dyDescent="0.25">
      <c r="A54" s="191" t="s">
        <v>168</v>
      </c>
      <c r="B54" s="189"/>
      <c r="C54" s="26">
        <v>47</v>
      </c>
      <c r="D54" s="40">
        <f>D55+D56</f>
        <v>235763</v>
      </c>
      <c r="E54" s="40">
        <f>E55+E56</f>
        <v>503377921</v>
      </c>
      <c r="F54" s="40">
        <f t="shared" si="1"/>
        <v>503613684</v>
      </c>
      <c r="G54" s="40">
        <f>G55+G56</f>
        <v>233778</v>
      </c>
      <c r="H54" s="40">
        <f>H55+H56</f>
        <v>786474133</v>
      </c>
      <c r="I54" s="40">
        <f t="shared" si="2"/>
        <v>786707911</v>
      </c>
    </row>
    <row r="55" spans="1:9" x14ac:dyDescent="0.25">
      <c r="A55" s="188" t="s">
        <v>107</v>
      </c>
      <c r="B55" s="188"/>
      <c r="C55" s="27">
        <v>48</v>
      </c>
      <c r="D55" s="41">
        <v>0</v>
      </c>
      <c r="E55" s="41">
        <v>502590925</v>
      </c>
      <c r="F55" s="40">
        <f t="shared" si="1"/>
        <v>502590925</v>
      </c>
      <c r="G55" s="41">
        <v>0</v>
      </c>
      <c r="H55" s="41">
        <v>785423601</v>
      </c>
      <c r="I55" s="40">
        <f t="shared" si="2"/>
        <v>785423601</v>
      </c>
    </row>
    <row r="56" spans="1:9" x14ac:dyDescent="0.25">
      <c r="A56" s="188" t="s">
        <v>169</v>
      </c>
      <c r="B56" s="188"/>
      <c r="C56" s="27">
        <v>49</v>
      </c>
      <c r="D56" s="41">
        <v>235763</v>
      </c>
      <c r="E56" s="41">
        <v>786996</v>
      </c>
      <c r="F56" s="40">
        <f t="shared" si="1"/>
        <v>1022759</v>
      </c>
      <c r="G56" s="41">
        <v>233778</v>
      </c>
      <c r="H56" s="41">
        <v>1050532</v>
      </c>
      <c r="I56" s="40">
        <f t="shared" si="2"/>
        <v>1284310</v>
      </c>
    </row>
    <row r="57" spans="1:9" x14ac:dyDescent="0.25">
      <c r="A57" s="194" t="s">
        <v>170</v>
      </c>
      <c r="B57" s="188"/>
      <c r="C57" s="27">
        <v>50</v>
      </c>
      <c r="D57" s="41">
        <v>879</v>
      </c>
      <c r="E57" s="41">
        <v>47249357</v>
      </c>
      <c r="F57" s="40">
        <f t="shared" si="1"/>
        <v>47250236</v>
      </c>
      <c r="G57" s="41">
        <v>1079</v>
      </c>
      <c r="H57" s="41">
        <v>30896270</v>
      </c>
      <c r="I57" s="40">
        <f t="shared" si="2"/>
        <v>30897349</v>
      </c>
    </row>
    <row r="58" spans="1:9" x14ac:dyDescent="0.25">
      <c r="A58" s="191" t="s">
        <v>171</v>
      </c>
      <c r="B58" s="189"/>
      <c r="C58" s="26">
        <v>51</v>
      </c>
      <c r="D58" s="40">
        <f>D59+D60+D61</f>
        <v>21774236</v>
      </c>
      <c r="E58" s="40">
        <f>E59+E60+E61</f>
        <v>428538726</v>
      </c>
      <c r="F58" s="40">
        <f t="shared" si="1"/>
        <v>450312962</v>
      </c>
      <c r="G58" s="40">
        <f>G59+G60+G61</f>
        <v>21709651</v>
      </c>
      <c r="H58" s="40">
        <f>H59+H60+H61</f>
        <v>321910456</v>
      </c>
      <c r="I58" s="40">
        <f t="shared" si="2"/>
        <v>343620107</v>
      </c>
    </row>
    <row r="59" spans="1:9" x14ac:dyDescent="0.25">
      <c r="A59" s="188" t="s">
        <v>105</v>
      </c>
      <c r="B59" s="188"/>
      <c r="C59" s="27">
        <v>52</v>
      </c>
      <c r="D59" s="41">
        <v>0</v>
      </c>
      <c r="E59" s="41">
        <v>202997642</v>
      </c>
      <c r="F59" s="40">
        <f t="shared" si="1"/>
        <v>202997642</v>
      </c>
      <c r="G59" s="41">
        <v>0</v>
      </c>
      <c r="H59" s="41">
        <v>192028233</v>
      </c>
      <c r="I59" s="40">
        <f t="shared" si="2"/>
        <v>192028233</v>
      </c>
    </row>
    <row r="60" spans="1:9" x14ac:dyDescent="0.25">
      <c r="A60" s="188" t="s">
        <v>172</v>
      </c>
      <c r="B60" s="188"/>
      <c r="C60" s="27">
        <v>53</v>
      </c>
      <c r="D60" s="41">
        <v>268543</v>
      </c>
      <c r="E60" s="41">
        <v>578032</v>
      </c>
      <c r="F60" s="40">
        <f t="shared" si="1"/>
        <v>846575</v>
      </c>
      <c r="G60" s="41">
        <v>629801</v>
      </c>
      <c r="H60" s="41">
        <v>692799</v>
      </c>
      <c r="I60" s="40">
        <f t="shared" si="2"/>
        <v>1322600</v>
      </c>
    </row>
    <row r="61" spans="1:9" x14ac:dyDescent="0.25">
      <c r="A61" s="188" t="s">
        <v>124</v>
      </c>
      <c r="B61" s="188"/>
      <c r="C61" s="27">
        <v>54</v>
      </c>
      <c r="D61" s="41">
        <v>21505693</v>
      </c>
      <c r="E61" s="41">
        <v>224963052</v>
      </c>
      <c r="F61" s="40">
        <f t="shared" si="1"/>
        <v>246468745</v>
      </c>
      <c r="G61" s="41">
        <v>21079850</v>
      </c>
      <c r="H61" s="41">
        <v>129189424</v>
      </c>
      <c r="I61" s="40">
        <f t="shared" si="2"/>
        <v>150269274</v>
      </c>
    </row>
    <row r="62" spans="1:9" x14ac:dyDescent="0.25">
      <c r="A62" s="191" t="s">
        <v>173</v>
      </c>
      <c r="B62" s="189"/>
      <c r="C62" s="26">
        <v>55</v>
      </c>
      <c r="D62" s="40">
        <f>D63+D67+D68</f>
        <v>39381104</v>
      </c>
      <c r="E62" s="40">
        <f>E63+E67+E68</f>
        <v>180970286</v>
      </c>
      <c r="F62" s="40">
        <f t="shared" si="1"/>
        <v>220351390</v>
      </c>
      <c r="G62" s="40">
        <f>G63+G67+G68</f>
        <v>103708180</v>
      </c>
      <c r="H62" s="40">
        <f>H63+H67+H68</f>
        <v>534523476</v>
      </c>
      <c r="I62" s="40">
        <f t="shared" si="2"/>
        <v>638231656</v>
      </c>
    </row>
    <row r="63" spans="1:9" x14ac:dyDescent="0.25">
      <c r="A63" s="191" t="s">
        <v>174</v>
      </c>
      <c r="B63" s="189"/>
      <c r="C63" s="26">
        <v>56</v>
      </c>
      <c r="D63" s="40">
        <f>D64+D65+D66</f>
        <v>39381104</v>
      </c>
      <c r="E63" s="40">
        <f>E64+E65+E66</f>
        <v>175637699</v>
      </c>
      <c r="F63" s="40">
        <f t="shared" si="1"/>
        <v>215018803</v>
      </c>
      <c r="G63" s="40">
        <f>G64+G65+G66</f>
        <v>103708180</v>
      </c>
      <c r="H63" s="40">
        <f>H64+H65+H66</f>
        <v>524967654</v>
      </c>
      <c r="I63" s="40">
        <f t="shared" si="2"/>
        <v>628675834</v>
      </c>
    </row>
    <row r="64" spans="1:9" x14ac:dyDescent="0.25">
      <c r="A64" s="188" t="s">
        <v>125</v>
      </c>
      <c r="B64" s="188"/>
      <c r="C64" s="27">
        <v>57</v>
      </c>
      <c r="D64" s="41">
        <v>13915217</v>
      </c>
      <c r="E64" s="41">
        <v>175060566</v>
      </c>
      <c r="F64" s="40">
        <f t="shared" si="1"/>
        <v>188975783</v>
      </c>
      <c r="G64" s="41">
        <v>10403316</v>
      </c>
      <c r="H64" s="41">
        <v>523861111</v>
      </c>
      <c r="I64" s="40">
        <f t="shared" si="2"/>
        <v>534264427</v>
      </c>
    </row>
    <row r="65" spans="1:9" x14ac:dyDescent="0.25">
      <c r="A65" s="188" t="s">
        <v>126</v>
      </c>
      <c r="B65" s="188"/>
      <c r="C65" s="27">
        <v>58</v>
      </c>
      <c r="D65" s="41">
        <v>25462256</v>
      </c>
      <c r="E65" s="41">
        <v>0</v>
      </c>
      <c r="F65" s="40">
        <f t="shared" si="1"/>
        <v>25462256</v>
      </c>
      <c r="G65" s="41">
        <v>93302176</v>
      </c>
      <c r="H65" s="41">
        <v>0</v>
      </c>
      <c r="I65" s="40">
        <f t="shared" si="2"/>
        <v>93302176</v>
      </c>
    </row>
    <row r="66" spans="1:9" x14ac:dyDescent="0.25">
      <c r="A66" s="188" t="s">
        <v>127</v>
      </c>
      <c r="B66" s="188"/>
      <c r="C66" s="27">
        <v>59</v>
      </c>
      <c r="D66" s="41">
        <v>3631</v>
      </c>
      <c r="E66" s="41">
        <v>577133</v>
      </c>
      <c r="F66" s="40">
        <f t="shared" si="1"/>
        <v>580764</v>
      </c>
      <c r="G66" s="41">
        <v>2688</v>
      </c>
      <c r="H66" s="41">
        <v>1106543</v>
      </c>
      <c r="I66" s="40">
        <f t="shared" si="2"/>
        <v>1109231</v>
      </c>
    </row>
    <row r="67" spans="1:9" x14ac:dyDescent="0.25">
      <c r="A67" s="194" t="s">
        <v>128</v>
      </c>
      <c r="B67" s="188"/>
      <c r="C67" s="27">
        <v>60</v>
      </c>
      <c r="D67" s="41">
        <v>0</v>
      </c>
      <c r="E67" s="41">
        <v>1963217</v>
      </c>
      <c r="F67" s="40">
        <f t="shared" si="1"/>
        <v>1963217</v>
      </c>
      <c r="G67" s="41">
        <v>0</v>
      </c>
      <c r="H67" s="41">
        <v>1905149</v>
      </c>
      <c r="I67" s="40">
        <f t="shared" si="2"/>
        <v>1905149</v>
      </c>
    </row>
    <row r="68" spans="1:9" x14ac:dyDescent="0.25">
      <c r="A68" s="194" t="s">
        <v>129</v>
      </c>
      <c r="B68" s="188"/>
      <c r="C68" s="27">
        <v>61</v>
      </c>
      <c r="D68" s="41">
        <v>0</v>
      </c>
      <c r="E68" s="41">
        <v>3369370</v>
      </c>
      <c r="F68" s="40">
        <f t="shared" si="1"/>
        <v>3369370</v>
      </c>
      <c r="G68" s="41">
        <v>0</v>
      </c>
      <c r="H68" s="41">
        <v>7650673</v>
      </c>
      <c r="I68" s="40">
        <f t="shared" si="2"/>
        <v>7650673</v>
      </c>
    </row>
    <row r="69" spans="1:9" ht="23.25" customHeight="1" x14ac:dyDescent="0.25">
      <c r="A69" s="191" t="s">
        <v>175</v>
      </c>
      <c r="B69" s="189"/>
      <c r="C69" s="26">
        <v>62</v>
      </c>
      <c r="D69" s="40">
        <f>D70+D71+D72</f>
        <v>1425135</v>
      </c>
      <c r="E69" s="40">
        <f>E70+E71+E72</f>
        <v>286222521</v>
      </c>
      <c r="F69" s="40">
        <f t="shared" si="1"/>
        <v>287647656</v>
      </c>
      <c r="G69" s="40">
        <f>G70+G71+G72</f>
        <v>1611823</v>
      </c>
      <c r="H69" s="40">
        <f>H70+H71+H72</f>
        <v>309077846</v>
      </c>
      <c r="I69" s="40">
        <f t="shared" si="2"/>
        <v>310689669</v>
      </c>
    </row>
    <row r="70" spans="1:9" x14ac:dyDescent="0.25">
      <c r="A70" s="188" t="s">
        <v>130</v>
      </c>
      <c r="B70" s="188"/>
      <c r="C70" s="27">
        <v>63</v>
      </c>
      <c r="D70" s="41">
        <v>0</v>
      </c>
      <c r="E70" s="41">
        <v>1454551</v>
      </c>
      <c r="F70" s="40">
        <f t="shared" si="1"/>
        <v>1454551</v>
      </c>
      <c r="G70" s="41">
        <v>0</v>
      </c>
      <c r="H70" s="41">
        <v>1093594</v>
      </c>
      <c r="I70" s="40">
        <f t="shared" si="2"/>
        <v>1093594</v>
      </c>
    </row>
    <row r="71" spans="1:9" x14ac:dyDescent="0.25">
      <c r="A71" s="188" t="s">
        <v>131</v>
      </c>
      <c r="B71" s="188"/>
      <c r="C71" s="27">
        <v>64</v>
      </c>
      <c r="D71" s="41">
        <v>0</v>
      </c>
      <c r="E71" s="41">
        <v>268986430</v>
      </c>
      <c r="F71" s="40">
        <f t="shared" si="1"/>
        <v>268986430</v>
      </c>
      <c r="G71" s="41">
        <v>0</v>
      </c>
      <c r="H71" s="41">
        <v>283155845</v>
      </c>
      <c r="I71" s="40">
        <f t="shared" si="2"/>
        <v>283155845</v>
      </c>
    </row>
    <row r="72" spans="1:9" x14ac:dyDescent="0.25">
      <c r="A72" s="188" t="s">
        <v>135</v>
      </c>
      <c r="B72" s="188"/>
      <c r="C72" s="27">
        <v>65</v>
      </c>
      <c r="D72" s="41">
        <v>1425135</v>
      </c>
      <c r="E72" s="41">
        <v>15781540</v>
      </c>
      <c r="F72" s="40">
        <f t="shared" si="1"/>
        <v>17206675</v>
      </c>
      <c r="G72" s="41">
        <v>1611823</v>
      </c>
      <c r="H72" s="41">
        <v>24828407</v>
      </c>
      <c r="I72" s="40">
        <f t="shared" si="2"/>
        <v>26440230</v>
      </c>
    </row>
    <row r="73" spans="1:9" x14ac:dyDescent="0.25">
      <c r="A73" s="191" t="s">
        <v>176</v>
      </c>
      <c r="B73" s="189"/>
      <c r="C73" s="26">
        <v>66</v>
      </c>
      <c r="D73" s="40">
        <f>D8+D11+D15+D41+D42+D50+D53+D62+D69</f>
        <v>4104080120</v>
      </c>
      <c r="E73" s="40">
        <f>E8+E11+E15+E41+E42+E50+E53+E62+E69</f>
        <v>8719271429</v>
      </c>
      <c r="F73" s="40">
        <f t="shared" si="1"/>
        <v>12823351549</v>
      </c>
      <c r="G73" s="40">
        <f>G8+G11+G15+G41+G42+G50+G53+G62+G69</f>
        <v>4141058490</v>
      </c>
      <c r="H73" s="40">
        <f>H8+H11+H15+H41+H42+H50+H53+H62+H69</f>
        <v>9271026812</v>
      </c>
      <c r="I73" s="40">
        <f>G73+H73</f>
        <v>13412085302</v>
      </c>
    </row>
    <row r="74" spans="1:9" x14ac:dyDescent="0.25">
      <c r="A74" s="194" t="s">
        <v>177</v>
      </c>
      <c r="B74" s="188"/>
      <c r="C74" s="27">
        <v>67</v>
      </c>
      <c r="D74" s="41">
        <v>269163441</v>
      </c>
      <c r="E74" s="41">
        <v>2573102420</v>
      </c>
      <c r="F74" s="40">
        <f t="shared" ref="F74" si="11">D74+E74</f>
        <v>2842265861</v>
      </c>
      <c r="G74" s="41">
        <v>335237631</v>
      </c>
      <c r="H74" s="41">
        <v>2745922079</v>
      </c>
      <c r="I74" s="40">
        <f t="shared" ref="I74" si="12">G74+H74</f>
        <v>3081159710</v>
      </c>
    </row>
    <row r="75" spans="1:9" x14ac:dyDescent="0.25">
      <c r="A75" s="195" t="s">
        <v>78</v>
      </c>
      <c r="B75" s="196"/>
      <c r="C75" s="196"/>
      <c r="D75" s="196"/>
      <c r="E75" s="196"/>
      <c r="F75" s="196"/>
      <c r="G75" s="196"/>
      <c r="H75" s="196"/>
      <c r="I75" s="196"/>
    </row>
    <row r="76" spans="1:9" x14ac:dyDescent="0.25">
      <c r="A76" s="191" t="s">
        <v>178</v>
      </c>
      <c r="B76" s="189"/>
      <c r="C76" s="26">
        <v>68</v>
      </c>
      <c r="D76" s="40">
        <f>D77+D80+D81+D85+D89+D92</f>
        <v>508083314</v>
      </c>
      <c r="E76" s="40">
        <f>E77+E80+E81+E85+E89+E92</f>
        <v>3311557118</v>
      </c>
      <c r="F76" s="40">
        <f>D76+E76</f>
        <v>3819640432</v>
      </c>
      <c r="G76" s="40">
        <f t="shared" ref="G76:H76" si="13">G77+G80+G81+G85+G89+G92</f>
        <v>493293511</v>
      </c>
      <c r="H76" s="40">
        <f t="shared" si="13"/>
        <v>3379268113</v>
      </c>
      <c r="I76" s="40">
        <f>G76+H76</f>
        <v>3872561624</v>
      </c>
    </row>
    <row r="77" spans="1:9" x14ac:dyDescent="0.25">
      <c r="A77" s="191" t="s">
        <v>179</v>
      </c>
      <c r="B77" s="18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88" t="s">
        <v>18</v>
      </c>
      <c r="B78" s="188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88" t="s">
        <v>180</v>
      </c>
      <c r="B79" s="18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4" t="s">
        <v>19</v>
      </c>
      <c r="B80" s="188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91" t="s">
        <v>181</v>
      </c>
      <c r="B81" s="189"/>
      <c r="C81" s="26">
        <v>73</v>
      </c>
      <c r="D81" s="40">
        <f>D82+D83+D84</f>
        <v>176625491</v>
      </c>
      <c r="E81" s="40">
        <f>E82+E83+E84</f>
        <v>432713780</v>
      </c>
      <c r="F81" s="40">
        <f t="shared" si="14"/>
        <v>609339271</v>
      </c>
      <c r="G81" s="40">
        <f t="shared" ref="G81:H81" si="17">G82+G83+G84</f>
        <v>136182373</v>
      </c>
      <c r="H81" s="40">
        <f t="shared" si="17"/>
        <v>322543076</v>
      </c>
      <c r="I81" s="40">
        <f t="shared" si="16"/>
        <v>458725449</v>
      </c>
    </row>
    <row r="82" spans="1:9" x14ac:dyDescent="0.25">
      <c r="A82" s="188" t="s">
        <v>20</v>
      </c>
      <c r="B82" s="188"/>
      <c r="C82" s="27">
        <v>74</v>
      </c>
      <c r="D82" s="41">
        <v>0</v>
      </c>
      <c r="E82" s="41">
        <v>119622869</v>
      </c>
      <c r="F82" s="40">
        <f t="shared" si="14"/>
        <v>119622869</v>
      </c>
      <c r="G82" s="41">
        <v>0</v>
      </c>
      <c r="H82" s="41">
        <v>118579007</v>
      </c>
      <c r="I82" s="40">
        <f t="shared" si="16"/>
        <v>118579007</v>
      </c>
    </row>
    <row r="83" spans="1:9" x14ac:dyDescent="0.25">
      <c r="A83" s="188" t="s">
        <v>182</v>
      </c>
      <c r="B83" s="188"/>
      <c r="C83" s="27">
        <v>75</v>
      </c>
      <c r="D83" s="41">
        <v>176625491</v>
      </c>
      <c r="E83" s="41">
        <v>312925487</v>
      </c>
      <c r="F83" s="40">
        <f t="shared" si="14"/>
        <v>489550978</v>
      </c>
      <c r="G83" s="41">
        <v>136182373</v>
      </c>
      <c r="H83" s="41">
        <v>203798645</v>
      </c>
      <c r="I83" s="40">
        <f t="shared" si="16"/>
        <v>339981018</v>
      </c>
    </row>
    <row r="84" spans="1:9" x14ac:dyDescent="0.25">
      <c r="A84" s="188" t="s">
        <v>21</v>
      </c>
      <c r="B84" s="188"/>
      <c r="C84" s="27">
        <v>76</v>
      </c>
      <c r="D84" s="41">
        <v>0</v>
      </c>
      <c r="E84" s="41">
        <v>165424</v>
      </c>
      <c r="F84" s="40">
        <f t="shared" si="14"/>
        <v>165424</v>
      </c>
      <c r="G84" s="41">
        <v>0</v>
      </c>
      <c r="H84" s="41">
        <v>165424</v>
      </c>
      <c r="I84" s="40">
        <f t="shared" si="16"/>
        <v>165424</v>
      </c>
    </row>
    <row r="85" spans="1:9" x14ac:dyDescent="0.25">
      <c r="A85" s="191" t="s">
        <v>183</v>
      </c>
      <c r="B85" s="189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14"/>
        <v>402038575</v>
      </c>
      <c r="G85" s="40">
        <f t="shared" ref="G85:H85" si="18">G86+G87+G88</f>
        <v>85295937</v>
      </c>
      <c r="H85" s="40">
        <f t="shared" si="18"/>
        <v>316742638</v>
      </c>
      <c r="I85" s="40">
        <f t="shared" si="16"/>
        <v>402038575</v>
      </c>
    </row>
    <row r="86" spans="1:9" x14ac:dyDescent="0.25">
      <c r="A86" s="188" t="s">
        <v>22</v>
      </c>
      <c r="B86" s="188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88" t="s">
        <v>23</v>
      </c>
      <c r="B87" s="188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88" t="s">
        <v>24</v>
      </c>
      <c r="B88" s="188"/>
      <c r="C88" s="27">
        <v>80</v>
      </c>
      <c r="D88" s="41">
        <v>75500000</v>
      </c>
      <c r="E88" s="41">
        <v>149239289</v>
      </c>
      <c r="F88" s="40">
        <f t="shared" si="14"/>
        <v>224739289</v>
      </c>
      <c r="G88" s="41">
        <v>75500000</v>
      </c>
      <c r="H88" s="41">
        <v>149239289</v>
      </c>
      <c r="I88" s="40">
        <f t="shared" si="16"/>
        <v>224739289</v>
      </c>
    </row>
    <row r="89" spans="1:9" x14ac:dyDescent="0.25">
      <c r="A89" s="191" t="s">
        <v>184</v>
      </c>
      <c r="B89" s="189"/>
      <c r="C89" s="26">
        <v>81</v>
      </c>
      <c r="D89" s="40">
        <f>D90+D91</f>
        <v>164008543</v>
      </c>
      <c r="E89" s="40">
        <f>E90+E91</f>
        <v>1034053589</v>
      </c>
      <c r="F89" s="40">
        <f t="shared" si="14"/>
        <v>1198062132</v>
      </c>
      <c r="G89" s="40">
        <f t="shared" ref="G89:H89" si="19">G90+G91</f>
        <v>201841619</v>
      </c>
      <c r="H89" s="40">
        <f t="shared" si="19"/>
        <v>1335112297</v>
      </c>
      <c r="I89" s="40">
        <f t="shared" si="16"/>
        <v>1536953916</v>
      </c>
    </row>
    <row r="90" spans="1:9" x14ac:dyDescent="0.25">
      <c r="A90" s="188" t="s">
        <v>2</v>
      </c>
      <c r="B90" s="188"/>
      <c r="C90" s="27">
        <v>82</v>
      </c>
      <c r="D90" s="41">
        <v>164008543</v>
      </c>
      <c r="E90" s="41">
        <v>1034053589</v>
      </c>
      <c r="F90" s="40">
        <f t="shared" si="14"/>
        <v>1198062132</v>
      </c>
      <c r="G90" s="41">
        <v>201841619</v>
      </c>
      <c r="H90" s="41">
        <v>1335112297</v>
      </c>
      <c r="I90" s="40">
        <f t="shared" si="16"/>
        <v>1536953916</v>
      </c>
    </row>
    <row r="91" spans="1:9" x14ac:dyDescent="0.25">
      <c r="A91" s="188" t="s">
        <v>86</v>
      </c>
      <c r="B91" s="18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91" t="s">
        <v>185</v>
      </c>
      <c r="B92" s="189"/>
      <c r="C92" s="26">
        <v>84</v>
      </c>
      <c r="D92" s="40">
        <f>D93+D94</f>
        <v>37864623</v>
      </c>
      <c r="E92" s="40">
        <f>E93+E94</f>
        <v>301527506</v>
      </c>
      <c r="F92" s="40">
        <f t="shared" si="14"/>
        <v>339392129</v>
      </c>
      <c r="G92" s="40">
        <f t="shared" ref="G92:H92" si="20">G93+G94</f>
        <v>25684862</v>
      </c>
      <c r="H92" s="40">
        <f t="shared" si="20"/>
        <v>178350497</v>
      </c>
      <c r="I92" s="40">
        <f t="shared" si="16"/>
        <v>204035359</v>
      </c>
    </row>
    <row r="93" spans="1:9" x14ac:dyDescent="0.25">
      <c r="A93" s="188" t="s">
        <v>87</v>
      </c>
      <c r="B93" s="188"/>
      <c r="C93" s="27">
        <v>85</v>
      </c>
      <c r="D93" s="41">
        <v>37864623</v>
      </c>
      <c r="E93" s="41">
        <v>301527506</v>
      </c>
      <c r="F93" s="40">
        <f t="shared" si="14"/>
        <v>339392129</v>
      </c>
      <c r="G93" s="41">
        <v>25684862</v>
      </c>
      <c r="H93" s="41">
        <v>178350497</v>
      </c>
      <c r="I93" s="40">
        <f t="shared" si="16"/>
        <v>204035359</v>
      </c>
    </row>
    <row r="94" spans="1:9" x14ac:dyDescent="0.25">
      <c r="A94" s="188" t="s">
        <v>108</v>
      </c>
      <c r="B94" s="18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4" t="s">
        <v>186</v>
      </c>
      <c r="B95" s="18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4" t="s">
        <v>187</v>
      </c>
      <c r="B96" s="188"/>
      <c r="C96" s="27">
        <v>88</v>
      </c>
      <c r="D96" s="41">
        <v>630567</v>
      </c>
      <c r="E96" s="41">
        <v>11922791</v>
      </c>
      <c r="F96" s="40">
        <f t="shared" si="14"/>
        <v>12553358</v>
      </c>
      <c r="G96" s="41">
        <v>789976</v>
      </c>
      <c r="H96" s="41">
        <v>11941317</v>
      </c>
      <c r="I96" s="40">
        <f t="shared" si="16"/>
        <v>12731293</v>
      </c>
    </row>
    <row r="97" spans="1:9" x14ac:dyDescent="0.25">
      <c r="A97" s="191" t="s">
        <v>188</v>
      </c>
      <c r="B97" s="189"/>
      <c r="C97" s="26">
        <v>89</v>
      </c>
      <c r="D97" s="40">
        <f>D98+D99+D100+D101+D102+D103</f>
        <v>3009126063</v>
      </c>
      <c r="E97" s="40">
        <f>E98+E99+E100+E101+E102+E103</f>
        <v>4233604886</v>
      </c>
      <c r="F97" s="40">
        <f t="shared" si="14"/>
        <v>7242730949</v>
      </c>
      <c r="G97" s="40">
        <f t="shared" ref="G97:H97" si="21">G98+G99+G100+G101+G102+G103</f>
        <v>3016611150</v>
      </c>
      <c r="H97" s="40">
        <f t="shared" si="21"/>
        <v>4660818192</v>
      </c>
      <c r="I97" s="40">
        <f t="shared" si="16"/>
        <v>7677429342</v>
      </c>
    </row>
    <row r="98" spans="1:9" x14ac:dyDescent="0.25">
      <c r="A98" s="188" t="s">
        <v>189</v>
      </c>
      <c r="B98" s="188"/>
      <c r="C98" s="27">
        <v>90</v>
      </c>
      <c r="D98" s="41">
        <v>5909255</v>
      </c>
      <c r="E98" s="41">
        <v>1429409694</v>
      </c>
      <c r="F98" s="40">
        <f t="shared" si="14"/>
        <v>1435318949</v>
      </c>
      <c r="G98" s="41">
        <v>5735129</v>
      </c>
      <c r="H98" s="41">
        <v>1726942710</v>
      </c>
      <c r="I98" s="40">
        <f t="shared" si="16"/>
        <v>1732677839</v>
      </c>
    </row>
    <row r="99" spans="1:9" x14ac:dyDescent="0.25">
      <c r="A99" s="188" t="s">
        <v>190</v>
      </c>
      <c r="B99" s="188"/>
      <c r="C99" s="27">
        <v>91</v>
      </c>
      <c r="D99" s="41">
        <v>2937212325</v>
      </c>
      <c r="E99" s="41">
        <v>17908413</v>
      </c>
      <c r="F99" s="40">
        <f t="shared" si="14"/>
        <v>2955120738</v>
      </c>
      <c r="G99" s="41">
        <v>2932416267</v>
      </c>
      <c r="H99" s="41">
        <v>14219182</v>
      </c>
      <c r="I99" s="40">
        <f t="shared" si="16"/>
        <v>2946635449</v>
      </c>
    </row>
    <row r="100" spans="1:9" x14ac:dyDescent="0.25">
      <c r="A100" s="188" t="s">
        <v>191</v>
      </c>
      <c r="B100" s="188"/>
      <c r="C100" s="27">
        <v>92</v>
      </c>
      <c r="D100" s="41">
        <v>66004483</v>
      </c>
      <c r="E100" s="41">
        <v>2743831653</v>
      </c>
      <c r="F100" s="40">
        <f t="shared" si="14"/>
        <v>2809836136</v>
      </c>
      <c r="G100" s="41">
        <v>78459754</v>
      </c>
      <c r="H100" s="41">
        <v>2889673692</v>
      </c>
      <c r="I100" s="40">
        <f t="shared" si="16"/>
        <v>2968133446</v>
      </c>
    </row>
    <row r="101" spans="1:9" x14ac:dyDescent="0.25">
      <c r="A101" s="188" t="s">
        <v>192</v>
      </c>
      <c r="B101" s="188"/>
      <c r="C101" s="27">
        <v>93</v>
      </c>
      <c r="D101" s="41">
        <v>0</v>
      </c>
      <c r="E101" s="41">
        <v>8770594</v>
      </c>
      <c r="F101" s="40">
        <f t="shared" si="14"/>
        <v>8770594</v>
      </c>
      <c r="G101" s="41">
        <v>0</v>
      </c>
      <c r="H101" s="41">
        <v>7875126</v>
      </c>
      <c r="I101" s="40">
        <f t="shared" si="16"/>
        <v>7875126</v>
      </c>
    </row>
    <row r="102" spans="1:9" x14ac:dyDescent="0.25">
      <c r="A102" s="188" t="s">
        <v>109</v>
      </c>
      <c r="B102" s="188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88" t="s">
        <v>193</v>
      </c>
      <c r="B103" s="188"/>
      <c r="C103" s="27">
        <v>95</v>
      </c>
      <c r="D103" s="41">
        <v>0</v>
      </c>
      <c r="E103" s="41">
        <v>26628999</v>
      </c>
      <c r="F103" s="40">
        <f t="shared" si="14"/>
        <v>26628999</v>
      </c>
      <c r="G103" s="41">
        <v>0</v>
      </c>
      <c r="H103" s="41">
        <v>15051949</v>
      </c>
      <c r="I103" s="40">
        <f t="shared" si="16"/>
        <v>15051949</v>
      </c>
    </row>
    <row r="104" spans="1:9" ht="28.5" customHeight="1" x14ac:dyDescent="0.25">
      <c r="A104" s="194" t="s">
        <v>194</v>
      </c>
      <c r="B104" s="188"/>
      <c r="C104" s="27">
        <v>96</v>
      </c>
      <c r="D104" s="41">
        <v>450937458</v>
      </c>
      <c r="E104" s="41">
        <v>0</v>
      </c>
      <c r="F104" s="40">
        <f t="shared" si="14"/>
        <v>450937458</v>
      </c>
      <c r="G104" s="41">
        <v>440915250</v>
      </c>
      <c r="H104" s="41">
        <v>0</v>
      </c>
      <c r="I104" s="40">
        <f t="shared" si="16"/>
        <v>440915250</v>
      </c>
    </row>
    <row r="105" spans="1:9" x14ac:dyDescent="0.25">
      <c r="A105" s="191" t="s">
        <v>195</v>
      </c>
      <c r="B105" s="189"/>
      <c r="C105" s="26">
        <v>97</v>
      </c>
      <c r="D105" s="40">
        <f>D106+D107</f>
        <v>3076787</v>
      </c>
      <c r="E105" s="40">
        <f>E106+E107</f>
        <v>115844923</v>
      </c>
      <c r="F105" s="40">
        <f t="shared" si="14"/>
        <v>118921710</v>
      </c>
      <c r="G105" s="40">
        <f t="shared" ref="G105:H105" si="22">G106+G107</f>
        <v>3265794</v>
      </c>
      <c r="H105" s="40">
        <f t="shared" si="22"/>
        <v>94510162</v>
      </c>
      <c r="I105" s="40">
        <f t="shared" si="16"/>
        <v>97775956</v>
      </c>
    </row>
    <row r="106" spans="1:9" x14ac:dyDescent="0.25">
      <c r="A106" s="190" t="s">
        <v>88</v>
      </c>
      <c r="B106" s="190"/>
      <c r="C106" s="27">
        <v>98</v>
      </c>
      <c r="D106" s="41">
        <v>2957741</v>
      </c>
      <c r="E106" s="41">
        <v>111329174</v>
      </c>
      <c r="F106" s="40">
        <f t="shared" si="14"/>
        <v>114286915</v>
      </c>
      <c r="G106" s="41">
        <v>1728254</v>
      </c>
      <c r="H106" s="41">
        <v>90383704</v>
      </c>
      <c r="I106" s="40">
        <f t="shared" si="16"/>
        <v>92111958</v>
      </c>
    </row>
    <row r="107" spans="1:9" x14ac:dyDescent="0.25">
      <c r="A107" s="188" t="s">
        <v>89</v>
      </c>
      <c r="B107" s="188"/>
      <c r="C107" s="27">
        <v>99</v>
      </c>
      <c r="D107" s="41">
        <v>119046</v>
      </c>
      <c r="E107" s="41">
        <v>4515749</v>
      </c>
      <c r="F107" s="40">
        <f t="shared" si="14"/>
        <v>4634795</v>
      </c>
      <c r="G107" s="41">
        <v>1537540</v>
      </c>
      <c r="H107" s="41">
        <v>4126458</v>
      </c>
      <c r="I107" s="40">
        <f t="shared" si="16"/>
        <v>5663998</v>
      </c>
    </row>
    <row r="108" spans="1:9" x14ac:dyDescent="0.25">
      <c r="A108" s="191" t="s">
        <v>196</v>
      </c>
      <c r="B108" s="189"/>
      <c r="C108" s="26">
        <v>100</v>
      </c>
      <c r="D108" s="40">
        <f>D109+D110</f>
        <v>36401392</v>
      </c>
      <c r="E108" s="40">
        <f>E109+E110</f>
        <v>141425157</v>
      </c>
      <c r="F108" s="40">
        <f t="shared" si="14"/>
        <v>177826549</v>
      </c>
      <c r="G108" s="40">
        <f t="shared" ref="G108:H108" si="23">G109+G110</f>
        <v>30991439</v>
      </c>
      <c r="H108" s="40">
        <f t="shared" si="23"/>
        <v>146730990</v>
      </c>
      <c r="I108" s="40">
        <f t="shared" si="16"/>
        <v>177722429</v>
      </c>
    </row>
    <row r="109" spans="1:9" x14ac:dyDescent="0.25">
      <c r="A109" s="188" t="s">
        <v>90</v>
      </c>
      <c r="B109" s="188"/>
      <c r="C109" s="27">
        <v>101</v>
      </c>
      <c r="D109" s="41">
        <v>35681180</v>
      </c>
      <c r="E109" s="41">
        <v>113553295</v>
      </c>
      <c r="F109" s="40">
        <f t="shared" si="14"/>
        <v>149234475</v>
      </c>
      <c r="G109" s="41">
        <v>26229479</v>
      </c>
      <c r="H109" s="41">
        <v>101253924</v>
      </c>
      <c r="I109" s="40">
        <f t="shared" si="16"/>
        <v>127483403</v>
      </c>
    </row>
    <row r="110" spans="1:9" x14ac:dyDescent="0.25">
      <c r="A110" s="188" t="s">
        <v>91</v>
      </c>
      <c r="B110" s="188"/>
      <c r="C110" s="27">
        <v>102</v>
      </c>
      <c r="D110" s="41">
        <v>720212</v>
      </c>
      <c r="E110" s="41">
        <v>27871862</v>
      </c>
      <c r="F110" s="40">
        <f t="shared" si="14"/>
        <v>28592074</v>
      </c>
      <c r="G110" s="41">
        <v>4761960</v>
      </c>
      <c r="H110" s="41">
        <v>45477066</v>
      </c>
      <c r="I110" s="40">
        <f t="shared" si="16"/>
        <v>50239026</v>
      </c>
    </row>
    <row r="111" spans="1:9" x14ac:dyDescent="0.25">
      <c r="A111" s="194" t="s">
        <v>197</v>
      </c>
      <c r="B111" s="18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91" t="s">
        <v>198</v>
      </c>
      <c r="B112" s="189"/>
      <c r="C112" s="26">
        <v>104</v>
      </c>
      <c r="D112" s="40">
        <f>D113+D114+D115</f>
        <v>4320559</v>
      </c>
      <c r="E112" s="40">
        <f>E113+E114+E115</f>
        <v>297695442</v>
      </c>
      <c r="F112" s="40">
        <f t="shared" si="14"/>
        <v>302016001</v>
      </c>
      <c r="G112" s="40">
        <f t="shared" ref="G112:H112" si="24">G113+G114+G115</f>
        <v>70103304</v>
      </c>
      <c r="H112" s="40">
        <f t="shared" si="24"/>
        <v>338655259</v>
      </c>
      <c r="I112" s="40">
        <f t="shared" si="16"/>
        <v>408758563</v>
      </c>
    </row>
    <row r="113" spans="1:9" x14ac:dyDescent="0.25">
      <c r="A113" s="188" t="s">
        <v>79</v>
      </c>
      <c r="B113" s="188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88" t="s">
        <v>199</v>
      </c>
      <c r="B114" s="18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88" t="s">
        <v>80</v>
      </c>
      <c r="B115" s="188"/>
      <c r="C115" s="27">
        <v>107</v>
      </c>
      <c r="D115" s="41">
        <v>4320559</v>
      </c>
      <c r="E115" s="41">
        <v>297695442</v>
      </c>
      <c r="F115" s="40">
        <f t="shared" si="14"/>
        <v>302016001</v>
      </c>
      <c r="G115" s="41">
        <v>70103304</v>
      </c>
      <c r="H115" s="41">
        <v>338655259</v>
      </c>
      <c r="I115" s="40">
        <f t="shared" si="16"/>
        <v>408758563</v>
      </c>
    </row>
    <row r="116" spans="1:9" x14ac:dyDescent="0.25">
      <c r="A116" s="191" t="s">
        <v>200</v>
      </c>
      <c r="B116" s="189"/>
      <c r="C116" s="26">
        <v>108</v>
      </c>
      <c r="D116" s="40">
        <f>D117+D118+D119+D120</f>
        <v>68558512</v>
      </c>
      <c r="E116" s="40">
        <f>E117+E118+E119+E120</f>
        <v>284395259</v>
      </c>
      <c r="F116" s="40">
        <f t="shared" si="14"/>
        <v>352953771</v>
      </c>
      <c r="G116" s="40">
        <f t="shared" ref="G116:H116" si="25">G117+G118+G119+G120</f>
        <v>60136639</v>
      </c>
      <c r="H116" s="40">
        <f t="shared" si="25"/>
        <v>317828878</v>
      </c>
      <c r="I116" s="40">
        <f t="shared" si="16"/>
        <v>377965517</v>
      </c>
    </row>
    <row r="117" spans="1:9" x14ac:dyDescent="0.25">
      <c r="A117" s="188" t="s">
        <v>201</v>
      </c>
      <c r="B117" s="188"/>
      <c r="C117" s="27">
        <v>109</v>
      </c>
      <c r="D117" s="41">
        <v>6788834</v>
      </c>
      <c r="E117" s="41">
        <v>91501162</v>
      </c>
      <c r="F117" s="40">
        <f t="shared" si="14"/>
        <v>98289996</v>
      </c>
      <c r="G117" s="41">
        <v>5042372</v>
      </c>
      <c r="H117" s="41">
        <v>89230717</v>
      </c>
      <c r="I117" s="40">
        <f t="shared" si="16"/>
        <v>94273089</v>
      </c>
    </row>
    <row r="118" spans="1:9" x14ac:dyDescent="0.25">
      <c r="A118" s="188" t="s">
        <v>81</v>
      </c>
      <c r="B118" s="188"/>
      <c r="C118" s="27">
        <v>110</v>
      </c>
      <c r="D118" s="41">
        <v>21961</v>
      </c>
      <c r="E118" s="41">
        <v>46608944</v>
      </c>
      <c r="F118" s="40">
        <f t="shared" si="14"/>
        <v>46630905</v>
      </c>
      <c r="G118" s="41">
        <v>252204</v>
      </c>
      <c r="H118" s="41">
        <v>98336316</v>
      </c>
      <c r="I118" s="40">
        <f t="shared" si="16"/>
        <v>98588520</v>
      </c>
    </row>
    <row r="119" spans="1:9" x14ac:dyDescent="0.25">
      <c r="A119" s="188" t="s">
        <v>82</v>
      </c>
      <c r="B119" s="188"/>
      <c r="C119" s="27">
        <v>111</v>
      </c>
      <c r="D119" s="41">
        <v>0</v>
      </c>
      <c r="E119" s="41">
        <v>11832</v>
      </c>
      <c r="F119" s="40">
        <f t="shared" si="14"/>
        <v>11832</v>
      </c>
      <c r="G119" s="41">
        <v>0</v>
      </c>
      <c r="H119" s="41">
        <v>11500</v>
      </c>
      <c r="I119" s="40">
        <f t="shared" si="16"/>
        <v>11500</v>
      </c>
    </row>
    <row r="120" spans="1:9" x14ac:dyDescent="0.25">
      <c r="A120" s="188" t="s">
        <v>83</v>
      </c>
      <c r="B120" s="188"/>
      <c r="C120" s="27">
        <v>112</v>
      </c>
      <c r="D120" s="41">
        <v>61747717</v>
      </c>
      <c r="E120" s="41">
        <v>146273321</v>
      </c>
      <c r="F120" s="40">
        <f t="shared" si="14"/>
        <v>208021038</v>
      </c>
      <c r="G120" s="41">
        <v>54842063</v>
      </c>
      <c r="H120" s="41">
        <v>130250345</v>
      </c>
      <c r="I120" s="40">
        <f t="shared" si="16"/>
        <v>185092408</v>
      </c>
    </row>
    <row r="121" spans="1:9" ht="22.5" customHeight="1" x14ac:dyDescent="0.25">
      <c r="A121" s="191" t="s">
        <v>202</v>
      </c>
      <c r="B121" s="189"/>
      <c r="C121" s="26">
        <v>113</v>
      </c>
      <c r="D121" s="40">
        <f>D122+D123</f>
        <v>22945468</v>
      </c>
      <c r="E121" s="40">
        <f>E122+E123</f>
        <v>322825853</v>
      </c>
      <c r="F121" s="40">
        <f t="shared" si="14"/>
        <v>345771321</v>
      </c>
      <c r="G121" s="40">
        <f t="shared" ref="G121:H121" si="26">G122+G123</f>
        <v>24951427</v>
      </c>
      <c r="H121" s="40">
        <f t="shared" si="26"/>
        <v>321273901</v>
      </c>
      <c r="I121" s="40">
        <f t="shared" si="16"/>
        <v>346225328</v>
      </c>
    </row>
    <row r="122" spans="1:9" x14ac:dyDescent="0.25">
      <c r="A122" s="188" t="s">
        <v>84</v>
      </c>
      <c r="B122" s="18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88" t="s">
        <v>85</v>
      </c>
      <c r="B123" s="188"/>
      <c r="C123" s="27">
        <v>115</v>
      </c>
      <c r="D123" s="41">
        <v>22945468</v>
      </c>
      <c r="E123" s="41">
        <v>322825853</v>
      </c>
      <c r="F123" s="40">
        <f t="shared" si="14"/>
        <v>345771321</v>
      </c>
      <c r="G123" s="41">
        <v>24951427</v>
      </c>
      <c r="H123" s="41">
        <v>321273901</v>
      </c>
      <c r="I123" s="40">
        <f t="shared" si="16"/>
        <v>346225328</v>
      </c>
    </row>
    <row r="124" spans="1:9" x14ac:dyDescent="0.25">
      <c r="A124" s="191" t="s">
        <v>203</v>
      </c>
      <c r="B124" s="189"/>
      <c r="C124" s="26">
        <v>116</v>
      </c>
      <c r="D124" s="40">
        <f>D95++D96+D97+D104+D105+D108+D111+D112+D116+D121+D76</f>
        <v>4104080120</v>
      </c>
      <c r="E124" s="40">
        <f>E95++E96+E97+E104+E105+E108+E111+E112+E116+E121+E76</f>
        <v>8719271429</v>
      </c>
      <c r="F124" s="40">
        <f t="shared" si="14"/>
        <v>12823351549</v>
      </c>
      <c r="G124" s="40">
        <f t="shared" ref="G124:H124" si="27">G95++G96+G97+G104+G105+G108+G111+G112+G116+G121+G76</f>
        <v>4141058490</v>
      </c>
      <c r="H124" s="40">
        <f t="shared" si="27"/>
        <v>9271026812</v>
      </c>
      <c r="I124" s="40">
        <f t="shared" si="16"/>
        <v>13412085302</v>
      </c>
    </row>
    <row r="125" spans="1:9" x14ac:dyDescent="0.25">
      <c r="A125" s="194" t="s">
        <v>204</v>
      </c>
      <c r="B125" s="188"/>
      <c r="C125" s="27">
        <v>117</v>
      </c>
      <c r="D125" s="41">
        <v>269163441</v>
      </c>
      <c r="E125" s="41">
        <v>2573102420</v>
      </c>
      <c r="F125" s="40">
        <f t="shared" si="14"/>
        <v>2842265861</v>
      </c>
      <c r="G125" s="41">
        <v>335237631</v>
      </c>
      <c r="H125" s="41">
        <v>2745922079</v>
      </c>
      <c r="I125" s="40">
        <f t="shared" si="16"/>
        <v>3081159710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view="pageBreakPreview" topLeftCell="A49" zoomScale="80" zoomScaleNormal="100" zoomScaleSheetLayoutView="8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5" t="s">
        <v>348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25">
      <c r="A3" s="217" t="s">
        <v>35</v>
      </c>
      <c r="B3" s="218"/>
      <c r="C3" s="218"/>
      <c r="D3" s="218"/>
      <c r="E3" s="218"/>
      <c r="F3" s="218"/>
      <c r="G3" s="218"/>
      <c r="H3" s="218"/>
      <c r="I3" s="218"/>
    </row>
    <row r="4" spans="1:9" ht="33.75" customHeight="1" x14ac:dyDescent="0.25">
      <c r="A4" s="219" t="s">
        <v>0</v>
      </c>
      <c r="B4" s="220"/>
      <c r="C4" s="223" t="s">
        <v>77</v>
      </c>
      <c r="D4" s="225" t="s">
        <v>4</v>
      </c>
      <c r="E4" s="226"/>
      <c r="F4" s="227"/>
      <c r="G4" s="225" t="s">
        <v>93</v>
      </c>
      <c r="H4" s="226"/>
      <c r="I4" s="227"/>
    </row>
    <row r="5" spans="1:9" ht="24" customHeight="1" thickBot="1" x14ac:dyDescent="0.3">
      <c r="A5" s="221"/>
      <c r="B5" s="222"/>
      <c r="C5" s="22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11">
        <v>1</v>
      </c>
      <c r="B6" s="21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13" t="s">
        <v>205</v>
      </c>
      <c r="B7" s="214"/>
      <c r="C7" s="31">
        <v>118</v>
      </c>
      <c r="D7" s="49">
        <f>D8+D9+D10+D11+D12</f>
        <v>398169766</v>
      </c>
      <c r="E7" s="50">
        <f>E8+E9+E10+E11+E12</f>
        <v>1119505156</v>
      </c>
      <c r="F7" s="50">
        <f>D7+E7</f>
        <v>1517674922</v>
      </c>
      <c r="G7" s="49">
        <f t="shared" ref="G7:H7" si="0">G8+G9+G10+G11+G12</f>
        <v>276079961</v>
      </c>
      <c r="H7" s="50">
        <f t="shared" si="0"/>
        <v>1172022439</v>
      </c>
      <c r="I7" s="51">
        <f>G7+H7</f>
        <v>1448102400</v>
      </c>
    </row>
    <row r="8" spans="1:9" x14ac:dyDescent="0.25">
      <c r="A8" s="209" t="s">
        <v>67</v>
      </c>
      <c r="B8" s="209"/>
      <c r="C8" s="29">
        <v>119</v>
      </c>
      <c r="D8" s="52">
        <v>398745596</v>
      </c>
      <c r="E8" s="53">
        <v>1583977685</v>
      </c>
      <c r="F8" s="54">
        <f t="shared" ref="F8:F71" si="1">D8+E8</f>
        <v>1982723281</v>
      </c>
      <c r="G8" s="52">
        <v>276034498</v>
      </c>
      <c r="H8" s="53">
        <v>1592265324</v>
      </c>
      <c r="I8" s="54">
        <f t="shared" ref="I8:I71" si="2">G8+H8</f>
        <v>1868299822</v>
      </c>
    </row>
    <row r="9" spans="1:9" ht="19.5" customHeight="1" x14ac:dyDescent="0.25">
      <c r="A9" s="209" t="s">
        <v>206</v>
      </c>
      <c r="B9" s="209"/>
      <c r="C9" s="29">
        <v>120</v>
      </c>
      <c r="D9" s="52">
        <v>0</v>
      </c>
      <c r="E9" s="53">
        <v>-9873682</v>
      </c>
      <c r="F9" s="54">
        <f>D9+E9</f>
        <v>-9873682</v>
      </c>
      <c r="G9" s="52">
        <v>0</v>
      </c>
      <c r="H9" s="53">
        <v>-2375415</v>
      </c>
      <c r="I9" s="54">
        <f t="shared" si="2"/>
        <v>-2375415</v>
      </c>
    </row>
    <row r="10" spans="1:9" x14ac:dyDescent="0.25">
      <c r="A10" s="209" t="s">
        <v>207</v>
      </c>
      <c r="B10" s="209"/>
      <c r="C10" s="29">
        <v>121</v>
      </c>
      <c r="D10" s="52">
        <v>-51235</v>
      </c>
      <c r="E10" s="53">
        <v>-196827933</v>
      </c>
      <c r="F10" s="54">
        <f t="shared" si="1"/>
        <v>-196879168</v>
      </c>
      <c r="G10" s="52">
        <v>-85387</v>
      </c>
      <c r="H10" s="53">
        <v>-179885118</v>
      </c>
      <c r="I10" s="54">
        <f t="shared" si="2"/>
        <v>-179970505</v>
      </c>
    </row>
    <row r="11" spans="1:9" ht="22.5" customHeight="1" x14ac:dyDescent="0.25">
      <c r="A11" s="209" t="s">
        <v>208</v>
      </c>
      <c r="B11" s="209"/>
      <c r="C11" s="29">
        <v>122</v>
      </c>
      <c r="D11" s="52">
        <v>-499981</v>
      </c>
      <c r="E11" s="53">
        <v>-315392755</v>
      </c>
      <c r="F11" s="54">
        <f t="shared" si="1"/>
        <v>-315892736</v>
      </c>
      <c r="G11" s="52">
        <v>186548</v>
      </c>
      <c r="H11" s="53">
        <v>-292973393</v>
      </c>
      <c r="I11" s="54">
        <f t="shared" si="2"/>
        <v>-292786845</v>
      </c>
    </row>
    <row r="12" spans="1:9" ht="21.75" customHeight="1" x14ac:dyDescent="0.25">
      <c r="A12" s="209" t="s">
        <v>209</v>
      </c>
      <c r="B12" s="209"/>
      <c r="C12" s="29">
        <v>123</v>
      </c>
      <c r="D12" s="52">
        <v>-24614</v>
      </c>
      <c r="E12" s="53">
        <v>57621841</v>
      </c>
      <c r="F12" s="54">
        <f t="shared" si="1"/>
        <v>57597227</v>
      </c>
      <c r="G12" s="52">
        <v>-55698</v>
      </c>
      <c r="H12" s="53">
        <v>54991041</v>
      </c>
      <c r="I12" s="54">
        <f t="shared" si="2"/>
        <v>54935343</v>
      </c>
    </row>
    <row r="13" spans="1:9" x14ac:dyDescent="0.25">
      <c r="A13" s="207" t="s">
        <v>210</v>
      </c>
      <c r="B13" s="208"/>
      <c r="C13" s="32">
        <v>124</v>
      </c>
      <c r="D13" s="55">
        <f>D14+D15+D16+D17+D18+D19+D20</f>
        <v>74070255</v>
      </c>
      <c r="E13" s="56">
        <f>E14+E15+E16+E17+E18+E19+E20</f>
        <v>158690853</v>
      </c>
      <c r="F13" s="54">
        <f t="shared" si="1"/>
        <v>232761108</v>
      </c>
      <c r="G13" s="55">
        <f t="shared" ref="G13" si="3">G14+G15+G16+G17+G18+G19+G20</f>
        <v>110562243</v>
      </c>
      <c r="H13" s="56">
        <f>H14+H15+H16+H17+H18+H19+H20</f>
        <v>184291416</v>
      </c>
      <c r="I13" s="54">
        <f t="shared" si="2"/>
        <v>294853659</v>
      </c>
    </row>
    <row r="14" spans="1:9" ht="24" customHeight="1" x14ac:dyDescent="0.25">
      <c r="A14" s="209" t="s">
        <v>211</v>
      </c>
      <c r="B14" s="209"/>
      <c r="C14" s="29">
        <v>125</v>
      </c>
      <c r="D14" s="52">
        <v>377043</v>
      </c>
      <c r="E14" s="53">
        <v>27566585</v>
      </c>
      <c r="F14" s="54">
        <f t="shared" si="1"/>
        <v>27943628</v>
      </c>
      <c r="G14" s="52">
        <v>363532</v>
      </c>
      <c r="H14" s="53">
        <v>6200885</v>
      </c>
      <c r="I14" s="54">
        <f t="shared" si="2"/>
        <v>6564417</v>
      </c>
    </row>
    <row r="15" spans="1:9" ht="17.5" customHeight="1" x14ac:dyDescent="0.25">
      <c r="A15" s="209" t="s">
        <v>212</v>
      </c>
      <c r="B15" s="209"/>
      <c r="C15" s="29">
        <v>126</v>
      </c>
      <c r="D15" s="52">
        <v>31853</v>
      </c>
      <c r="E15" s="53">
        <v>49345717</v>
      </c>
      <c r="F15" s="54">
        <f t="shared" si="1"/>
        <v>49377570</v>
      </c>
      <c r="G15" s="52">
        <v>36949</v>
      </c>
      <c r="H15" s="53">
        <v>44404018</v>
      </c>
      <c r="I15" s="54">
        <f t="shared" si="2"/>
        <v>44440967</v>
      </c>
    </row>
    <row r="16" spans="1:9" x14ac:dyDescent="0.25">
      <c r="A16" s="209" t="s">
        <v>92</v>
      </c>
      <c r="B16" s="209"/>
      <c r="C16" s="29">
        <v>127</v>
      </c>
      <c r="D16" s="52">
        <v>60307042</v>
      </c>
      <c r="E16" s="53">
        <v>51934044</v>
      </c>
      <c r="F16" s="54">
        <f t="shared" si="1"/>
        <v>112241086</v>
      </c>
      <c r="G16" s="52">
        <v>54165656</v>
      </c>
      <c r="H16" s="53">
        <v>47191751</v>
      </c>
      <c r="I16" s="54">
        <f t="shared" si="2"/>
        <v>101357407</v>
      </c>
    </row>
    <row r="17" spans="1:9" x14ac:dyDescent="0.25">
      <c r="A17" s="209" t="s">
        <v>213</v>
      </c>
      <c r="B17" s="209"/>
      <c r="C17" s="29">
        <v>128</v>
      </c>
      <c r="D17" s="52">
        <v>1599198</v>
      </c>
      <c r="E17" s="53">
        <v>12438669</v>
      </c>
      <c r="F17" s="54">
        <f t="shared" si="1"/>
        <v>14037867</v>
      </c>
      <c r="G17" s="52">
        <v>1080004</v>
      </c>
      <c r="H17" s="53">
        <v>1121382</v>
      </c>
      <c r="I17" s="54">
        <f t="shared" si="2"/>
        <v>2201386</v>
      </c>
    </row>
    <row r="18" spans="1:9" x14ac:dyDescent="0.25">
      <c r="A18" s="209" t="s">
        <v>214</v>
      </c>
      <c r="B18" s="209"/>
      <c r="C18" s="29">
        <v>129</v>
      </c>
      <c r="D18" s="52">
        <v>11528325</v>
      </c>
      <c r="E18" s="53">
        <v>15743322</v>
      </c>
      <c r="F18" s="54">
        <f t="shared" si="1"/>
        <v>27271647</v>
      </c>
      <c r="G18" s="52">
        <v>14379916</v>
      </c>
      <c r="H18" s="53">
        <v>53594677</v>
      </c>
      <c r="I18" s="54">
        <f t="shared" si="2"/>
        <v>67974593</v>
      </c>
    </row>
    <row r="19" spans="1:9" x14ac:dyDescent="0.25">
      <c r="A19" s="209" t="s">
        <v>6</v>
      </c>
      <c r="B19" s="209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40301844</v>
      </c>
      <c r="H19" s="53">
        <v>17099957</v>
      </c>
      <c r="I19" s="54">
        <f t="shared" si="2"/>
        <v>57401801</v>
      </c>
    </row>
    <row r="20" spans="1:9" x14ac:dyDescent="0.25">
      <c r="A20" s="209" t="s">
        <v>7</v>
      </c>
      <c r="B20" s="209"/>
      <c r="C20" s="29">
        <v>131</v>
      </c>
      <c r="D20" s="52">
        <v>226794</v>
      </c>
      <c r="E20" s="53">
        <v>1662516</v>
      </c>
      <c r="F20" s="54">
        <f t="shared" si="1"/>
        <v>1889310</v>
      </c>
      <c r="G20" s="52">
        <v>234342</v>
      </c>
      <c r="H20" s="53">
        <v>14678746</v>
      </c>
      <c r="I20" s="54">
        <f t="shared" si="2"/>
        <v>14913088</v>
      </c>
    </row>
    <row r="21" spans="1:9" x14ac:dyDescent="0.25">
      <c r="A21" s="210" t="s">
        <v>8</v>
      </c>
      <c r="B21" s="209"/>
      <c r="C21" s="29">
        <v>132</v>
      </c>
      <c r="D21" s="52">
        <v>1071559</v>
      </c>
      <c r="E21" s="53">
        <v>22747241</v>
      </c>
      <c r="F21" s="54">
        <f t="shared" si="1"/>
        <v>23818800</v>
      </c>
      <c r="G21" s="52">
        <v>1053552</v>
      </c>
      <c r="H21" s="53">
        <v>24230120</v>
      </c>
      <c r="I21" s="54">
        <f t="shared" si="2"/>
        <v>25283672</v>
      </c>
    </row>
    <row r="22" spans="1:9" ht="24.75" customHeight="1" x14ac:dyDescent="0.25">
      <c r="A22" s="210" t="s">
        <v>9</v>
      </c>
      <c r="B22" s="209"/>
      <c r="C22" s="29">
        <v>133</v>
      </c>
      <c r="D22" s="52">
        <v>128073</v>
      </c>
      <c r="E22" s="53">
        <v>22477126</v>
      </c>
      <c r="F22" s="54">
        <f t="shared" si="1"/>
        <v>22605199</v>
      </c>
      <c r="G22" s="52">
        <v>328609</v>
      </c>
      <c r="H22" s="53">
        <v>25646712</v>
      </c>
      <c r="I22" s="54">
        <f t="shared" si="2"/>
        <v>25975321</v>
      </c>
    </row>
    <row r="23" spans="1:9" x14ac:dyDescent="0.25">
      <c r="A23" s="210" t="s">
        <v>10</v>
      </c>
      <c r="B23" s="209"/>
      <c r="C23" s="29">
        <v>134</v>
      </c>
      <c r="D23" s="52">
        <v>29655</v>
      </c>
      <c r="E23" s="53">
        <v>55957589</v>
      </c>
      <c r="F23" s="54">
        <f t="shared" si="1"/>
        <v>55987244</v>
      </c>
      <c r="G23" s="52">
        <v>300973</v>
      </c>
      <c r="H23" s="53">
        <v>56120594</v>
      </c>
      <c r="I23" s="54">
        <f t="shared" si="2"/>
        <v>56421567</v>
      </c>
    </row>
    <row r="24" spans="1:9" ht="21" customHeight="1" x14ac:dyDescent="0.25">
      <c r="A24" s="207" t="s">
        <v>215</v>
      </c>
      <c r="B24" s="208"/>
      <c r="C24" s="32">
        <v>135</v>
      </c>
      <c r="D24" s="55">
        <f>D25+D28</f>
        <v>-199573993</v>
      </c>
      <c r="E24" s="56">
        <f>E25+E28</f>
        <v>-600385654</v>
      </c>
      <c r="F24" s="54">
        <f t="shared" si="1"/>
        <v>-799959647</v>
      </c>
      <c r="G24" s="55">
        <f t="shared" ref="G24:H24" si="4">G25+G28</f>
        <v>-316563144</v>
      </c>
      <c r="H24" s="56">
        <f t="shared" si="4"/>
        <v>-664748094</v>
      </c>
      <c r="I24" s="54">
        <f t="shared" si="2"/>
        <v>-981311238</v>
      </c>
    </row>
    <row r="25" spans="1:9" x14ac:dyDescent="0.25">
      <c r="A25" s="208" t="s">
        <v>216</v>
      </c>
      <c r="B25" s="208"/>
      <c r="C25" s="32">
        <v>136</v>
      </c>
      <c r="D25" s="55">
        <f>D26+D27</f>
        <v>-211022126</v>
      </c>
      <c r="E25" s="56">
        <f>E26+E27</f>
        <v>-595660923</v>
      </c>
      <c r="F25" s="54">
        <f t="shared" si="1"/>
        <v>-806683049</v>
      </c>
      <c r="G25" s="55">
        <f t="shared" ref="G25:H25" si="5">G26+G27</f>
        <v>-304171549</v>
      </c>
      <c r="H25" s="56">
        <f t="shared" si="5"/>
        <v>-610601288</v>
      </c>
      <c r="I25" s="54">
        <f t="shared" si="2"/>
        <v>-914772837</v>
      </c>
    </row>
    <row r="26" spans="1:9" x14ac:dyDescent="0.25">
      <c r="A26" s="209" t="s">
        <v>217</v>
      </c>
      <c r="B26" s="209"/>
      <c r="C26" s="29">
        <v>137</v>
      </c>
      <c r="D26" s="52">
        <v>-211022126</v>
      </c>
      <c r="E26" s="53">
        <v>-649184404</v>
      </c>
      <c r="F26" s="54">
        <f t="shared" si="1"/>
        <v>-860206530</v>
      </c>
      <c r="G26" s="52">
        <v>-304171549</v>
      </c>
      <c r="H26" s="53">
        <v>-634986852</v>
      </c>
      <c r="I26" s="54">
        <f t="shared" si="2"/>
        <v>-939158401</v>
      </c>
    </row>
    <row r="27" spans="1:9" x14ac:dyDescent="0.25">
      <c r="A27" s="209" t="s">
        <v>218</v>
      </c>
      <c r="B27" s="209"/>
      <c r="C27" s="29">
        <v>138</v>
      </c>
      <c r="D27" s="52">
        <v>0</v>
      </c>
      <c r="E27" s="53">
        <v>53523481</v>
      </c>
      <c r="F27" s="54">
        <f t="shared" si="1"/>
        <v>53523481</v>
      </c>
      <c r="G27" s="52">
        <v>0</v>
      </c>
      <c r="H27" s="53">
        <v>24385564</v>
      </c>
      <c r="I27" s="54">
        <f t="shared" si="2"/>
        <v>24385564</v>
      </c>
    </row>
    <row r="28" spans="1:9" x14ac:dyDescent="0.25">
      <c r="A28" s="208" t="s">
        <v>219</v>
      </c>
      <c r="B28" s="208"/>
      <c r="C28" s="32">
        <v>139</v>
      </c>
      <c r="D28" s="55">
        <f>D29+D30</f>
        <v>11448133</v>
      </c>
      <c r="E28" s="56">
        <f>E29+E30</f>
        <v>-4724731</v>
      </c>
      <c r="F28" s="54">
        <f t="shared" si="1"/>
        <v>6723402</v>
      </c>
      <c r="G28" s="55">
        <f t="shared" ref="G28:H28" si="6">G29+G30</f>
        <v>-12391595</v>
      </c>
      <c r="H28" s="56">
        <f t="shared" si="6"/>
        <v>-54146806</v>
      </c>
      <c r="I28" s="54">
        <f t="shared" si="2"/>
        <v>-66538401</v>
      </c>
    </row>
    <row r="29" spans="1:9" x14ac:dyDescent="0.25">
      <c r="A29" s="209" t="s">
        <v>11</v>
      </c>
      <c r="B29" s="209"/>
      <c r="C29" s="29">
        <v>140</v>
      </c>
      <c r="D29" s="52">
        <v>11448133</v>
      </c>
      <c r="E29" s="53">
        <v>1333342</v>
      </c>
      <c r="F29" s="54">
        <f t="shared" si="1"/>
        <v>12781475</v>
      </c>
      <c r="G29" s="52">
        <v>-12391595</v>
      </c>
      <c r="H29" s="53">
        <v>-141491970</v>
      </c>
      <c r="I29" s="54">
        <f t="shared" si="2"/>
        <v>-153883565</v>
      </c>
    </row>
    <row r="30" spans="1:9" x14ac:dyDescent="0.25">
      <c r="A30" s="209" t="s">
        <v>12</v>
      </c>
      <c r="B30" s="209"/>
      <c r="C30" s="29">
        <v>141</v>
      </c>
      <c r="D30" s="52">
        <v>0</v>
      </c>
      <c r="E30" s="53">
        <v>-6058073</v>
      </c>
      <c r="F30" s="54">
        <f t="shared" si="1"/>
        <v>-6058073</v>
      </c>
      <c r="G30" s="52">
        <v>0</v>
      </c>
      <c r="H30" s="53">
        <v>87345164</v>
      </c>
      <c r="I30" s="54">
        <f t="shared" si="2"/>
        <v>87345164</v>
      </c>
    </row>
    <row r="31" spans="1:9" ht="31.5" customHeight="1" x14ac:dyDescent="0.25">
      <c r="A31" s="207" t="s">
        <v>248</v>
      </c>
      <c r="B31" s="208"/>
      <c r="C31" s="32">
        <v>142</v>
      </c>
      <c r="D31" s="55">
        <f>D32+D35</f>
        <v>-184950551</v>
      </c>
      <c r="E31" s="56">
        <f>E32+E35</f>
        <v>5440188</v>
      </c>
      <c r="F31" s="54">
        <f t="shared" si="1"/>
        <v>-179510363</v>
      </c>
      <c r="G31" s="55">
        <f t="shared" ref="G31:H31" si="7">G32+G35</f>
        <v>10434254</v>
      </c>
      <c r="H31" s="56">
        <f t="shared" si="7"/>
        <v>16332663</v>
      </c>
      <c r="I31" s="54">
        <f t="shared" si="2"/>
        <v>26766917</v>
      </c>
    </row>
    <row r="32" spans="1:9" x14ac:dyDescent="0.25">
      <c r="A32" s="208" t="s">
        <v>220</v>
      </c>
      <c r="B32" s="208"/>
      <c r="C32" s="32">
        <v>143</v>
      </c>
      <c r="D32" s="55">
        <f>D33+D34</f>
        <v>-184950551</v>
      </c>
      <c r="E32" s="56">
        <f>E33+E34</f>
        <v>6284927</v>
      </c>
      <c r="F32" s="54">
        <f t="shared" si="1"/>
        <v>-178665624</v>
      </c>
      <c r="G32" s="55">
        <f t="shared" ref="G32:H32" si="8">G33+G34</f>
        <v>10434254</v>
      </c>
      <c r="H32" s="56">
        <f t="shared" si="8"/>
        <v>3689231</v>
      </c>
      <c r="I32" s="54">
        <f t="shared" si="2"/>
        <v>14123485</v>
      </c>
    </row>
    <row r="33" spans="1:9" x14ac:dyDescent="0.25">
      <c r="A33" s="209" t="s">
        <v>221</v>
      </c>
      <c r="B33" s="209"/>
      <c r="C33" s="29">
        <v>144</v>
      </c>
      <c r="D33" s="52">
        <v>-184945199</v>
      </c>
      <c r="E33" s="53">
        <v>6284927</v>
      </c>
      <c r="F33" s="54">
        <f t="shared" si="1"/>
        <v>-178660272</v>
      </c>
      <c r="G33" s="52">
        <v>10445045</v>
      </c>
      <c r="H33" s="53">
        <v>3689231</v>
      </c>
      <c r="I33" s="54">
        <f t="shared" si="2"/>
        <v>14134276</v>
      </c>
    </row>
    <row r="34" spans="1:9" x14ac:dyDescent="0.25">
      <c r="A34" s="209" t="s">
        <v>222</v>
      </c>
      <c r="B34" s="209"/>
      <c r="C34" s="29">
        <v>145</v>
      </c>
      <c r="D34" s="52">
        <v>-5352</v>
      </c>
      <c r="E34" s="53">
        <v>0</v>
      </c>
      <c r="F34" s="54">
        <f t="shared" si="1"/>
        <v>-5352</v>
      </c>
      <c r="G34" s="52">
        <v>-10791</v>
      </c>
      <c r="H34" s="53">
        <v>0</v>
      </c>
      <c r="I34" s="54">
        <f t="shared" si="2"/>
        <v>-10791</v>
      </c>
    </row>
    <row r="35" spans="1:9" ht="31.5" customHeight="1" x14ac:dyDescent="0.25">
      <c r="A35" s="208" t="s">
        <v>223</v>
      </c>
      <c r="B35" s="208"/>
      <c r="C35" s="32">
        <v>146</v>
      </c>
      <c r="D35" s="55">
        <f>D36+D37</f>
        <v>0</v>
      </c>
      <c r="E35" s="56">
        <f>E36+E37</f>
        <v>-844739</v>
      </c>
      <c r="F35" s="54">
        <f t="shared" si="1"/>
        <v>-844739</v>
      </c>
      <c r="G35" s="55">
        <f t="shared" ref="G35:H35" si="9">G36+G37</f>
        <v>0</v>
      </c>
      <c r="H35" s="56">
        <f t="shared" si="9"/>
        <v>12643432</v>
      </c>
      <c r="I35" s="54">
        <f t="shared" si="2"/>
        <v>12643432</v>
      </c>
    </row>
    <row r="36" spans="1:9" x14ac:dyDescent="0.25">
      <c r="A36" s="209" t="s">
        <v>224</v>
      </c>
      <c r="B36" s="209"/>
      <c r="C36" s="29">
        <v>147</v>
      </c>
      <c r="D36" s="52">
        <v>0</v>
      </c>
      <c r="E36" s="53">
        <v>-844739</v>
      </c>
      <c r="F36" s="54">
        <f t="shared" si="1"/>
        <v>-844739</v>
      </c>
      <c r="G36" s="52">
        <v>0</v>
      </c>
      <c r="H36" s="53">
        <v>12643432</v>
      </c>
      <c r="I36" s="54">
        <f t="shared" si="2"/>
        <v>12643432</v>
      </c>
    </row>
    <row r="37" spans="1:9" x14ac:dyDescent="0.25">
      <c r="A37" s="209" t="s">
        <v>225</v>
      </c>
      <c r="B37" s="20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07" t="s">
        <v>317</v>
      </c>
      <c r="B38" s="208"/>
      <c r="C38" s="32">
        <v>149</v>
      </c>
      <c r="D38" s="55">
        <f>D39+D40</f>
        <v>6573222</v>
      </c>
      <c r="E38" s="56">
        <f>E39+E40</f>
        <v>0</v>
      </c>
      <c r="F38" s="54">
        <f t="shared" si="1"/>
        <v>6573222</v>
      </c>
      <c r="G38" s="55">
        <f t="shared" ref="G38:H38" si="10">G39+G40</f>
        <v>10158961</v>
      </c>
      <c r="H38" s="56">
        <f t="shared" si="10"/>
        <v>0</v>
      </c>
      <c r="I38" s="54">
        <f t="shared" si="2"/>
        <v>10158961</v>
      </c>
    </row>
    <row r="39" spans="1:9" x14ac:dyDescent="0.25">
      <c r="A39" s="209" t="s">
        <v>226</v>
      </c>
      <c r="B39" s="209"/>
      <c r="C39" s="29">
        <v>150</v>
      </c>
      <c r="D39" s="52">
        <v>6573222</v>
      </c>
      <c r="E39" s="53">
        <v>0</v>
      </c>
      <c r="F39" s="54">
        <f t="shared" si="1"/>
        <v>6573222</v>
      </c>
      <c r="G39" s="52">
        <v>10158961</v>
      </c>
      <c r="H39" s="53">
        <v>0</v>
      </c>
      <c r="I39" s="54">
        <f t="shared" si="2"/>
        <v>10158961</v>
      </c>
    </row>
    <row r="40" spans="1:9" x14ac:dyDescent="0.25">
      <c r="A40" s="209" t="s">
        <v>227</v>
      </c>
      <c r="B40" s="20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07" t="s">
        <v>228</v>
      </c>
      <c r="B41" s="208"/>
      <c r="C41" s="32">
        <v>152</v>
      </c>
      <c r="D41" s="55">
        <f>D42+D43</f>
        <v>0</v>
      </c>
      <c r="E41" s="55">
        <f>E42+E43</f>
        <v>-3617378</v>
      </c>
      <c r="F41" s="54">
        <f t="shared" si="1"/>
        <v>-3617378</v>
      </c>
      <c r="G41" s="55">
        <f>G42+G43</f>
        <v>0</v>
      </c>
      <c r="H41" s="55">
        <f>H42+H43</f>
        <v>-5398961</v>
      </c>
      <c r="I41" s="54">
        <f t="shared" si="2"/>
        <v>-5398961</v>
      </c>
    </row>
    <row r="42" spans="1:9" x14ac:dyDescent="0.25">
      <c r="A42" s="209" t="s">
        <v>13</v>
      </c>
      <c r="B42" s="209"/>
      <c r="C42" s="29">
        <v>153</v>
      </c>
      <c r="D42" s="52">
        <v>0</v>
      </c>
      <c r="E42" s="53">
        <v>-2162318</v>
      </c>
      <c r="F42" s="54">
        <f t="shared" si="1"/>
        <v>-2162318</v>
      </c>
      <c r="G42" s="52">
        <v>0</v>
      </c>
      <c r="H42" s="53">
        <v>-3302718</v>
      </c>
      <c r="I42" s="54">
        <f t="shared" si="2"/>
        <v>-3302718</v>
      </c>
    </row>
    <row r="43" spans="1:9" x14ac:dyDescent="0.25">
      <c r="A43" s="209" t="s">
        <v>14</v>
      </c>
      <c r="B43" s="209"/>
      <c r="C43" s="29">
        <v>154</v>
      </c>
      <c r="D43" s="52">
        <v>0</v>
      </c>
      <c r="E43" s="53">
        <v>-1455060</v>
      </c>
      <c r="F43" s="54">
        <f t="shared" si="1"/>
        <v>-1455060</v>
      </c>
      <c r="G43" s="52">
        <v>0</v>
      </c>
      <c r="H43" s="53">
        <v>-2096243</v>
      </c>
      <c r="I43" s="54">
        <f t="shared" si="2"/>
        <v>-2096243</v>
      </c>
    </row>
    <row r="44" spans="1:9" ht="22.5" customHeight="1" x14ac:dyDescent="0.25">
      <c r="A44" s="207" t="s">
        <v>229</v>
      </c>
      <c r="B44" s="208"/>
      <c r="C44" s="32">
        <v>155</v>
      </c>
      <c r="D44" s="55">
        <f>D45+D49</f>
        <v>-57964559</v>
      </c>
      <c r="E44" s="56">
        <f>E45+E49</f>
        <v>-503175070</v>
      </c>
      <c r="F44" s="54">
        <f t="shared" si="1"/>
        <v>-561139629</v>
      </c>
      <c r="G44" s="55">
        <f t="shared" ref="G44:H44" si="11">G45+G49</f>
        <v>-42563461</v>
      </c>
      <c r="H44" s="56">
        <f t="shared" si="11"/>
        <v>-490211004</v>
      </c>
      <c r="I44" s="54">
        <f t="shared" si="2"/>
        <v>-532774465</v>
      </c>
    </row>
    <row r="45" spans="1:9" x14ac:dyDescent="0.25">
      <c r="A45" s="208" t="s">
        <v>230</v>
      </c>
      <c r="B45" s="208"/>
      <c r="C45" s="32">
        <v>156</v>
      </c>
      <c r="D45" s="55">
        <f>D46+D47+D48</f>
        <v>-32433807</v>
      </c>
      <c r="E45" s="56">
        <f>E46+E47+E48</f>
        <v>-261011018</v>
      </c>
      <c r="F45" s="54">
        <f t="shared" si="1"/>
        <v>-293444825</v>
      </c>
      <c r="G45" s="55">
        <f t="shared" ref="G45:H45" si="12">G46+G47+G48</f>
        <v>-20944669</v>
      </c>
      <c r="H45" s="56">
        <f t="shared" si="12"/>
        <v>-251173413</v>
      </c>
      <c r="I45" s="54">
        <f t="shared" si="2"/>
        <v>-272118082</v>
      </c>
    </row>
    <row r="46" spans="1:9" x14ac:dyDescent="0.25">
      <c r="A46" s="209" t="s">
        <v>15</v>
      </c>
      <c r="B46" s="209"/>
      <c r="C46" s="29">
        <v>157</v>
      </c>
      <c r="D46" s="52">
        <v>-17668091</v>
      </c>
      <c r="E46" s="53">
        <v>-159899794</v>
      </c>
      <c r="F46" s="54">
        <f t="shared" si="1"/>
        <v>-177567885</v>
      </c>
      <c r="G46" s="52">
        <v>-8178666</v>
      </c>
      <c r="H46" s="53">
        <v>-146877131</v>
      </c>
      <c r="I46" s="54">
        <f t="shared" si="2"/>
        <v>-155055797</v>
      </c>
    </row>
    <row r="47" spans="1:9" x14ac:dyDescent="0.25">
      <c r="A47" s="209" t="s">
        <v>16</v>
      </c>
      <c r="B47" s="209"/>
      <c r="C47" s="29">
        <v>158</v>
      </c>
      <c r="D47" s="52">
        <v>-14765716</v>
      </c>
      <c r="E47" s="53">
        <v>-115762018</v>
      </c>
      <c r="F47" s="54">
        <f t="shared" si="1"/>
        <v>-130527734</v>
      </c>
      <c r="G47" s="52">
        <v>-12766003</v>
      </c>
      <c r="H47" s="53">
        <v>-117824182</v>
      </c>
      <c r="I47" s="54">
        <f t="shared" si="2"/>
        <v>-130590185</v>
      </c>
    </row>
    <row r="48" spans="1:9" x14ac:dyDescent="0.25">
      <c r="A48" s="209" t="s">
        <v>17</v>
      </c>
      <c r="B48" s="209"/>
      <c r="C48" s="29">
        <v>159</v>
      </c>
      <c r="D48" s="52">
        <v>0</v>
      </c>
      <c r="E48" s="53">
        <v>14650794</v>
      </c>
      <c r="F48" s="54">
        <f t="shared" si="1"/>
        <v>14650794</v>
      </c>
      <c r="G48" s="52">
        <v>0</v>
      </c>
      <c r="H48" s="53">
        <v>13527900</v>
      </c>
      <c r="I48" s="54">
        <f t="shared" si="2"/>
        <v>13527900</v>
      </c>
    </row>
    <row r="49" spans="1:9" ht="24.75" customHeight="1" x14ac:dyDescent="0.25">
      <c r="A49" s="208" t="s">
        <v>231</v>
      </c>
      <c r="B49" s="208"/>
      <c r="C49" s="32">
        <v>160</v>
      </c>
      <c r="D49" s="55">
        <f>D50+D51+D52</f>
        <v>-25530752</v>
      </c>
      <c r="E49" s="56">
        <f>E50+E51+E52</f>
        <v>-242164052</v>
      </c>
      <c r="F49" s="54">
        <f t="shared" si="1"/>
        <v>-267694804</v>
      </c>
      <c r="G49" s="55">
        <f t="shared" ref="G49:H49" si="13">G50+G51+G52</f>
        <v>-21618792</v>
      </c>
      <c r="H49" s="56">
        <f t="shared" si="13"/>
        <v>-239037591</v>
      </c>
      <c r="I49" s="54">
        <f t="shared" si="2"/>
        <v>-260656383</v>
      </c>
    </row>
    <row r="50" spans="1:9" x14ac:dyDescent="0.25">
      <c r="A50" s="209" t="s">
        <v>232</v>
      </c>
      <c r="B50" s="209"/>
      <c r="C50" s="29">
        <v>161</v>
      </c>
      <c r="D50" s="52">
        <v>-2409386</v>
      </c>
      <c r="E50" s="53">
        <v>-35915686</v>
      </c>
      <c r="F50" s="54">
        <f t="shared" si="1"/>
        <v>-38325072</v>
      </c>
      <c r="G50" s="52">
        <v>-2245853</v>
      </c>
      <c r="H50" s="53">
        <v>-39120929</v>
      </c>
      <c r="I50" s="54">
        <f t="shared" si="2"/>
        <v>-41366782</v>
      </c>
    </row>
    <row r="51" spans="1:9" x14ac:dyDescent="0.25">
      <c r="A51" s="209" t="s">
        <v>28</v>
      </c>
      <c r="B51" s="209"/>
      <c r="C51" s="29">
        <v>162</v>
      </c>
      <c r="D51" s="52">
        <v>-11617362</v>
      </c>
      <c r="E51" s="53">
        <v>-101032529</v>
      </c>
      <c r="F51" s="54">
        <f t="shared" si="1"/>
        <v>-112649891</v>
      </c>
      <c r="G51" s="52">
        <v>-8141425</v>
      </c>
      <c r="H51" s="53">
        <v>-76449213</v>
      </c>
      <c r="I51" s="54">
        <f t="shared" si="2"/>
        <v>-84590638</v>
      </c>
    </row>
    <row r="52" spans="1:9" x14ac:dyDescent="0.25">
      <c r="A52" s="209" t="s">
        <v>29</v>
      </c>
      <c r="B52" s="209"/>
      <c r="C52" s="29">
        <v>163</v>
      </c>
      <c r="D52" s="52">
        <v>-11504004</v>
      </c>
      <c r="E52" s="53">
        <v>-105215837</v>
      </c>
      <c r="F52" s="54">
        <f t="shared" si="1"/>
        <v>-116719841</v>
      </c>
      <c r="G52" s="52">
        <v>-11231514</v>
      </c>
      <c r="H52" s="53">
        <v>-123467449</v>
      </c>
      <c r="I52" s="54">
        <f t="shared" si="2"/>
        <v>-134698963</v>
      </c>
    </row>
    <row r="53" spans="1:9" x14ac:dyDescent="0.25">
      <c r="A53" s="207" t="s">
        <v>233</v>
      </c>
      <c r="B53" s="208"/>
      <c r="C53" s="32">
        <v>164</v>
      </c>
      <c r="D53" s="55">
        <f>D54+D55+D56+D57+D58+D59+D60</f>
        <v>-10421950</v>
      </c>
      <c r="E53" s="56">
        <f>E54+E55+E56+E57+E58+E59+E60</f>
        <v>-29388261</v>
      </c>
      <c r="F53" s="54">
        <f t="shared" si="1"/>
        <v>-39810211</v>
      </c>
      <c r="G53" s="55">
        <f t="shared" ref="G53:H53" si="14">G54+G55+G56+G57+G58+G59+G60</f>
        <v>-18485218</v>
      </c>
      <c r="H53" s="56">
        <f t="shared" si="14"/>
        <v>-68516215</v>
      </c>
      <c r="I53" s="54">
        <f t="shared" si="2"/>
        <v>-87001433</v>
      </c>
    </row>
    <row r="54" spans="1:9" ht="24" customHeight="1" x14ac:dyDescent="0.25">
      <c r="A54" s="209" t="s">
        <v>318</v>
      </c>
      <c r="B54" s="209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09" t="s">
        <v>30</v>
      </c>
      <c r="B55" s="209"/>
      <c r="C55" s="29">
        <v>166</v>
      </c>
      <c r="D55" s="52">
        <v>-726864</v>
      </c>
      <c r="E55" s="53">
        <v>-4560635</v>
      </c>
      <c r="F55" s="54">
        <f t="shared" si="1"/>
        <v>-5287499</v>
      </c>
      <c r="G55" s="52">
        <v>-755359</v>
      </c>
      <c r="H55" s="53">
        <v>-4768213</v>
      </c>
      <c r="I55" s="54">
        <f t="shared" si="2"/>
        <v>-5523572</v>
      </c>
    </row>
    <row r="56" spans="1:9" x14ac:dyDescent="0.25">
      <c r="A56" s="209" t="s">
        <v>69</v>
      </c>
      <c r="B56" s="209"/>
      <c r="C56" s="29">
        <v>167</v>
      </c>
      <c r="D56" s="52">
        <v>0</v>
      </c>
      <c r="E56" s="53">
        <v>-525548</v>
      </c>
      <c r="F56" s="54">
        <f t="shared" si="1"/>
        <v>-525548</v>
      </c>
      <c r="G56" s="52">
        <v>-1013854</v>
      </c>
      <c r="H56" s="53">
        <v>-3346600</v>
      </c>
      <c r="I56" s="54">
        <f t="shared" si="2"/>
        <v>-4360454</v>
      </c>
    </row>
    <row r="57" spans="1:9" x14ac:dyDescent="0.25">
      <c r="A57" s="209" t="s">
        <v>234</v>
      </c>
      <c r="B57" s="209"/>
      <c r="C57" s="29">
        <v>168</v>
      </c>
      <c r="D57" s="52">
        <v>-484817</v>
      </c>
      <c r="E57" s="53">
        <v>-2655367</v>
      </c>
      <c r="F57" s="54">
        <f t="shared" si="1"/>
        <v>-3140184</v>
      </c>
      <c r="G57" s="52">
        <v>-7240112</v>
      </c>
      <c r="H57" s="53">
        <v>-9317453</v>
      </c>
      <c r="I57" s="54">
        <f t="shared" si="2"/>
        <v>-16557565</v>
      </c>
    </row>
    <row r="58" spans="1:9" x14ac:dyDescent="0.25">
      <c r="A58" s="209" t="s">
        <v>235</v>
      </c>
      <c r="B58" s="209"/>
      <c r="C58" s="29">
        <v>169</v>
      </c>
      <c r="D58" s="52">
        <v>-11328</v>
      </c>
      <c r="E58" s="53">
        <v>-638452</v>
      </c>
      <c r="F58" s="54">
        <f t="shared" si="1"/>
        <v>-649780</v>
      </c>
      <c r="G58" s="52">
        <v>-7523969</v>
      </c>
      <c r="H58" s="53">
        <v>-30832330</v>
      </c>
      <c r="I58" s="54">
        <f t="shared" si="2"/>
        <v>-38356299</v>
      </c>
    </row>
    <row r="59" spans="1:9" x14ac:dyDescent="0.25">
      <c r="A59" s="209" t="s">
        <v>236</v>
      </c>
      <c r="B59" s="209"/>
      <c r="C59" s="29">
        <v>170</v>
      </c>
      <c r="D59" s="52">
        <v>-8045751</v>
      </c>
      <c r="E59" s="53">
        <v>-3495430</v>
      </c>
      <c r="F59" s="54">
        <f t="shared" si="1"/>
        <v>-11541181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09" t="s">
        <v>94</v>
      </c>
      <c r="B60" s="209"/>
      <c r="C60" s="29">
        <v>171</v>
      </c>
      <c r="D60" s="52">
        <v>-1153190</v>
      </c>
      <c r="E60" s="53">
        <v>-17512829</v>
      </c>
      <c r="F60" s="54">
        <f t="shared" si="1"/>
        <v>-18666019</v>
      </c>
      <c r="G60" s="52">
        <v>-1951924</v>
      </c>
      <c r="H60" s="53">
        <v>-20251619</v>
      </c>
      <c r="I60" s="54">
        <f t="shared" si="2"/>
        <v>-22203543</v>
      </c>
    </row>
    <row r="61" spans="1:9" ht="29.25" customHeight="1" x14ac:dyDescent="0.25">
      <c r="A61" s="207" t="s">
        <v>319</v>
      </c>
      <c r="B61" s="208"/>
      <c r="C61" s="32">
        <v>172</v>
      </c>
      <c r="D61" s="55">
        <f>D62+D63</f>
        <v>-373564</v>
      </c>
      <c r="E61" s="56">
        <f>E62+E63</f>
        <v>-26432712</v>
      </c>
      <c r="F61" s="54">
        <f t="shared" si="1"/>
        <v>-26806276</v>
      </c>
      <c r="G61" s="55">
        <f t="shared" ref="G61:H61" si="15">G62+G63</f>
        <v>-706943</v>
      </c>
      <c r="H61" s="56">
        <f t="shared" si="15"/>
        <v>-30798277</v>
      </c>
      <c r="I61" s="54">
        <f t="shared" si="2"/>
        <v>-31505220</v>
      </c>
    </row>
    <row r="62" spans="1:9" x14ac:dyDescent="0.25">
      <c r="A62" s="209" t="s">
        <v>31</v>
      </c>
      <c r="B62" s="209"/>
      <c r="C62" s="29">
        <v>173</v>
      </c>
      <c r="D62" s="52">
        <v>0</v>
      </c>
      <c r="E62" s="53">
        <v>-508297</v>
      </c>
      <c r="F62" s="54">
        <f t="shared" si="1"/>
        <v>-508297</v>
      </c>
      <c r="G62" s="52">
        <v>0</v>
      </c>
      <c r="H62" s="53">
        <v>-873796</v>
      </c>
      <c r="I62" s="54">
        <f t="shared" si="2"/>
        <v>-873796</v>
      </c>
    </row>
    <row r="63" spans="1:9" x14ac:dyDescent="0.25">
      <c r="A63" s="209" t="s">
        <v>32</v>
      </c>
      <c r="B63" s="209"/>
      <c r="C63" s="29">
        <v>174</v>
      </c>
      <c r="D63" s="52">
        <v>-373564</v>
      </c>
      <c r="E63" s="53">
        <v>-25924415</v>
      </c>
      <c r="F63" s="54">
        <f t="shared" si="1"/>
        <v>-26297979</v>
      </c>
      <c r="G63" s="52">
        <v>-706943</v>
      </c>
      <c r="H63" s="53">
        <v>-29924481</v>
      </c>
      <c r="I63" s="54">
        <f t="shared" si="2"/>
        <v>-30631424</v>
      </c>
    </row>
    <row r="64" spans="1:9" x14ac:dyDescent="0.25">
      <c r="A64" s="210" t="s">
        <v>238</v>
      </c>
      <c r="B64" s="209"/>
      <c r="C64" s="29">
        <v>175</v>
      </c>
      <c r="D64" s="52">
        <v>-7916</v>
      </c>
      <c r="E64" s="53">
        <v>-1946674</v>
      </c>
      <c r="F64" s="54">
        <f t="shared" si="1"/>
        <v>-1954590</v>
      </c>
      <c r="G64" s="52">
        <v>-5377</v>
      </c>
      <c r="H64" s="53">
        <v>-1405388</v>
      </c>
      <c r="I64" s="54">
        <f t="shared" si="2"/>
        <v>-1410765</v>
      </c>
    </row>
    <row r="65" spans="1:9" ht="42" customHeight="1" x14ac:dyDescent="0.25">
      <c r="A65" s="207" t="s">
        <v>249</v>
      </c>
      <c r="B65" s="208"/>
      <c r="C65" s="32">
        <v>176</v>
      </c>
      <c r="D65" s="55">
        <f>D7+D13+D21+D22+D23+D24+D31+D38+D41+D53+D61+D64+D44</f>
        <v>26749997</v>
      </c>
      <c r="E65" s="56">
        <f>E7+E13+E21+E22+E23+E24+E31+E38+E41+E53+E61+E64+E44</f>
        <v>219872404</v>
      </c>
      <c r="F65" s="54">
        <f t="shared" si="1"/>
        <v>246622401</v>
      </c>
      <c r="G65" s="55">
        <f t="shared" ref="G65:H65" si="16">G7+G13+G21+G22+G23+G24+G31+G38+G41+G53+G61+G64+G44</f>
        <v>30594410</v>
      </c>
      <c r="H65" s="56">
        <f t="shared" si="16"/>
        <v>217566005</v>
      </c>
      <c r="I65" s="54">
        <f t="shared" si="2"/>
        <v>248160415</v>
      </c>
    </row>
    <row r="66" spans="1:9" x14ac:dyDescent="0.25">
      <c r="A66" s="207" t="s">
        <v>239</v>
      </c>
      <c r="B66" s="208"/>
      <c r="C66" s="32">
        <v>177</v>
      </c>
      <c r="D66" s="55">
        <f>D67+D68</f>
        <v>-5378995</v>
      </c>
      <c r="E66" s="56">
        <f>E67+E68</f>
        <v>-33586638</v>
      </c>
      <c r="F66" s="54">
        <f t="shared" si="1"/>
        <v>-38965633</v>
      </c>
      <c r="G66" s="55">
        <f t="shared" ref="G66:H66" si="17">G67+G68</f>
        <v>-4760211</v>
      </c>
      <c r="H66" s="56">
        <f t="shared" si="17"/>
        <v>-39059128</v>
      </c>
      <c r="I66" s="54">
        <f t="shared" si="2"/>
        <v>-43819339</v>
      </c>
    </row>
    <row r="67" spans="1:9" x14ac:dyDescent="0.25">
      <c r="A67" s="209" t="s">
        <v>240</v>
      </c>
      <c r="B67" s="209"/>
      <c r="C67" s="29">
        <v>178</v>
      </c>
      <c r="D67" s="52">
        <v>-5378995</v>
      </c>
      <c r="E67" s="53">
        <v>-33629644</v>
      </c>
      <c r="F67" s="54">
        <f t="shared" si="1"/>
        <v>-39008639</v>
      </c>
      <c r="G67" s="52">
        <v>-4760211</v>
      </c>
      <c r="H67" s="53">
        <v>-39102134</v>
      </c>
      <c r="I67" s="54">
        <f t="shared" si="2"/>
        <v>-43862345</v>
      </c>
    </row>
    <row r="68" spans="1:9" x14ac:dyDescent="0.25">
      <c r="A68" s="209" t="s">
        <v>241</v>
      </c>
      <c r="B68" s="209"/>
      <c r="C68" s="29">
        <v>179</v>
      </c>
      <c r="D68" s="52">
        <v>0</v>
      </c>
      <c r="E68" s="53">
        <v>43006</v>
      </c>
      <c r="F68" s="54">
        <f t="shared" si="1"/>
        <v>43006</v>
      </c>
      <c r="G68" s="52">
        <v>0</v>
      </c>
      <c r="H68" s="53">
        <v>43006</v>
      </c>
      <c r="I68" s="54">
        <f t="shared" si="2"/>
        <v>43006</v>
      </c>
    </row>
    <row r="69" spans="1:9" ht="24" customHeight="1" x14ac:dyDescent="0.25">
      <c r="A69" s="207" t="s">
        <v>320</v>
      </c>
      <c r="B69" s="208"/>
      <c r="C69" s="32">
        <v>180</v>
      </c>
      <c r="D69" s="55">
        <f>D65+D66</f>
        <v>21371002</v>
      </c>
      <c r="E69" s="56">
        <f>E65+E66</f>
        <v>186285766</v>
      </c>
      <c r="F69" s="54">
        <f t="shared" si="1"/>
        <v>207656768</v>
      </c>
      <c r="G69" s="55">
        <f t="shared" ref="G69:H69" si="18">G65+G66</f>
        <v>25834199</v>
      </c>
      <c r="H69" s="56">
        <f t="shared" si="18"/>
        <v>178506877</v>
      </c>
      <c r="I69" s="54">
        <f t="shared" si="2"/>
        <v>204341076</v>
      </c>
    </row>
    <row r="70" spans="1:9" x14ac:dyDescent="0.25">
      <c r="A70" s="203" t="s">
        <v>95</v>
      </c>
      <c r="B70" s="203"/>
      <c r="C70" s="29">
        <v>181</v>
      </c>
      <c r="D70" s="52">
        <v>21647926</v>
      </c>
      <c r="E70" s="53">
        <v>186102877</v>
      </c>
      <c r="F70" s="54">
        <f t="shared" si="1"/>
        <v>207750803</v>
      </c>
      <c r="G70" s="52">
        <v>25684862</v>
      </c>
      <c r="H70" s="53">
        <v>178350497</v>
      </c>
      <c r="I70" s="54">
        <f t="shared" si="2"/>
        <v>204035359</v>
      </c>
    </row>
    <row r="71" spans="1:9" x14ac:dyDescent="0.25">
      <c r="A71" s="203" t="s">
        <v>242</v>
      </c>
      <c r="B71" s="203"/>
      <c r="C71" s="29">
        <v>182</v>
      </c>
      <c r="D71" s="52">
        <v>-276924</v>
      </c>
      <c r="E71" s="53">
        <v>182889</v>
      </c>
      <c r="F71" s="54">
        <f t="shared" si="1"/>
        <v>-94035</v>
      </c>
      <c r="G71" s="52">
        <v>149337</v>
      </c>
      <c r="H71" s="53">
        <v>156380</v>
      </c>
      <c r="I71" s="54">
        <f t="shared" si="2"/>
        <v>305717</v>
      </c>
    </row>
    <row r="72" spans="1:9" ht="30" customHeight="1" x14ac:dyDescent="0.25">
      <c r="A72" s="207" t="s">
        <v>243</v>
      </c>
      <c r="B72" s="207"/>
      <c r="C72" s="32">
        <v>183</v>
      </c>
      <c r="D72" s="55">
        <f>D7+D13+D21+D22+D23+D68</f>
        <v>473469308</v>
      </c>
      <c r="E72" s="56">
        <f>E7+E13+E21+E22+E23+E68</f>
        <v>1379420971</v>
      </c>
      <c r="F72" s="54">
        <f t="shared" ref="F72:F86" si="19">D72+E72</f>
        <v>1852890279</v>
      </c>
      <c r="G72" s="55">
        <f t="shared" ref="G72:H72" si="20">G7+G13+G21+G22+G23+G68</f>
        <v>388325338</v>
      </c>
      <c r="H72" s="56">
        <f t="shared" si="20"/>
        <v>1462354287</v>
      </c>
      <c r="I72" s="54">
        <f t="shared" ref="I72:I86" si="21">G72+H72</f>
        <v>1850679625</v>
      </c>
    </row>
    <row r="73" spans="1:9" ht="31.5" customHeight="1" x14ac:dyDescent="0.25">
      <c r="A73" s="207" t="s">
        <v>316</v>
      </c>
      <c r="B73" s="207"/>
      <c r="C73" s="32">
        <v>184</v>
      </c>
      <c r="D73" s="55">
        <f>D24+D31+D38+D41+D44+D53+D61+D64+D67</f>
        <v>-452098306</v>
      </c>
      <c r="E73" s="56">
        <f>E24+E31+E38+E41+E44+E53+E61+E64+E67</f>
        <v>-1193135205</v>
      </c>
      <c r="F73" s="54">
        <f t="shared" si="19"/>
        <v>-1645233511</v>
      </c>
      <c r="G73" s="55">
        <f t="shared" ref="G73:H73" si="22">G24+G31+G38+G41+G44+G53+G61+G64+G67</f>
        <v>-362491139</v>
      </c>
      <c r="H73" s="56">
        <f t="shared" si="22"/>
        <v>-1283847410</v>
      </c>
      <c r="I73" s="54">
        <f t="shared" si="21"/>
        <v>-1646338549</v>
      </c>
    </row>
    <row r="74" spans="1:9" x14ac:dyDescent="0.25">
      <c r="A74" s="207" t="s">
        <v>244</v>
      </c>
      <c r="B74" s="208"/>
      <c r="C74" s="32">
        <v>185</v>
      </c>
      <c r="D74" s="55">
        <f>D75+D76+D77+D78+D79+D80+D81+D82</f>
        <v>67363884</v>
      </c>
      <c r="E74" s="56">
        <f>E75+E76+E77+E78+E79+E80+E81+E82</f>
        <v>96554674</v>
      </c>
      <c r="F74" s="54">
        <f t="shared" si="19"/>
        <v>163918558</v>
      </c>
      <c r="G74" s="55">
        <f t="shared" ref="G74:H74" si="23">G75+G76+G77+G78+G79+G80+G81+G82</f>
        <v>-40433049</v>
      </c>
      <c r="H74" s="56">
        <f t="shared" si="23"/>
        <v>-109074225</v>
      </c>
      <c r="I74" s="54">
        <f t="shared" si="21"/>
        <v>-149507274</v>
      </c>
    </row>
    <row r="75" spans="1:9" ht="27.75" customHeight="1" x14ac:dyDescent="0.25">
      <c r="A75" s="206" t="s">
        <v>321</v>
      </c>
      <c r="B75" s="206"/>
      <c r="C75" s="29">
        <v>186</v>
      </c>
      <c r="D75" s="57">
        <v>-431619</v>
      </c>
      <c r="E75" s="58">
        <v>-455084</v>
      </c>
      <c r="F75" s="54">
        <f t="shared" si="19"/>
        <v>-886703</v>
      </c>
      <c r="G75" s="57">
        <v>1325170</v>
      </c>
      <c r="H75" s="58">
        <v>2505602</v>
      </c>
      <c r="I75" s="54">
        <f t="shared" si="21"/>
        <v>3830772</v>
      </c>
    </row>
    <row r="76" spans="1:9" ht="21.65" customHeight="1" x14ac:dyDescent="0.25">
      <c r="A76" s="206" t="s">
        <v>322</v>
      </c>
      <c r="B76" s="206"/>
      <c r="C76" s="29">
        <v>187</v>
      </c>
      <c r="D76" s="57">
        <v>81725116</v>
      </c>
      <c r="E76" s="58">
        <v>117919194</v>
      </c>
      <c r="F76" s="54">
        <f t="shared" si="19"/>
        <v>199644310</v>
      </c>
      <c r="G76" s="57">
        <v>-51249573</v>
      </c>
      <c r="H76" s="58">
        <v>-135815220</v>
      </c>
      <c r="I76" s="54">
        <f t="shared" si="21"/>
        <v>-187064793</v>
      </c>
    </row>
    <row r="77" spans="1:9" ht="28.15" customHeight="1" x14ac:dyDescent="0.25">
      <c r="A77" s="206" t="s">
        <v>323</v>
      </c>
      <c r="B77" s="206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5">
      <c r="A78" s="206" t="s">
        <v>324</v>
      </c>
      <c r="B78" s="20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06" t="s">
        <v>96</v>
      </c>
      <c r="B79" s="20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06" t="s">
        <v>97</v>
      </c>
      <c r="B80" s="20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06" t="s">
        <v>98</v>
      </c>
      <c r="B81" s="20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06" t="s">
        <v>99</v>
      </c>
      <c r="B82" s="206"/>
      <c r="C82" s="29">
        <v>193</v>
      </c>
      <c r="D82" s="57">
        <v>-13929613</v>
      </c>
      <c r="E82" s="58">
        <v>-20909436</v>
      </c>
      <c r="F82" s="54">
        <f t="shared" si="19"/>
        <v>-34839049</v>
      </c>
      <c r="G82" s="57">
        <v>9491354</v>
      </c>
      <c r="H82" s="58">
        <v>24235393</v>
      </c>
      <c r="I82" s="54">
        <f t="shared" si="21"/>
        <v>33726747</v>
      </c>
    </row>
    <row r="83" spans="1:9" x14ac:dyDescent="0.25">
      <c r="A83" s="207" t="s">
        <v>245</v>
      </c>
      <c r="B83" s="208"/>
      <c r="C83" s="32">
        <v>194</v>
      </c>
      <c r="D83" s="55">
        <f>D69+D74</f>
        <v>88734886</v>
      </c>
      <c r="E83" s="56">
        <f>E69+E74</f>
        <v>282840440</v>
      </c>
      <c r="F83" s="54">
        <f t="shared" si="19"/>
        <v>371575326</v>
      </c>
      <c r="G83" s="55">
        <f t="shared" ref="G83:H83" si="24">G69+G74</f>
        <v>-14598850</v>
      </c>
      <c r="H83" s="56">
        <f t="shared" si="24"/>
        <v>69432652</v>
      </c>
      <c r="I83" s="54">
        <f t="shared" si="21"/>
        <v>54833802</v>
      </c>
    </row>
    <row r="84" spans="1:9" x14ac:dyDescent="0.25">
      <c r="A84" s="203" t="s">
        <v>246</v>
      </c>
      <c r="B84" s="203"/>
      <c r="C84" s="29">
        <v>195</v>
      </c>
      <c r="D84" s="52">
        <v>89014410</v>
      </c>
      <c r="E84" s="53">
        <v>282607263</v>
      </c>
      <c r="F84" s="54">
        <f t="shared" si="19"/>
        <v>371621673</v>
      </c>
      <c r="G84" s="52">
        <v>-14758258</v>
      </c>
      <c r="H84" s="53">
        <v>69218279</v>
      </c>
      <c r="I84" s="54">
        <f t="shared" si="21"/>
        <v>54460021</v>
      </c>
    </row>
    <row r="85" spans="1:9" x14ac:dyDescent="0.25">
      <c r="A85" s="203" t="s">
        <v>247</v>
      </c>
      <c r="B85" s="203"/>
      <c r="C85" s="29">
        <v>196</v>
      </c>
      <c r="D85" s="52">
        <v>-279524</v>
      </c>
      <c r="E85" s="53">
        <v>233177</v>
      </c>
      <c r="F85" s="54">
        <f t="shared" si="19"/>
        <v>-46347</v>
      </c>
      <c r="G85" s="52">
        <v>159408</v>
      </c>
      <c r="H85" s="53">
        <v>214373</v>
      </c>
      <c r="I85" s="54">
        <f t="shared" si="21"/>
        <v>373781</v>
      </c>
    </row>
    <row r="86" spans="1:9" x14ac:dyDescent="0.25">
      <c r="A86" s="204" t="s">
        <v>110</v>
      </c>
      <c r="B86" s="20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notEqual" allowBlank="1" showErrorMessage="1" errorTitle="Nedopušten unos" error="Dopušten je unos samo cjelobrojnih vrijednosti." sqref="D82:I82">
      <formula1>99999999</formula1>
    </dataValidation>
    <dataValidation allowBlank="1" sqref="A87:I1048576 C6 A6 C4 H5:I6 A1:A4 D4:D6 E5:F6 G4:G6 J1:XFD1048576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view="pageBreakPreview" zoomScale="70" zoomScaleNormal="100" zoomScaleSheetLayoutView="70" workbookViewId="0">
      <selection activeCell="A52" sqref="A52:B52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5" t="s">
        <v>349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25">
      <c r="A3" s="217" t="s">
        <v>35</v>
      </c>
      <c r="B3" s="218"/>
      <c r="C3" s="218"/>
      <c r="D3" s="218"/>
      <c r="E3" s="218"/>
      <c r="F3" s="218"/>
      <c r="G3" s="218"/>
      <c r="H3" s="218"/>
      <c r="I3" s="218"/>
    </row>
    <row r="4" spans="1:9" ht="33.75" customHeight="1" x14ac:dyDescent="0.25">
      <c r="A4" s="201" t="s">
        <v>0</v>
      </c>
      <c r="B4" s="202"/>
      <c r="C4" s="201" t="s">
        <v>77</v>
      </c>
      <c r="D4" s="186" t="s">
        <v>4</v>
      </c>
      <c r="E4" s="187"/>
      <c r="F4" s="187"/>
      <c r="G4" s="186" t="s">
        <v>285</v>
      </c>
      <c r="H4" s="187"/>
      <c r="I4" s="187"/>
    </row>
    <row r="5" spans="1:9" ht="24" customHeight="1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1" t="s">
        <v>205</v>
      </c>
      <c r="B7" s="189"/>
      <c r="C7" s="26">
        <v>118</v>
      </c>
      <c r="D7" s="40">
        <f>D8+D9+D10+D11+D12</f>
        <v>207264030</v>
      </c>
      <c r="E7" s="40">
        <f>E8+E9+E10+E11+E12</f>
        <v>579970845</v>
      </c>
      <c r="F7" s="40">
        <f>D7+E7</f>
        <v>787234875</v>
      </c>
      <c r="G7" s="40">
        <f t="shared" ref="G7:H7" si="0">G8+G9+G10+G11+G12</f>
        <v>135531182</v>
      </c>
      <c r="H7" s="40">
        <f t="shared" si="0"/>
        <v>593895336</v>
      </c>
      <c r="I7" s="40">
        <f>G7+H7</f>
        <v>729426518</v>
      </c>
    </row>
    <row r="8" spans="1:9" x14ac:dyDescent="0.25">
      <c r="A8" s="190" t="s">
        <v>67</v>
      </c>
      <c r="B8" s="190"/>
      <c r="C8" s="27">
        <v>119</v>
      </c>
      <c r="D8" s="41">
        <v>207639833</v>
      </c>
      <c r="E8" s="41">
        <v>741088533</v>
      </c>
      <c r="F8" s="40">
        <f t="shared" ref="F8:F71" si="1">D8+E8</f>
        <v>948728366</v>
      </c>
      <c r="G8" s="41">
        <v>135504614</v>
      </c>
      <c r="H8" s="41">
        <v>749156122</v>
      </c>
      <c r="I8" s="40">
        <f t="shared" ref="I8:I71" si="2">G8+H8</f>
        <v>884660736</v>
      </c>
    </row>
    <row r="9" spans="1:9" ht="19.5" customHeight="1" x14ac:dyDescent="0.25">
      <c r="A9" s="190" t="s">
        <v>206</v>
      </c>
      <c r="B9" s="190"/>
      <c r="C9" s="27">
        <v>120</v>
      </c>
      <c r="D9" s="41">
        <v>0</v>
      </c>
      <c r="E9" s="41">
        <v>-7028110</v>
      </c>
      <c r="F9" s="40">
        <f t="shared" si="1"/>
        <v>-7028110</v>
      </c>
      <c r="G9" s="41">
        <v>0</v>
      </c>
      <c r="H9" s="41">
        <v>-7756532</v>
      </c>
      <c r="I9" s="40">
        <f t="shared" si="2"/>
        <v>-7756532</v>
      </c>
    </row>
    <row r="10" spans="1:9" x14ac:dyDescent="0.25">
      <c r="A10" s="190" t="s">
        <v>207</v>
      </c>
      <c r="B10" s="190"/>
      <c r="C10" s="27">
        <v>121</v>
      </c>
      <c r="D10" s="41">
        <v>-3619</v>
      </c>
      <c r="E10" s="41">
        <v>-73943134</v>
      </c>
      <c r="F10" s="40">
        <f t="shared" si="1"/>
        <v>-73946753</v>
      </c>
      <c r="G10" s="41">
        <v>-32978</v>
      </c>
      <c r="H10" s="41">
        <v>-68159793</v>
      </c>
      <c r="I10" s="40">
        <f t="shared" si="2"/>
        <v>-68192771</v>
      </c>
    </row>
    <row r="11" spans="1:9" ht="22.5" customHeight="1" x14ac:dyDescent="0.25">
      <c r="A11" s="190" t="s">
        <v>208</v>
      </c>
      <c r="B11" s="190"/>
      <c r="C11" s="27">
        <v>122</v>
      </c>
      <c r="D11" s="41">
        <v>-350706</v>
      </c>
      <c r="E11" s="41">
        <v>-75620879</v>
      </c>
      <c r="F11" s="40">
        <f t="shared" si="1"/>
        <v>-75971585</v>
      </c>
      <c r="G11" s="41">
        <v>99973</v>
      </c>
      <c r="H11" s="41">
        <v>-76648547</v>
      </c>
      <c r="I11" s="40">
        <f t="shared" si="2"/>
        <v>-76548574</v>
      </c>
    </row>
    <row r="12" spans="1:9" ht="21.75" customHeight="1" x14ac:dyDescent="0.25">
      <c r="A12" s="190" t="s">
        <v>209</v>
      </c>
      <c r="B12" s="190"/>
      <c r="C12" s="27">
        <v>123</v>
      </c>
      <c r="D12" s="41">
        <v>-21478</v>
      </c>
      <c r="E12" s="41">
        <v>-4525565</v>
      </c>
      <c r="F12" s="40">
        <f t="shared" si="1"/>
        <v>-4547043</v>
      </c>
      <c r="G12" s="41">
        <v>-40427</v>
      </c>
      <c r="H12" s="41">
        <v>-2695914</v>
      </c>
      <c r="I12" s="40">
        <f t="shared" si="2"/>
        <v>-2736341</v>
      </c>
    </row>
    <row r="13" spans="1:9" x14ac:dyDescent="0.25">
      <c r="A13" s="191" t="s">
        <v>210</v>
      </c>
      <c r="B13" s="189"/>
      <c r="C13" s="26">
        <v>124</v>
      </c>
      <c r="D13" s="40">
        <f>D14+D15+D16+D17+D18+D19+D20</f>
        <v>35964506</v>
      </c>
      <c r="E13" s="40">
        <f>E14+E15+E16+E17+E18+E19+E20</f>
        <v>87025087</v>
      </c>
      <c r="F13" s="40">
        <f t="shared" si="1"/>
        <v>122989593</v>
      </c>
      <c r="G13" s="40">
        <f t="shared" ref="G13" si="3">G14+G15+G16+G17+G18+G19+G20</f>
        <v>10786819</v>
      </c>
      <c r="H13" s="40">
        <f>H14+H15+H16+H17+H18+H19+H20</f>
        <v>53408927</v>
      </c>
      <c r="I13" s="40">
        <f t="shared" si="2"/>
        <v>64195746</v>
      </c>
    </row>
    <row r="14" spans="1:9" ht="24" customHeight="1" x14ac:dyDescent="0.25">
      <c r="A14" s="190" t="s">
        <v>211</v>
      </c>
      <c r="B14" s="190"/>
      <c r="C14" s="27">
        <v>125</v>
      </c>
      <c r="D14" s="41">
        <v>377043</v>
      </c>
      <c r="E14" s="41">
        <v>24375175</v>
      </c>
      <c r="F14" s="40">
        <f t="shared" si="1"/>
        <v>24752218</v>
      </c>
      <c r="G14" s="41">
        <v>128091</v>
      </c>
      <c r="H14" s="41">
        <v>3198582</v>
      </c>
      <c r="I14" s="40">
        <f t="shared" si="2"/>
        <v>3326673</v>
      </c>
    </row>
    <row r="15" spans="1:9" ht="24.75" customHeight="1" x14ac:dyDescent="0.25">
      <c r="A15" s="190" t="s">
        <v>212</v>
      </c>
      <c r="B15" s="190"/>
      <c r="C15" s="27">
        <v>126</v>
      </c>
      <c r="D15" s="41">
        <v>15924</v>
      </c>
      <c r="E15" s="41">
        <v>24444549</v>
      </c>
      <c r="F15" s="40">
        <f t="shared" si="1"/>
        <v>24460473</v>
      </c>
      <c r="G15" s="41">
        <v>18595</v>
      </c>
      <c r="H15" s="41">
        <v>24103010</v>
      </c>
      <c r="I15" s="40">
        <f t="shared" si="2"/>
        <v>24121605</v>
      </c>
    </row>
    <row r="16" spans="1:9" x14ac:dyDescent="0.25">
      <c r="A16" s="190" t="s">
        <v>92</v>
      </c>
      <c r="B16" s="190"/>
      <c r="C16" s="27">
        <v>127</v>
      </c>
      <c r="D16" s="41">
        <v>30189019</v>
      </c>
      <c r="E16" s="41">
        <v>25475299</v>
      </c>
      <c r="F16" s="40">
        <f t="shared" si="1"/>
        <v>55664318</v>
      </c>
      <c r="G16" s="41">
        <v>25568734</v>
      </c>
      <c r="H16" s="41">
        <v>22334726</v>
      </c>
      <c r="I16" s="40">
        <f t="shared" si="2"/>
        <v>47903460</v>
      </c>
    </row>
    <row r="17" spans="1:9" x14ac:dyDescent="0.25">
      <c r="A17" s="190" t="s">
        <v>213</v>
      </c>
      <c r="B17" s="190"/>
      <c r="C17" s="27">
        <v>128</v>
      </c>
      <c r="D17" s="41">
        <v>1275865</v>
      </c>
      <c r="E17" s="41">
        <v>9410130</v>
      </c>
      <c r="F17" s="40">
        <f t="shared" si="1"/>
        <v>10685995</v>
      </c>
      <c r="G17" s="41">
        <v>935391</v>
      </c>
      <c r="H17" s="41">
        <v>934674</v>
      </c>
      <c r="I17" s="40">
        <f t="shared" si="2"/>
        <v>1870065</v>
      </c>
    </row>
    <row r="18" spans="1:9" x14ac:dyDescent="0.25">
      <c r="A18" s="190" t="s">
        <v>214</v>
      </c>
      <c r="B18" s="190"/>
      <c r="C18" s="27">
        <v>129</v>
      </c>
      <c r="D18" s="41">
        <v>6655954</v>
      </c>
      <c r="E18" s="41">
        <v>5573551</v>
      </c>
      <c r="F18" s="40">
        <f t="shared" si="1"/>
        <v>12229505</v>
      </c>
      <c r="G18" s="41">
        <v>2243918</v>
      </c>
      <c r="H18" s="41">
        <v>10125563</v>
      </c>
      <c r="I18" s="40">
        <f t="shared" si="2"/>
        <v>12369481</v>
      </c>
    </row>
    <row r="19" spans="1:9" x14ac:dyDescent="0.25">
      <c r="A19" s="190" t="s">
        <v>6</v>
      </c>
      <c r="B19" s="190"/>
      <c r="C19" s="27">
        <v>130</v>
      </c>
      <c r="D19" s="41">
        <v>-2663633</v>
      </c>
      <c r="E19" s="41">
        <v>-3613672</v>
      </c>
      <c r="F19" s="40">
        <f t="shared" si="1"/>
        <v>-6277305</v>
      </c>
      <c r="G19" s="41">
        <v>-18221801</v>
      </c>
      <c r="H19" s="41">
        <v>-11149766</v>
      </c>
      <c r="I19" s="40">
        <f t="shared" si="2"/>
        <v>-29371567</v>
      </c>
    </row>
    <row r="20" spans="1:9" x14ac:dyDescent="0.25">
      <c r="A20" s="190" t="s">
        <v>7</v>
      </c>
      <c r="B20" s="190"/>
      <c r="C20" s="27">
        <v>131</v>
      </c>
      <c r="D20" s="41">
        <v>114334</v>
      </c>
      <c r="E20" s="41">
        <v>1360055</v>
      </c>
      <c r="F20" s="40">
        <f t="shared" si="1"/>
        <v>1474389</v>
      </c>
      <c r="G20" s="41">
        <v>113891</v>
      </c>
      <c r="H20" s="41">
        <v>3862138</v>
      </c>
      <c r="I20" s="40">
        <f t="shared" si="2"/>
        <v>3976029</v>
      </c>
    </row>
    <row r="21" spans="1:9" x14ac:dyDescent="0.25">
      <c r="A21" s="229" t="s">
        <v>8</v>
      </c>
      <c r="B21" s="190"/>
      <c r="C21" s="27">
        <v>132</v>
      </c>
      <c r="D21" s="41">
        <v>539516</v>
      </c>
      <c r="E21" s="41">
        <v>13720059</v>
      </c>
      <c r="F21" s="40">
        <f t="shared" si="1"/>
        <v>14259575</v>
      </c>
      <c r="G21" s="41">
        <v>517203</v>
      </c>
      <c r="H21" s="41">
        <v>15980137</v>
      </c>
      <c r="I21" s="40">
        <f t="shared" si="2"/>
        <v>16497340</v>
      </c>
    </row>
    <row r="22" spans="1:9" ht="24.75" customHeight="1" x14ac:dyDescent="0.25">
      <c r="A22" s="229" t="s">
        <v>9</v>
      </c>
      <c r="B22" s="190"/>
      <c r="C22" s="27">
        <v>133</v>
      </c>
      <c r="D22" s="41">
        <v>83819</v>
      </c>
      <c r="E22" s="41">
        <v>14435785</v>
      </c>
      <c r="F22" s="40">
        <f t="shared" si="1"/>
        <v>14519604</v>
      </c>
      <c r="G22" s="41">
        <v>150140</v>
      </c>
      <c r="H22" s="41">
        <v>17385270</v>
      </c>
      <c r="I22" s="40">
        <f t="shared" si="2"/>
        <v>17535410</v>
      </c>
    </row>
    <row r="23" spans="1:9" x14ac:dyDescent="0.25">
      <c r="A23" s="229" t="s">
        <v>10</v>
      </c>
      <c r="B23" s="190"/>
      <c r="C23" s="27">
        <v>134</v>
      </c>
      <c r="D23" s="41">
        <v>13685</v>
      </c>
      <c r="E23" s="41">
        <v>28919059</v>
      </c>
      <c r="F23" s="40">
        <f t="shared" si="1"/>
        <v>28932744</v>
      </c>
      <c r="G23" s="41">
        <v>97148</v>
      </c>
      <c r="H23" s="41">
        <v>30010217</v>
      </c>
      <c r="I23" s="40">
        <f t="shared" si="2"/>
        <v>30107365</v>
      </c>
    </row>
    <row r="24" spans="1:9" ht="21" customHeight="1" x14ac:dyDescent="0.25">
      <c r="A24" s="191" t="s">
        <v>215</v>
      </c>
      <c r="B24" s="189"/>
      <c r="C24" s="26">
        <v>135</v>
      </c>
      <c r="D24" s="40">
        <f>D25+D28</f>
        <v>-90972497</v>
      </c>
      <c r="E24" s="40">
        <f>E25+E28</f>
        <v>-309821990</v>
      </c>
      <c r="F24" s="40">
        <f t="shared" si="1"/>
        <v>-400794487</v>
      </c>
      <c r="G24" s="40">
        <f t="shared" ref="G24:H24" si="4">G25+G28</f>
        <v>-105600703</v>
      </c>
      <c r="H24" s="40">
        <f t="shared" si="4"/>
        <v>-330315439</v>
      </c>
      <c r="I24" s="40">
        <f t="shared" si="2"/>
        <v>-435916142</v>
      </c>
    </row>
    <row r="25" spans="1:9" x14ac:dyDescent="0.25">
      <c r="A25" s="189" t="s">
        <v>216</v>
      </c>
      <c r="B25" s="189"/>
      <c r="C25" s="26">
        <v>136</v>
      </c>
      <c r="D25" s="40">
        <f>D26+D27</f>
        <v>-90150743</v>
      </c>
      <c r="E25" s="40">
        <f>E26+E27</f>
        <v>-293935223</v>
      </c>
      <c r="F25" s="40">
        <f t="shared" si="1"/>
        <v>-384085966</v>
      </c>
      <c r="G25" s="40">
        <f t="shared" ref="G25:H25" si="5">G26+G27</f>
        <v>-120357120</v>
      </c>
      <c r="H25" s="40">
        <f t="shared" si="5"/>
        <v>-290178992</v>
      </c>
      <c r="I25" s="40">
        <f t="shared" si="2"/>
        <v>-410536112</v>
      </c>
    </row>
    <row r="26" spans="1:9" x14ac:dyDescent="0.25">
      <c r="A26" s="190" t="s">
        <v>217</v>
      </c>
      <c r="B26" s="190"/>
      <c r="C26" s="27">
        <v>137</v>
      </c>
      <c r="D26" s="41">
        <v>-90150743</v>
      </c>
      <c r="E26" s="41">
        <v>-303767816</v>
      </c>
      <c r="F26" s="40">
        <f t="shared" si="1"/>
        <v>-393918559</v>
      </c>
      <c r="G26" s="41">
        <v>-120357120</v>
      </c>
      <c r="H26" s="41">
        <v>-299365406</v>
      </c>
      <c r="I26" s="40">
        <f t="shared" si="2"/>
        <v>-419722526</v>
      </c>
    </row>
    <row r="27" spans="1:9" x14ac:dyDescent="0.25">
      <c r="A27" s="190" t="s">
        <v>218</v>
      </c>
      <c r="B27" s="190"/>
      <c r="C27" s="27">
        <v>138</v>
      </c>
      <c r="D27" s="41">
        <v>0</v>
      </c>
      <c r="E27" s="41">
        <v>9832593</v>
      </c>
      <c r="F27" s="40">
        <f t="shared" si="1"/>
        <v>9832593</v>
      </c>
      <c r="G27" s="41">
        <v>0</v>
      </c>
      <c r="H27" s="41">
        <v>9186414</v>
      </c>
      <c r="I27" s="40">
        <f t="shared" si="2"/>
        <v>9186414</v>
      </c>
    </row>
    <row r="28" spans="1:9" x14ac:dyDescent="0.25">
      <c r="A28" s="189" t="s">
        <v>219</v>
      </c>
      <c r="B28" s="189"/>
      <c r="C28" s="26">
        <v>139</v>
      </c>
      <c r="D28" s="40">
        <f>D29+D30</f>
        <v>-821754</v>
      </c>
      <c r="E28" s="40">
        <f>E29+E30</f>
        <v>-15886767</v>
      </c>
      <c r="F28" s="40">
        <f t="shared" si="1"/>
        <v>-16708521</v>
      </c>
      <c r="G28" s="40">
        <f t="shared" ref="G28:H28" si="6">G29+G30</f>
        <v>14756417</v>
      </c>
      <c r="H28" s="40">
        <f t="shared" si="6"/>
        <v>-40136447</v>
      </c>
      <c r="I28" s="40">
        <f t="shared" si="2"/>
        <v>-25380030</v>
      </c>
    </row>
    <row r="29" spans="1:9" x14ac:dyDescent="0.25">
      <c r="A29" s="190" t="s">
        <v>11</v>
      </c>
      <c r="B29" s="190"/>
      <c r="C29" s="27">
        <v>140</v>
      </c>
      <c r="D29" s="41">
        <v>-821754</v>
      </c>
      <c r="E29" s="41">
        <v>-22060190</v>
      </c>
      <c r="F29" s="40">
        <f t="shared" si="1"/>
        <v>-22881944</v>
      </c>
      <c r="G29" s="41">
        <v>14756417</v>
      </c>
      <c r="H29" s="41">
        <v>-103472097</v>
      </c>
      <c r="I29" s="40">
        <f t="shared" si="2"/>
        <v>-88715680</v>
      </c>
    </row>
    <row r="30" spans="1:9" x14ac:dyDescent="0.25">
      <c r="A30" s="190" t="s">
        <v>12</v>
      </c>
      <c r="B30" s="190"/>
      <c r="C30" s="27">
        <v>141</v>
      </c>
      <c r="D30" s="41">
        <v>0</v>
      </c>
      <c r="E30" s="41">
        <v>6173423</v>
      </c>
      <c r="F30" s="40">
        <f t="shared" si="1"/>
        <v>6173423</v>
      </c>
      <c r="G30" s="41">
        <v>0</v>
      </c>
      <c r="H30" s="41">
        <v>63335650</v>
      </c>
      <c r="I30" s="40">
        <f t="shared" si="2"/>
        <v>63335650</v>
      </c>
    </row>
    <row r="31" spans="1:9" ht="31.5" customHeight="1" x14ac:dyDescent="0.25">
      <c r="A31" s="191" t="s">
        <v>248</v>
      </c>
      <c r="B31" s="189"/>
      <c r="C31" s="26">
        <v>142</v>
      </c>
      <c r="D31" s="40">
        <f>D32+D35</f>
        <v>-108156436</v>
      </c>
      <c r="E31" s="40">
        <f>E32+E35</f>
        <v>-138146</v>
      </c>
      <c r="F31" s="40">
        <f t="shared" si="1"/>
        <v>-108294582</v>
      </c>
      <c r="G31" s="40">
        <f t="shared" ref="G31:H31" si="7">G32+G35</f>
        <v>-10145952</v>
      </c>
      <c r="H31" s="40">
        <f t="shared" si="7"/>
        <v>-3495917</v>
      </c>
      <c r="I31" s="40">
        <f t="shared" si="2"/>
        <v>-13641869</v>
      </c>
    </row>
    <row r="32" spans="1:9" x14ac:dyDescent="0.25">
      <c r="A32" s="189" t="s">
        <v>220</v>
      </c>
      <c r="B32" s="189"/>
      <c r="C32" s="26">
        <v>143</v>
      </c>
      <c r="D32" s="40">
        <f>D33+D34</f>
        <v>-108156436</v>
      </c>
      <c r="E32" s="40">
        <f>E33+E34</f>
        <v>3266191</v>
      </c>
      <c r="F32" s="40">
        <f t="shared" si="1"/>
        <v>-104890245</v>
      </c>
      <c r="G32" s="40">
        <f t="shared" ref="G32:H32" si="8">G33+G34</f>
        <v>-10145952</v>
      </c>
      <c r="H32" s="40">
        <f t="shared" si="8"/>
        <v>1660320</v>
      </c>
      <c r="I32" s="40">
        <f t="shared" si="2"/>
        <v>-8485632</v>
      </c>
    </row>
    <row r="33" spans="1:9" x14ac:dyDescent="0.25">
      <c r="A33" s="190" t="s">
        <v>221</v>
      </c>
      <c r="B33" s="190"/>
      <c r="C33" s="27">
        <v>144</v>
      </c>
      <c r="D33" s="41">
        <v>-108153740</v>
      </c>
      <c r="E33" s="41">
        <v>3266191</v>
      </c>
      <c r="F33" s="40">
        <f t="shared" si="1"/>
        <v>-104887549</v>
      </c>
      <c r="G33" s="41">
        <v>-10140799</v>
      </c>
      <c r="H33" s="41">
        <v>1660320</v>
      </c>
      <c r="I33" s="40">
        <f t="shared" si="2"/>
        <v>-8480479</v>
      </c>
    </row>
    <row r="34" spans="1:9" x14ac:dyDescent="0.25">
      <c r="A34" s="190" t="s">
        <v>222</v>
      </c>
      <c r="B34" s="190"/>
      <c r="C34" s="27">
        <v>145</v>
      </c>
      <c r="D34" s="41">
        <v>-2696</v>
      </c>
      <c r="E34" s="41">
        <v>0</v>
      </c>
      <c r="F34" s="40">
        <f t="shared" si="1"/>
        <v>-2696</v>
      </c>
      <c r="G34" s="41">
        <v>-5153</v>
      </c>
      <c r="H34" s="41">
        <v>0</v>
      </c>
      <c r="I34" s="40">
        <f t="shared" si="2"/>
        <v>-5153</v>
      </c>
    </row>
    <row r="35" spans="1:9" ht="31.5" customHeight="1" x14ac:dyDescent="0.25">
      <c r="A35" s="189" t="s">
        <v>223</v>
      </c>
      <c r="B35" s="189"/>
      <c r="C35" s="26">
        <v>146</v>
      </c>
      <c r="D35" s="40">
        <f>D36+D37</f>
        <v>0</v>
      </c>
      <c r="E35" s="40">
        <f>E36+E37</f>
        <v>-3404337</v>
      </c>
      <c r="F35" s="40">
        <f t="shared" si="1"/>
        <v>-3404337</v>
      </c>
      <c r="G35" s="40">
        <f t="shared" ref="G35:H35" si="9">G36+G37</f>
        <v>0</v>
      </c>
      <c r="H35" s="40">
        <f t="shared" si="9"/>
        <v>-5156237</v>
      </c>
      <c r="I35" s="40">
        <f t="shared" si="2"/>
        <v>-5156237</v>
      </c>
    </row>
    <row r="36" spans="1:9" x14ac:dyDescent="0.25">
      <c r="A36" s="190" t="s">
        <v>224</v>
      </c>
      <c r="B36" s="190"/>
      <c r="C36" s="27">
        <v>147</v>
      </c>
      <c r="D36" s="41">
        <v>0</v>
      </c>
      <c r="E36" s="41">
        <v>-3404337</v>
      </c>
      <c r="F36" s="40">
        <f t="shared" si="1"/>
        <v>-3404337</v>
      </c>
      <c r="G36" s="41">
        <v>0</v>
      </c>
      <c r="H36" s="41">
        <v>-5156237</v>
      </c>
      <c r="I36" s="40">
        <f t="shared" si="2"/>
        <v>-5156237</v>
      </c>
    </row>
    <row r="37" spans="1:9" x14ac:dyDescent="0.25">
      <c r="A37" s="190" t="s">
        <v>225</v>
      </c>
      <c r="B37" s="19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1" t="s">
        <v>325</v>
      </c>
      <c r="B38" s="189"/>
      <c r="C38" s="26">
        <v>149</v>
      </c>
      <c r="D38" s="40">
        <f>D39+D40</f>
        <v>4521796</v>
      </c>
      <c r="E38" s="40">
        <f>E39+E40</f>
        <v>0</v>
      </c>
      <c r="F38" s="40">
        <f t="shared" si="1"/>
        <v>4521796</v>
      </c>
      <c r="G38" s="40">
        <f t="shared" ref="G38:H38" si="10">G39+G40</f>
        <v>1385418</v>
      </c>
      <c r="H38" s="40">
        <f t="shared" si="10"/>
        <v>0</v>
      </c>
      <c r="I38" s="40">
        <f t="shared" si="2"/>
        <v>1385418</v>
      </c>
    </row>
    <row r="39" spans="1:9" x14ac:dyDescent="0.25">
      <c r="A39" s="190" t="s">
        <v>226</v>
      </c>
      <c r="B39" s="190"/>
      <c r="C39" s="27">
        <v>150</v>
      </c>
      <c r="D39" s="41">
        <v>4521796</v>
      </c>
      <c r="E39" s="41">
        <v>0</v>
      </c>
      <c r="F39" s="40">
        <f t="shared" si="1"/>
        <v>4521796</v>
      </c>
      <c r="G39" s="41">
        <v>1385418</v>
      </c>
      <c r="H39" s="41">
        <v>0</v>
      </c>
      <c r="I39" s="40">
        <f t="shared" si="2"/>
        <v>1385418</v>
      </c>
    </row>
    <row r="40" spans="1:9" x14ac:dyDescent="0.25">
      <c r="A40" s="190" t="s">
        <v>227</v>
      </c>
      <c r="B40" s="19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29" t="s">
        <v>370</v>
      </c>
      <c r="B41" s="190"/>
      <c r="C41" s="27">
        <v>152</v>
      </c>
      <c r="D41" s="62">
        <f>D42+D43</f>
        <v>0</v>
      </c>
      <c r="E41" s="62">
        <f>E42+E43</f>
        <v>-1936466</v>
      </c>
      <c r="F41" s="40">
        <f t="shared" si="1"/>
        <v>-1936466</v>
      </c>
      <c r="G41" s="62">
        <f>G42+G43</f>
        <v>0</v>
      </c>
      <c r="H41" s="62">
        <f>H42+H43</f>
        <v>-1856454</v>
      </c>
      <c r="I41" s="40">
        <f t="shared" si="2"/>
        <v>-1856454</v>
      </c>
    </row>
    <row r="42" spans="1:9" x14ac:dyDescent="0.25">
      <c r="A42" s="190" t="s">
        <v>13</v>
      </c>
      <c r="B42" s="190"/>
      <c r="C42" s="27">
        <v>153</v>
      </c>
      <c r="D42" s="41">
        <v>0</v>
      </c>
      <c r="E42" s="41">
        <v>-695621</v>
      </c>
      <c r="F42" s="40">
        <f t="shared" si="1"/>
        <v>-695621</v>
      </c>
      <c r="G42" s="41">
        <v>0</v>
      </c>
      <c r="H42" s="41">
        <v>-1110063</v>
      </c>
      <c r="I42" s="40">
        <f t="shared" si="2"/>
        <v>-1110063</v>
      </c>
    </row>
    <row r="43" spans="1:9" x14ac:dyDescent="0.25">
      <c r="A43" s="190" t="s">
        <v>14</v>
      </c>
      <c r="B43" s="190"/>
      <c r="C43" s="27">
        <v>154</v>
      </c>
      <c r="D43" s="41">
        <v>0</v>
      </c>
      <c r="E43" s="41">
        <v>-1240845</v>
      </c>
      <c r="F43" s="40">
        <f t="shared" si="1"/>
        <v>-1240845</v>
      </c>
      <c r="G43" s="41">
        <v>0</v>
      </c>
      <c r="H43" s="41">
        <v>-746391</v>
      </c>
      <c r="I43" s="40">
        <f t="shared" si="2"/>
        <v>-746391</v>
      </c>
    </row>
    <row r="44" spans="1:9" ht="22.5" customHeight="1" x14ac:dyDescent="0.25">
      <c r="A44" s="191" t="s">
        <v>229</v>
      </c>
      <c r="B44" s="189"/>
      <c r="C44" s="26">
        <v>155</v>
      </c>
      <c r="D44" s="40">
        <f>D45+D49</f>
        <v>-29609435</v>
      </c>
      <c r="E44" s="40">
        <f>E45+E49</f>
        <v>-260069671</v>
      </c>
      <c r="F44" s="40">
        <f t="shared" si="1"/>
        <v>-289679106</v>
      </c>
      <c r="G44" s="40">
        <f t="shared" ref="G44:H44" si="11">G45+G49</f>
        <v>-20484880</v>
      </c>
      <c r="H44" s="40">
        <f t="shared" si="11"/>
        <v>-261903294</v>
      </c>
      <c r="I44" s="40">
        <f t="shared" si="2"/>
        <v>-282388174</v>
      </c>
    </row>
    <row r="45" spans="1:9" x14ac:dyDescent="0.25">
      <c r="A45" s="189" t="s">
        <v>230</v>
      </c>
      <c r="B45" s="189"/>
      <c r="C45" s="26">
        <v>156</v>
      </c>
      <c r="D45" s="40">
        <f>D46+D47+D48</f>
        <v>-16732845</v>
      </c>
      <c r="E45" s="40">
        <f>E46+E47+E48</f>
        <v>-137393836</v>
      </c>
      <c r="F45" s="40">
        <f t="shared" si="1"/>
        <v>-154126681</v>
      </c>
      <c r="G45" s="40">
        <f t="shared" ref="G45:H45" si="12">G46+G47+G48</f>
        <v>-9649924</v>
      </c>
      <c r="H45" s="40">
        <f t="shared" si="12"/>
        <v>-138963226</v>
      </c>
      <c r="I45" s="40">
        <f t="shared" si="2"/>
        <v>-148613150</v>
      </c>
    </row>
    <row r="46" spans="1:9" x14ac:dyDescent="0.25">
      <c r="A46" s="190" t="s">
        <v>15</v>
      </c>
      <c r="B46" s="190"/>
      <c r="C46" s="27">
        <v>157</v>
      </c>
      <c r="D46" s="41">
        <v>-9167320</v>
      </c>
      <c r="E46" s="41">
        <v>-76293476</v>
      </c>
      <c r="F46" s="40">
        <f t="shared" si="1"/>
        <v>-85460796</v>
      </c>
      <c r="G46" s="41">
        <v>-3288508</v>
      </c>
      <c r="H46" s="41">
        <v>-71796188</v>
      </c>
      <c r="I46" s="40">
        <f t="shared" si="2"/>
        <v>-75084696</v>
      </c>
    </row>
    <row r="47" spans="1:9" x14ac:dyDescent="0.25">
      <c r="A47" s="190" t="s">
        <v>16</v>
      </c>
      <c r="B47" s="190"/>
      <c r="C47" s="27">
        <v>158</v>
      </c>
      <c r="D47" s="41">
        <v>-7565525</v>
      </c>
      <c r="E47" s="41">
        <v>-61961497</v>
      </c>
      <c r="F47" s="40">
        <f t="shared" si="1"/>
        <v>-69527022</v>
      </c>
      <c r="G47" s="41">
        <v>-6361416</v>
      </c>
      <c r="H47" s="41">
        <v>-70632870</v>
      </c>
      <c r="I47" s="40">
        <f t="shared" si="2"/>
        <v>-76994286</v>
      </c>
    </row>
    <row r="48" spans="1:9" x14ac:dyDescent="0.25">
      <c r="A48" s="190" t="s">
        <v>17</v>
      </c>
      <c r="B48" s="190"/>
      <c r="C48" s="27">
        <v>159</v>
      </c>
      <c r="D48" s="41">
        <v>0</v>
      </c>
      <c r="E48" s="41">
        <v>861137</v>
      </c>
      <c r="F48" s="40">
        <f t="shared" si="1"/>
        <v>861137</v>
      </c>
      <c r="G48" s="41">
        <v>0</v>
      </c>
      <c r="H48" s="41">
        <v>3465832</v>
      </c>
      <c r="I48" s="40">
        <f t="shared" si="2"/>
        <v>3465832</v>
      </c>
    </row>
    <row r="49" spans="1:9" ht="24.75" customHeight="1" x14ac:dyDescent="0.25">
      <c r="A49" s="189" t="s">
        <v>231</v>
      </c>
      <c r="B49" s="189"/>
      <c r="C49" s="26">
        <v>160</v>
      </c>
      <c r="D49" s="40">
        <f>D50+D51+D52</f>
        <v>-12876590</v>
      </c>
      <c r="E49" s="40">
        <f>E50+E51+E52</f>
        <v>-122675835</v>
      </c>
      <c r="F49" s="40">
        <f t="shared" si="1"/>
        <v>-135552425</v>
      </c>
      <c r="G49" s="40">
        <f t="shared" ref="G49:H49" si="13">G50+G51+G52</f>
        <v>-10834956</v>
      </c>
      <c r="H49" s="40">
        <f t="shared" si="13"/>
        <v>-122940068</v>
      </c>
      <c r="I49" s="40">
        <f t="shared" si="2"/>
        <v>-133775024</v>
      </c>
    </row>
    <row r="50" spans="1:9" x14ac:dyDescent="0.25">
      <c r="A50" s="190" t="s">
        <v>232</v>
      </c>
      <c r="B50" s="190"/>
      <c r="C50" s="27">
        <v>161</v>
      </c>
      <c r="D50" s="41">
        <v>-1230829</v>
      </c>
      <c r="E50" s="41">
        <v>-17880795</v>
      </c>
      <c r="F50" s="40">
        <f t="shared" si="1"/>
        <v>-19111624</v>
      </c>
      <c r="G50" s="41">
        <v>-1128002</v>
      </c>
      <c r="H50" s="41">
        <v>-19711471</v>
      </c>
      <c r="I50" s="40">
        <f t="shared" si="2"/>
        <v>-20839473</v>
      </c>
    </row>
    <row r="51" spans="1:9" x14ac:dyDescent="0.25">
      <c r="A51" s="190" t="s">
        <v>28</v>
      </c>
      <c r="B51" s="190"/>
      <c r="C51" s="27">
        <v>162</v>
      </c>
      <c r="D51" s="41">
        <v>-6569118</v>
      </c>
      <c r="E51" s="41">
        <v>-56288667</v>
      </c>
      <c r="F51" s="40">
        <f t="shared" si="1"/>
        <v>-62857785</v>
      </c>
      <c r="G51" s="41">
        <v>-3934519</v>
      </c>
      <c r="H51" s="41">
        <v>-32058866</v>
      </c>
      <c r="I51" s="40">
        <f t="shared" si="2"/>
        <v>-35993385</v>
      </c>
    </row>
    <row r="52" spans="1:9" x14ac:dyDescent="0.25">
      <c r="A52" s="190" t="s">
        <v>29</v>
      </c>
      <c r="B52" s="190"/>
      <c r="C52" s="27">
        <v>163</v>
      </c>
      <c r="D52" s="41">
        <v>-5076643</v>
      </c>
      <c r="E52" s="41">
        <v>-48506373</v>
      </c>
      <c r="F52" s="40">
        <f t="shared" si="1"/>
        <v>-53583016</v>
      </c>
      <c r="G52" s="41">
        <v>-5772435</v>
      </c>
      <c r="H52" s="41">
        <v>-71169731</v>
      </c>
      <c r="I52" s="40">
        <f t="shared" si="2"/>
        <v>-76942166</v>
      </c>
    </row>
    <row r="53" spans="1:9" x14ac:dyDescent="0.25">
      <c r="A53" s="191" t="s">
        <v>233</v>
      </c>
      <c r="B53" s="189"/>
      <c r="C53" s="26">
        <v>164</v>
      </c>
      <c r="D53" s="40">
        <f>D54+D55+D56+D57+D58+D59+D60</f>
        <v>-9036347</v>
      </c>
      <c r="E53" s="40">
        <f>E54+E55+E56+E57+E58+E59+E60</f>
        <v>-13192475</v>
      </c>
      <c r="F53" s="40">
        <f t="shared" si="1"/>
        <v>-22228822</v>
      </c>
      <c r="G53" s="40">
        <f t="shared" ref="G53:H53" si="14">G54+G55+G56+G57+G58+G59+G60</f>
        <v>-1020674</v>
      </c>
      <c r="H53" s="40">
        <f t="shared" si="14"/>
        <v>-3413929</v>
      </c>
      <c r="I53" s="40">
        <f t="shared" si="2"/>
        <v>-4434603</v>
      </c>
    </row>
    <row r="54" spans="1:9" ht="24" customHeight="1" x14ac:dyDescent="0.25">
      <c r="A54" s="190" t="s">
        <v>318</v>
      </c>
      <c r="B54" s="190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190" t="s">
        <v>30</v>
      </c>
      <c r="B55" s="190"/>
      <c r="C55" s="27">
        <v>166</v>
      </c>
      <c r="D55" s="41">
        <v>-385490</v>
      </c>
      <c r="E55" s="41">
        <v>-1607650</v>
      </c>
      <c r="F55" s="40">
        <f t="shared" si="1"/>
        <v>-1993140</v>
      </c>
      <c r="G55" s="41">
        <v>-373281</v>
      </c>
      <c r="H55" s="41">
        <v>-2396261</v>
      </c>
      <c r="I55" s="40">
        <f t="shared" si="2"/>
        <v>-2769542</v>
      </c>
    </row>
    <row r="56" spans="1:9" x14ac:dyDescent="0.25">
      <c r="A56" s="190" t="s">
        <v>69</v>
      </c>
      <c r="B56" s="190"/>
      <c r="C56" s="27">
        <v>167</v>
      </c>
      <c r="D56" s="41">
        <v>0</v>
      </c>
      <c r="E56" s="41">
        <v>-201914</v>
      </c>
      <c r="F56" s="40">
        <f t="shared" si="1"/>
        <v>-201914</v>
      </c>
      <c r="G56" s="41">
        <v>0</v>
      </c>
      <c r="H56" s="41">
        <v>-852084</v>
      </c>
      <c r="I56" s="40">
        <f t="shared" si="2"/>
        <v>-852084</v>
      </c>
    </row>
    <row r="57" spans="1:9" x14ac:dyDescent="0.25">
      <c r="A57" s="190" t="s">
        <v>234</v>
      </c>
      <c r="B57" s="190"/>
      <c r="C57" s="27">
        <v>168</v>
      </c>
      <c r="D57" s="41">
        <v>0</v>
      </c>
      <c r="E57" s="41">
        <v>-366260</v>
      </c>
      <c r="F57" s="40">
        <f t="shared" si="1"/>
        <v>-366260</v>
      </c>
      <c r="G57" s="41">
        <v>-2197731</v>
      </c>
      <c r="H57" s="41">
        <v>-4684578</v>
      </c>
      <c r="I57" s="40">
        <f t="shared" si="2"/>
        <v>-6882309</v>
      </c>
    </row>
    <row r="58" spans="1:9" x14ac:dyDescent="0.25">
      <c r="A58" s="190" t="s">
        <v>235</v>
      </c>
      <c r="B58" s="190"/>
      <c r="C58" s="27">
        <v>169</v>
      </c>
      <c r="D58" s="41">
        <v>-11328</v>
      </c>
      <c r="E58" s="41">
        <v>589605</v>
      </c>
      <c r="F58" s="40">
        <f t="shared" si="1"/>
        <v>578277</v>
      </c>
      <c r="G58" s="41">
        <v>1982986</v>
      </c>
      <c r="H58" s="41">
        <v>10127679</v>
      </c>
      <c r="I58" s="40">
        <f t="shared" si="2"/>
        <v>12110665</v>
      </c>
    </row>
    <row r="59" spans="1:9" x14ac:dyDescent="0.25">
      <c r="A59" s="190" t="s">
        <v>236</v>
      </c>
      <c r="B59" s="190"/>
      <c r="C59" s="27">
        <v>170</v>
      </c>
      <c r="D59" s="41">
        <v>-8045751</v>
      </c>
      <c r="E59" s="41">
        <v>-3495430</v>
      </c>
      <c r="F59" s="40">
        <f t="shared" si="1"/>
        <v>-11541181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190" t="s">
        <v>94</v>
      </c>
      <c r="B60" s="190"/>
      <c r="C60" s="27">
        <v>171</v>
      </c>
      <c r="D60" s="41">
        <v>-593778</v>
      </c>
      <c r="E60" s="41">
        <v>-8110826</v>
      </c>
      <c r="F60" s="40">
        <f t="shared" si="1"/>
        <v>-8704604</v>
      </c>
      <c r="G60" s="41">
        <v>-432648</v>
      </c>
      <c r="H60" s="41">
        <v>-5608685</v>
      </c>
      <c r="I60" s="40">
        <f t="shared" si="2"/>
        <v>-6041333</v>
      </c>
    </row>
    <row r="61" spans="1:9" ht="29.25" customHeight="1" x14ac:dyDescent="0.25">
      <c r="A61" s="191" t="s">
        <v>237</v>
      </c>
      <c r="B61" s="189"/>
      <c r="C61" s="26">
        <v>172</v>
      </c>
      <c r="D61" s="40">
        <f>D62+D63</f>
        <v>-69095</v>
      </c>
      <c r="E61" s="40">
        <f>E62+E63</f>
        <v>-14042641</v>
      </c>
      <c r="F61" s="40">
        <f t="shared" si="1"/>
        <v>-14111736</v>
      </c>
      <c r="G61" s="40">
        <f t="shared" ref="G61:H61" si="15">G62+G63</f>
        <v>-371575</v>
      </c>
      <c r="H61" s="40">
        <f t="shared" si="15"/>
        <v>-17174551</v>
      </c>
      <c r="I61" s="40">
        <f t="shared" si="2"/>
        <v>-17546126</v>
      </c>
    </row>
    <row r="62" spans="1:9" x14ac:dyDescent="0.25">
      <c r="A62" s="190" t="s">
        <v>31</v>
      </c>
      <c r="B62" s="190"/>
      <c r="C62" s="27">
        <v>173</v>
      </c>
      <c r="D62" s="41">
        <v>0</v>
      </c>
      <c r="E62" s="41">
        <v>-227835</v>
      </c>
      <c r="F62" s="40">
        <f t="shared" si="1"/>
        <v>-227835</v>
      </c>
      <c r="G62" s="41">
        <v>0</v>
      </c>
      <c r="H62" s="41">
        <v>-545902</v>
      </c>
      <c r="I62" s="40">
        <f t="shared" si="2"/>
        <v>-545902</v>
      </c>
    </row>
    <row r="63" spans="1:9" x14ac:dyDescent="0.25">
      <c r="A63" s="190" t="s">
        <v>32</v>
      </c>
      <c r="B63" s="190"/>
      <c r="C63" s="27">
        <v>174</v>
      </c>
      <c r="D63" s="41">
        <v>-69095</v>
      </c>
      <c r="E63" s="41">
        <v>-13814806</v>
      </c>
      <c r="F63" s="40">
        <f t="shared" si="1"/>
        <v>-13883901</v>
      </c>
      <c r="G63" s="41">
        <v>-371575</v>
      </c>
      <c r="H63" s="41">
        <v>-16628649</v>
      </c>
      <c r="I63" s="40">
        <f t="shared" si="2"/>
        <v>-17000224</v>
      </c>
    </row>
    <row r="64" spans="1:9" x14ac:dyDescent="0.25">
      <c r="A64" s="229" t="s">
        <v>238</v>
      </c>
      <c r="B64" s="190"/>
      <c r="C64" s="27">
        <v>175</v>
      </c>
      <c r="D64" s="41">
        <v>-3848</v>
      </c>
      <c r="E64" s="41">
        <v>-1385132</v>
      </c>
      <c r="F64" s="40">
        <f t="shared" si="1"/>
        <v>-1388980</v>
      </c>
      <c r="G64" s="41">
        <v>-1852</v>
      </c>
      <c r="H64" s="41">
        <v>-422276</v>
      </c>
      <c r="I64" s="40">
        <f t="shared" si="2"/>
        <v>-424128</v>
      </c>
    </row>
    <row r="65" spans="1:9" ht="42" customHeight="1" x14ac:dyDescent="0.25">
      <c r="A65" s="191" t="s">
        <v>314</v>
      </c>
      <c r="B65" s="189"/>
      <c r="C65" s="26">
        <v>176</v>
      </c>
      <c r="D65" s="40">
        <f>D7+D13+D21+D22+D23+D24+D31+D38+D41+D53+D61+D64+D44</f>
        <v>10539694</v>
      </c>
      <c r="E65" s="40">
        <f>E7+E13+E21+E22+E23+E24+E31+E38+E41+E53+E61+E64+E44</f>
        <v>123484314</v>
      </c>
      <c r="F65" s="40">
        <f t="shared" si="1"/>
        <v>134024008</v>
      </c>
      <c r="G65" s="40">
        <f t="shared" ref="G65:H65" si="16">G7+G13+G21+G22+G23+G24+G31+G38+G41+G53+G61+G64+G44</f>
        <v>10842274</v>
      </c>
      <c r="H65" s="40">
        <f t="shared" si="16"/>
        <v>92098027</v>
      </c>
      <c r="I65" s="40">
        <f t="shared" si="2"/>
        <v>102940301</v>
      </c>
    </row>
    <row r="66" spans="1:9" x14ac:dyDescent="0.25">
      <c r="A66" s="191" t="s">
        <v>239</v>
      </c>
      <c r="B66" s="189"/>
      <c r="C66" s="26">
        <v>177</v>
      </c>
      <c r="D66" s="40">
        <f>D67+D68</f>
        <v>-2193716</v>
      </c>
      <c r="E66" s="40">
        <f>E67+E68</f>
        <v>-16856867</v>
      </c>
      <c r="F66" s="40">
        <f t="shared" si="1"/>
        <v>-19050583</v>
      </c>
      <c r="G66" s="40">
        <f t="shared" ref="G66:H66" si="17">G67+G68</f>
        <v>-1389074</v>
      </c>
      <c r="H66" s="40">
        <f t="shared" si="17"/>
        <v>-16317006</v>
      </c>
      <c r="I66" s="40">
        <f t="shared" si="2"/>
        <v>-17706080</v>
      </c>
    </row>
    <row r="67" spans="1:9" x14ac:dyDescent="0.25">
      <c r="A67" s="190" t="s">
        <v>240</v>
      </c>
      <c r="B67" s="190"/>
      <c r="C67" s="27">
        <v>178</v>
      </c>
      <c r="D67" s="41">
        <v>-2193716</v>
      </c>
      <c r="E67" s="41">
        <v>-16878370</v>
      </c>
      <c r="F67" s="40">
        <f t="shared" si="1"/>
        <v>-19072086</v>
      </c>
      <c r="G67" s="41">
        <v>-1389074</v>
      </c>
      <c r="H67" s="41">
        <v>-16338509</v>
      </c>
      <c r="I67" s="40">
        <f t="shared" si="2"/>
        <v>-17727583</v>
      </c>
    </row>
    <row r="68" spans="1:9" x14ac:dyDescent="0.25">
      <c r="A68" s="190" t="s">
        <v>241</v>
      </c>
      <c r="B68" s="190"/>
      <c r="C68" s="27">
        <v>179</v>
      </c>
      <c r="D68" s="41">
        <v>0</v>
      </c>
      <c r="E68" s="41">
        <v>21503</v>
      </c>
      <c r="F68" s="40">
        <f t="shared" si="1"/>
        <v>21503</v>
      </c>
      <c r="G68" s="41">
        <v>0</v>
      </c>
      <c r="H68" s="41">
        <v>21503</v>
      </c>
      <c r="I68" s="40">
        <f t="shared" si="2"/>
        <v>21503</v>
      </c>
    </row>
    <row r="69" spans="1:9" ht="24" customHeight="1" x14ac:dyDescent="0.25">
      <c r="A69" s="191" t="s">
        <v>315</v>
      </c>
      <c r="B69" s="189"/>
      <c r="C69" s="26">
        <v>180</v>
      </c>
      <c r="D69" s="40">
        <f>D65+D66</f>
        <v>8345978</v>
      </c>
      <c r="E69" s="40">
        <f>E65+E66</f>
        <v>106627447</v>
      </c>
      <c r="F69" s="40">
        <f t="shared" si="1"/>
        <v>114973425</v>
      </c>
      <c r="G69" s="40">
        <f t="shared" ref="G69:H69" si="18">G65+G66</f>
        <v>9453200</v>
      </c>
      <c r="H69" s="40">
        <f t="shared" si="18"/>
        <v>75781021</v>
      </c>
      <c r="I69" s="40">
        <f t="shared" si="2"/>
        <v>85234221</v>
      </c>
    </row>
    <row r="70" spans="1:9" x14ac:dyDescent="0.25">
      <c r="A70" s="228" t="s">
        <v>95</v>
      </c>
      <c r="B70" s="228"/>
      <c r="C70" s="27">
        <v>181</v>
      </c>
      <c r="D70" s="41">
        <v>8515367</v>
      </c>
      <c r="E70" s="41">
        <v>106525388</v>
      </c>
      <c r="F70" s="40">
        <f t="shared" si="1"/>
        <v>115040755</v>
      </c>
      <c r="G70" s="41">
        <v>9367534</v>
      </c>
      <c r="H70" s="41">
        <v>75686836</v>
      </c>
      <c r="I70" s="40">
        <f t="shared" si="2"/>
        <v>85054370</v>
      </c>
    </row>
    <row r="71" spans="1:9" x14ac:dyDescent="0.25">
      <c r="A71" s="228" t="s">
        <v>242</v>
      </c>
      <c r="B71" s="228"/>
      <c r="C71" s="27">
        <v>182</v>
      </c>
      <c r="D71" s="41">
        <v>-169389</v>
      </c>
      <c r="E71" s="41">
        <v>102059</v>
      </c>
      <c r="F71" s="40">
        <f t="shared" si="1"/>
        <v>-67330</v>
      </c>
      <c r="G71" s="41">
        <v>85666</v>
      </c>
      <c r="H71" s="41">
        <v>94185</v>
      </c>
      <c r="I71" s="40">
        <f t="shared" si="2"/>
        <v>179851</v>
      </c>
    </row>
    <row r="72" spans="1:9" ht="30" customHeight="1" x14ac:dyDescent="0.25">
      <c r="A72" s="191" t="s">
        <v>243</v>
      </c>
      <c r="B72" s="191"/>
      <c r="C72" s="26">
        <v>183</v>
      </c>
      <c r="D72" s="40">
        <f>D7+D13+D21+D22+D23+D68</f>
        <v>243865556</v>
      </c>
      <c r="E72" s="40">
        <f>E7+E13+E21+E22+E23+E68</f>
        <v>724092338</v>
      </c>
      <c r="F72" s="40">
        <f t="shared" ref="F72:F86" si="19">D72+E72</f>
        <v>967957894</v>
      </c>
      <c r="G72" s="40">
        <f t="shared" ref="G72:H72" si="20">G7+G13+G21+G22+G23+G68</f>
        <v>147082492</v>
      </c>
      <c r="H72" s="40">
        <f t="shared" si="20"/>
        <v>710701390</v>
      </c>
      <c r="I72" s="40">
        <f t="shared" ref="I72:I86" si="21">G72+H72</f>
        <v>857783882</v>
      </c>
    </row>
    <row r="73" spans="1:9" ht="31.5" customHeight="1" x14ac:dyDescent="0.25">
      <c r="A73" s="191" t="s">
        <v>316</v>
      </c>
      <c r="B73" s="191"/>
      <c r="C73" s="26">
        <v>184</v>
      </c>
      <c r="D73" s="40">
        <f>D24+D31+D38+D41+D44+D53+D61+D64+D67</f>
        <v>-235519578</v>
      </c>
      <c r="E73" s="40">
        <f>E24+E31+E38+E41+E44+E53+E61+E64+E67</f>
        <v>-617464891</v>
      </c>
      <c r="F73" s="40">
        <f t="shared" si="19"/>
        <v>-852984469</v>
      </c>
      <c r="G73" s="40">
        <f t="shared" ref="G73:H73" si="22">G24+G31+G38+G41+G44+G53+G61+G64+G67</f>
        <v>-137629292</v>
      </c>
      <c r="H73" s="40">
        <f t="shared" si="22"/>
        <v>-634920369</v>
      </c>
      <c r="I73" s="40">
        <f t="shared" si="21"/>
        <v>-772549661</v>
      </c>
    </row>
    <row r="74" spans="1:9" x14ac:dyDescent="0.25">
      <c r="A74" s="191" t="s">
        <v>244</v>
      </c>
      <c r="B74" s="189"/>
      <c r="C74" s="26">
        <v>185</v>
      </c>
      <c r="D74" s="40">
        <f>D75+D76+D77+D78+D79+D80+D81+D82</f>
        <v>19973912</v>
      </c>
      <c r="E74" s="40">
        <f>E75+E76+E77+E78+E79+E80+E81+E82</f>
        <v>27045561</v>
      </c>
      <c r="F74" s="40">
        <f t="shared" si="19"/>
        <v>47019473</v>
      </c>
      <c r="G74" s="40">
        <f t="shared" ref="G74:H74" si="23">G75+G76+G77+G78+G79+G80+G81+G82</f>
        <v>28944128</v>
      </c>
      <c r="H74" s="40">
        <f t="shared" si="23"/>
        <v>39025542</v>
      </c>
      <c r="I74" s="40">
        <f t="shared" si="21"/>
        <v>67969670</v>
      </c>
    </row>
    <row r="75" spans="1:9" ht="27.75" customHeight="1" x14ac:dyDescent="0.25">
      <c r="A75" s="188" t="s">
        <v>321</v>
      </c>
      <c r="B75" s="188"/>
      <c r="C75" s="27">
        <v>186</v>
      </c>
      <c r="D75" s="63">
        <v>-487686</v>
      </c>
      <c r="E75" s="63">
        <v>-633064</v>
      </c>
      <c r="F75" s="40">
        <f t="shared" si="19"/>
        <v>-1120750</v>
      </c>
      <c r="G75" s="63">
        <v>-826434</v>
      </c>
      <c r="H75" s="63">
        <v>-1202303</v>
      </c>
      <c r="I75" s="40">
        <f t="shared" si="21"/>
        <v>-2028737</v>
      </c>
    </row>
    <row r="76" spans="1:9" ht="22.9" customHeight="1" x14ac:dyDescent="0.25">
      <c r="A76" s="188" t="s">
        <v>322</v>
      </c>
      <c r="B76" s="188"/>
      <c r="C76" s="27">
        <v>187</v>
      </c>
      <c r="D76" s="63">
        <v>24947037</v>
      </c>
      <c r="E76" s="63">
        <v>33736868</v>
      </c>
      <c r="F76" s="40">
        <f t="shared" si="19"/>
        <v>58683905</v>
      </c>
      <c r="G76" s="63">
        <v>36654700</v>
      </c>
      <c r="H76" s="63">
        <v>49160409</v>
      </c>
      <c r="I76" s="40">
        <f t="shared" si="21"/>
        <v>85815109</v>
      </c>
    </row>
    <row r="77" spans="1:9" ht="32.25" customHeight="1" x14ac:dyDescent="0.25">
      <c r="A77" s="188" t="s">
        <v>323</v>
      </c>
      <c r="B77" s="188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88" t="s">
        <v>324</v>
      </c>
      <c r="B78" s="18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88" t="s">
        <v>96</v>
      </c>
      <c r="B79" s="18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88" t="s">
        <v>97</v>
      </c>
      <c r="B80" s="18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88" t="s">
        <v>98</v>
      </c>
      <c r="B81" s="18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88" t="s">
        <v>99</v>
      </c>
      <c r="B82" s="188"/>
      <c r="C82" s="27">
        <v>193</v>
      </c>
      <c r="D82" s="63">
        <v>-4485439</v>
      </c>
      <c r="E82" s="63">
        <v>-6058243</v>
      </c>
      <c r="F82" s="40">
        <f t="shared" si="19"/>
        <v>-10543682</v>
      </c>
      <c r="G82" s="63">
        <v>-6884138</v>
      </c>
      <c r="H82" s="63">
        <v>-8932564</v>
      </c>
      <c r="I82" s="40">
        <f t="shared" si="21"/>
        <v>-15816702</v>
      </c>
    </row>
    <row r="83" spans="1:9" x14ac:dyDescent="0.25">
      <c r="A83" s="191" t="s">
        <v>245</v>
      </c>
      <c r="B83" s="189"/>
      <c r="C83" s="26">
        <v>194</v>
      </c>
      <c r="D83" s="40">
        <f>D69+D74</f>
        <v>28319890</v>
      </c>
      <c r="E83" s="40">
        <f>E69+E74</f>
        <v>133673008</v>
      </c>
      <c r="F83" s="40">
        <f t="shared" si="19"/>
        <v>161992898</v>
      </c>
      <c r="G83" s="40">
        <f t="shared" ref="G83:H83" si="24">G69+G74</f>
        <v>38397328</v>
      </c>
      <c r="H83" s="40">
        <f t="shared" si="24"/>
        <v>114806563</v>
      </c>
      <c r="I83" s="40">
        <f t="shared" si="21"/>
        <v>153203891</v>
      </c>
    </row>
    <row r="84" spans="1:9" x14ac:dyDescent="0.25">
      <c r="A84" s="228" t="s">
        <v>246</v>
      </c>
      <c r="B84" s="228"/>
      <c r="C84" s="27">
        <v>195</v>
      </c>
      <c r="D84" s="41">
        <v>28492850</v>
      </c>
      <c r="E84" s="41">
        <v>133539729</v>
      </c>
      <c r="F84" s="40">
        <f t="shared" si="19"/>
        <v>162032579</v>
      </c>
      <c r="G84" s="41">
        <v>38316254</v>
      </c>
      <c r="H84" s="41">
        <v>114724344</v>
      </c>
      <c r="I84" s="40">
        <f t="shared" si="21"/>
        <v>153040598</v>
      </c>
    </row>
    <row r="85" spans="1:9" x14ac:dyDescent="0.25">
      <c r="A85" s="228" t="s">
        <v>247</v>
      </c>
      <c r="B85" s="228"/>
      <c r="C85" s="27">
        <v>196</v>
      </c>
      <c r="D85" s="41">
        <v>-172960</v>
      </c>
      <c r="E85" s="41">
        <v>133279</v>
      </c>
      <c r="F85" s="40">
        <f t="shared" si="19"/>
        <v>-39681</v>
      </c>
      <c r="G85" s="41">
        <v>81074</v>
      </c>
      <c r="H85" s="41">
        <v>82219</v>
      </c>
      <c r="I85" s="40">
        <f t="shared" si="21"/>
        <v>163293</v>
      </c>
    </row>
    <row r="86" spans="1:9" x14ac:dyDescent="0.25">
      <c r="A86" s="194" t="s">
        <v>110</v>
      </c>
      <c r="B86" s="18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/>
    <dataValidation type="whole" operator="notEqual" allowBlank="1" showErrorMessage="1" errorTitle="Nedopušten unos" error="Dopušten je unos samo cjelobrojnih vrijednosti." sqref="D82:I82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view="pageBreakPreview" topLeftCell="A37" zoomScale="80" zoomScaleNormal="100" zoomScaleSheetLayoutView="80" workbookViewId="0">
      <selection activeCell="I61" sqref="I61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7" t="s">
        <v>70</v>
      </c>
      <c r="B1" s="198"/>
      <c r="C1" s="198"/>
      <c r="D1" s="198"/>
      <c r="E1" s="198"/>
      <c r="F1" s="198"/>
      <c r="G1" s="198"/>
      <c r="H1" s="198"/>
    </row>
    <row r="2" spans="1:9" x14ac:dyDescent="0.25">
      <c r="A2" s="199" t="s">
        <v>422</v>
      </c>
      <c r="B2" s="200"/>
      <c r="C2" s="200"/>
      <c r="D2" s="200"/>
      <c r="E2" s="200"/>
      <c r="F2" s="200"/>
      <c r="G2" s="200"/>
      <c r="H2" s="200"/>
    </row>
    <row r="3" spans="1:9" x14ac:dyDescent="0.25">
      <c r="A3" s="239" t="s">
        <v>35</v>
      </c>
      <c r="B3" s="218"/>
      <c r="C3" s="218"/>
      <c r="D3" s="218"/>
      <c r="E3" s="218"/>
      <c r="F3" s="218"/>
      <c r="G3" s="218"/>
      <c r="H3" s="218"/>
    </row>
    <row r="4" spans="1:9" ht="22.5" thickBot="1" x14ac:dyDescent="0.3">
      <c r="A4" s="240" t="s">
        <v>3</v>
      </c>
      <c r="B4" s="241"/>
      <c r="C4" s="241"/>
      <c r="D4" s="241"/>
      <c r="E4" s="241"/>
      <c r="F4" s="242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3">
        <v>1</v>
      </c>
      <c r="B5" s="244"/>
      <c r="C5" s="244"/>
      <c r="D5" s="244"/>
      <c r="E5" s="244"/>
      <c r="F5" s="245"/>
      <c r="G5" s="20">
        <v>2</v>
      </c>
      <c r="H5" s="65">
        <v>3</v>
      </c>
      <c r="I5" s="65">
        <v>4</v>
      </c>
    </row>
    <row r="6" spans="1:9" x14ac:dyDescent="0.25">
      <c r="A6" s="246" t="s">
        <v>250</v>
      </c>
      <c r="B6" s="247"/>
      <c r="C6" s="247"/>
      <c r="D6" s="247"/>
      <c r="E6" s="247"/>
      <c r="F6" s="247"/>
      <c r="G6" s="21">
        <v>1</v>
      </c>
      <c r="H6" s="66">
        <f>H7+H18+H36</f>
        <v>-119098352</v>
      </c>
      <c r="I6" s="66">
        <f>I7+I18+I36</f>
        <v>229103003</v>
      </c>
    </row>
    <row r="7" spans="1:9" ht="21" customHeight="1" x14ac:dyDescent="0.25">
      <c r="A7" s="234" t="s">
        <v>251</v>
      </c>
      <c r="B7" s="236"/>
      <c r="C7" s="236"/>
      <c r="D7" s="236"/>
      <c r="E7" s="236"/>
      <c r="F7" s="236"/>
      <c r="G7" s="22">
        <v>2</v>
      </c>
      <c r="H7" s="67">
        <f>H8+H9</f>
        <v>146180730</v>
      </c>
      <c r="I7" s="67">
        <f>I8+I9</f>
        <v>227868872</v>
      </c>
    </row>
    <row r="8" spans="1:9" x14ac:dyDescent="0.25">
      <c r="A8" s="230" t="s">
        <v>48</v>
      </c>
      <c r="B8" s="231"/>
      <c r="C8" s="231"/>
      <c r="D8" s="231"/>
      <c r="E8" s="231"/>
      <c r="F8" s="231"/>
      <c r="G8" s="23">
        <v>3</v>
      </c>
      <c r="H8" s="68">
        <v>246622401</v>
      </c>
      <c r="I8" s="68">
        <v>248160415</v>
      </c>
    </row>
    <row r="9" spans="1:9" x14ac:dyDescent="0.25">
      <c r="A9" s="236" t="s">
        <v>49</v>
      </c>
      <c r="B9" s="236"/>
      <c r="C9" s="236"/>
      <c r="D9" s="236"/>
      <c r="E9" s="236"/>
      <c r="F9" s="236"/>
      <c r="G9" s="22">
        <v>4</v>
      </c>
      <c r="H9" s="67">
        <f>SUM(H10:H17)</f>
        <v>-100441671</v>
      </c>
      <c r="I9" s="67">
        <f>SUM(I10:I17)</f>
        <v>-20291543</v>
      </c>
    </row>
    <row r="10" spans="1:9" x14ac:dyDescent="0.25">
      <c r="A10" s="230" t="s">
        <v>252</v>
      </c>
      <c r="B10" s="231"/>
      <c r="C10" s="231"/>
      <c r="D10" s="231"/>
      <c r="E10" s="231"/>
      <c r="F10" s="231"/>
      <c r="G10" s="23">
        <v>5</v>
      </c>
      <c r="H10" s="68">
        <v>28805978</v>
      </c>
      <c r="I10" s="68">
        <v>30806719</v>
      </c>
    </row>
    <row r="11" spans="1:9" x14ac:dyDescent="0.25">
      <c r="A11" s="230" t="s">
        <v>253</v>
      </c>
      <c r="B11" s="231"/>
      <c r="C11" s="231"/>
      <c r="D11" s="231"/>
      <c r="E11" s="231"/>
      <c r="F11" s="231"/>
      <c r="G11" s="23">
        <v>6</v>
      </c>
      <c r="H11" s="68">
        <v>9519094</v>
      </c>
      <c r="I11" s="68">
        <v>10560063</v>
      </c>
    </row>
    <row r="12" spans="1:9" ht="23.25" customHeight="1" x14ac:dyDescent="0.25">
      <c r="A12" s="230" t="s">
        <v>254</v>
      </c>
      <c r="B12" s="231"/>
      <c r="C12" s="231"/>
      <c r="D12" s="231"/>
      <c r="E12" s="231"/>
      <c r="F12" s="231"/>
      <c r="G12" s="23">
        <v>7</v>
      </c>
      <c r="H12" s="68">
        <v>-2849609</v>
      </c>
      <c r="I12" s="68">
        <v>35745065</v>
      </c>
    </row>
    <row r="13" spans="1:9" x14ac:dyDescent="0.25">
      <c r="A13" s="230" t="s">
        <v>255</v>
      </c>
      <c r="B13" s="231"/>
      <c r="C13" s="231"/>
      <c r="D13" s="231"/>
      <c r="E13" s="231"/>
      <c r="F13" s="231"/>
      <c r="G13" s="23">
        <v>8</v>
      </c>
      <c r="H13" s="68">
        <v>5287499</v>
      </c>
      <c r="I13" s="68">
        <v>5523572</v>
      </c>
    </row>
    <row r="14" spans="1:9" x14ac:dyDescent="0.25">
      <c r="A14" s="230" t="s">
        <v>256</v>
      </c>
      <c r="B14" s="231"/>
      <c r="C14" s="231"/>
      <c r="D14" s="231"/>
      <c r="E14" s="231"/>
      <c r="F14" s="231"/>
      <c r="G14" s="23">
        <v>9</v>
      </c>
      <c r="H14" s="68">
        <v>-112241086</v>
      </c>
      <c r="I14" s="68">
        <v>-101357407</v>
      </c>
    </row>
    <row r="15" spans="1:9" x14ac:dyDescent="0.25">
      <c r="A15" s="230" t="s">
        <v>257</v>
      </c>
      <c r="B15" s="231"/>
      <c r="C15" s="231"/>
      <c r="D15" s="231"/>
      <c r="E15" s="231"/>
      <c r="F15" s="231"/>
      <c r="G15" s="23">
        <v>10</v>
      </c>
      <c r="H15" s="68">
        <v>-6320042</v>
      </c>
      <c r="I15" s="68">
        <v>-4932224</v>
      </c>
    </row>
    <row r="16" spans="1:9" ht="24.75" customHeight="1" x14ac:dyDescent="0.25">
      <c r="A16" s="230" t="s">
        <v>258</v>
      </c>
      <c r="B16" s="231"/>
      <c r="C16" s="231"/>
      <c r="D16" s="231"/>
      <c r="E16" s="231"/>
      <c r="F16" s="231"/>
      <c r="G16" s="23">
        <v>11</v>
      </c>
      <c r="H16" s="68">
        <v>-203385</v>
      </c>
      <c r="I16" s="68">
        <v>536765</v>
      </c>
    </row>
    <row r="17" spans="1:9" x14ac:dyDescent="0.25">
      <c r="A17" s="230" t="s">
        <v>259</v>
      </c>
      <c r="B17" s="231"/>
      <c r="C17" s="231"/>
      <c r="D17" s="231"/>
      <c r="E17" s="231"/>
      <c r="F17" s="231"/>
      <c r="G17" s="23">
        <v>12</v>
      </c>
      <c r="H17" s="68">
        <v>-22440120</v>
      </c>
      <c r="I17" s="68">
        <v>2825904</v>
      </c>
    </row>
    <row r="18" spans="1:9" ht="30.75" customHeight="1" x14ac:dyDescent="0.25">
      <c r="A18" s="234" t="s">
        <v>55</v>
      </c>
      <c r="B18" s="236"/>
      <c r="C18" s="236"/>
      <c r="D18" s="236"/>
      <c r="E18" s="236"/>
      <c r="F18" s="236"/>
      <c r="G18" s="22">
        <v>13</v>
      </c>
      <c r="H18" s="67">
        <f>SUM(H19:H35)</f>
        <v>-237415531</v>
      </c>
      <c r="I18" s="67">
        <f>SUM(I19:I35)</f>
        <v>38680917</v>
      </c>
    </row>
    <row r="19" spans="1:9" x14ac:dyDescent="0.25">
      <c r="A19" s="230" t="s">
        <v>260</v>
      </c>
      <c r="B19" s="231"/>
      <c r="C19" s="231"/>
      <c r="D19" s="231"/>
      <c r="E19" s="231"/>
      <c r="F19" s="231"/>
      <c r="G19" s="23">
        <v>14</v>
      </c>
      <c r="H19" s="68">
        <v>-366382486</v>
      </c>
      <c r="I19" s="68">
        <v>-58643757</v>
      </c>
    </row>
    <row r="20" spans="1:9" ht="24.75" customHeight="1" x14ac:dyDescent="0.25">
      <c r="A20" s="230" t="s">
        <v>261</v>
      </c>
      <c r="B20" s="231"/>
      <c r="C20" s="231"/>
      <c r="D20" s="231"/>
      <c r="E20" s="231"/>
      <c r="F20" s="231"/>
      <c r="G20" s="23">
        <v>15</v>
      </c>
      <c r="H20" s="68">
        <v>121964290</v>
      </c>
      <c r="I20" s="68">
        <v>-7054262</v>
      </c>
    </row>
    <row r="21" spans="1:9" x14ac:dyDescent="0.25">
      <c r="A21" s="230" t="s">
        <v>262</v>
      </c>
      <c r="B21" s="231"/>
      <c r="C21" s="231"/>
      <c r="D21" s="231"/>
      <c r="E21" s="231"/>
      <c r="F21" s="231"/>
      <c r="G21" s="23">
        <v>16</v>
      </c>
      <c r="H21" s="68">
        <v>-127622480</v>
      </c>
      <c r="I21" s="68">
        <v>-24357143</v>
      </c>
    </row>
    <row r="22" spans="1:9" x14ac:dyDescent="0.25">
      <c r="A22" s="230" t="s">
        <v>263</v>
      </c>
      <c r="B22" s="231"/>
      <c r="C22" s="231"/>
      <c r="D22" s="231"/>
      <c r="E22" s="231"/>
      <c r="F22" s="231"/>
      <c r="G22" s="23">
        <v>17</v>
      </c>
      <c r="H22" s="68">
        <v>0</v>
      </c>
      <c r="I22" s="68">
        <v>0</v>
      </c>
    </row>
    <row r="23" spans="1:9" ht="30" customHeight="1" x14ac:dyDescent="0.25">
      <c r="A23" s="230" t="s">
        <v>264</v>
      </c>
      <c r="B23" s="231"/>
      <c r="C23" s="231"/>
      <c r="D23" s="231"/>
      <c r="E23" s="231"/>
      <c r="F23" s="231"/>
      <c r="G23" s="23">
        <v>18</v>
      </c>
      <c r="H23" s="68">
        <v>-8237722</v>
      </c>
      <c r="I23" s="68">
        <v>10022208</v>
      </c>
    </row>
    <row r="24" spans="1:9" x14ac:dyDescent="0.25">
      <c r="A24" s="230" t="s">
        <v>56</v>
      </c>
      <c r="B24" s="231"/>
      <c r="C24" s="231"/>
      <c r="D24" s="231"/>
      <c r="E24" s="231"/>
      <c r="F24" s="231"/>
      <c r="G24" s="23">
        <v>19</v>
      </c>
      <c r="H24" s="68">
        <v>-51732571</v>
      </c>
      <c r="I24" s="68">
        <v>-142583780</v>
      </c>
    </row>
    <row r="25" spans="1:9" x14ac:dyDescent="0.25">
      <c r="A25" s="230" t="s">
        <v>57</v>
      </c>
      <c r="B25" s="231"/>
      <c r="C25" s="231"/>
      <c r="D25" s="231"/>
      <c r="E25" s="231"/>
      <c r="F25" s="231"/>
      <c r="G25" s="23">
        <v>20</v>
      </c>
      <c r="H25" s="68">
        <v>-14518823</v>
      </c>
      <c r="I25" s="68">
        <v>-17769717</v>
      </c>
    </row>
    <row r="26" spans="1:9" x14ac:dyDescent="0.25">
      <c r="A26" s="230" t="s">
        <v>58</v>
      </c>
      <c r="B26" s="231"/>
      <c r="C26" s="231"/>
      <c r="D26" s="231"/>
      <c r="E26" s="231"/>
      <c r="F26" s="231"/>
      <c r="G26" s="23">
        <v>21</v>
      </c>
      <c r="H26" s="68">
        <v>-292114926</v>
      </c>
      <c r="I26" s="68">
        <v>-228934704</v>
      </c>
    </row>
    <row r="27" spans="1:9" x14ac:dyDescent="0.25">
      <c r="A27" s="230" t="s">
        <v>59</v>
      </c>
      <c r="B27" s="231"/>
      <c r="C27" s="231"/>
      <c r="D27" s="231"/>
      <c r="E27" s="231"/>
      <c r="F27" s="231"/>
      <c r="G27" s="23">
        <v>22</v>
      </c>
      <c r="H27" s="68">
        <v>0</v>
      </c>
      <c r="I27" s="68">
        <v>0</v>
      </c>
    </row>
    <row r="28" spans="1:9" ht="25.5" customHeight="1" x14ac:dyDescent="0.25">
      <c r="A28" s="230" t="s">
        <v>265</v>
      </c>
      <c r="B28" s="231"/>
      <c r="C28" s="231"/>
      <c r="D28" s="231"/>
      <c r="E28" s="231"/>
      <c r="F28" s="231"/>
      <c r="G28" s="23">
        <v>23</v>
      </c>
      <c r="H28" s="68">
        <v>-22503407</v>
      </c>
      <c r="I28" s="68">
        <v>-22994716</v>
      </c>
    </row>
    <row r="29" spans="1:9" x14ac:dyDescent="0.25">
      <c r="A29" s="230" t="s">
        <v>60</v>
      </c>
      <c r="B29" s="231"/>
      <c r="C29" s="231"/>
      <c r="D29" s="231"/>
      <c r="E29" s="231"/>
      <c r="F29" s="231"/>
      <c r="G29" s="23">
        <v>24</v>
      </c>
      <c r="H29" s="68">
        <v>480110630</v>
      </c>
      <c r="I29" s="68">
        <v>433913319</v>
      </c>
    </row>
    <row r="30" spans="1:9" ht="33" customHeight="1" x14ac:dyDescent="0.25">
      <c r="A30" s="230" t="s">
        <v>283</v>
      </c>
      <c r="B30" s="231"/>
      <c r="C30" s="231"/>
      <c r="D30" s="231"/>
      <c r="E30" s="231"/>
      <c r="F30" s="231"/>
      <c r="G30" s="23">
        <v>25</v>
      </c>
      <c r="H30" s="68">
        <v>8237722</v>
      </c>
      <c r="I30" s="68">
        <v>-10022208</v>
      </c>
    </row>
    <row r="31" spans="1:9" x14ac:dyDescent="0.25">
      <c r="A31" s="230" t="s">
        <v>61</v>
      </c>
      <c r="B31" s="231"/>
      <c r="C31" s="231"/>
      <c r="D31" s="231"/>
      <c r="E31" s="231"/>
      <c r="F31" s="231"/>
      <c r="G31" s="23">
        <v>26</v>
      </c>
      <c r="H31" s="68">
        <v>3674105</v>
      </c>
      <c r="I31" s="68">
        <v>15915255</v>
      </c>
    </row>
    <row r="32" spans="1:9" ht="23.25" customHeight="1" x14ac:dyDescent="0.25">
      <c r="A32" s="230" t="s">
        <v>62</v>
      </c>
      <c r="B32" s="231"/>
      <c r="C32" s="231"/>
      <c r="D32" s="231"/>
      <c r="E32" s="231"/>
      <c r="F32" s="231"/>
      <c r="G32" s="23">
        <v>27</v>
      </c>
      <c r="H32" s="68">
        <v>0</v>
      </c>
      <c r="I32" s="68">
        <v>0</v>
      </c>
    </row>
    <row r="33" spans="1:9" x14ac:dyDescent="0.25">
      <c r="A33" s="230" t="s">
        <v>63</v>
      </c>
      <c r="B33" s="231"/>
      <c r="C33" s="231"/>
      <c r="D33" s="231"/>
      <c r="E33" s="231"/>
      <c r="F33" s="231"/>
      <c r="G33" s="23">
        <v>28</v>
      </c>
      <c r="H33" s="68">
        <v>2518444</v>
      </c>
      <c r="I33" s="68">
        <v>89117483</v>
      </c>
    </row>
    <row r="34" spans="1:9" x14ac:dyDescent="0.25">
      <c r="A34" s="230" t="s">
        <v>64</v>
      </c>
      <c r="B34" s="231"/>
      <c r="C34" s="231"/>
      <c r="D34" s="231"/>
      <c r="E34" s="231"/>
      <c r="F34" s="231"/>
      <c r="G34" s="23">
        <v>29</v>
      </c>
      <c r="H34" s="68">
        <v>32755411</v>
      </c>
      <c r="I34" s="68">
        <v>1670161</v>
      </c>
    </row>
    <row r="35" spans="1:9" ht="21" customHeight="1" x14ac:dyDescent="0.25">
      <c r="A35" s="230" t="s">
        <v>266</v>
      </c>
      <c r="B35" s="231"/>
      <c r="C35" s="231"/>
      <c r="D35" s="231"/>
      <c r="E35" s="231"/>
      <c r="F35" s="231"/>
      <c r="G35" s="23">
        <v>30</v>
      </c>
      <c r="H35" s="68">
        <v>-3563718</v>
      </c>
      <c r="I35" s="68">
        <v>402778</v>
      </c>
    </row>
    <row r="36" spans="1:9" x14ac:dyDescent="0.25">
      <c r="A36" s="232" t="s">
        <v>65</v>
      </c>
      <c r="B36" s="231"/>
      <c r="C36" s="231"/>
      <c r="D36" s="231"/>
      <c r="E36" s="231"/>
      <c r="F36" s="231"/>
      <c r="G36" s="23">
        <v>31</v>
      </c>
      <c r="H36" s="68">
        <v>-27863551</v>
      </c>
      <c r="I36" s="68">
        <v>-37446786</v>
      </c>
    </row>
    <row r="37" spans="1:9" x14ac:dyDescent="0.25">
      <c r="A37" s="234" t="s">
        <v>50</v>
      </c>
      <c r="B37" s="236"/>
      <c r="C37" s="236"/>
      <c r="D37" s="236"/>
      <c r="E37" s="236"/>
      <c r="F37" s="236"/>
      <c r="G37" s="22">
        <v>32</v>
      </c>
      <c r="H37" s="67">
        <f>SUM(H38:H51)</f>
        <v>-38016543</v>
      </c>
      <c r="I37" s="67">
        <f>SUM(I38:I51)</f>
        <v>258044511</v>
      </c>
    </row>
    <row r="38" spans="1:9" x14ac:dyDescent="0.25">
      <c r="A38" s="230" t="s">
        <v>267</v>
      </c>
      <c r="B38" s="231"/>
      <c r="C38" s="231"/>
      <c r="D38" s="231"/>
      <c r="E38" s="231"/>
      <c r="F38" s="231"/>
      <c r="G38" s="23">
        <v>33</v>
      </c>
      <c r="H38" s="68">
        <v>927010</v>
      </c>
      <c r="I38" s="68">
        <v>3299651</v>
      </c>
    </row>
    <row r="39" spans="1:9" x14ac:dyDescent="0.25">
      <c r="A39" s="230" t="s">
        <v>268</v>
      </c>
      <c r="B39" s="231"/>
      <c r="C39" s="231"/>
      <c r="D39" s="231"/>
      <c r="E39" s="231"/>
      <c r="F39" s="231"/>
      <c r="G39" s="23">
        <v>34</v>
      </c>
      <c r="H39" s="68">
        <v>-11902700</v>
      </c>
      <c r="I39" s="68">
        <v>-20079654</v>
      </c>
    </row>
    <row r="40" spans="1:9" x14ac:dyDescent="0.25">
      <c r="A40" s="230" t="s">
        <v>269</v>
      </c>
      <c r="B40" s="231"/>
      <c r="C40" s="231"/>
      <c r="D40" s="231"/>
      <c r="E40" s="231"/>
      <c r="F40" s="231"/>
      <c r="G40" s="23">
        <v>35</v>
      </c>
      <c r="H40" s="68">
        <v>629925</v>
      </c>
      <c r="I40" s="68">
        <v>0</v>
      </c>
    </row>
    <row r="41" spans="1:9" x14ac:dyDescent="0.25">
      <c r="A41" s="230" t="s">
        <v>270</v>
      </c>
      <c r="B41" s="231"/>
      <c r="C41" s="231"/>
      <c r="D41" s="231"/>
      <c r="E41" s="231"/>
      <c r="F41" s="231"/>
      <c r="G41" s="23">
        <v>36</v>
      </c>
      <c r="H41" s="68">
        <v>-9490550</v>
      </c>
      <c r="I41" s="68">
        <v>-25286703</v>
      </c>
    </row>
    <row r="42" spans="1:9" ht="25.5" customHeight="1" x14ac:dyDescent="0.25">
      <c r="A42" s="230" t="s">
        <v>271</v>
      </c>
      <c r="B42" s="231"/>
      <c r="C42" s="231"/>
      <c r="D42" s="231"/>
      <c r="E42" s="231"/>
      <c r="F42" s="231"/>
      <c r="G42" s="23">
        <v>37</v>
      </c>
      <c r="H42" s="68">
        <v>7314474</v>
      </c>
      <c r="I42" s="68">
        <v>80056554</v>
      </c>
    </row>
    <row r="43" spans="1:9" ht="21.75" customHeight="1" x14ac:dyDescent="0.25">
      <c r="A43" s="230" t="s">
        <v>272</v>
      </c>
      <c r="B43" s="231"/>
      <c r="C43" s="231"/>
      <c r="D43" s="231"/>
      <c r="E43" s="231"/>
      <c r="F43" s="231"/>
      <c r="G43" s="23">
        <v>38</v>
      </c>
      <c r="H43" s="68">
        <v>-2355181</v>
      </c>
      <c r="I43" s="68">
        <v>-23690605</v>
      </c>
    </row>
    <row r="44" spans="1:9" ht="24" customHeight="1" x14ac:dyDescent="0.25">
      <c r="A44" s="230" t="s">
        <v>273</v>
      </c>
      <c r="B44" s="231"/>
      <c r="C44" s="231"/>
      <c r="D44" s="231"/>
      <c r="E44" s="231"/>
      <c r="F44" s="231"/>
      <c r="G44" s="23">
        <v>39</v>
      </c>
      <c r="H44" s="68">
        <v>13500000</v>
      </c>
      <c r="I44" s="68">
        <v>-77987290</v>
      </c>
    </row>
    <row r="45" spans="1:9" x14ac:dyDescent="0.25">
      <c r="A45" s="230" t="s">
        <v>274</v>
      </c>
      <c r="B45" s="231"/>
      <c r="C45" s="231"/>
      <c r="D45" s="231"/>
      <c r="E45" s="231"/>
      <c r="F45" s="231"/>
      <c r="G45" s="23">
        <v>40</v>
      </c>
      <c r="H45" s="68">
        <v>76501735</v>
      </c>
      <c r="I45" s="68">
        <v>407023898</v>
      </c>
    </row>
    <row r="46" spans="1:9" x14ac:dyDescent="0.25">
      <c r="A46" s="230" t="s">
        <v>275</v>
      </c>
      <c r="B46" s="231"/>
      <c r="C46" s="231"/>
      <c r="D46" s="231"/>
      <c r="E46" s="231"/>
      <c r="F46" s="231"/>
      <c r="G46" s="23">
        <v>41</v>
      </c>
      <c r="H46" s="68">
        <v>-141157902</v>
      </c>
      <c r="I46" s="68">
        <v>-110488319</v>
      </c>
    </row>
    <row r="47" spans="1:9" x14ac:dyDescent="0.25">
      <c r="A47" s="230" t="s">
        <v>276</v>
      </c>
      <c r="B47" s="231"/>
      <c r="C47" s="231"/>
      <c r="D47" s="231"/>
      <c r="E47" s="231"/>
      <c r="F47" s="231"/>
      <c r="G47" s="23">
        <v>42</v>
      </c>
      <c r="H47" s="68">
        <v>0</v>
      </c>
      <c r="I47" s="68">
        <v>0</v>
      </c>
    </row>
    <row r="48" spans="1:9" x14ac:dyDescent="0.25">
      <c r="A48" s="230" t="s">
        <v>277</v>
      </c>
      <c r="B48" s="231"/>
      <c r="C48" s="231"/>
      <c r="D48" s="231"/>
      <c r="E48" s="231"/>
      <c r="F48" s="231"/>
      <c r="G48" s="23">
        <v>43</v>
      </c>
      <c r="H48" s="68">
        <v>0</v>
      </c>
      <c r="I48" s="68">
        <v>0</v>
      </c>
    </row>
    <row r="49" spans="1:9" x14ac:dyDescent="0.25">
      <c r="A49" s="230" t="s">
        <v>278</v>
      </c>
      <c r="B49" s="233"/>
      <c r="C49" s="233"/>
      <c r="D49" s="233"/>
      <c r="E49" s="233"/>
      <c r="F49" s="233"/>
      <c r="G49" s="23">
        <v>44</v>
      </c>
      <c r="H49" s="68">
        <v>20728777</v>
      </c>
      <c r="I49" s="68">
        <v>1632192</v>
      </c>
    </row>
    <row r="50" spans="1:9" x14ac:dyDescent="0.25">
      <c r="A50" s="230" t="s">
        <v>279</v>
      </c>
      <c r="B50" s="233"/>
      <c r="C50" s="233"/>
      <c r="D50" s="233"/>
      <c r="E50" s="233"/>
      <c r="F50" s="233"/>
      <c r="G50" s="23">
        <v>45</v>
      </c>
      <c r="H50" s="68">
        <v>21986134</v>
      </c>
      <c r="I50" s="68">
        <v>38908661</v>
      </c>
    </row>
    <row r="51" spans="1:9" x14ac:dyDescent="0.25">
      <c r="A51" s="230" t="s">
        <v>280</v>
      </c>
      <c r="B51" s="233"/>
      <c r="C51" s="233"/>
      <c r="D51" s="233"/>
      <c r="E51" s="233"/>
      <c r="F51" s="233"/>
      <c r="G51" s="23">
        <v>46</v>
      </c>
      <c r="H51" s="68">
        <v>-14698265</v>
      </c>
      <c r="I51" s="68">
        <v>-15343874</v>
      </c>
    </row>
    <row r="52" spans="1:9" x14ac:dyDescent="0.25">
      <c r="A52" s="234" t="s">
        <v>51</v>
      </c>
      <c r="B52" s="235"/>
      <c r="C52" s="235"/>
      <c r="D52" s="235"/>
      <c r="E52" s="235"/>
      <c r="F52" s="235"/>
      <c r="G52" s="22">
        <v>47</v>
      </c>
      <c r="H52" s="67">
        <f>SUM(H53:H57)</f>
        <v>-12546383</v>
      </c>
      <c r="I52" s="67">
        <f>SUM(I53:I57)</f>
        <v>-11865455</v>
      </c>
    </row>
    <row r="53" spans="1:9" x14ac:dyDescent="0.25">
      <c r="A53" s="230" t="s">
        <v>281</v>
      </c>
      <c r="B53" s="233"/>
      <c r="C53" s="233"/>
      <c r="D53" s="233"/>
      <c r="E53" s="233"/>
      <c r="F53" s="233"/>
      <c r="G53" s="23">
        <v>48</v>
      </c>
      <c r="H53" s="68">
        <v>0</v>
      </c>
      <c r="I53" s="68">
        <v>0</v>
      </c>
    </row>
    <row r="54" spans="1:9" x14ac:dyDescent="0.25">
      <c r="A54" s="230" t="s">
        <v>100</v>
      </c>
      <c r="B54" s="233"/>
      <c r="C54" s="233"/>
      <c r="D54" s="233"/>
      <c r="E54" s="233"/>
      <c r="F54" s="233"/>
      <c r="G54" s="23">
        <v>49</v>
      </c>
      <c r="H54" s="68">
        <v>0</v>
      </c>
      <c r="I54" s="68">
        <v>0</v>
      </c>
    </row>
    <row r="55" spans="1:9" x14ac:dyDescent="0.25">
      <c r="A55" s="230" t="s">
        <v>101</v>
      </c>
      <c r="B55" s="233"/>
      <c r="C55" s="233"/>
      <c r="D55" s="233"/>
      <c r="E55" s="233"/>
      <c r="F55" s="233"/>
      <c r="G55" s="23">
        <v>50</v>
      </c>
      <c r="H55" s="68">
        <v>-12433819</v>
      </c>
      <c r="I55" s="68">
        <v>-11708704</v>
      </c>
    </row>
    <row r="56" spans="1:9" x14ac:dyDescent="0.25">
      <c r="A56" s="230" t="s">
        <v>102</v>
      </c>
      <c r="B56" s="233"/>
      <c r="C56" s="233"/>
      <c r="D56" s="233"/>
      <c r="E56" s="233"/>
      <c r="F56" s="233"/>
      <c r="G56" s="23">
        <v>51</v>
      </c>
      <c r="H56" s="68">
        <v>0</v>
      </c>
      <c r="I56" s="68">
        <v>0</v>
      </c>
    </row>
    <row r="57" spans="1:9" x14ac:dyDescent="0.25">
      <c r="A57" s="230" t="s">
        <v>103</v>
      </c>
      <c r="B57" s="233"/>
      <c r="C57" s="233"/>
      <c r="D57" s="233"/>
      <c r="E57" s="233"/>
      <c r="F57" s="233"/>
      <c r="G57" s="23">
        <v>52</v>
      </c>
      <c r="H57" s="68">
        <v>-112564</v>
      </c>
      <c r="I57" s="68">
        <v>-156751</v>
      </c>
    </row>
    <row r="58" spans="1:9" x14ac:dyDescent="0.25">
      <c r="A58" s="234" t="s">
        <v>52</v>
      </c>
      <c r="B58" s="235"/>
      <c r="C58" s="235"/>
      <c r="D58" s="235"/>
      <c r="E58" s="235"/>
      <c r="F58" s="235"/>
      <c r="G58" s="22">
        <v>53</v>
      </c>
      <c r="H58" s="67">
        <f>H6+H37+H52</f>
        <v>-169661278</v>
      </c>
      <c r="I58" s="67">
        <f>I6+I37+I52</f>
        <v>475282059</v>
      </c>
    </row>
    <row r="59" spans="1:9" ht="24.75" customHeight="1" x14ac:dyDescent="0.25">
      <c r="A59" s="232" t="s">
        <v>282</v>
      </c>
      <c r="B59" s="233"/>
      <c r="C59" s="233"/>
      <c r="D59" s="233"/>
      <c r="E59" s="233"/>
      <c r="F59" s="233"/>
      <c r="G59" s="23">
        <v>54</v>
      </c>
      <c r="H59" s="68">
        <v>11541181</v>
      </c>
      <c r="I59" s="68">
        <v>-57401793</v>
      </c>
    </row>
    <row r="60" spans="1:9" ht="27.75" customHeight="1" x14ac:dyDescent="0.25">
      <c r="A60" s="234" t="s">
        <v>53</v>
      </c>
      <c r="B60" s="235"/>
      <c r="C60" s="235"/>
      <c r="D60" s="235"/>
      <c r="E60" s="235"/>
      <c r="F60" s="235"/>
      <c r="G60" s="22">
        <v>55</v>
      </c>
      <c r="H60" s="67">
        <f>H58+H59</f>
        <v>-158120097</v>
      </c>
      <c r="I60" s="67">
        <f>I58+I59</f>
        <v>417880266</v>
      </c>
    </row>
    <row r="61" spans="1:9" x14ac:dyDescent="0.25">
      <c r="A61" s="230" t="s">
        <v>104</v>
      </c>
      <c r="B61" s="233"/>
      <c r="C61" s="233"/>
      <c r="D61" s="233"/>
      <c r="E61" s="233"/>
      <c r="F61" s="233"/>
      <c r="G61" s="23">
        <v>56</v>
      </c>
      <c r="H61" s="68">
        <v>446207971</v>
      </c>
      <c r="I61" s="68">
        <v>220351390</v>
      </c>
    </row>
    <row r="62" spans="1:9" x14ac:dyDescent="0.25">
      <c r="A62" s="237" t="s">
        <v>54</v>
      </c>
      <c r="B62" s="238"/>
      <c r="C62" s="238"/>
      <c r="D62" s="238"/>
      <c r="E62" s="238"/>
      <c r="F62" s="238"/>
      <c r="G62" s="24">
        <v>57</v>
      </c>
      <c r="H62" s="69">
        <f>H60+H61</f>
        <v>288087874</v>
      </c>
      <c r="I62" s="69">
        <f>I60+I61</f>
        <v>638231656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view="pageBreakPreview" zoomScale="70" zoomScaleNormal="100" zoomScaleSheetLayoutView="70" workbookViewId="0">
      <pane xSplit="4" ySplit="6" topLeftCell="E34" activePane="bottomRight" state="frozen"/>
      <selection activeCell="L1" sqref="L1"/>
      <selection pane="topRight" activeCell="L1" sqref="L1"/>
      <selection pane="bottomLeft" activeCell="L1" sqref="L1"/>
      <selection pane="bottomRight" activeCell="I40" sqref="I40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53" t="s">
        <v>66</v>
      </c>
      <c r="B1" s="254"/>
      <c r="C1" s="254"/>
      <c r="D1" s="254"/>
      <c r="E1" s="255"/>
      <c r="F1" s="256"/>
      <c r="G1" s="256"/>
      <c r="H1" s="256"/>
      <c r="I1" s="256"/>
      <c r="J1" s="256"/>
      <c r="K1" s="257"/>
      <c r="L1" s="198"/>
      <c r="M1" s="198"/>
    </row>
    <row r="2" spans="1:34" ht="19.5" customHeight="1" x14ac:dyDescent="0.25">
      <c r="A2" s="199" t="s">
        <v>422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8" t="s">
        <v>35</v>
      </c>
      <c r="M3" s="258"/>
    </row>
    <row r="4" spans="1:34" ht="13.5" customHeight="1" x14ac:dyDescent="0.25">
      <c r="A4" s="259" t="s">
        <v>27</v>
      </c>
      <c r="B4" s="259"/>
      <c r="C4" s="259"/>
      <c r="D4" s="252" t="s">
        <v>38</v>
      </c>
      <c r="E4" s="186" t="s">
        <v>71</v>
      </c>
      <c r="F4" s="186"/>
      <c r="G4" s="186"/>
      <c r="H4" s="186"/>
      <c r="I4" s="186"/>
      <c r="J4" s="186"/>
      <c r="K4" s="186"/>
      <c r="L4" s="186" t="s">
        <v>76</v>
      </c>
      <c r="M4" s="186" t="s">
        <v>47</v>
      </c>
    </row>
    <row r="5" spans="1:34" ht="52.5" x14ac:dyDescent="0.25">
      <c r="A5" s="259"/>
      <c r="B5" s="259"/>
      <c r="C5" s="259"/>
      <c r="D5" s="25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6"/>
      <c r="M5" s="186"/>
    </row>
    <row r="6" spans="1:34" ht="13" x14ac:dyDescent="0.3">
      <c r="A6" s="186">
        <v>1</v>
      </c>
      <c r="B6" s="186"/>
      <c r="C6" s="18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51" t="s">
        <v>286</v>
      </c>
      <c r="B7" s="251"/>
      <c r="C7" s="251"/>
      <c r="D7" s="11">
        <v>1</v>
      </c>
      <c r="E7" s="73">
        <v>589325800</v>
      </c>
      <c r="F7" s="73">
        <v>681482525</v>
      </c>
      <c r="G7" s="73">
        <v>340283451</v>
      </c>
      <c r="H7" s="73">
        <v>402038575</v>
      </c>
      <c r="I7" s="73">
        <v>858901275</v>
      </c>
      <c r="J7" s="73">
        <v>337079883</v>
      </c>
      <c r="K7" s="74">
        <f>SUM(E7:J7)</f>
        <v>3209111509</v>
      </c>
      <c r="L7" s="73">
        <v>12213767</v>
      </c>
      <c r="M7" s="74">
        <f>K7+L7</f>
        <v>3221325276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49" t="s">
        <v>294</v>
      </c>
      <c r="B8" s="249"/>
      <c r="C8" s="24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49" t="s">
        <v>295</v>
      </c>
      <c r="B9" s="249"/>
      <c r="C9" s="24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48" t="s">
        <v>287</v>
      </c>
      <c r="B10" s="248"/>
      <c r="C10" s="248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340283451</v>
      </c>
      <c r="H10" s="74">
        <f t="shared" si="2"/>
        <v>402038575</v>
      </c>
      <c r="I10" s="74">
        <f t="shared" si="2"/>
        <v>858901275</v>
      </c>
      <c r="J10" s="74">
        <f t="shared" si="2"/>
        <v>337079883</v>
      </c>
      <c r="K10" s="74">
        <f t="shared" si="0"/>
        <v>3209111509</v>
      </c>
      <c r="L10" s="74">
        <f t="shared" si="2"/>
        <v>12213767</v>
      </c>
      <c r="M10" s="74">
        <f t="shared" si="1"/>
        <v>3221325276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48" t="s">
        <v>291</v>
      </c>
      <c r="B11" s="248"/>
      <c r="C11" s="24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270729624</v>
      </c>
      <c r="H11" s="74">
        <f t="shared" si="3"/>
        <v>0</v>
      </c>
      <c r="I11" s="74">
        <f t="shared" si="3"/>
        <v>0</v>
      </c>
      <c r="J11" s="74">
        <f t="shared" si="3"/>
        <v>339392129</v>
      </c>
      <c r="K11" s="74">
        <f t="shared" si="0"/>
        <v>610121753</v>
      </c>
      <c r="L11" s="74">
        <f t="shared" si="3"/>
        <v>449227</v>
      </c>
      <c r="M11" s="74">
        <f t="shared" si="1"/>
        <v>610570980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49" t="s">
        <v>296</v>
      </c>
      <c r="B12" s="249"/>
      <c r="C12" s="24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339392129</v>
      </c>
      <c r="K12" s="74">
        <f t="shared" si="0"/>
        <v>339392129</v>
      </c>
      <c r="L12" s="73">
        <v>347362</v>
      </c>
      <c r="M12" s="74">
        <f t="shared" si="1"/>
        <v>339739491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0" t="s">
        <v>292</v>
      </c>
      <c r="B13" s="250"/>
      <c r="C13" s="25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270729624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270729624</v>
      </c>
      <c r="L13" s="74">
        <f t="shared" si="4"/>
        <v>101865</v>
      </c>
      <c r="M13" s="74">
        <f t="shared" si="1"/>
        <v>270831489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49" t="s">
        <v>297</v>
      </c>
      <c r="B14" s="249"/>
      <c r="C14" s="249"/>
      <c r="D14" s="11">
        <v>8</v>
      </c>
      <c r="E14" s="73">
        <v>0</v>
      </c>
      <c r="F14" s="73">
        <v>0</v>
      </c>
      <c r="G14" s="73">
        <v>19583202</v>
      </c>
      <c r="H14" s="73">
        <v>0</v>
      </c>
      <c r="I14" s="73">
        <v>0</v>
      </c>
      <c r="J14" s="73">
        <v>0</v>
      </c>
      <c r="K14" s="74">
        <f>SUM(E14:J14)</f>
        <v>19583202</v>
      </c>
      <c r="L14" s="73">
        <v>25970</v>
      </c>
      <c r="M14" s="74">
        <f>K14+L14</f>
        <v>19609172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49" t="s">
        <v>298</v>
      </c>
      <c r="B15" s="249"/>
      <c r="C15" s="249"/>
      <c r="D15" s="11">
        <v>9</v>
      </c>
      <c r="E15" s="73">
        <v>0</v>
      </c>
      <c r="F15" s="73">
        <v>0</v>
      </c>
      <c r="G15" s="73">
        <v>277011573</v>
      </c>
      <c r="H15" s="73">
        <v>0</v>
      </c>
      <c r="I15" s="73">
        <v>0</v>
      </c>
      <c r="J15" s="73">
        <v>0</v>
      </c>
      <c r="K15" s="74">
        <f t="shared" si="0"/>
        <v>277011573</v>
      </c>
      <c r="L15" s="73">
        <v>58287</v>
      </c>
      <c r="M15" s="74">
        <f t="shared" si="1"/>
        <v>277069860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49" t="s">
        <v>299</v>
      </c>
      <c r="B16" s="249"/>
      <c r="C16" s="249"/>
      <c r="D16" s="11">
        <v>10</v>
      </c>
      <c r="E16" s="73">
        <v>0</v>
      </c>
      <c r="F16" s="73">
        <v>0</v>
      </c>
      <c r="G16" s="73">
        <v>-27005744</v>
      </c>
      <c r="H16" s="73">
        <v>0</v>
      </c>
      <c r="I16" s="73">
        <v>0</v>
      </c>
      <c r="J16" s="73">
        <v>0</v>
      </c>
      <c r="K16" s="74">
        <f t="shared" si="0"/>
        <v>-27005744</v>
      </c>
      <c r="L16" s="73">
        <v>0</v>
      </c>
      <c r="M16" s="74">
        <f t="shared" si="1"/>
        <v>-27005744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49" t="s">
        <v>300</v>
      </c>
      <c r="B17" s="249"/>
      <c r="C17" s="249"/>
      <c r="D17" s="11">
        <v>11</v>
      </c>
      <c r="E17" s="73">
        <v>0</v>
      </c>
      <c r="F17" s="73">
        <v>0</v>
      </c>
      <c r="G17" s="73">
        <v>1140593</v>
      </c>
      <c r="H17" s="73">
        <v>0</v>
      </c>
      <c r="I17" s="73">
        <v>0</v>
      </c>
      <c r="J17" s="73">
        <v>0</v>
      </c>
      <c r="K17" s="74">
        <f t="shared" si="0"/>
        <v>1140593</v>
      </c>
      <c r="L17" s="122">
        <v>17608</v>
      </c>
      <c r="M17" s="74">
        <f t="shared" si="1"/>
        <v>1158201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48" t="s">
        <v>301</v>
      </c>
      <c r="B18" s="248"/>
      <c r="C18" s="24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-1673804</v>
      </c>
      <c r="H18" s="74">
        <f t="shared" si="5"/>
        <v>0</v>
      </c>
      <c r="I18" s="74">
        <f t="shared" si="5"/>
        <v>339160857</v>
      </c>
      <c r="J18" s="74">
        <f t="shared" si="5"/>
        <v>-337079883</v>
      </c>
      <c r="K18" s="74">
        <f t="shared" si="0"/>
        <v>407170</v>
      </c>
      <c r="L18" s="74">
        <f t="shared" si="5"/>
        <v>-109636</v>
      </c>
      <c r="M18" s="74">
        <f t="shared" si="1"/>
        <v>297534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49" t="s">
        <v>302</v>
      </c>
      <c r="B19" s="249"/>
      <c r="C19" s="24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49" t="s">
        <v>303</v>
      </c>
      <c r="B20" s="249"/>
      <c r="C20" s="24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49" t="s">
        <v>304</v>
      </c>
      <c r="B21" s="249"/>
      <c r="C21" s="24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-112563</v>
      </c>
      <c r="M21" s="74">
        <f t="shared" si="1"/>
        <v>-112563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49" t="s">
        <v>305</v>
      </c>
      <c r="B22" s="249"/>
      <c r="C22" s="249"/>
      <c r="D22" s="11">
        <v>16</v>
      </c>
      <c r="E22" s="73">
        <v>0</v>
      </c>
      <c r="F22" s="73">
        <v>0</v>
      </c>
      <c r="G22" s="73">
        <v>-1673804</v>
      </c>
      <c r="H22" s="73">
        <v>0</v>
      </c>
      <c r="I22" s="73">
        <v>339160857</v>
      </c>
      <c r="J22" s="73">
        <v>-337079883</v>
      </c>
      <c r="K22" s="74">
        <f t="shared" si="0"/>
        <v>407170</v>
      </c>
      <c r="L22" s="73">
        <v>2927</v>
      </c>
      <c r="M22" s="74">
        <f t="shared" si="1"/>
        <v>410097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48" t="s">
        <v>288</v>
      </c>
      <c r="B23" s="248"/>
      <c r="C23" s="248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609339271</v>
      </c>
      <c r="H23" s="74">
        <f t="shared" si="6"/>
        <v>402038575</v>
      </c>
      <c r="I23" s="74">
        <f t="shared" si="6"/>
        <v>1198062132</v>
      </c>
      <c r="J23" s="74">
        <f t="shared" si="6"/>
        <v>339392129</v>
      </c>
      <c r="K23" s="74">
        <f t="shared" si="0"/>
        <v>3819640432</v>
      </c>
      <c r="L23" s="74">
        <f t="shared" ref="L23" si="7">L18+L11+L10</f>
        <v>12553358</v>
      </c>
      <c r="M23" s="74">
        <f t="shared" si="1"/>
        <v>3832193790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51" t="s">
        <v>289</v>
      </c>
      <c r="B24" s="251"/>
      <c r="C24" s="251"/>
      <c r="D24" s="11">
        <v>18</v>
      </c>
      <c r="E24" s="73">
        <v>589325800</v>
      </c>
      <c r="F24" s="73">
        <v>681482525</v>
      </c>
      <c r="G24" s="73">
        <v>609339271</v>
      </c>
      <c r="H24" s="73">
        <v>402038575</v>
      </c>
      <c r="I24" s="73">
        <v>1198062132</v>
      </c>
      <c r="J24" s="73">
        <v>339392129</v>
      </c>
      <c r="K24" s="74">
        <f t="shared" si="0"/>
        <v>3819640432</v>
      </c>
      <c r="L24" s="73">
        <v>12553358</v>
      </c>
      <c r="M24" s="74">
        <f t="shared" si="1"/>
        <v>3832193790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49" t="s">
        <v>306</v>
      </c>
      <c r="B25" s="249"/>
      <c r="C25" s="24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49" t="s">
        <v>295</v>
      </c>
      <c r="B26" s="249"/>
      <c r="C26" s="24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48" t="s">
        <v>290</v>
      </c>
      <c r="B27" s="248"/>
      <c r="C27" s="248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609339271</v>
      </c>
      <c r="H27" s="74">
        <f t="shared" si="8"/>
        <v>402038575</v>
      </c>
      <c r="I27" s="74">
        <f t="shared" si="8"/>
        <v>1198062132</v>
      </c>
      <c r="J27" s="74">
        <f t="shared" si="8"/>
        <v>339392129</v>
      </c>
      <c r="K27" s="74">
        <f t="shared" si="0"/>
        <v>3819640432</v>
      </c>
      <c r="L27" s="74">
        <f t="shared" si="8"/>
        <v>12553358</v>
      </c>
      <c r="M27" s="74">
        <f t="shared" si="1"/>
        <v>3832193790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48" t="s">
        <v>307</v>
      </c>
      <c r="B28" s="248"/>
      <c r="C28" s="248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-149575338</v>
      </c>
      <c r="H28" s="74">
        <f t="shared" si="9"/>
        <v>0</v>
      </c>
      <c r="I28" s="74">
        <f t="shared" si="9"/>
        <v>0</v>
      </c>
      <c r="J28" s="74">
        <f t="shared" si="9"/>
        <v>204035359</v>
      </c>
      <c r="K28" s="74">
        <f t="shared" si="0"/>
        <v>54460021</v>
      </c>
      <c r="L28" s="74">
        <f t="shared" si="9"/>
        <v>373781</v>
      </c>
      <c r="M28" s="74">
        <f t="shared" si="1"/>
        <v>54833802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49" t="s">
        <v>296</v>
      </c>
      <c r="B29" s="249"/>
      <c r="C29" s="24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204035359</v>
      </c>
      <c r="K29" s="74">
        <f t="shared" si="0"/>
        <v>204035359</v>
      </c>
      <c r="L29" s="73">
        <v>305717</v>
      </c>
      <c r="M29" s="74">
        <f t="shared" si="1"/>
        <v>204341076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0" t="s">
        <v>308</v>
      </c>
      <c r="B30" s="250"/>
      <c r="C30" s="250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-149575338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-149575338</v>
      </c>
      <c r="L30" s="74">
        <f t="shared" si="10"/>
        <v>68064</v>
      </c>
      <c r="M30" s="74">
        <f t="shared" si="1"/>
        <v>-149507274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49" t="s">
        <v>297</v>
      </c>
      <c r="B31" s="249"/>
      <c r="C31" s="24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49" t="s">
        <v>298</v>
      </c>
      <c r="B32" s="249"/>
      <c r="C32" s="249"/>
      <c r="D32" s="11">
        <v>26</v>
      </c>
      <c r="E32" s="73">
        <v>0</v>
      </c>
      <c r="F32" s="73">
        <v>0</v>
      </c>
      <c r="G32" s="73">
        <v>-110034111</v>
      </c>
      <c r="H32" s="73">
        <v>0</v>
      </c>
      <c r="I32" s="73">
        <v>0</v>
      </c>
      <c r="J32" s="73">
        <v>0</v>
      </c>
      <c r="K32" s="74">
        <f t="shared" si="0"/>
        <v>-110034111</v>
      </c>
      <c r="L32" s="73">
        <v>-13466</v>
      </c>
      <c r="M32" s="74">
        <f t="shared" si="1"/>
        <v>-110047577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49" t="s">
        <v>299</v>
      </c>
      <c r="B33" s="249"/>
      <c r="C33" s="249"/>
      <c r="D33" s="11">
        <v>27</v>
      </c>
      <c r="E33" s="73">
        <v>0</v>
      </c>
      <c r="F33" s="73">
        <v>0</v>
      </c>
      <c r="G33" s="73">
        <v>-43290469</v>
      </c>
      <c r="H33" s="73">
        <v>0</v>
      </c>
      <c r="I33" s="73">
        <v>0</v>
      </c>
      <c r="J33" s="73">
        <v>0</v>
      </c>
      <c r="K33" s="74">
        <f t="shared" si="0"/>
        <v>-43290469</v>
      </c>
      <c r="L33" s="73">
        <v>0</v>
      </c>
      <c r="M33" s="74">
        <f t="shared" si="1"/>
        <v>-43290469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49" t="s">
        <v>309</v>
      </c>
      <c r="B34" s="249"/>
      <c r="C34" s="249"/>
      <c r="D34" s="11">
        <v>28</v>
      </c>
      <c r="E34" s="73">
        <v>0</v>
      </c>
      <c r="F34" s="73">
        <v>0</v>
      </c>
      <c r="G34" s="73">
        <v>3749242</v>
      </c>
      <c r="H34" s="73">
        <v>0</v>
      </c>
      <c r="I34" s="73">
        <v>0</v>
      </c>
      <c r="J34" s="73">
        <v>0</v>
      </c>
      <c r="K34" s="74">
        <f t="shared" si="0"/>
        <v>3749242</v>
      </c>
      <c r="L34" s="73">
        <v>81530</v>
      </c>
      <c r="M34" s="74">
        <f t="shared" si="1"/>
        <v>3830772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48" t="s">
        <v>310</v>
      </c>
      <c r="B35" s="248"/>
      <c r="C35" s="248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-1038484</v>
      </c>
      <c r="H35" s="74">
        <f t="shared" si="11"/>
        <v>0</v>
      </c>
      <c r="I35" s="74">
        <f t="shared" si="11"/>
        <v>338891784</v>
      </c>
      <c r="J35" s="74">
        <f t="shared" si="11"/>
        <v>-339392129</v>
      </c>
      <c r="K35" s="74">
        <f t="shared" si="0"/>
        <v>-1538829</v>
      </c>
      <c r="L35" s="74">
        <f t="shared" si="11"/>
        <v>-195846</v>
      </c>
      <c r="M35" s="74">
        <f t="shared" si="1"/>
        <v>-1734675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49" t="s">
        <v>302</v>
      </c>
      <c r="B36" s="249"/>
      <c r="C36" s="24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49" t="s">
        <v>303</v>
      </c>
      <c r="B37" s="249"/>
      <c r="C37" s="24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49" t="s">
        <v>311</v>
      </c>
      <c r="B38" s="249"/>
      <c r="C38" s="24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-156751</v>
      </c>
      <c r="M38" s="74">
        <f t="shared" si="1"/>
        <v>-156751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49" t="s">
        <v>312</v>
      </c>
      <c r="B39" s="249"/>
      <c r="C39" s="249"/>
      <c r="D39" s="11">
        <v>33</v>
      </c>
      <c r="E39" s="73">
        <v>0</v>
      </c>
      <c r="F39" s="73">
        <v>0</v>
      </c>
      <c r="G39" s="73">
        <v>-1038484</v>
      </c>
      <c r="H39" s="73">
        <v>0</v>
      </c>
      <c r="I39" s="73">
        <v>338891784</v>
      </c>
      <c r="J39" s="73">
        <v>-339392129</v>
      </c>
      <c r="K39" s="74">
        <f t="shared" si="0"/>
        <v>-1538829</v>
      </c>
      <c r="L39" s="73">
        <v>-39095</v>
      </c>
      <c r="M39" s="74">
        <f t="shared" si="1"/>
        <v>-1577924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48" t="s">
        <v>313</v>
      </c>
      <c r="B40" s="248"/>
      <c r="C40" s="248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458725449</v>
      </c>
      <c r="H40" s="74">
        <f t="shared" si="12"/>
        <v>402038575</v>
      </c>
      <c r="I40" s="74">
        <f t="shared" si="12"/>
        <v>1536953916</v>
      </c>
      <c r="J40" s="74">
        <f t="shared" si="12"/>
        <v>204035359</v>
      </c>
      <c r="K40" s="74">
        <f t="shared" si="0"/>
        <v>3872561624</v>
      </c>
      <c r="L40" s="74">
        <f t="shared" ref="L40" si="13">L35+L28+L27</f>
        <v>12731293</v>
      </c>
      <c r="M40" s="74">
        <f t="shared" si="1"/>
        <v>3885292917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workbookViewId="0">
      <selection activeCell="L9" sqref="L9"/>
    </sheetView>
  </sheetViews>
  <sheetFormatPr defaultRowHeight="12.5" x14ac:dyDescent="0.25"/>
  <sheetData>
    <row r="1" spans="1:9" x14ac:dyDescent="0.25">
      <c r="A1" s="260" t="s">
        <v>425</v>
      </c>
      <c r="B1" s="261"/>
      <c r="C1" s="261"/>
      <c r="D1" s="261"/>
      <c r="E1" s="261"/>
      <c r="F1" s="261"/>
      <c r="G1" s="261"/>
      <c r="H1" s="261"/>
      <c r="I1" s="261"/>
    </row>
    <row r="2" spans="1:9" x14ac:dyDescent="0.25">
      <c r="A2" s="261"/>
      <c r="B2" s="261"/>
      <c r="C2" s="261"/>
      <c r="D2" s="261"/>
      <c r="E2" s="261"/>
      <c r="F2" s="261"/>
      <c r="G2" s="261"/>
      <c r="H2" s="261"/>
      <c r="I2" s="261"/>
    </row>
    <row r="3" spans="1:9" x14ac:dyDescent="0.25">
      <c r="A3" s="261"/>
      <c r="B3" s="261"/>
      <c r="C3" s="261"/>
      <c r="D3" s="261"/>
      <c r="E3" s="261"/>
      <c r="F3" s="261"/>
      <c r="G3" s="261"/>
      <c r="H3" s="261"/>
      <c r="I3" s="261"/>
    </row>
    <row r="4" spans="1:9" x14ac:dyDescent="0.25">
      <c r="A4" s="261"/>
      <c r="B4" s="261"/>
      <c r="C4" s="261"/>
      <c r="D4" s="261"/>
      <c r="E4" s="261"/>
      <c r="F4" s="261"/>
      <c r="G4" s="261"/>
      <c r="H4" s="261"/>
      <c r="I4" s="261"/>
    </row>
    <row r="5" spans="1:9" x14ac:dyDescent="0.25">
      <c r="A5" s="261"/>
      <c r="B5" s="261"/>
      <c r="C5" s="261"/>
      <c r="D5" s="261"/>
      <c r="E5" s="261"/>
      <c r="F5" s="261"/>
      <c r="G5" s="261"/>
      <c r="H5" s="261"/>
      <c r="I5" s="261"/>
    </row>
    <row r="6" spans="1:9" x14ac:dyDescent="0.25">
      <c r="A6" s="261"/>
      <c r="B6" s="261"/>
      <c r="C6" s="261"/>
      <c r="D6" s="261"/>
      <c r="E6" s="261"/>
      <c r="F6" s="261"/>
      <c r="G6" s="261"/>
      <c r="H6" s="261"/>
      <c r="I6" s="261"/>
    </row>
    <row r="7" spans="1:9" x14ac:dyDescent="0.25">
      <c r="A7" s="261"/>
      <c r="B7" s="261"/>
      <c r="C7" s="261"/>
      <c r="D7" s="261"/>
      <c r="E7" s="261"/>
      <c r="F7" s="261"/>
      <c r="G7" s="261"/>
      <c r="H7" s="261"/>
      <c r="I7" s="261"/>
    </row>
    <row r="8" spans="1:9" x14ac:dyDescent="0.25">
      <c r="A8" s="261"/>
      <c r="B8" s="261"/>
      <c r="C8" s="261"/>
      <c r="D8" s="261"/>
      <c r="E8" s="261"/>
      <c r="F8" s="261"/>
      <c r="G8" s="261"/>
      <c r="H8" s="261"/>
      <c r="I8" s="261"/>
    </row>
    <row r="9" spans="1:9" x14ac:dyDescent="0.25">
      <c r="A9" s="261"/>
      <c r="B9" s="261"/>
      <c r="C9" s="261"/>
      <c r="D9" s="261"/>
      <c r="E9" s="261"/>
      <c r="F9" s="261"/>
      <c r="G9" s="261"/>
      <c r="H9" s="261"/>
      <c r="I9" s="261"/>
    </row>
    <row r="10" spans="1:9" x14ac:dyDescent="0.25">
      <c r="A10" s="261"/>
      <c r="B10" s="261"/>
      <c r="C10" s="261"/>
      <c r="D10" s="261"/>
      <c r="E10" s="261"/>
      <c r="F10" s="261"/>
      <c r="G10" s="261"/>
      <c r="H10" s="261"/>
      <c r="I10" s="261"/>
    </row>
    <row r="11" spans="1:9" x14ac:dyDescent="0.25">
      <c r="A11" s="261"/>
      <c r="B11" s="261"/>
      <c r="C11" s="261"/>
      <c r="D11" s="261"/>
      <c r="E11" s="261"/>
      <c r="F11" s="261"/>
      <c r="G11" s="261"/>
      <c r="H11" s="261"/>
      <c r="I11" s="261"/>
    </row>
    <row r="12" spans="1:9" x14ac:dyDescent="0.25">
      <c r="A12" s="261"/>
      <c r="B12" s="261"/>
      <c r="C12" s="261"/>
      <c r="D12" s="261"/>
      <c r="E12" s="261"/>
      <c r="F12" s="261"/>
      <c r="G12" s="261"/>
      <c r="H12" s="261"/>
      <c r="I12" s="261"/>
    </row>
    <row r="13" spans="1:9" x14ac:dyDescent="0.25">
      <c r="A13" s="261"/>
      <c r="B13" s="261"/>
      <c r="C13" s="261"/>
      <c r="D13" s="261"/>
      <c r="E13" s="261"/>
      <c r="F13" s="261"/>
      <c r="G13" s="261"/>
      <c r="H13" s="261"/>
      <c r="I13" s="261"/>
    </row>
    <row r="14" spans="1:9" x14ac:dyDescent="0.25">
      <c r="A14" s="261"/>
      <c r="B14" s="261"/>
      <c r="C14" s="261"/>
      <c r="D14" s="261"/>
      <c r="E14" s="261"/>
      <c r="F14" s="261"/>
      <c r="G14" s="261"/>
      <c r="H14" s="261"/>
      <c r="I14" s="261"/>
    </row>
    <row r="15" spans="1:9" x14ac:dyDescent="0.25">
      <c r="A15" s="261"/>
      <c r="B15" s="261"/>
      <c r="C15" s="261"/>
      <c r="D15" s="261"/>
      <c r="E15" s="261"/>
      <c r="F15" s="261"/>
      <c r="G15" s="261"/>
      <c r="H15" s="261"/>
      <c r="I15" s="261"/>
    </row>
    <row r="16" spans="1:9" x14ac:dyDescent="0.25">
      <c r="A16" s="261"/>
      <c r="B16" s="261"/>
      <c r="C16" s="261"/>
      <c r="D16" s="261"/>
      <c r="E16" s="261"/>
      <c r="F16" s="261"/>
      <c r="G16" s="261"/>
      <c r="H16" s="261"/>
      <c r="I16" s="261"/>
    </row>
    <row r="17" spans="1:9" x14ac:dyDescent="0.25">
      <c r="A17" s="261"/>
      <c r="B17" s="261"/>
      <c r="C17" s="261"/>
      <c r="D17" s="261"/>
      <c r="E17" s="261"/>
      <c r="F17" s="261"/>
      <c r="G17" s="261"/>
      <c r="H17" s="261"/>
      <c r="I17" s="261"/>
    </row>
    <row r="18" spans="1:9" x14ac:dyDescent="0.25">
      <c r="A18" s="261"/>
      <c r="B18" s="261"/>
      <c r="C18" s="261"/>
      <c r="D18" s="261"/>
      <c r="E18" s="261"/>
      <c r="F18" s="261"/>
      <c r="G18" s="261"/>
      <c r="H18" s="261"/>
      <c r="I18" s="261"/>
    </row>
    <row r="19" spans="1:9" x14ac:dyDescent="0.25">
      <c r="A19" s="261"/>
      <c r="B19" s="261"/>
      <c r="C19" s="261"/>
      <c r="D19" s="261"/>
      <c r="E19" s="261"/>
      <c r="F19" s="261"/>
      <c r="G19" s="261"/>
      <c r="H19" s="261"/>
      <c r="I19" s="261"/>
    </row>
    <row r="20" spans="1:9" x14ac:dyDescent="0.25">
      <c r="A20" s="261"/>
      <c r="B20" s="261"/>
      <c r="C20" s="261"/>
      <c r="D20" s="261"/>
      <c r="E20" s="261"/>
      <c r="F20" s="261"/>
      <c r="G20" s="261"/>
      <c r="H20" s="261"/>
      <c r="I20" s="261"/>
    </row>
    <row r="21" spans="1:9" x14ac:dyDescent="0.25">
      <c r="A21" s="261"/>
      <c r="B21" s="261"/>
      <c r="C21" s="261"/>
      <c r="D21" s="261"/>
      <c r="E21" s="261"/>
      <c r="F21" s="261"/>
      <c r="G21" s="261"/>
      <c r="H21" s="261"/>
      <c r="I21" s="261"/>
    </row>
    <row r="22" spans="1:9" x14ac:dyDescent="0.25">
      <c r="A22" s="261"/>
      <c r="B22" s="261"/>
      <c r="C22" s="261"/>
      <c r="D22" s="261"/>
      <c r="E22" s="261"/>
      <c r="F22" s="261"/>
      <c r="G22" s="261"/>
      <c r="H22" s="261"/>
      <c r="I22" s="261"/>
    </row>
    <row r="23" spans="1:9" x14ac:dyDescent="0.25">
      <c r="A23" s="261"/>
      <c r="B23" s="261"/>
      <c r="C23" s="261"/>
      <c r="D23" s="261"/>
      <c r="E23" s="261"/>
      <c r="F23" s="261"/>
      <c r="G23" s="261"/>
      <c r="H23" s="261"/>
      <c r="I23" s="261"/>
    </row>
    <row r="24" spans="1:9" x14ac:dyDescent="0.25">
      <c r="A24" s="261"/>
      <c r="B24" s="261"/>
      <c r="C24" s="261"/>
      <c r="D24" s="261"/>
      <c r="E24" s="261"/>
      <c r="F24" s="261"/>
      <c r="G24" s="261"/>
      <c r="H24" s="261"/>
      <c r="I24" s="261"/>
    </row>
    <row r="25" spans="1:9" x14ac:dyDescent="0.25">
      <c r="A25" s="261"/>
      <c r="B25" s="261"/>
      <c r="C25" s="261"/>
      <c r="D25" s="261"/>
      <c r="E25" s="261"/>
      <c r="F25" s="261"/>
      <c r="G25" s="261"/>
      <c r="H25" s="261"/>
      <c r="I25" s="261"/>
    </row>
    <row r="26" spans="1:9" x14ac:dyDescent="0.25">
      <c r="A26" s="261"/>
      <c r="B26" s="261"/>
      <c r="C26" s="261"/>
      <c r="D26" s="261"/>
      <c r="E26" s="261"/>
      <c r="F26" s="261"/>
      <c r="G26" s="261"/>
      <c r="H26" s="261"/>
      <c r="I26" s="261"/>
    </row>
    <row r="27" spans="1:9" x14ac:dyDescent="0.25">
      <c r="A27" s="261"/>
      <c r="B27" s="261"/>
      <c r="C27" s="261"/>
      <c r="D27" s="261"/>
      <c r="E27" s="261"/>
      <c r="F27" s="261"/>
      <c r="G27" s="261"/>
      <c r="H27" s="261"/>
      <c r="I27" s="261"/>
    </row>
    <row r="28" spans="1:9" x14ac:dyDescent="0.25">
      <c r="A28" s="261"/>
      <c r="B28" s="261"/>
      <c r="C28" s="261"/>
      <c r="D28" s="261"/>
      <c r="E28" s="261"/>
      <c r="F28" s="261"/>
      <c r="G28" s="261"/>
      <c r="H28" s="261"/>
      <c r="I28" s="261"/>
    </row>
    <row r="29" spans="1:9" x14ac:dyDescent="0.25">
      <c r="A29" s="261"/>
      <c r="B29" s="261"/>
      <c r="C29" s="261"/>
      <c r="D29" s="261"/>
      <c r="E29" s="261"/>
      <c r="F29" s="261"/>
      <c r="G29" s="261"/>
      <c r="H29" s="261"/>
      <c r="I29" s="261"/>
    </row>
    <row r="30" spans="1:9" x14ac:dyDescent="0.25">
      <c r="A30" s="261"/>
      <c r="B30" s="261"/>
      <c r="C30" s="261"/>
      <c r="D30" s="261"/>
      <c r="E30" s="261"/>
      <c r="F30" s="261"/>
      <c r="G30" s="261"/>
      <c r="H30" s="261"/>
      <c r="I30" s="261"/>
    </row>
    <row r="31" spans="1:9" x14ac:dyDescent="0.25">
      <c r="A31" s="261"/>
      <c r="B31" s="261"/>
      <c r="C31" s="261"/>
      <c r="D31" s="261"/>
      <c r="E31" s="261"/>
      <c r="F31" s="261"/>
      <c r="G31" s="261"/>
      <c r="H31" s="261"/>
      <c r="I31" s="261"/>
    </row>
    <row r="32" spans="1:9" x14ac:dyDescent="0.25">
      <c r="A32" s="261"/>
      <c r="B32" s="261"/>
      <c r="C32" s="261"/>
      <c r="D32" s="261"/>
      <c r="E32" s="261"/>
      <c r="F32" s="261"/>
      <c r="G32" s="261"/>
      <c r="H32" s="261"/>
      <c r="I32" s="261"/>
    </row>
    <row r="33" spans="1:9" x14ac:dyDescent="0.25">
      <c r="A33" s="261"/>
      <c r="B33" s="261"/>
      <c r="C33" s="261"/>
      <c r="D33" s="261"/>
      <c r="E33" s="261"/>
      <c r="F33" s="261"/>
      <c r="G33" s="261"/>
      <c r="H33" s="261"/>
      <c r="I33" s="261"/>
    </row>
    <row r="34" spans="1:9" x14ac:dyDescent="0.25">
      <c r="A34" s="261"/>
      <c r="B34" s="261"/>
      <c r="C34" s="261"/>
      <c r="D34" s="261"/>
      <c r="E34" s="261"/>
      <c r="F34" s="261"/>
      <c r="G34" s="261"/>
      <c r="H34" s="261"/>
      <c r="I34" s="261"/>
    </row>
    <row r="35" spans="1:9" x14ac:dyDescent="0.25">
      <c r="A35" s="261"/>
      <c r="B35" s="261"/>
      <c r="C35" s="261"/>
      <c r="D35" s="261"/>
      <c r="E35" s="261"/>
      <c r="F35" s="261"/>
      <c r="G35" s="261"/>
      <c r="H35" s="261"/>
      <c r="I35" s="261"/>
    </row>
    <row r="36" spans="1:9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  <row r="37" spans="1:9" x14ac:dyDescent="0.25">
      <c r="A37" s="261"/>
      <c r="B37" s="261"/>
      <c r="C37" s="261"/>
      <c r="D37" s="261"/>
      <c r="E37" s="261"/>
      <c r="F37" s="261"/>
      <c r="G37" s="261"/>
      <c r="H37" s="261"/>
      <c r="I37" s="261"/>
    </row>
    <row r="38" spans="1:9" x14ac:dyDescent="0.25">
      <c r="A38" s="261"/>
      <c r="B38" s="261"/>
      <c r="C38" s="261"/>
      <c r="D38" s="261"/>
      <c r="E38" s="261"/>
      <c r="F38" s="261"/>
      <c r="G38" s="261"/>
      <c r="H38" s="261"/>
      <c r="I38" s="261"/>
    </row>
    <row r="39" spans="1:9" x14ac:dyDescent="0.25">
      <c r="A39" s="261"/>
      <c r="B39" s="261"/>
      <c r="C39" s="261"/>
      <c r="D39" s="261"/>
      <c r="E39" s="261"/>
      <c r="F39" s="261"/>
      <c r="G39" s="261"/>
      <c r="H39" s="261"/>
      <c r="I39" s="261"/>
    </row>
    <row r="40" spans="1:9" x14ac:dyDescent="0.25">
      <c r="A40" s="261"/>
      <c r="B40" s="261"/>
      <c r="C40" s="261"/>
      <c r="D40" s="261"/>
      <c r="E40" s="261"/>
      <c r="F40" s="261"/>
      <c r="G40" s="261"/>
      <c r="H40" s="261"/>
      <c r="I40" s="261"/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d8745bc5-821e-4205-946a-621c2da728c8"/>
    <ds:schemaRef ds:uri="22baa3bd-a2fa-4ea9-9ebb-3a9c6a55952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2020-07-27T09:54:32Z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