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Z:\01 KONSOLIDACIJA\KONSOLIDACIJA 2020\10 MJESEČNE KONSOLIDACIJE\09 2020\70 BURZA\06 ENG\"/>
    </mc:Choice>
  </mc:AlternateContent>
  <xr:revisionPtr revIDLastSave="0" documentId="13_ncr:1_{F3EC479F-19B1-4EFE-813E-8CF7F0B2D4E3}" xr6:coauthVersionLast="36" xr6:coauthVersionMax="36"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9350"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1" i="21" l="1"/>
  <c r="E41" i="21"/>
  <c r="H41" i="21" l="1"/>
  <c r="G41" i="21"/>
  <c r="H41" i="24" l="1"/>
  <c r="G41" i="24"/>
  <c r="E41" i="24"/>
  <c r="D41" i="24"/>
  <c r="G10" i="23" l="1"/>
  <c r="D121" i="20" l="1"/>
  <c r="D116" i="20"/>
  <c r="D112" i="20"/>
  <c r="D108" i="20"/>
  <c r="D105" i="20"/>
  <c r="D97" i="20"/>
  <c r="D92" i="20"/>
  <c r="D89" i="20"/>
  <c r="D85" i="20"/>
  <c r="D81" i="20"/>
  <c r="D77" i="20"/>
  <c r="D69" i="20"/>
  <c r="D63" i="20"/>
  <c r="D62" i="20" s="1"/>
  <c r="D58" i="20"/>
  <c r="D54" i="20"/>
  <c r="D53" i="20"/>
  <c r="D50" i="20"/>
  <c r="D42" i="20"/>
  <c r="D36" i="20"/>
  <c r="D30" i="20"/>
  <c r="D25" i="20"/>
  <c r="D22" i="20"/>
  <c r="D17" i="20"/>
  <c r="D11" i="20"/>
  <c r="D8" i="20"/>
  <c r="I9" i="20"/>
  <c r="D13" i="24"/>
  <c r="F9" i="24"/>
  <c r="D74" i="21"/>
  <c r="D66" i="21"/>
  <c r="D61" i="21"/>
  <c r="D53" i="21"/>
  <c r="D49" i="21"/>
  <c r="D45" i="21"/>
  <c r="D38" i="21"/>
  <c r="D35" i="21"/>
  <c r="D31" i="21" s="1"/>
  <c r="D32" i="21"/>
  <c r="D28" i="21"/>
  <c r="D25" i="21"/>
  <c r="D13" i="21"/>
  <c r="D7" i="2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F7" i="21" l="1"/>
  <c r="D44" i="21"/>
  <c r="D24" i="21"/>
  <c r="D73" i="21" s="1"/>
  <c r="E40" i="23"/>
  <c r="K10" i="23"/>
  <c r="M10" i="23" s="1"/>
  <c r="E23" i="23"/>
  <c r="D76" i="20"/>
  <c r="D124" i="20" s="1"/>
  <c r="D21" i="20"/>
  <c r="D15" i="20" s="1"/>
  <c r="D73"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65" i="21" l="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H31" i="24" l="1"/>
  <c r="E24" i="24"/>
  <c r="E31" i="24"/>
  <c r="E65" i="24" s="1"/>
  <c r="E69" i="24" s="1"/>
  <c r="E83" i="24" s="1"/>
  <c r="F63" i="20"/>
  <c r="I74" i="21"/>
  <c r="I61" i="21"/>
  <c r="H31" i="21"/>
  <c r="I35" i="21"/>
  <c r="H24" i="21"/>
  <c r="I28" i="21"/>
  <c r="I13" i="21"/>
  <c r="H24" i="24"/>
  <c r="I8" i="20"/>
  <c r="E24" i="21"/>
  <c r="F35" i="24"/>
  <c r="E72" i="24"/>
  <c r="F72" i="24" s="1"/>
  <c r="F61" i="24"/>
  <c r="I53" i="24"/>
  <c r="F49" i="24"/>
  <c r="F38" i="24"/>
  <c r="I32" i="24"/>
  <c r="F32" i="24"/>
  <c r="I85" i="20"/>
  <c r="I105" i="20"/>
  <c r="I108" i="20"/>
  <c r="I25" i="21"/>
  <c r="I32" i="21"/>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31" i="21" s="1"/>
  <c r="I17" i="20"/>
  <c r="F22" i="20"/>
  <c r="I36" i="20"/>
  <c r="E53" i="20"/>
  <c r="F53" i="20" s="1"/>
  <c r="I112" i="20"/>
  <c r="G24" i="24"/>
  <c r="I24" i="24" s="1"/>
  <c r="E44" i="24"/>
  <c r="E73" i="24" s="1"/>
  <c r="F25" i="21"/>
  <c r="E31" i="21"/>
  <c r="F31" i="21" s="1"/>
  <c r="H44" i="21"/>
  <c r="F25" i="24"/>
  <c r="G24" i="21"/>
  <c r="G44" i="21"/>
  <c r="G72" i="21"/>
  <c r="H72" i="21"/>
  <c r="I7" i="24"/>
  <c r="I25" i="24"/>
  <c r="G72" i="24"/>
  <c r="I72" i="24" s="1"/>
  <c r="F7" i="24"/>
  <c r="D24" i="24"/>
  <c r="D44" i="24"/>
  <c r="F44" i="24" s="1"/>
  <c r="G31" i="24"/>
  <c r="I31" i="24" s="1"/>
  <c r="I97" i="20"/>
  <c r="G62" i="20"/>
  <c r="I62" i="20" s="1"/>
  <c r="F62" i="20"/>
  <c r="F31" i="24" l="1"/>
  <c r="I44" i="24"/>
  <c r="H73" i="24"/>
  <c r="H65" i="21"/>
  <c r="H69" i="21" s="1"/>
  <c r="H83" i="21" s="1"/>
  <c r="H65" i="24"/>
  <c r="H69" i="24" s="1"/>
  <c r="H83" i="24" s="1"/>
  <c r="H73" i="20"/>
  <c r="I76" i="20"/>
  <c r="I53" i="20"/>
  <c r="I15" i="20"/>
  <c r="I21" i="20"/>
  <c r="E65" i="21"/>
  <c r="E69" i="21" s="1"/>
  <c r="E83" i="21" s="1"/>
  <c r="I124" i="20"/>
  <c r="D65" i="24"/>
  <c r="F65" i="24" s="1"/>
  <c r="E15" i="20"/>
  <c r="F21" i="20"/>
  <c r="H73" i="21"/>
  <c r="I44" i="21"/>
  <c r="I72" i="21"/>
  <c r="E73" i="21"/>
  <c r="F73" i="21" s="1"/>
  <c r="E124" i="20"/>
  <c r="F124" i="20" s="1"/>
  <c r="F24" i="21"/>
  <c r="G73" i="21"/>
  <c r="I24" i="21"/>
  <c r="G65" i="21"/>
  <c r="D73" i="24"/>
  <c r="F73" i="24" s="1"/>
  <c r="F24" i="24"/>
  <c r="G73" i="24"/>
  <c r="I73" i="24" s="1"/>
  <c r="G65" i="24"/>
  <c r="G73" i="20"/>
  <c r="I73" i="20" l="1"/>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<sst xmlns="http://schemas.openxmlformats.org/spreadsheetml/2006/main" count="556" uniqueCount="543">
  <si>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</si>
  <si>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</si>
  <si>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</si>
  <si>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</si>
  <si>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</si>
  <si>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</si>
  <si>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</si>
  <si>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</si>
  <si>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</si>
  <si>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</si>
  <si>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</si>
  <si>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</si>
  <si>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</si>
  <si>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</si>
  <si>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</si>
  <si>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</si>
  <si>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</si>
  <si>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</si>
  <si>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</si>
  <si>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</si>
  <si>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</si>
  <si>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</si>
  <si>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</si>
  <si>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</si>
  <si>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</si>
  <si>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</si>
  <si>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</si>
  <si>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</si>
  <si>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</si>
  <si>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</si>
  <si>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</si>
  <si>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</si>
  <si>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</si>
  <si>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</si>
  <si>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</si>
  <si>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</si>
  <si>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</si>
  <si>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</si>
  <si>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</si>
  <si>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</si>
  <si>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</si>
  <si>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</si>
  <si>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</si>
  <si>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</si>
  <si>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</si>
  <si>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</si>
  <si>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</si>
  <si>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</si>
  <si>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</si>
  <si>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</si>
  <si>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</si>
  <si>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</si>
  <si>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</si>
  <si>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</si>
  <si>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</si>
  <si>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</si>
  <si>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</si>
  <si>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</si>
  <si>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</si>
  <si>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</si>
  <si>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</si>
  <si>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</si>
  <si>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</si>
  <si>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</si>
  <si>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</si>
  <si>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</si>
  <si>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</si>
  <si>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</si>
  <si>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</si>
  <si>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</si>
  <si>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</si>
  <si>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</si>
  <si>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</si>
  <si>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</si>
  <si>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</si>
  <si>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</si>
  <si>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</si>
  <si>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</si>
  <si>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</si>
  <si>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</si>
  <si>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</si>
  <si>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</si>
  <si>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</si>
  <si>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</si>
  <si>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</si>
  <si>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</si>
  <si>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</si>
  <si>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</si>
  <si>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</si>
  <si>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</si>
  <si>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</si>
  <si>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</si>
  <si>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</si>
  <si>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</si>
  <si>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</si>
  <si>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</si>
  <si>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</si>
  <si>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</si>
  <si>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</si>
  <si>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</si>
  <si>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</si>
  <si>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</si>
  <si>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</si>
  <si>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</si>
  <si>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</si>
  <si>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</si>
  <si>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</si>
  <si>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</si>
  <si>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</si>
  <si>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</si>
  <si>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</si>
  <si>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</si>
  <si>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</si>
  <si>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</si>
  <si>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</si>
  <si>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</si>
  <si>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</si>
  <si>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</si>
  <si>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</si>
  <si>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</si>
  <si>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</si>
  <si>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</si>
  <si>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</si>
  <si>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</si>
  <si>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</si>
  <si>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</si>
  <si>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</si>
  <si>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</si>
  <si>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</si>
  <si>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</si>
  <si>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</si>
  <si>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</si>
  <si>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</si>
  <si>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</si>
  <si>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</si>
  <si>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</si>
  <si>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</si>
  <si>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</si>
  <si>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</si>
  <si>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</si>
  <si>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</si>
  <si>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</si>
  <si>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</si>
  <si>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</si>
  <si>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</si>
  <si>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</si>
  <si>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</si>
  <si>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</si>
  <si>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</si>
  <si>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</si>
  <si>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</si>
  <si>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</si>
  <si>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</si>
  <si>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</si>
  <si>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</si>
  <si>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</si>
  <si>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</si>
  <si>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</si>
  <si>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</si>
  <si>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</si>
  <si>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</si>
  <si>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</si>
  <si>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</si>
  <si>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</si>
  <si>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</si>
  <si>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</si>
  <si>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</si>
  <si>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</si>
  <si>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</si>
  <si>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</si>
  <si>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</si>
  <si>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</si>
  <si>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</si>
  <si>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</si>
  <si>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</si>
  <si>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</si>
  <si>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</si>
  <si>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</si>
  <si>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</si>
  <si>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</si>
  <si>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</si>
  <si>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</si>
  <si>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</si>
  <si>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</si>
  <si>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</si>
  <si>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</si>
  <si>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</si>
  <si>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</si>
  <si>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</si>
  <si>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</si>
  <si>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</si>
  <si>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</si>
  <si>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</si>
  <si>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</si>
  <si>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</si>
  <si>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</si>
  <si>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</si>
  <si>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</si>
  <si>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</si>
  <si>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</si>
  <si>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</si>
  <si>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</si>
  <si>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</si>
  <si>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</si>
  <si>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</si>
  <si>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</si>
  <si>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</si>
  <si>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</si>
  <si>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</si>
  <si>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</si>
  <si>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</si>
  <si>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</si>
  <si>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</si>
  <si>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</si>
  <si>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</si>
  <si>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</si>
  <si>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</si>
  <si>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</si>
  <si>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</si>
  <si>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</si>
  <si>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</si>
  <si>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</si>
  <si>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</si>
  <si>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</si>
  <si>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</si>
  <si>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</si>
  <si>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</si>
  <si>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</si>
  <si>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</si>
  <si>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</si>
  <si>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</si>
  <si>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</si>
  <si>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</si>
  <si>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</si>
  <si>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</si>
  <si>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</si>
  <si>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</si>
  <si>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</si>
  <si>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</si>
  <si>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</si>
  <si>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</si>
  <si>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</si>
  <si>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</si>
  <si>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</si>
  <si>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</si>
  <si>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</si>
  <si>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</si>
  <si>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</si>
  <si>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</si>
  <si>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</si>
  <si>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</si>
  <si>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</si>
  <si>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</si>
  <si>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</si>
  <si>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</si>
  <si>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</si>
  <si>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</si>
  <si>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</si>
  <si>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</si>
  <si>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</si>
  <si>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</si>
  <si>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</si>
  <si>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</si>
  <si>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</si>
  <si>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</si>
  <si>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</si>
  <si>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</si>
  <si>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</si>
  <si>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</si>
  <si>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</si>
  <si>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</si>
  <si>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</si>
  <si>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</si>
  <si>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</si>
  <si>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</si>
  <si>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</si>
  <si>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</si>
  <si>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</si>
  <si>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</si>
  <si>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</si>
  <si>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</si>
  <si>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</si>
  <si>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</si>
  <si>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</si>
  <si>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</si>
  <si>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</si>
  <si>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</si>
  <si>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</si>
  <si>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</si>
  <si>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</si>
  <si>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</si>
  <si>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</si>
  <si>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</si>
  <si>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</si>
  <si>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</si>
  <si>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</si>
  <si>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</si>
  <si>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</si>
  <si>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</si>
  <si>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</si>
  <si>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</si>
  <si>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</si>
  <si>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</si>
  <si>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</si>
  <si>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</si>
  <si>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</si>
  <si>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</si>
  <si>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</si>
  <si>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</si>
  <si>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</si>
  <si>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</si>
  <si>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</si>
  <si>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</si>
  <si>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</si>
  <si>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</si>
  <si>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</si>
  <si>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</si>
  <si>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</si>
  <si>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</si>
  <si>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</si>
  <si>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</si>
  <si>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</si>
  <si>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</si>
  <si>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</si>
  <si>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</si>
  <si>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</si>
  <si>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</si>
  <si>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</si>
  <si>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</si>
  <si>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</si>
  <si>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</si>
  <si>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</si>
  <si>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</si>
  <si>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</si>
  <si>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</si>
  <si>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</si>
  <si>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</si>
  <si>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</si>
  <si>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</si>
  <si>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</si>
  <si>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</si>
  <si>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</si>
  <si>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</si>
  <si>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</si>
  <si>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</si>
  <si>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</si>
  <si>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</si>
  <si>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</si>
  <si>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</si>
  <si>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</si>
  <si>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</si>
  <si>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</si>
  <si>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</si>
  <si>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</si>
  <si>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</si>
  <si>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</si>
  <si>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</si>
  <si>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</si>
  <si>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</si>
  <si>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</si>
  <si>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</si>
  <si>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</si>
  <si>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</si>
  <si>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</si>
  <si>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</si>
  <si>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</si>
  <si>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</si>
  <si>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</si>
  <si>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</si>
  <si>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</si>
  <si>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</si>
  <si>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</si>
  <si>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</si>
  <si>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</si>
  <si>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</si>
  <si>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</si>
  <si>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</si>
  <si>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</si>
  <si>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</si>
  <si>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</si>
  <si>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</si>
  <si>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</si>
  <si>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</si>
  <si>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</si>
  <si>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</si>
  <si>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</si>
  <si>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</si>
  <si>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</si>
  <si>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</si>
  <si>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</si>
  <si>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</si>
  <si>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</si>
  <si>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</si>
  <si>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</si>
  <si>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</si>
  <si>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</si>
  <si>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</si>
  <si>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</si>
  <si>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</si>
  <si>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</si>
  <si>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</si>
  <si>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</si>
  <si>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</si>
  <si>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</si>
  <si>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</si>
  <si>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</si>
  <si>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</si>
  <si>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</si>
  <si>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</si>
  <si>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</si>
  <si>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</si>
  <si>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</si>
  <si>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</si>
  <si>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</si>
  <si>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</si>
  <si>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</si>
  <si>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</si>
  <si>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</si>
  <si>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</si>
  <si>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</si>
  <si>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</si>
  <si>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</si>
  <si>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</si>
  <si>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</si>
  <si>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</si>
  <si>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</si>
  <si>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</si>
  <si>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</si>
  <si>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</si>
  <si>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</si>
  <si>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</si>
  <si>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</si>
  <si>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</si>
  <si>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</si>
  <si>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</si>
  <si>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</si>
  <si>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</si>
  <si>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</si>
  <si>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</si>
  <si>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</si>
  <si>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</si>
  <si>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</si>
  <si>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</si>
  <si>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</si>
  <si>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</si>
  <si>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</si>
  <si>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</si>
  <si>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</si>
  <si>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</si>
  <si>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</si>
  <si>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</si>
  <si>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</si>
  <si>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</si>
  <si>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</si>
  <si>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</si>
  <si>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</si>
  <si>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</si>
  <si>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</si>
  <si>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</si>
  <si>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</si>
  <si>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</si>
  <si>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</si>
  <si>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</si>
  <si>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</si>
  <si>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</si>
  <si>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</si>
  <si>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</si>
  <si>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</si>
  <si>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</si>
  <si>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</si>
  <si>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</si>
  <si>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</si>
  <si>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</si>
  <si>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</si>
  <si>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</si>
  <si>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</si>
  <si>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</si>
  <si>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</si>
  <si>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</si>
  <si>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</si>
  <si>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</si>
  <si>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</si>
  <si>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</si>
  <si>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</si>
  <si>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</si>
  <si>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</si>
  <si>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</si>
  <si>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199</t>
  </si>
  <si>
    <t>HR</t>
  </si>
  <si>
    <t>74780000M0GHQ1VXJU20</t>
  </si>
  <si>
    <t>CROATIA osiguranje d.d.</t>
  </si>
  <si>
    <t>10 000</t>
  </si>
  <si>
    <t>ZAGREB</t>
  </si>
  <si>
    <t>Vatroslava Jagića 33</t>
  </si>
  <si>
    <t>info@crosig.hr</t>
  </si>
  <si>
    <t>www.crosig.hr</t>
  </si>
  <si>
    <t>KD</t>
  </si>
  <si>
    <t>RN</t>
  </si>
  <si>
    <t>CROATIA PREMIUM d.o.o.</t>
  </si>
  <si>
    <t>01885880</t>
  </si>
  <si>
    <t>HISTRIA CONSTRUCT d.o.o.</t>
  </si>
  <si>
    <t>02066378</t>
  </si>
  <si>
    <t>CORE 1 d.o.o.</t>
  </si>
  <si>
    <t>04570243</t>
  </si>
  <si>
    <t>AUTO MAKSIMIR VOZILA d.o.o.</t>
  </si>
  <si>
    <t>01804812</t>
  </si>
  <si>
    <t>AK POLICA d.o.o.</t>
  </si>
  <si>
    <t>02258960</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</si>
  <si>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</si>
  <si>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</si>
  <si>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</si>
  <si>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</si>
  <si>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</si>
  <si>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</si>
  <si>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</si>
  <si>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</si>
  <si>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</si>
  <si>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</si>
  <si>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</si>
  <si>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</si>
  <si>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</si>
  <si>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</si>
  <si>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</si>
  <si>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</si>
  <si>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</si>
  <si>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</si>
  <si>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</si>
  <si>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</si>
  <si>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</si>
  <si>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</si>
  <si>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</si>
  <si>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</si>
  <si>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</si>
  <si>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Jelena Matijević</t>
  </si>
  <si>
    <t>01/633 3135</t>
  </si>
  <si>
    <t>jelena.matijevic@crosig.hr</t>
  </si>
  <si>
    <t>No</t>
  </si>
  <si>
    <t>As at: 30.9.2020.</t>
  </si>
  <si>
    <t>For the period: 1.1.2020. - 30.9.2020.</t>
  </si>
  <si>
    <t>For the period: 1.7.2020. - 30.9.2020.</t>
  </si>
  <si>
    <t>For the period 1.1.2020.-30.9.2020.</t>
  </si>
  <si>
    <t>For the period: 1.1.2020.-30.9.2020.</t>
  </si>
  <si>
    <r>
      <t xml:space="preserve">NOTES TO FINANCIAL STATEMENTS - TFI
(drawn up for quarterly reporting periods)
Name of the issuer:   </t>
    </r>
    <r>
      <rPr>
        <b/>
        <sz val="10"/>
        <rFont val="Arial"/>
        <family val="2"/>
        <charset val="238"/>
      </rPr>
      <t>Croatia osiguranje d.d.</t>
    </r>
    <r>
      <rPr>
        <sz val="10"/>
        <rFont val="Arial"/>
        <family val="2"/>
        <charset val="238"/>
      </rPr>
      <t xml:space="preserve">
Personal identification number (OIB):   </t>
    </r>
    <r>
      <rPr>
        <b/>
        <sz val="10"/>
        <rFont val="Arial"/>
        <family val="2"/>
        <charset val="238"/>
      </rPr>
      <t>26187994862</t>
    </r>
    <r>
      <rPr>
        <sz val="10"/>
        <rFont val="Arial"/>
        <family val="2"/>
        <charset val="238"/>
      </rPr>
      <t xml:space="preserve">
Reporting period: </t>
    </r>
    <r>
      <rPr>
        <b/>
        <sz val="10"/>
        <rFont val="Arial"/>
        <family val="2"/>
        <charset val="238"/>
      </rPr>
      <t>1.1.2020. - 30.9.2020.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Comments on business events and the result have been prepared as part of the Quaterly Management Report in financial statements for the quarterly reporting period.
Annual financial statements for the year 2019, for the purpose of understanding information published in the notes to the financial statements  for the quarterly reporting period, is accessible on the Company's web site, web site of Zagreb Stock Exchange and web site of SRPI - HANFA.
Accounting policies and measurement methods which are used in the preparation of financial statements for the reporting period are the same as those which are used for preparation of the audited financial statements for the year 2019. Details are shown in Notes in financial statements for quarterly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</si>
</sst>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u/>
      <sz val="10"/>
      <color theme="10"/>
      <name val="Arial"/>
      <family val="2"/>
      <charset val="238"/>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11" fillId="0" borderId="0"/>
    <xf numFmtId="0" fontId="6" fillId="0" borderId="0"/>
    <xf numFmtId="0" fontId="15" fillId="0" borderId="0">
      <alignment vertical="top"/>
    </xf>
    <xf numFmtId="0" fontId="1" fillId="0" borderId="0"/>
    <xf numFmtId="0" fontId="34" fillId="0" borderId="0" applyNumberFormat="0" applyFill="0" applyBorder="0" applyAlignment="0" applyProtection="0"/>
  </cellStyleXfs>
  <cellXfs count="267">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11" borderId="46" xfId="5" applyFont="1" applyFill="1" applyBorder="1" applyAlignment="1" applyProtection="1">
      <alignment horizontal="right" vertical="center"/>
      <protection locked="0"/>
    </xf>
    <xf numFmtId="0" fontId="4" fillId="11" borderId="0" xfId="5" applyFont="1" applyFill="1" applyBorder="1" applyAlignment="1" applyProtection="1">
      <alignment horizontal="right" vertical="center"/>
      <protection locked="0"/>
    </xf>
    <xf numFmtId="0" fontId="4" fillId="11"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5" fillId="4" borderId="46" xfId="5" applyFont="1" applyFill="1" applyBorder="1" applyAlignment="1">
      <alignment horizontal="right" vertical="center" wrapText="1"/>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7" fillId="4" borderId="46" xfId="5" applyFont="1" applyFill="1" applyBorder="1" applyAlignment="1">
      <alignment wrapText="1"/>
    </xf>
    <xf numFmtId="0" fontId="27" fillId="4" borderId="0" xfId="5" applyFont="1" applyFill="1" applyBorder="1" applyAlignment="1">
      <alignment wrapText="1"/>
    </xf>
    <xf numFmtId="0" fontId="27" fillId="4" borderId="0" xfId="5" applyFont="1" applyFill="1" applyBorder="1"/>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6" xfId="5" applyFont="1" applyFill="1" applyBorder="1" applyAlignment="1">
      <alignment horizontal="right" vertical="center"/>
    </xf>
    <xf numFmtId="0" fontId="5" fillId="4" borderId="47" xfId="5" applyFont="1" applyFill="1" applyBorder="1" applyAlignment="1">
      <alignment horizontal="right" vertical="center"/>
    </xf>
    <xf numFmtId="0" fontId="5" fillId="4" borderId="0" xfId="5" applyFont="1" applyFill="1" applyBorder="1" applyAlignment="1">
      <alignment horizontal="righ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0" xfId="5" applyFont="1" applyFill="1" applyBorder="1" applyAlignment="1">
      <alignment horizontal="righ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28" fillId="4" borderId="46" xfId="5" applyFont="1" applyFill="1" applyBorder="1" applyAlignment="1">
      <alignment vertical="center"/>
    </xf>
    <xf numFmtId="0" fontId="28" fillId="4" borderId="0" xfId="5" applyFont="1" applyFill="1" applyBorder="1" applyAlignment="1">
      <alignment vertical="center"/>
    </xf>
    <xf numFmtId="0" fontId="5" fillId="4" borderId="0" xfId="5" applyFont="1" applyFill="1" applyBorder="1" applyAlignment="1">
      <alignment vertical="center"/>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5" fillId="4" borderId="46" xfId="5" applyFont="1" applyFill="1" applyBorder="1" applyAlignment="1">
      <alignment horizontal="center" vertical="center"/>
    </xf>
    <xf numFmtId="0" fontId="5" fillId="4" borderId="0" xfId="5" applyFont="1" applyFill="1" applyBorder="1" applyAlignment="1">
      <alignment horizontal="center" vertical="center"/>
    </xf>
    <xf numFmtId="0" fontId="27" fillId="4" borderId="0" xfId="5" applyFont="1" applyFill="1" applyBorder="1" applyAlignment="1">
      <alignment vertical="top" wrapText="1"/>
    </xf>
    <xf numFmtId="0" fontId="27" fillId="4" borderId="0" xfId="5" applyFont="1" applyFill="1" applyBorder="1" applyAlignment="1">
      <alignment vertical="top"/>
    </xf>
    <xf numFmtId="0" fontId="27" fillId="4" borderId="0" xfId="5" applyFont="1" applyFill="1" applyBorder="1" applyProtection="1">
      <protection locked="0"/>
    </xf>
    <xf numFmtId="49" fontId="4" fillId="7" borderId="48" xfId="5" applyNumberFormat="1" applyFont="1" applyFill="1" applyBorder="1" applyAlignment="1" applyProtection="1">
      <alignment vertical="center"/>
      <protection locked="0"/>
    </xf>
    <xf numFmtId="49" fontId="4" fillId="7" borderId="10" xfId="5" applyNumberFormat="1" applyFont="1" applyFill="1" applyBorder="1" applyAlignment="1" applyProtection="1">
      <alignment vertical="center"/>
      <protection locked="0"/>
    </xf>
    <xf numFmtId="49" fontId="4" fillId="7" borderId="49" xfId="5" applyNumberFormat="1" applyFont="1" applyFill="1" applyBorder="1" applyAlignment="1" applyProtection="1">
      <alignment vertical="center"/>
      <protection locked="0"/>
    </xf>
    <xf numFmtId="0" fontId="5" fillId="4" borderId="47" xfId="5" applyFont="1" applyFill="1" applyBorder="1" applyAlignment="1">
      <alignment horizontal="center" vertical="center"/>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5" fillId="4" borderId="0" xfId="5" applyFont="1" applyFill="1" applyBorder="1" applyAlignment="1">
      <alignment vertical="top"/>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34" fillId="7" borderId="48" xfId="6" applyFill="1" applyBorder="1" applyAlignment="1" applyProtection="1">
      <alignment vertical="center"/>
      <protection locked="0"/>
    </xf>
    <xf numFmtId="0" fontId="2" fillId="0" borderId="44" xfId="0" applyFont="1" applyBorder="1" applyAlignment="1" applyProtection="1">
      <alignment vertical="center" wrapText="1"/>
    </xf>
    <xf numFmtId="0" fontId="7" fillId="6" borderId="44" xfId="0" applyFont="1" applyFill="1" applyBorder="1" applyAlignment="1" applyProtection="1">
      <alignment vertical="center" wrapText="1"/>
    </xf>
    <xf numFmtId="0" fontId="2" fillId="6" borderId="44" xfId="0" applyFont="1" applyFill="1" applyBorder="1" applyAlignment="1" applyProtection="1">
      <alignment vertical="center" wrapText="1"/>
    </xf>
    <xf numFmtId="0" fontId="7" fillId="0" borderId="44" xfId="0" applyFont="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Fill="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2" fillId="0" borderId="27" xfId="0" applyFont="1" applyBorder="1" applyAlignment="1" applyProtection="1">
      <alignment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7" fillId="0" borderId="44" xfId="0" applyFont="1" applyFill="1" applyBorder="1" applyAlignment="1" applyProtection="1">
      <alignment vertical="center" wrapText="1"/>
    </xf>
    <xf numFmtId="0" fontId="21"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2" fillId="0" borderId="39" xfId="0" applyFont="1" applyBorder="1" applyAlignment="1" applyProtection="1">
      <alignment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7" fillId="0" borderId="39" xfId="0" applyFont="1" applyFill="1" applyBorder="1" applyAlignment="1" applyProtection="1">
      <alignment vertical="center" wrapText="1"/>
    </xf>
    <xf numFmtId="4" fontId="13" fillId="0" borderId="44" xfId="0" applyNumberFormat="1" applyFont="1" applyFill="1" applyBorder="1" applyAlignment="1" applyProtection="1">
      <alignment horizontal="left" vertical="center" wrapText="1"/>
    </xf>
    <xf numFmtId="4" fontId="12" fillId="6"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4" fontId="4" fillId="2" borderId="44" xfId="0" applyNumberFormat="1" applyFont="1" applyFill="1" applyBorder="1" applyAlignment="1" applyProtection="1">
      <alignment horizontal="center"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0" fontId="11"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Normal" xfId="0" builtinId="0"/>
    <cellStyle name="Normal 12" xfId="1" xr:uid="{00000000-0005-0000-0000-000002000000}"/>
    <cellStyle name="Normal 2" xfId="2" xr:uid="{00000000-0005-0000-0000-000003000000}"/>
    <cellStyle name="Normal 3" xfId="5" xr:uid="{00000000-0005-0000-0000-000004000000}"/>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lena.matijevic@crosig.hr"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4"/>
  <sheetViews>
    <sheetView showGridLines="0" tabSelected="1" zoomScale="80" zoomScaleNormal="80" workbookViewId="0">
      <selection activeCell="C30" sqref="C30"/>
    </sheetView>
  </sheetViews>
  <sheetFormatPr defaultColWidth="9.1796875" defaultRowHeight="14.5" x14ac:dyDescent="0.35"/>
  <cols>
    <col min="1" max="8" width="9.1796875" style="77"/>
    <col min="9" max="9" width="20" style="77" customWidth="1"/>
    <col min="10" max="16384" width="9.1796875" style="77"/>
  </cols>
  <sheetData>
    <row r="1" spans="1:10" ht="15.5" x14ac:dyDescent="0.35">
      <c r="A1" s="134" t="s">
        <v>0</v>
      </c>
      <c r="B1" s="135"/>
      <c r="C1" s="135"/>
      <c r="D1" s="75"/>
      <c r="E1" s="75"/>
      <c r="F1" s="75"/>
      <c r="G1" s="75"/>
      <c r="H1" s="75"/>
      <c r="I1" s="75"/>
      <c r="J1" s="76"/>
    </row>
    <row r="2" spans="1:10" ht="14.5" customHeight="1" x14ac:dyDescent="0.35">
      <c r="A2" s="136" t="s">
        <v>1</v>
      </c>
      <c r="B2" s="137"/>
      <c r="C2" s="137"/>
      <c r="D2" s="137"/>
      <c r="E2" s="137"/>
      <c r="F2" s="137"/>
      <c r="G2" s="137"/>
      <c r="H2" s="137"/>
      <c r="I2" s="137"/>
      <c r="J2" s="138"/>
    </row>
    <row r="3" spans="1:10" x14ac:dyDescent="0.35">
      <c r="A3" s="78"/>
      <c r="B3" s="79"/>
      <c r="C3" s="79"/>
      <c r="D3" s="79"/>
      <c r="E3" s="79"/>
      <c r="F3" s="79"/>
      <c r="G3" s="79"/>
      <c r="H3" s="79"/>
      <c r="I3" s="79"/>
      <c r="J3" s="80"/>
    </row>
    <row r="4" spans="1:10" ht="33.65" customHeight="1" x14ac:dyDescent="0.35">
      <c r="A4" s="139" t="s">
        <v>2</v>
      </c>
      <c r="B4" s="140"/>
      <c r="C4" s="140"/>
      <c r="D4" s="140"/>
      <c r="E4" s="141">
        <v>43831</v>
      </c>
      <c r="F4" s="142"/>
      <c r="G4" s="81" t="s">
        <v>3</v>
      </c>
      <c r="H4" s="141">
        <v>44104</v>
      </c>
      <c r="I4" s="142"/>
      <c r="J4" s="82"/>
    </row>
    <row r="5" spans="1:10" s="83" customFormat="1" ht="10.15" customHeight="1" x14ac:dyDescent="0.35">
      <c r="A5" s="143"/>
      <c r="B5" s="144"/>
      <c r="C5" s="144"/>
      <c r="D5" s="144"/>
      <c r="E5" s="144"/>
      <c r="F5" s="144"/>
      <c r="G5" s="144"/>
      <c r="H5" s="144"/>
      <c r="I5" s="144"/>
      <c r="J5" s="145"/>
    </row>
    <row r="6" spans="1:10" ht="20.5" customHeight="1" x14ac:dyDescent="0.35">
      <c r="A6" s="84"/>
      <c r="B6" s="85" t="s">
        <v>4</v>
      </c>
      <c r="C6" s="86"/>
      <c r="D6" s="86"/>
      <c r="E6" s="92">
        <v>2020</v>
      </c>
      <c r="F6" s="87"/>
      <c r="G6" s="81"/>
      <c r="H6" s="87"/>
      <c r="I6" s="88"/>
      <c r="J6" s="89"/>
    </row>
    <row r="7" spans="1:10" s="91" customFormat="1" ht="10.9" customHeight="1" x14ac:dyDescent="0.35">
      <c r="A7" s="84"/>
      <c r="B7" s="86"/>
      <c r="C7" s="86"/>
      <c r="D7" s="86"/>
      <c r="E7" s="90"/>
      <c r="F7" s="90"/>
      <c r="G7" s="81"/>
      <c r="H7" s="87"/>
      <c r="I7" s="88"/>
      <c r="J7" s="89"/>
    </row>
    <row r="8" spans="1:10" ht="20.5" customHeight="1" x14ac:dyDescent="0.35">
      <c r="A8" s="84"/>
      <c r="B8" s="85" t="s">
        <v>5</v>
      </c>
      <c r="C8" s="86"/>
      <c r="D8" s="86"/>
      <c r="E8" s="92">
        <v>3</v>
      </c>
      <c r="F8" s="87"/>
      <c r="G8" s="81"/>
      <c r="H8" s="87"/>
      <c r="I8" s="88"/>
      <c r="J8" s="89"/>
    </row>
    <row r="9" spans="1:10" s="91" customFormat="1" ht="10.9" customHeight="1" x14ac:dyDescent="0.35">
      <c r="A9" s="84"/>
      <c r="B9" s="86"/>
      <c r="C9" s="86"/>
      <c r="D9" s="86"/>
      <c r="E9" s="90"/>
      <c r="F9" s="90"/>
      <c r="G9" s="81"/>
      <c r="H9" s="90"/>
      <c r="I9" s="93"/>
      <c r="J9" s="89"/>
    </row>
    <row r="10" spans="1:10" ht="37.9" customHeight="1" x14ac:dyDescent="0.35">
      <c r="A10" s="153" t="s">
        <v>6</v>
      </c>
      <c r="B10" s="154"/>
      <c r="C10" s="154"/>
      <c r="D10" s="154"/>
      <c r="E10" s="154"/>
      <c r="F10" s="154"/>
      <c r="G10" s="154"/>
      <c r="H10" s="154"/>
      <c r="I10" s="154"/>
      <c r="J10" s="94"/>
    </row>
    <row r="11" spans="1:10" ht="24.65" customHeight="1" x14ac:dyDescent="0.35">
      <c r="A11" s="155" t="s">
        <v>7</v>
      </c>
      <c r="B11" s="156"/>
      <c r="C11" s="148" t="s">
        <v>484</v>
      </c>
      <c r="D11" s="149"/>
      <c r="E11" s="95"/>
      <c r="F11" s="157" t="s">
        <v>8</v>
      </c>
      <c r="G11" s="147"/>
      <c r="H11" s="158" t="s">
        <v>488</v>
      </c>
      <c r="I11" s="159"/>
      <c r="J11" s="96"/>
    </row>
    <row r="12" spans="1:10" ht="14.5" customHeight="1" x14ac:dyDescent="0.35">
      <c r="A12" s="97"/>
      <c r="B12" s="98"/>
      <c r="C12" s="98"/>
      <c r="D12" s="98"/>
      <c r="E12" s="151"/>
      <c r="F12" s="151"/>
      <c r="G12" s="151"/>
      <c r="H12" s="151"/>
      <c r="I12" s="99"/>
      <c r="J12" s="96"/>
    </row>
    <row r="13" spans="1:10" ht="21" customHeight="1" x14ac:dyDescent="0.35">
      <c r="A13" s="146" t="s">
        <v>9</v>
      </c>
      <c r="B13" s="147"/>
      <c r="C13" s="148" t="s">
        <v>485</v>
      </c>
      <c r="D13" s="149"/>
      <c r="E13" s="150"/>
      <c r="F13" s="151"/>
      <c r="G13" s="151"/>
      <c r="H13" s="151"/>
      <c r="I13" s="99"/>
      <c r="J13" s="96"/>
    </row>
    <row r="14" spans="1:10" ht="10.9" customHeight="1" x14ac:dyDescent="0.35">
      <c r="A14" s="95"/>
      <c r="B14" s="99"/>
      <c r="C14" s="98"/>
      <c r="D14" s="98"/>
      <c r="E14" s="152"/>
      <c r="F14" s="152"/>
      <c r="G14" s="152"/>
      <c r="H14" s="152"/>
      <c r="I14" s="98"/>
      <c r="J14" s="100"/>
    </row>
    <row r="15" spans="1:10" ht="22.9" customHeight="1" x14ac:dyDescent="0.35">
      <c r="A15" s="146" t="s">
        <v>10</v>
      </c>
      <c r="B15" s="147"/>
      <c r="C15" s="148" t="s">
        <v>486</v>
      </c>
      <c r="D15" s="149"/>
      <c r="E15" s="166"/>
      <c r="F15" s="167"/>
      <c r="G15" s="101" t="s">
        <v>11</v>
      </c>
      <c r="H15" s="158" t="s">
        <v>489</v>
      </c>
      <c r="I15" s="159"/>
      <c r="J15" s="102"/>
    </row>
    <row r="16" spans="1:10" ht="10.9" customHeight="1" x14ac:dyDescent="0.35">
      <c r="A16" s="95"/>
      <c r="B16" s="99"/>
      <c r="C16" s="98"/>
      <c r="D16" s="98"/>
      <c r="E16" s="152"/>
      <c r="F16" s="152"/>
      <c r="G16" s="152"/>
      <c r="H16" s="152"/>
      <c r="I16" s="98"/>
      <c r="J16" s="100"/>
    </row>
    <row r="17" spans="1:10" ht="22.9" customHeight="1" x14ac:dyDescent="0.35">
      <c r="A17" s="103"/>
      <c r="B17" s="101" t="s">
        <v>12</v>
      </c>
      <c r="C17" s="148" t="s">
        <v>487</v>
      </c>
      <c r="D17" s="149"/>
      <c r="E17" s="104"/>
      <c r="F17" s="104"/>
      <c r="G17" s="104"/>
      <c r="H17" s="104"/>
      <c r="I17" s="104"/>
      <c r="J17" s="102"/>
    </row>
    <row r="18" spans="1:10" x14ac:dyDescent="0.35">
      <c r="A18" s="160"/>
      <c r="B18" s="161"/>
      <c r="C18" s="152"/>
      <c r="D18" s="152"/>
      <c r="E18" s="152"/>
      <c r="F18" s="152"/>
      <c r="G18" s="152"/>
      <c r="H18" s="152"/>
      <c r="I18" s="98"/>
      <c r="J18" s="100"/>
    </row>
    <row r="19" spans="1:10" x14ac:dyDescent="0.35">
      <c r="A19" s="155" t="s">
        <v>13</v>
      </c>
      <c r="B19" s="162"/>
      <c r="C19" s="163" t="s">
        <v>490</v>
      </c>
      <c r="D19" s="164"/>
      <c r="E19" s="164"/>
      <c r="F19" s="164"/>
      <c r="G19" s="164"/>
      <c r="H19" s="164"/>
      <c r="I19" s="164"/>
      <c r="J19" s="165"/>
    </row>
    <row r="20" spans="1:10" x14ac:dyDescent="0.35">
      <c r="A20" s="97"/>
      <c r="B20" s="98"/>
      <c r="C20" s="105"/>
      <c r="D20" s="98"/>
      <c r="E20" s="152"/>
      <c r="F20" s="152"/>
      <c r="G20" s="152"/>
      <c r="H20" s="152"/>
      <c r="I20" s="98"/>
      <c r="J20" s="100"/>
    </row>
    <row r="21" spans="1:10" x14ac:dyDescent="0.35">
      <c r="A21" s="155" t="s">
        <v>14</v>
      </c>
      <c r="B21" s="162"/>
      <c r="C21" s="158" t="s">
        <v>491</v>
      </c>
      <c r="D21" s="159"/>
      <c r="E21" s="152"/>
      <c r="F21" s="152"/>
      <c r="G21" s="163" t="s">
        <v>492</v>
      </c>
      <c r="H21" s="164"/>
      <c r="I21" s="164"/>
      <c r="J21" s="165"/>
    </row>
    <row r="22" spans="1:10" x14ac:dyDescent="0.35">
      <c r="A22" s="97"/>
      <c r="B22" s="98"/>
      <c r="C22" s="98"/>
      <c r="D22" s="98"/>
      <c r="E22" s="152"/>
      <c r="F22" s="152"/>
      <c r="G22" s="152"/>
      <c r="H22" s="152"/>
      <c r="I22" s="98"/>
      <c r="J22" s="100"/>
    </row>
    <row r="23" spans="1:10" x14ac:dyDescent="0.35">
      <c r="A23" s="155" t="s">
        <v>15</v>
      </c>
      <c r="B23" s="162"/>
      <c r="C23" s="163" t="s">
        <v>493</v>
      </c>
      <c r="D23" s="164"/>
      <c r="E23" s="164"/>
      <c r="F23" s="164"/>
      <c r="G23" s="164"/>
      <c r="H23" s="164"/>
      <c r="I23" s="164"/>
      <c r="J23" s="165"/>
    </row>
    <row r="24" spans="1:10" x14ac:dyDescent="0.35">
      <c r="A24" s="97"/>
      <c r="B24" s="98"/>
      <c r="C24" s="98"/>
      <c r="D24" s="98"/>
      <c r="E24" s="152"/>
      <c r="F24" s="152"/>
      <c r="G24" s="152"/>
      <c r="H24" s="152"/>
      <c r="I24" s="98"/>
      <c r="J24" s="100"/>
    </row>
    <row r="25" spans="1:10" x14ac:dyDescent="0.35">
      <c r="A25" s="155" t="s">
        <v>16</v>
      </c>
      <c r="B25" s="162"/>
      <c r="C25" s="169" t="s">
        <v>494</v>
      </c>
      <c r="D25" s="170"/>
      <c r="E25" s="170"/>
      <c r="F25" s="170"/>
      <c r="G25" s="170"/>
      <c r="H25" s="170"/>
      <c r="I25" s="170"/>
      <c r="J25" s="171"/>
    </row>
    <row r="26" spans="1:10" x14ac:dyDescent="0.35">
      <c r="A26" s="97"/>
      <c r="B26" s="98"/>
      <c r="C26" s="105"/>
      <c r="D26" s="98"/>
      <c r="E26" s="152"/>
      <c r="F26" s="152"/>
      <c r="G26" s="152"/>
      <c r="H26" s="152"/>
      <c r="I26" s="98"/>
      <c r="J26" s="100"/>
    </row>
    <row r="27" spans="1:10" x14ac:dyDescent="0.35">
      <c r="A27" s="155" t="s">
        <v>17</v>
      </c>
      <c r="B27" s="162"/>
      <c r="C27" s="169" t="s">
        <v>495</v>
      </c>
      <c r="D27" s="170"/>
      <c r="E27" s="170"/>
      <c r="F27" s="170"/>
      <c r="G27" s="170"/>
      <c r="H27" s="170"/>
      <c r="I27" s="170"/>
      <c r="J27" s="171"/>
    </row>
    <row r="28" spans="1:10" ht="13.9" customHeight="1" x14ac:dyDescent="0.35">
      <c r="A28" s="97"/>
      <c r="B28" s="98"/>
      <c r="C28" s="105"/>
      <c r="D28" s="98"/>
      <c r="E28" s="152"/>
      <c r="F28" s="152"/>
      <c r="G28" s="152"/>
      <c r="H28" s="152"/>
      <c r="I28" s="98"/>
      <c r="J28" s="100"/>
    </row>
    <row r="29" spans="1:10" ht="22.9" customHeight="1" x14ac:dyDescent="0.35">
      <c r="A29" s="146" t="s">
        <v>18</v>
      </c>
      <c r="B29" s="162"/>
      <c r="C29" s="106">
        <v>3365</v>
      </c>
      <c r="D29" s="107"/>
      <c r="E29" s="168"/>
      <c r="F29" s="168"/>
      <c r="G29" s="168"/>
      <c r="H29" s="168"/>
      <c r="I29" s="108"/>
      <c r="J29" s="109"/>
    </row>
    <row r="30" spans="1:10" x14ac:dyDescent="0.35">
      <c r="A30" s="97"/>
      <c r="B30" s="98"/>
      <c r="C30" s="98"/>
      <c r="D30" s="98"/>
      <c r="E30" s="152"/>
      <c r="F30" s="152"/>
      <c r="G30" s="152"/>
      <c r="H30" s="152"/>
      <c r="I30" s="108"/>
      <c r="J30" s="109"/>
    </row>
    <row r="31" spans="1:10" x14ac:dyDescent="0.35">
      <c r="A31" s="155" t="s">
        <v>19</v>
      </c>
      <c r="B31" s="162"/>
      <c r="C31" s="121" t="s">
        <v>496</v>
      </c>
      <c r="D31" s="172" t="s">
        <v>20</v>
      </c>
      <c r="E31" s="173"/>
      <c r="F31" s="173"/>
      <c r="G31" s="173"/>
      <c r="H31" s="110"/>
      <c r="I31" s="111" t="s">
        <v>21</v>
      </c>
      <c r="J31" s="112" t="s">
        <v>22</v>
      </c>
    </row>
    <row r="32" spans="1:10" x14ac:dyDescent="0.35">
      <c r="A32" s="155"/>
      <c r="B32" s="162"/>
      <c r="C32" s="113"/>
      <c r="D32" s="81"/>
      <c r="E32" s="167"/>
      <c r="F32" s="167"/>
      <c r="G32" s="167"/>
      <c r="H32" s="167"/>
      <c r="I32" s="108"/>
      <c r="J32" s="109"/>
    </row>
    <row r="33" spans="1:10" x14ac:dyDescent="0.35">
      <c r="A33" s="155" t="s">
        <v>23</v>
      </c>
      <c r="B33" s="162"/>
      <c r="C33" s="106" t="s">
        <v>497</v>
      </c>
      <c r="D33" s="172" t="s">
        <v>24</v>
      </c>
      <c r="E33" s="173"/>
      <c r="F33" s="173"/>
      <c r="G33" s="173"/>
      <c r="H33" s="104"/>
      <c r="I33" s="111" t="s">
        <v>25</v>
      </c>
      <c r="J33" s="112" t="s">
        <v>26</v>
      </c>
    </row>
    <row r="34" spans="1:10" x14ac:dyDescent="0.35">
      <c r="A34" s="97"/>
      <c r="B34" s="98"/>
      <c r="C34" s="98"/>
      <c r="D34" s="98"/>
      <c r="E34" s="152"/>
      <c r="F34" s="152"/>
      <c r="G34" s="152"/>
      <c r="H34" s="152"/>
      <c r="I34" s="98"/>
      <c r="J34" s="100"/>
    </row>
    <row r="35" spans="1:10" x14ac:dyDescent="0.35">
      <c r="A35" s="172" t="s">
        <v>27</v>
      </c>
      <c r="B35" s="173"/>
      <c r="C35" s="173"/>
      <c r="D35" s="173"/>
      <c r="E35" s="173" t="s">
        <v>28</v>
      </c>
      <c r="F35" s="173"/>
      <c r="G35" s="173"/>
      <c r="H35" s="173"/>
      <c r="I35" s="173"/>
      <c r="J35" s="114" t="s">
        <v>29</v>
      </c>
    </row>
    <row r="36" spans="1:10" x14ac:dyDescent="0.35">
      <c r="A36" s="97"/>
      <c r="B36" s="98"/>
      <c r="C36" s="98"/>
      <c r="D36" s="98"/>
      <c r="E36" s="152"/>
      <c r="F36" s="152"/>
      <c r="G36" s="152"/>
      <c r="H36" s="152"/>
      <c r="I36" s="98"/>
      <c r="J36" s="109"/>
    </row>
    <row r="37" spans="1:10" x14ac:dyDescent="0.35">
      <c r="A37" s="131" t="s">
        <v>498</v>
      </c>
      <c r="B37" s="132"/>
      <c r="C37" s="132"/>
      <c r="D37" s="132"/>
      <c r="E37" s="131" t="s">
        <v>492</v>
      </c>
      <c r="F37" s="132"/>
      <c r="G37" s="132"/>
      <c r="H37" s="132"/>
      <c r="I37" s="133"/>
      <c r="J37" s="129" t="s">
        <v>499</v>
      </c>
    </row>
    <row r="38" spans="1:10" x14ac:dyDescent="0.35">
      <c r="A38" s="97"/>
      <c r="B38" s="98"/>
      <c r="C38" s="105"/>
      <c r="D38" s="174"/>
      <c r="E38" s="174"/>
      <c r="F38" s="174"/>
      <c r="G38" s="174"/>
      <c r="H38" s="174"/>
      <c r="I38" s="174"/>
      <c r="J38" s="100"/>
    </row>
    <row r="39" spans="1:10" x14ac:dyDescent="0.35">
      <c r="A39" s="131" t="s">
        <v>500</v>
      </c>
      <c r="B39" s="132"/>
      <c r="C39" s="132"/>
      <c r="D39" s="133"/>
      <c r="E39" s="131" t="s">
        <v>492</v>
      </c>
      <c r="F39" s="132"/>
      <c r="G39" s="132"/>
      <c r="H39" s="132"/>
      <c r="I39" s="133"/>
      <c r="J39" s="130" t="s">
        <v>501</v>
      </c>
    </row>
    <row r="40" spans="1:10" x14ac:dyDescent="0.35">
      <c r="A40" s="97"/>
      <c r="B40" s="98"/>
      <c r="C40" s="105"/>
      <c r="D40" s="115"/>
      <c r="E40" s="174"/>
      <c r="F40" s="174"/>
      <c r="G40" s="174"/>
      <c r="H40" s="174"/>
      <c r="I40" s="99"/>
      <c r="J40" s="100"/>
    </row>
    <row r="41" spans="1:10" x14ac:dyDescent="0.35">
      <c r="A41" s="131" t="s">
        <v>502</v>
      </c>
      <c r="B41" s="132"/>
      <c r="C41" s="132"/>
      <c r="D41" s="133"/>
      <c r="E41" s="131" t="s">
        <v>492</v>
      </c>
      <c r="F41" s="132"/>
      <c r="G41" s="132"/>
      <c r="H41" s="132"/>
      <c r="I41" s="133"/>
      <c r="J41" s="130" t="s">
        <v>503</v>
      </c>
    </row>
    <row r="42" spans="1:10" x14ac:dyDescent="0.35">
      <c r="A42" s="97"/>
      <c r="B42" s="98"/>
      <c r="C42" s="105"/>
      <c r="D42" s="115"/>
      <c r="E42" s="174"/>
      <c r="F42" s="174"/>
      <c r="G42" s="174"/>
      <c r="H42" s="174"/>
      <c r="I42" s="99"/>
      <c r="J42" s="100"/>
    </row>
    <row r="43" spans="1:10" x14ac:dyDescent="0.35">
      <c r="A43" s="131" t="s">
        <v>504</v>
      </c>
      <c r="B43" s="132"/>
      <c r="C43" s="132"/>
      <c r="D43" s="133"/>
      <c r="E43" s="131" t="s">
        <v>492</v>
      </c>
      <c r="F43" s="132"/>
      <c r="G43" s="132"/>
      <c r="H43" s="132"/>
      <c r="I43" s="133"/>
      <c r="J43" s="130" t="s">
        <v>505</v>
      </c>
    </row>
    <row r="44" spans="1:10" x14ac:dyDescent="0.35">
      <c r="A44" s="116"/>
      <c r="B44" s="105"/>
      <c r="C44" s="175"/>
      <c r="D44" s="175"/>
      <c r="E44" s="152"/>
      <c r="F44" s="152"/>
      <c r="G44" s="175"/>
      <c r="H44" s="175"/>
      <c r="I44" s="175"/>
      <c r="J44" s="100"/>
    </row>
    <row r="45" spans="1:10" x14ac:dyDescent="0.35">
      <c r="A45" s="131" t="s">
        <v>506</v>
      </c>
      <c r="B45" s="132"/>
      <c r="C45" s="132"/>
      <c r="D45" s="133"/>
      <c r="E45" s="131" t="s">
        <v>492</v>
      </c>
      <c r="F45" s="132"/>
      <c r="G45" s="132"/>
      <c r="H45" s="132"/>
      <c r="I45" s="133"/>
      <c r="J45" s="130" t="s">
        <v>507</v>
      </c>
    </row>
    <row r="46" spans="1:10" x14ac:dyDescent="0.35">
      <c r="A46" s="116"/>
      <c r="B46" s="105"/>
      <c r="C46" s="105"/>
      <c r="D46" s="98"/>
      <c r="E46" s="176"/>
      <c r="F46" s="176"/>
      <c r="G46" s="175"/>
      <c r="H46" s="175"/>
      <c r="I46" s="98"/>
      <c r="J46" s="100"/>
    </row>
    <row r="47" spans="1:10" x14ac:dyDescent="0.35">
      <c r="A47" s="131" t="s">
        <v>508</v>
      </c>
      <c r="B47" s="132"/>
      <c r="C47" s="132"/>
      <c r="D47" s="133"/>
      <c r="E47" s="131" t="s">
        <v>509</v>
      </c>
      <c r="F47" s="132"/>
      <c r="G47" s="132"/>
      <c r="H47" s="132"/>
      <c r="I47" s="133"/>
      <c r="J47" s="106">
        <v>20097647</v>
      </c>
    </row>
    <row r="48" spans="1:10" s="122" customFormat="1" x14ac:dyDescent="0.35">
      <c r="A48" s="123"/>
      <c r="B48" s="124"/>
      <c r="C48" s="124"/>
      <c r="D48" s="124"/>
      <c r="E48" s="124"/>
      <c r="F48" s="124"/>
      <c r="G48" s="124"/>
      <c r="H48" s="124"/>
      <c r="I48" s="124"/>
      <c r="J48" s="125"/>
    </row>
    <row r="49" spans="1:10" x14ac:dyDescent="0.35">
      <c r="A49" s="131" t="s">
        <v>510</v>
      </c>
      <c r="B49" s="132"/>
      <c r="C49" s="132"/>
      <c r="D49" s="133"/>
      <c r="E49" s="131" t="s">
        <v>511</v>
      </c>
      <c r="F49" s="132"/>
      <c r="G49" s="132"/>
      <c r="H49" s="132"/>
      <c r="I49" s="133"/>
      <c r="J49" s="106">
        <v>7810318</v>
      </c>
    </row>
    <row r="50" spans="1:10" s="122" customFormat="1" x14ac:dyDescent="0.35">
      <c r="A50" s="123"/>
      <c r="B50" s="124"/>
      <c r="C50" s="124"/>
      <c r="D50" s="124"/>
      <c r="E50" s="124"/>
      <c r="F50" s="124"/>
      <c r="G50" s="124"/>
      <c r="H50" s="124"/>
      <c r="I50" s="124"/>
      <c r="J50" s="125"/>
    </row>
    <row r="51" spans="1:10" x14ac:dyDescent="0.35">
      <c r="A51" s="131" t="s">
        <v>512</v>
      </c>
      <c r="B51" s="132"/>
      <c r="C51" s="132"/>
      <c r="D51" s="133"/>
      <c r="E51" s="131" t="s">
        <v>513</v>
      </c>
      <c r="F51" s="132"/>
      <c r="G51" s="132"/>
      <c r="H51" s="132"/>
      <c r="I51" s="133"/>
      <c r="J51" s="130" t="s">
        <v>514</v>
      </c>
    </row>
    <row r="52" spans="1:10" s="122" customFormat="1" x14ac:dyDescent="0.35">
      <c r="A52" s="123"/>
      <c r="B52" s="124"/>
      <c r="C52" s="124"/>
      <c r="D52" s="124"/>
      <c r="E52" s="124"/>
      <c r="F52" s="124"/>
      <c r="G52" s="124"/>
      <c r="H52" s="124"/>
      <c r="I52" s="124"/>
      <c r="J52" s="125"/>
    </row>
    <row r="53" spans="1:10" x14ac:dyDescent="0.35">
      <c r="A53" s="131" t="s">
        <v>515</v>
      </c>
      <c r="B53" s="132"/>
      <c r="C53" s="132"/>
      <c r="D53" s="133"/>
      <c r="E53" s="131" t="s">
        <v>513</v>
      </c>
      <c r="F53" s="132"/>
      <c r="G53" s="132"/>
      <c r="H53" s="132"/>
      <c r="I53" s="133"/>
      <c r="J53" s="130" t="s">
        <v>516</v>
      </c>
    </row>
    <row r="54" spans="1:10" s="122" customFormat="1" x14ac:dyDescent="0.35">
      <c r="A54" s="126"/>
      <c r="B54" s="127"/>
      <c r="C54" s="127"/>
      <c r="D54" s="127"/>
      <c r="E54" s="127"/>
      <c r="F54" s="127"/>
      <c r="G54" s="127"/>
      <c r="H54" s="127"/>
      <c r="I54" s="127"/>
      <c r="J54" s="128"/>
    </row>
    <row r="55" spans="1:10" x14ac:dyDescent="0.35">
      <c r="A55" s="126"/>
      <c r="B55" s="127"/>
      <c r="C55" s="127"/>
      <c r="D55" s="127"/>
      <c r="E55" s="127"/>
      <c r="F55" s="127"/>
      <c r="G55" s="127"/>
      <c r="H55" s="127"/>
      <c r="I55" s="127"/>
      <c r="J55" s="128"/>
    </row>
    <row r="56" spans="1:10" x14ac:dyDescent="0.35">
      <c r="A56" s="131" t="s">
        <v>517</v>
      </c>
      <c r="B56" s="132"/>
      <c r="C56" s="132"/>
      <c r="D56" s="133"/>
      <c r="E56" s="131" t="s">
        <v>492</v>
      </c>
      <c r="F56" s="132"/>
      <c r="G56" s="132"/>
      <c r="H56" s="132"/>
      <c r="I56" s="133"/>
      <c r="J56" s="130" t="s">
        <v>518</v>
      </c>
    </row>
    <row r="57" spans="1:10" s="122" customFormat="1" x14ac:dyDescent="0.35">
      <c r="A57" s="126"/>
      <c r="B57" s="127"/>
      <c r="C57" s="127"/>
      <c r="D57" s="127"/>
      <c r="E57" s="127"/>
      <c r="F57" s="127"/>
      <c r="G57" s="127"/>
      <c r="H57" s="127"/>
      <c r="I57" s="127"/>
      <c r="J57" s="128"/>
    </row>
    <row r="58" spans="1:10" x14ac:dyDescent="0.35">
      <c r="A58" s="131" t="s">
        <v>519</v>
      </c>
      <c r="B58" s="132"/>
      <c r="C58" s="132"/>
      <c r="D58" s="133"/>
      <c r="E58" s="131" t="s">
        <v>492</v>
      </c>
      <c r="F58" s="132"/>
      <c r="G58" s="132"/>
      <c r="H58" s="132"/>
      <c r="I58" s="133"/>
      <c r="J58" s="130" t="s">
        <v>520</v>
      </c>
    </row>
    <row r="59" spans="1:10" s="122" customFormat="1" x14ac:dyDescent="0.35">
      <c r="A59" s="126"/>
      <c r="B59" s="127"/>
      <c r="C59" s="127"/>
      <c r="D59" s="127"/>
      <c r="E59" s="127"/>
      <c r="F59" s="127"/>
      <c r="G59" s="127"/>
      <c r="H59" s="127"/>
      <c r="I59" s="127"/>
      <c r="J59" s="128"/>
    </row>
    <row r="60" spans="1:10" x14ac:dyDescent="0.35">
      <c r="A60" s="131" t="s">
        <v>521</v>
      </c>
      <c r="B60" s="132"/>
      <c r="C60" s="132"/>
      <c r="D60" s="133"/>
      <c r="E60" s="131" t="s">
        <v>492</v>
      </c>
      <c r="F60" s="132"/>
      <c r="G60" s="132"/>
      <c r="H60" s="132"/>
      <c r="I60" s="133"/>
      <c r="J60" s="130" t="s">
        <v>522</v>
      </c>
    </row>
    <row r="61" spans="1:10" s="122" customFormat="1" x14ac:dyDescent="0.35">
      <c r="A61" s="126"/>
      <c r="B61" s="127"/>
      <c r="C61" s="127"/>
      <c r="D61" s="127"/>
      <c r="E61" s="127"/>
      <c r="F61" s="127"/>
      <c r="G61" s="127"/>
      <c r="H61" s="127"/>
      <c r="I61" s="127"/>
      <c r="J61" s="128"/>
    </row>
    <row r="62" spans="1:10" x14ac:dyDescent="0.35">
      <c r="A62" s="131" t="s">
        <v>523</v>
      </c>
      <c r="B62" s="132"/>
      <c r="C62" s="132"/>
      <c r="D62" s="133"/>
      <c r="E62" s="131" t="s">
        <v>492</v>
      </c>
      <c r="F62" s="132"/>
      <c r="G62" s="132"/>
      <c r="H62" s="132"/>
      <c r="I62" s="133"/>
      <c r="J62" s="130" t="s">
        <v>524</v>
      </c>
    </row>
    <row r="63" spans="1:10" s="122" customFormat="1" x14ac:dyDescent="0.35">
      <c r="A63" s="126"/>
      <c r="B63" s="127"/>
      <c r="C63" s="127"/>
      <c r="D63" s="127"/>
      <c r="E63" s="127"/>
      <c r="F63" s="127"/>
      <c r="G63" s="127"/>
      <c r="H63" s="127"/>
      <c r="I63" s="127"/>
      <c r="J63" s="128"/>
    </row>
    <row r="64" spans="1:10" x14ac:dyDescent="0.35">
      <c r="A64" s="131" t="s">
        <v>525</v>
      </c>
      <c r="B64" s="132"/>
      <c r="C64" s="132"/>
      <c r="D64" s="133"/>
      <c r="E64" s="131" t="s">
        <v>492</v>
      </c>
      <c r="F64" s="132"/>
      <c r="G64" s="132"/>
      <c r="H64" s="132"/>
      <c r="I64" s="133"/>
      <c r="J64" s="130" t="s">
        <v>526</v>
      </c>
    </row>
    <row r="65" spans="1:10" s="122" customFormat="1" x14ac:dyDescent="0.35">
      <c r="A65" s="126"/>
      <c r="B65" s="127"/>
      <c r="C65" s="127"/>
      <c r="D65" s="127"/>
      <c r="E65" s="127"/>
      <c r="F65" s="127"/>
      <c r="G65" s="127"/>
      <c r="H65" s="127"/>
      <c r="I65" s="127"/>
      <c r="J65" s="128"/>
    </row>
    <row r="66" spans="1:10" x14ac:dyDescent="0.35">
      <c r="A66" s="131" t="s">
        <v>527</v>
      </c>
      <c r="B66" s="132"/>
      <c r="C66" s="132"/>
      <c r="D66" s="133"/>
      <c r="E66" s="131" t="s">
        <v>492</v>
      </c>
      <c r="F66" s="132"/>
      <c r="G66" s="132"/>
      <c r="H66" s="132"/>
      <c r="I66" s="133"/>
      <c r="J66" s="130" t="s">
        <v>528</v>
      </c>
    </row>
    <row r="67" spans="1:10" s="122" customFormat="1" x14ac:dyDescent="0.35">
      <c r="A67" s="126"/>
      <c r="B67" s="127"/>
      <c r="C67" s="127"/>
      <c r="D67" s="127"/>
      <c r="E67" s="127"/>
      <c r="F67" s="127"/>
      <c r="G67" s="127"/>
      <c r="H67" s="127"/>
      <c r="I67" s="127"/>
      <c r="J67" s="128"/>
    </row>
    <row r="68" spans="1:10" x14ac:dyDescent="0.35">
      <c r="A68" s="131" t="s">
        <v>529</v>
      </c>
      <c r="B68" s="132"/>
      <c r="C68" s="132"/>
      <c r="D68" s="133"/>
      <c r="E68" s="131" t="s">
        <v>530</v>
      </c>
      <c r="F68" s="132"/>
      <c r="G68" s="132"/>
      <c r="H68" s="132"/>
      <c r="I68" s="133"/>
      <c r="J68" s="130" t="s">
        <v>531</v>
      </c>
    </row>
    <row r="69" spans="1:10" x14ac:dyDescent="0.35">
      <c r="A69" s="116"/>
      <c r="B69" s="105"/>
      <c r="C69" s="105"/>
      <c r="D69" s="98"/>
      <c r="E69" s="152"/>
      <c r="F69" s="152"/>
      <c r="G69" s="175"/>
      <c r="H69" s="175"/>
      <c r="I69" s="98"/>
      <c r="J69" s="117" t="s">
        <v>30</v>
      </c>
    </row>
    <row r="70" spans="1:10" x14ac:dyDescent="0.35">
      <c r="A70" s="131" t="s">
        <v>532</v>
      </c>
      <c r="B70" s="132"/>
      <c r="C70" s="132"/>
      <c r="D70" s="133"/>
      <c r="E70" s="131" t="s">
        <v>492</v>
      </c>
      <c r="F70" s="132"/>
      <c r="G70" s="132"/>
      <c r="H70" s="132"/>
      <c r="I70" s="133"/>
      <c r="J70" s="130">
        <v>80339352</v>
      </c>
    </row>
    <row r="71" spans="1:10" x14ac:dyDescent="0.35">
      <c r="A71" s="116"/>
      <c r="B71" s="105"/>
      <c r="C71" s="105"/>
      <c r="D71" s="98"/>
      <c r="E71" s="152"/>
      <c r="F71" s="152"/>
      <c r="G71" s="175"/>
      <c r="H71" s="175"/>
      <c r="I71" s="98"/>
      <c r="J71" s="117" t="s">
        <v>31</v>
      </c>
    </row>
    <row r="72" spans="1:10" ht="14.5" customHeight="1" x14ac:dyDescent="0.35">
      <c r="A72" s="146" t="s">
        <v>32</v>
      </c>
      <c r="B72" s="157"/>
      <c r="C72" s="158" t="s">
        <v>536</v>
      </c>
      <c r="D72" s="159"/>
      <c r="E72" s="181" t="s">
        <v>33</v>
      </c>
      <c r="F72" s="182"/>
      <c r="G72" s="163"/>
      <c r="H72" s="164"/>
      <c r="I72" s="164"/>
      <c r="J72" s="165"/>
    </row>
    <row r="73" spans="1:10" x14ac:dyDescent="0.35">
      <c r="A73" s="116"/>
      <c r="B73" s="105"/>
      <c r="C73" s="175"/>
      <c r="D73" s="175"/>
      <c r="E73" s="152"/>
      <c r="F73" s="152"/>
      <c r="G73" s="183" t="s">
        <v>34</v>
      </c>
      <c r="H73" s="183"/>
      <c r="I73" s="183"/>
      <c r="J73" s="89"/>
    </row>
    <row r="74" spans="1:10" ht="13.9" customHeight="1" x14ac:dyDescent="0.35">
      <c r="A74" s="146" t="s">
        <v>35</v>
      </c>
      <c r="B74" s="157"/>
      <c r="C74" s="163" t="s">
        <v>533</v>
      </c>
      <c r="D74" s="164"/>
      <c r="E74" s="164"/>
      <c r="F74" s="164"/>
      <c r="G74" s="164"/>
      <c r="H74" s="164"/>
      <c r="I74" s="164"/>
      <c r="J74" s="165"/>
    </row>
    <row r="75" spans="1:10" x14ac:dyDescent="0.35">
      <c r="A75" s="97"/>
      <c r="B75" s="98"/>
      <c r="C75" s="168" t="s">
        <v>36</v>
      </c>
      <c r="D75" s="168"/>
      <c r="E75" s="168"/>
      <c r="F75" s="168"/>
      <c r="G75" s="168"/>
      <c r="H75" s="168"/>
      <c r="I75" s="168"/>
      <c r="J75" s="100"/>
    </row>
    <row r="76" spans="1:10" x14ac:dyDescent="0.35">
      <c r="A76" s="146" t="s">
        <v>37</v>
      </c>
      <c r="B76" s="157"/>
      <c r="C76" s="177" t="s">
        <v>534</v>
      </c>
      <c r="D76" s="178"/>
      <c r="E76" s="179"/>
      <c r="F76" s="152"/>
      <c r="G76" s="152"/>
      <c r="H76" s="173"/>
      <c r="I76" s="173"/>
      <c r="J76" s="180"/>
    </row>
    <row r="77" spans="1:10" x14ac:dyDescent="0.35">
      <c r="A77" s="97"/>
      <c r="B77" s="98"/>
      <c r="C77" s="105"/>
      <c r="D77" s="98"/>
      <c r="E77" s="152"/>
      <c r="F77" s="152"/>
      <c r="G77" s="152"/>
      <c r="H77" s="152"/>
      <c r="I77" s="98"/>
      <c r="J77" s="100"/>
    </row>
    <row r="78" spans="1:10" ht="14.5" customHeight="1" x14ac:dyDescent="0.35">
      <c r="A78" s="146" t="s">
        <v>38</v>
      </c>
      <c r="B78" s="157"/>
      <c r="C78" s="189" t="s">
        <v>535</v>
      </c>
      <c r="D78" s="185"/>
      <c r="E78" s="185"/>
      <c r="F78" s="185"/>
      <c r="G78" s="185"/>
      <c r="H78" s="185"/>
      <c r="I78" s="185"/>
      <c r="J78" s="186"/>
    </row>
    <row r="79" spans="1:10" x14ac:dyDescent="0.35">
      <c r="A79" s="97"/>
      <c r="B79" s="98"/>
      <c r="C79" s="98"/>
      <c r="D79" s="98"/>
      <c r="E79" s="152"/>
      <c r="F79" s="152"/>
      <c r="G79" s="152"/>
      <c r="H79" s="152"/>
      <c r="I79" s="98"/>
      <c r="J79" s="100"/>
    </row>
    <row r="80" spans="1:10" x14ac:dyDescent="0.35">
      <c r="A80" s="146" t="s">
        <v>39</v>
      </c>
      <c r="B80" s="157"/>
      <c r="C80" s="184"/>
      <c r="D80" s="185"/>
      <c r="E80" s="185"/>
      <c r="F80" s="185"/>
      <c r="G80" s="185"/>
      <c r="H80" s="185"/>
      <c r="I80" s="185"/>
      <c r="J80" s="186"/>
    </row>
    <row r="81" spans="1:10" ht="14.5" customHeight="1" x14ac:dyDescent="0.35">
      <c r="A81" s="97"/>
      <c r="B81" s="98"/>
      <c r="C81" s="187" t="s">
        <v>40</v>
      </c>
      <c r="D81" s="187"/>
      <c r="E81" s="187"/>
      <c r="F81" s="187"/>
      <c r="G81" s="98"/>
      <c r="H81" s="98"/>
      <c r="I81" s="98"/>
      <c r="J81" s="100"/>
    </row>
    <row r="82" spans="1:10" x14ac:dyDescent="0.35">
      <c r="A82" s="146" t="s">
        <v>41</v>
      </c>
      <c r="B82" s="157"/>
      <c r="C82" s="184"/>
      <c r="D82" s="185"/>
      <c r="E82" s="185"/>
      <c r="F82" s="185"/>
      <c r="G82" s="185"/>
      <c r="H82" s="185"/>
      <c r="I82" s="185"/>
      <c r="J82" s="186"/>
    </row>
    <row r="83" spans="1:10" ht="14.5" customHeight="1" x14ac:dyDescent="0.35">
      <c r="A83" s="118"/>
      <c r="B83" s="119"/>
      <c r="C83" s="188" t="s">
        <v>42</v>
      </c>
      <c r="D83" s="188"/>
      <c r="E83" s="188"/>
      <c r="F83" s="188"/>
      <c r="G83" s="188"/>
      <c r="H83" s="119"/>
      <c r="I83" s="119"/>
      <c r="J83" s="120"/>
    </row>
    <row r="90" spans="1:10" ht="27" customHeight="1" x14ac:dyDescent="0.35"/>
    <row r="94" spans="1:10" ht="38.5" customHeight="1" x14ac:dyDescent="0.35"/>
  </sheetData>
  <sheetProtection formatCells="0" insertRows="0"/>
  <mergeCells count="144">
    <mergeCell ref="E60:I60"/>
    <mergeCell ref="A62:D62"/>
    <mergeCell ref="E62:I62"/>
    <mergeCell ref="A64:D64"/>
    <mergeCell ref="E64:I64"/>
    <mergeCell ref="A66:D66"/>
    <mergeCell ref="E66:I66"/>
    <mergeCell ref="A68:D68"/>
    <mergeCell ref="E68:I68"/>
    <mergeCell ref="A80:B80"/>
    <mergeCell ref="C80:J80"/>
    <mergeCell ref="C81:F81"/>
    <mergeCell ref="A82:B82"/>
    <mergeCell ref="C82:J8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A47:D47"/>
    <mergeCell ref="E47:I47"/>
    <mergeCell ref="E69:F69"/>
    <mergeCell ref="G69:H69"/>
    <mergeCell ref="E71:F71"/>
    <mergeCell ref="G71:H71"/>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E18:F18"/>
    <mergeCell ref="G18:H18"/>
    <mergeCell ref="A19:B19"/>
    <mergeCell ref="C19:J19"/>
    <mergeCell ref="A15:B15"/>
    <mergeCell ref="C15:D15"/>
    <mergeCell ref="E15:F15"/>
    <mergeCell ref="H15:I15"/>
    <mergeCell ref="E16:F16"/>
    <mergeCell ref="G16:H16"/>
    <mergeCell ref="A70:D70"/>
    <mergeCell ref="E70:I7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s>
  <dataValidations count="3">
    <dataValidation type="list" allowBlank="1" showInputMessage="1" showErrorMessage="1" sqref="C72:D72" xr:uid="{00000000-0002-0000-0000-000000000000}">
      <formula1>$J$69:$J$71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78" r:id="rId1" xr:uid="{00000000-0004-0000-0000-000000000000}"/>
  </hyperlinks>
  <pageMargins left="0.7" right="0.7" top="0.75" bottom="0.75" header="0.3" footer="0.3"/>
  <pageSetup paperSize="9"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G125" sqref="G125:H125"/>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194" t="s">
        <v>43</v>
      </c>
      <c r="B1" s="195"/>
      <c r="C1" s="195"/>
      <c r="D1" s="195"/>
      <c r="E1" s="195"/>
      <c r="F1" s="195"/>
      <c r="G1" s="195"/>
      <c r="H1" s="195"/>
      <c r="I1" s="195"/>
    </row>
    <row r="2" spans="1:9" x14ac:dyDescent="0.25">
      <c r="A2" s="196" t="s">
        <v>537</v>
      </c>
      <c r="B2" s="197"/>
      <c r="C2" s="197"/>
      <c r="D2" s="197"/>
      <c r="E2" s="197"/>
      <c r="F2" s="197"/>
      <c r="G2" s="197"/>
      <c r="H2" s="197"/>
      <c r="I2" s="197"/>
    </row>
    <row r="3" spans="1:9" ht="13" x14ac:dyDescent="0.25">
      <c r="A3" s="33"/>
      <c r="B3" s="34"/>
      <c r="C3" s="34"/>
      <c r="D3" s="36"/>
      <c r="E3" s="37"/>
      <c r="F3" s="36"/>
      <c r="G3" s="36"/>
      <c r="H3" s="38" t="s">
        <v>44</v>
      </c>
      <c r="I3" s="38"/>
    </row>
    <row r="4" spans="1:9" x14ac:dyDescent="0.25">
      <c r="A4" s="198" t="s">
        <v>45</v>
      </c>
      <c r="B4" s="199"/>
      <c r="C4" s="198" t="s">
        <v>46</v>
      </c>
      <c r="D4" s="200" t="s">
        <v>47</v>
      </c>
      <c r="E4" s="201"/>
      <c r="F4" s="201"/>
      <c r="G4" s="200" t="s">
        <v>48</v>
      </c>
      <c r="H4" s="201"/>
      <c r="I4" s="201"/>
    </row>
    <row r="5" spans="1:9" x14ac:dyDescent="0.25">
      <c r="A5" s="199"/>
      <c r="B5" s="199"/>
      <c r="C5" s="199"/>
      <c r="D5" s="35" t="s">
        <v>49</v>
      </c>
      <c r="E5" s="35" t="s">
        <v>50</v>
      </c>
      <c r="F5" s="35" t="s">
        <v>51</v>
      </c>
      <c r="G5" s="35" t="s">
        <v>52</v>
      </c>
      <c r="H5" s="35" t="s">
        <v>53</v>
      </c>
      <c r="I5" s="35" t="s">
        <v>54</v>
      </c>
    </row>
    <row r="6" spans="1:9" x14ac:dyDescent="0.25">
      <c r="A6" s="198">
        <v>1</v>
      </c>
      <c r="B6" s="199"/>
      <c r="C6" s="25">
        <v>2</v>
      </c>
      <c r="D6" s="39">
        <v>3</v>
      </c>
      <c r="E6" s="39">
        <v>4</v>
      </c>
      <c r="F6" s="39" t="s">
        <v>55</v>
      </c>
      <c r="G6" s="39">
        <v>6</v>
      </c>
      <c r="H6" s="39">
        <v>7</v>
      </c>
      <c r="I6" s="39" t="s">
        <v>56</v>
      </c>
    </row>
    <row r="7" spans="1:9" x14ac:dyDescent="0.25">
      <c r="A7" s="205" t="s">
        <v>57</v>
      </c>
      <c r="B7" s="206"/>
      <c r="C7" s="206"/>
      <c r="D7" s="206"/>
      <c r="E7" s="206"/>
      <c r="F7" s="206"/>
      <c r="G7" s="206"/>
      <c r="H7" s="206"/>
      <c r="I7" s="206"/>
    </row>
    <row r="8" spans="1:9" ht="12.75" customHeight="1" x14ac:dyDescent="0.25">
      <c r="A8" s="191" t="s">
        <v>58</v>
      </c>
      <c r="B8" s="192"/>
      <c r="C8" s="26">
        <v>1</v>
      </c>
      <c r="D8" s="40">
        <f>D9+D10</f>
        <v>407778</v>
      </c>
      <c r="E8" s="40">
        <f>E9+E10</f>
        <v>48318959</v>
      </c>
      <c r="F8" s="40">
        <f>D8+E8</f>
        <v>48726737</v>
      </c>
      <c r="G8" s="40">
        <f t="shared" ref="G8:H8" si="0">G9+G10</f>
        <v>370144</v>
      </c>
      <c r="H8" s="40">
        <f t="shared" si="0"/>
        <v>83064748</v>
      </c>
      <c r="I8" s="40">
        <f>G8+H8</f>
        <v>83434892</v>
      </c>
    </row>
    <row r="9" spans="1:9" ht="12.75" customHeight="1" x14ac:dyDescent="0.25">
      <c r="A9" s="190" t="s">
        <v>59</v>
      </c>
      <c r="B9" s="190"/>
      <c r="C9" s="27">
        <v>2</v>
      </c>
      <c r="D9" s="41">
        <v>0</v>
      </c>
      <c r="E9" s="41">
        <v>0</v>
      </c>
      <c r="F9" s="40">
        <f t="shared" ref="F9:F73" si="1">D9+E9</f>
        <v>0</v>
      </c>
      <c r="G9" s="41">
        <v>0</v>
      </c>
      <c r="H9" s="41">
        <v>0</v>
      </c>
      <c r="I9" s="40">
        <f>G9+H9</f>
        <v>0</v>
      </c>
    </row>
    <row r="10" spans="1:9" x14ac:dyDescent="0.25">
      <c r="A10" s="190" t="s">
        <v>60</v>
      </c>
      <c r="B10" s="190"/>
      <c r="C10" s="27">
        <v>3</v>
      </c>
      <c r="D10" s="41">
        <v>407778</v>
      </c>
      <c r="E10" s="41">
        <v>48318959</v>
      </c>
      <c r="F10" s="40">
        <f t="shared" si="1"/>
        <v>48726737</v>
      </c>
      <c r="G10" s="41">
        <v>370144</v>
      </c>
      <c r="H10" s="41">
        <v>83064748</v>
      </c>
      <c r="I10" s="40">
        <f t="shared" ref="I10:I72" si="2">G10+H10</f>
        <v>83434892</v>
      </c>
    </row>
    <row r="11" spans="1:9" x14ac:dyDescent="0.25">
      <c r="A11" s="191" t="s">
        <v>61</v>
      </c>
      <c r="B11" s="192"/>
      <c r="C11" s="26">
        <v>4</v>
      </c>
      <c r="D11" s="40">
        <f>D12+D13+D14</f>
        <v>21127013</v>
      </c>
      <c r="E11" s="40">
        <f>E12+E13+E14</f>
        <v>888164071</v>
      </c>
      <c r="F11" s="40">
        <f t="shared" si="1"/>
        <v>909291084</v>
      </c>
      <c r="G11" s="40">
        <f t="shared" ref="G11:H11" si="3">G12+G13+G14</f>
        <v>20510062</v>
      </c>
      <c r="H11" s="40">
        <f t="shared" si="3"/>
        <v>857374369</v>
      </c>
      <c r="I11" s="40">
        <f t="shared" si="2"/>
        <v>877884431</v>
      </c>
    </row>
    <row r="12" spans="1:9" x14ac:dyDescent="0.25">
      <c r="A12" s="190" t="s">
        <v>62</v>
      </c>
      <c r="B12" s="190"/>
      <c r="C12" s="27">
        <v>5</v>
      </c>
      <c r="D12" s="41">
        <v>16259682</v>
      </c>
      <c r="E12" s="41">
        <v>536376413</v>
      </c>
      <c r="F12" s="40">
        <f t="shared" si="1"/>
        <v>552636095</v>
      </c>
      <c r="G12" s="41">
        <v>16295338</v>
      </c>
      <c r="H12" s="41">
        <v>489264188</v>
      </c>
      <c r="I12" s="40">
        <f t="shared" si="2"/>
        <v>505559526</v>
      </c>
    </row>
    <row r="13" spans="1:9" x14ac:dyDescent="0.25">
      <c r="A13" s="190" t="s">
        <v>63</v>
      </c>
      <c r="B13" s="190"/>
      <c r="C13" s="27">
        <v>6</v>
      </c>
      <c r="D13" s="41">
        <v>602616</v>
      </c>
      <c r="E13" s="41">
        <v>55612530</v>
      </c>
      <c r="F13" s="40">
        <f t="shared" si="1"/>
        <v>56215146</v>
      </c>
      <c r="G13" s="41">
        <v>369249</v>
      </c>
      <c r="H13" s="41">
        <v>71373716</v>
      </c>
      <c r="I13" s="40">
        <f t="shared" si="2"/>
        <v>71742965</v>
      </c>
    </row>
    <row r="14" spans="1:9" x14ac:dyDescent="0.25">
      <c r="A14" s="190" t="s">
        <v>64</v>
      </c>
      <c r="B14" s="190"/>
      <c r="C14" s="27">
        <v>7</v>
      </c>
      <c r="D14" s="41">
        <v>4264715</v>
      </c>
      <c r="E14" s="41">
        <v>296175128</v>
      </c>
      <c r="F14" s="40">
        <f t="shared" si="1"/>
        <v>300439843</v>
      </c>
      <c r="G14" s="41">
        <v>3845475</v>
      </c>
      <c r="H14" s="41">
        <v>296736465</v>
      </c>
      <c r="I14" s="40">
        <f t="shared" si="2"/>
        <v>300581940</v>
      </c>
    </row>
    <row r="15" spans="1:9" x14ac:dyDescent="0.25">
      <c r="A15" s="191" t="s">
        <v>65</v>
      </c>
      <c r="B15" s="192"/>
      <c r="C15" s="26">
        <v>8</v>
      </c>
      <c r="D15" s="40">
        <f>D16+D17+D21+D40</f>
        <v>3566682133</v>
      </c>
      <c r="E15" s="40">
        <f>E16+E17+E21+E40</f>
        <v>6034361455</v>
      </c>
      <c r="F15" s="40">
        <f t="shared" si="1"/>
        <v>9601043588</v>
      </c>
      <c r="G15" s="40">
        <f t="shared" ref="G15:H15" si="4">G16+G17+G21+G40</f>
        <v>3513416560</v>
      </c>
      <c r="H15" s="40">
        <f t="shared" si="4"/>
        <v>6003881470</v>
      </c>
      <c r="I15" s="40">
        <f t="shared" si="2"/>
        <v>9517298030</v>
      </c>
    </row>
    <row r="16" spans="1:9" ht="22.5" customHeight="1" x14ac:dyDescent="0.25">
      <c r="A16" s="193" t="s">
        <v>66</v>
      </c>
      <c r="B16" s="190"/>
      <c r="C16" s="27">
        <v>9</v>
      </c>
      <c r="D16" s="41">
        <v>1629143</v>
      </c>
      <c r="E16" s="41">
        <v>872023596</v>
      </c>
      <c r="F16" s="40">
        <f t="shared" si="1"/>
        <v>873652739</v>
      </c>
      <c r="G16" s="41">
        <v>1586543</v>
      </c>
      <c r="H16" s="41">
        <v>1005919749</v>
      </c>
      <c r="I16" s="40">
        <f t="shared" si="2"/>
        <v>1007506292</v>
      </c>
    </row>
    <row r="17" spans="1:9" ht="29.25" customHeight="1" x14ac:dyDescent="0.25">
      <c r="A17" s="191" t="s">
        <v>67</v>
      </c>
      <c r="B17" s="192"/>
      <c r="C17" s="26">
        <v>10</v>
      </c>
      <c r="D17" s="40">
        <f>D18+D19+D20</f>
        <v>0</v>
      </c>
      <c r="E17" s="40">
        <f>E18+E19+E20</f>
        <v>77589581</v>
      </c>
      <c r="F17" s="40">
        <f t="shared" si="1"/>
        <v>77589581</v>
      </c>
      <c r="G17" s="40">
        <f>G18+G19+G20</f>
        <v>0</v>
      </c>
      <c r="H17" s="40">
        <f t="shared" ref="H17" si="5">H18+H19+H20</f>
        <v>85046008</v>
      </c>
      <c r="I17" s="40">
        <f t="shared" si="2"/>
        <v>85046008</v>
      </c>
    </row>
    <row r="18" spans="1:9" x14ac:dyDescent="0.25">
      <c r="A18" s="190" t="s">
        <v>68</v>
      </c>
      <c r="B18" s="190"/>
      <c r="C18" s="27">
        <v>11</v>
      </c>
      <c r="D18" s="41">
        <v>0</v>
      </c>
      <c r="E18" s="41">
        <v>0</v>
      </c>
      <c r="F18" s="40">
        <f t="shared" si="1"/>
        <v>0</v>
      </c>
      <c r="G18" s="41">
        <v>0</v>
      </c>
      <c r="H18" s="41">
        <v>0</v>
      </c>
      <c r="I18" s="40">
        <f t="shared" si="2"/>
        <v>0</v>
      </c>
    </row>
    <row r="19" spans="1:9" x14ac:dyDescent="0.25">
      <c r="A19" s="190" t="s">
        <v>69</v>
      </c>
      <c r="B19" s="190"/>
      <c r="C19" s="27">
        <v>12</v>
      </c>
      <c r="D19" s="41">
        <v>0</v>
      </c>
      <c r="E19" s="41">
        <v>9628386</v>
      </c>
      <c r="F19" s="40">
        <f t="shared" si="1"/>
        <v>9628386</v>
      </c>
      <c r="G19" s="41">
        <v>0</v>
      </c>
      <c r="H19" s="41">
        <v>10054555</v>
      </c>
      <c r="I19" s="40">
        <f t="shared" si="2"/>
        <v>10054555</v>
      </c>
    </row>
    <row r="20" spans="1:9" x14ac:dyDescent="0.25">
      <c r="A20" s="190" t="s">
        <v>70</v>
      </c>
      <c r="B20" s="190"/>
      <c r="C20" s="27">
        <v>13</v>
      </c>
      <c r="D20" s="41">
        <v>0</v>
      </c>
      <c r="E20" s="41">
        <v>67961195</v>
      </c>
      <c r="F20" s="40">
        <f t="shared" si="1"/>
        <v>67961195</v>
      </c>
      <c r="G20" s="41">
        <v>0</v>
      </c>
      <c r="H20" s="41">
        <v>74991453</v>
      </c>
      <c r="I20" s="40">
        <f t="shared" si="2"/>
        <v>74991453</v>
      </c>
    </row>
    <row r="21" spans="1:9" x14ac:dyDescent="0.25">
      <c r="A21" s="191" t="s">
        <v>71</v>
      </c>
      <c r="B21" s="192"/>
      <c r="C21" s="26">
        <v>14</v>
      </c>
      <c r="D21" s="40">
        <f>D22+D25+D30+D36</f>
        <v>3565052990</v>
      </c>
      <c r="E21" s="40">
        <f>E22+E25+E30+E36</f>
        <v>5084748278</v>
      </c>
      <c r="F21" s="40">
        <f t="shared" si="1"/>
        <v>8649801268</v>
      </c>
      <c r="G21" s="40">
        <f t="shared" ref="G21:H21" si="6">G22+G25+G30+G36</f>
        <v>3511830017</v>
      </c>
      <c r="H21" s="40">
        <f t="shared" si="6"/>
        <v>4912915713</v>
      </c>
      <c r="I21" s="40">
        <f t="shared" si="2"/>
        <v>8424745730</v>
      </c>
    </row>
    <row r="22" spans="1:9" x14ac:dyDescent="0.25">
      <c r="A22" s="192" t="s">
        <v>72</v>
      </c>
      <c r="B22" s="192"/>
      <c r="C22" s="26">
        <v>15</v>
      </c>
      <c r="D22" s="40">
        <f>D23+D24</f>
        <v>1277694188</v>
      </c>
      <c r="E22" s="40">
        <f>E23+E24</f>
        <v>1037566857</v>
      </c>
      <c r="F22" s="40">
        <f t="shared" si="1"/>
        <v>2315261045</v>
      </c>
      <c r="G22" s="40">
        <f t="shared" ref="G22:H22" si="7">G23+G24</f>
        <v>1128417662</v>
      </c>
      <c r="H22" s="40">
        <f t="shared" si="7"/>
        <v>945499535</v>
      </c>
      <c r="I22" s="40">
        <f t="shared" si="2"/>
        <v>2073917197</v>
      </c>
    </row>
    <row r="23" spans="1:9" x14ac:dyDescent="0.25">
      <c r="A23" s="190" t="s">
        <v>73</v>
      </c>
      <c r="B23" s="190"/>
      <c r="C23" s="27">
        <v>16</v>
      </c>
      <c r="D23" s="41">
        <v>1277694188</v>
      </c>
      <c r="E23" s="41">
        <v>1037566857</v>
      </c>
      <c r="F23" s="40">
        <f t="shared" si="1"/>
        <v>2315261045</v>
      </c>
      <c r="G23" s="41">
        <v>1128417662</v>
      </c>
      <c r="H23" s="41">
        <v>945499535</v>
      </c>
      <c r="I23" s="40">
        <f t="shared" si="2"/>
        <v>2073917197</v>
      </c>
    </row>
    <row r="24" spans="1:9" x14ac:dyDescent="0.25">
      <c r="A24" s="190" t="s">
        <v>74</v>
      </c>
      <c r="B24" s="190"/>
      <c r="C24" s="27">
        <v>17</v>
      </c>
      <c r="D24" s="41">
        <v>0</v>
      </c>
      <c r="E24" s="41">
        <v>0</v>
      </c>
      <c r="F24" s="40">
        <f t="shared" si="1"/>
        <v>0</v>
      </c>
      <c r="G24" s="41">
        <v>0</v>
      </c>
      <c r="H24" s="41">
        <v>0</v>
      </c>
      <c r="I24" s="40">
        <f t="shared" si="2"/>
        <v>0</v>
      </c>
    </row>
    <row r="25" spans="1:9" x14ac:dyDescent="0.25">
      <c r="A25" s="192" t="s">
        <v>75</v>
      </c>
      <c r="B25" s="192"/>
      <c r="C25" s="26">
        <v>18</v>
      </c>
      <c r="D25" s="40">
        <f>D26+D27+D28+D29</f>
        <v>1921629783</v>
      </c>
      <c r="E25" s="40">
        <f>E26+E27+E28+E29</f>
        <v>2990714858</v>
      </c>
      <c r="F25" s="40">
        <f t="shared" si="1"/>
        <v>4912344641</v>
      </c>
      <c r="G25" s="40">
        <f t="shared" ref="G25:H25" si="8">G26+G27+G28+G29</f>
        <v>2004199582</v>
      </c>
      <c r="H25" s="40">
        <f t="shared" si="8"/>
        <v>3008290384</v>
      </c>
      <c r="I25" s="40">
        <f t="shared" si="2"/>
        <v>5012489966</v>
      </c>
    </row>
    <row r="26" spans="1:9" x14ac:dyDescent="0.25">
      <c r="A26" s="190" t="s">
        <v>76</v>
      </c>
      <c r="B26" s="190"/>
      <c r="C26" s="27">
        <v>19</v>
      </c>
      <c r="D26" s="41">
        <v>24590609</v>
      </c>
      <c r="E26" s="41">
        <v>498588974</v>
      </c>
      <c r="F26" s="40">
        <f t="shared" si="1"/>
        <v>523179583</v>
      </c>
      <c r="G26" s="41">
        <v>25912809</v>
      </c>
      <c r="H26" s="41">
        <v>468975448</v>
      </c>
      <c r="I26" s="40">
        <f t="shared" si="2"/>
        <v>494888257</v>
      </c>
    </row>
    <row r="27" spans="1:9" x14ac:dyDescent="0.25">
      <c r="A27" s="190" t="s">
        <v>77</v>
      </c>
      <c r="B27" s="190"/>
      <c r="C27" s="27">
        <v>20</v>
      </c>
      <c r="D27" s="41">
        <v>1874911679</v>
      </c>
      <c r="E27" s="41">
        <v>2427461212</v>
      </c>
      <c r="F27" s="40">
        <f t="shared" si="1"/>
        <v>4302372891</v>
      </c>
      <c r="G27" s="41">
        <v>1934353194</v>
      </c>
      <c r="H27" s="41">
        <v>2427986450</v>
      </c>
      <c r="I27" s="40">
        <f t="shared" si="2"/>
        <v>4362339644</v>
      </c>
    </row>
    <row r="28" spans="1:9" x14ac:dyDescent="0.25">
      <c r="A28" s="190" t="s">
        <v>78</v>
      </c>
      <c r="B28" s="190"/>
      <c r="C28" s="27">
        <v>21</v>
      </c>
      <c r="D28" s="41">
        <v>22127495</v>
      </c>
      <c r="E28" s="41">
        <v>64664672</v>
      </c>
      <c r="F28" s="40">
        <f t="shared" si="1"/>
        <v>86792167</v>
      </c>
      <c r="G28" s="41">
        <v>43933579</v>
      </c>
      <c r="H28" s="41">
        <v>111328486</v>
      </c>
      <c r="I28" s="40">
        <f t="shared" si="2"/>
        <v>155262065</v>
      </c>
    </row>
    <row r="29" spans="1:9" x14ac:dyDescent="0.25">
      <c r="A29" s="190" t="s">
        <v>79</v>
      </c>
      <c r="B29" s="190"/>
      <c r="C29" s="27">
        <v>22</v>
      </c>
      <c r="D29" s="41">
        <v>0</v>
      </c>
      <c r="E29" s="41">
        <v>0</v>
      </c>
      <c r="F29" s="40">
        <f t="shared" si="1"/>
        <v>0</v>
      </c>
      <c r="G29" s="41">
        <v>0</v>
      </c>
      <c r="H29" s="41">
        <v>0</v>
      </c>
      <c r="I29" s="40">
        <f t="shared" si="2"/>
        <v>0</v>
      </c>
    </row>
    <row r="30" spans="1:9" ht="21" customHeight="1" x14ac:dyDescent="0.25">
      <c r="A30" s="192" t="s">
        <v>80</v>
      </c>
      <c r="B30" s="192"/>
      <c r="C30" s="26">
        <v>23</v>
      </c>
      <c r="D30" s="40">
        <f>D31+D32+D33+D34+D35</f>
        <v>5242699</v>
      </c>
      <c r="E30" s="40">
        <f>E31+E32+E33+E34+E35</f>
        <v>62444827</v>
      </c>
      <c r="F30" s="40">
        <f t="shared" si="1"/>
        <v>67687526</v>
      </c>
      <c r="G30" s="40">
        <f t="shared" ref="G30:H30" si="9">G31+G32+G33+G34+G35</f>
        <v>10034845</v>
      </c>
      <c r="H30" s="40">
        <f t="shared" si="9"/>
        <v>30770559</v>
      </c>
      <c r="I30" s="40">
        <f t="shared" si="2"/>
        <v>40805404</v>
      </c>
    </row>
    <row r="31" spans="1:9" x14ac:dyDescent="0.25">
      <c r="A31" s="190" t="s">
        <v>81</v>
      </c>
      <c r="B31" s="190"/>
      <c r="C31" s="27">
        <v>24</v>
      </c>
      <c r="D31" s="41">
        <v>0</v>
      </c>
      <c r="E31" s="41">
        <v>17070930</v>
      </c>
      <c r="F31" s="40">
        <f t="shared" si="1"/>
        <v>17070930</v>
      </c>
      <c r="G31" s="41">
        <v>0</v>
      </c>
      <c r="H31" s="41">
        <v>15547806</v>
      </c>
      <c r="I31" s="40">
        <f t="shared" si="2"/>
        <v>15547806</v>
      </c>
    </row>
    <row r="32" spans="1:9" x14ac:dyDescent="0.25">
      <c r="A32" s="190" t="s">
        <v>82</v>
      </c>
      <c r="B32" s="190"/>
      <c r="C32" s="27">
        <v>25</v>
      </c>
      <c r="D32" s="41">
        <v>0</v>
      </c>
      <c r="E32" s="41">
        <v>0</v>
      </c>
      <c r="F32" s="40">
        <f t="shared" si="1"/>
        <v>0</v>
      </c>
      <c r="G32" s="41">
        <v>0</v>
      </c>
      <c r="H32" s="41">
        <v>0</v>
      </c>
      <c r="I32" s="40">
        <f t="shared" si="2"/>
        <v>0</v>
      </c>
    </row>
    <row r="33" spans="1:9" x14ac:dyDescent="0.25">
      <c r="A33" s="190" t="s">
        <v>83</v>
      </c>
      <c r="B33" s="190"/>
      <c r="C33" s="27">
        <v>26</v>
      </c>
      <c r="D33" s="41">
        <v>589945</v>
      </c>
      <c r="E33" s="41">
        <v>3080534</v>
      </c>
      <c r="F33" s="40">
        <f t="shared" si="1"/>
        <v>3670479</v>
      </c>
      <c r="G33" s="41">
        <v>0</v>
      </c>
      <c r="H33" s="41">
        <v>287187</v>
      </c>
      <c r="I33" s="40">
        <f t="shared" si="2"/>
        <v>287187</v>
      </c>
    </row>
    <row r="34" spans="1:9" x14ac:dyDescent="0.25">
      <c r="A34" s="190" t="s">
        <v>84</v>
      </c>
      <c r="B34" s="190"/>
      <c r="C34" s="27">
        <v>27</v>
      </c>
      <c r="D34" s="41">
        <v>4652754</v>
      </c>
      <c r="E34" s="41">
        <v>42293363</v>
      </c>
      <c r="F34" s="40">
        <f t="shared" si="1"/>
        <v>46946117</v>
      </c>
      <c r="G34" s="41">
        <v>10034845</v>
      </c>
      <c r="H34" s="41">
        <v>14935566</v>
      </c>
      <c r="I34" s="40">
        <f t="shared" si="2"/>
        <v>24970411</v>
      </c>
    </row>
    <row r="35" spans="1:9" x14ac:dyDescent="0.25">
      <c r="A35" s="190" t="s">
        <v>85</v>
      </c>
      <c r="B35" s="190"/>
      <c r="C35" s="27">
        <v>28</v>
      </c>
      <c r="D35" s="41">
        <v>0</v>
      </c>
      <c r="E35" s="41">
        <v>0</v>
      </c>
      <c r="F35" s="40">
        <f t="shared" si="1"/>
        <v>0</v>
      </c>
      <c r="G35" s="41">
        <v>0</v>
      </c>
      <c r="H35" s="41">
        <v>0</v>
      </c>
      <c r="I35" s="40">
        <f t="shared" si="2"/>
        <v>0</v>
      </c>
    </row>
    <row r="36" spans="1:9" x14ac:dyDescent="0.25">
      <c r="A36" s="192" t="s">
        <v>86</v>
      </c>
      <c r="B36" s="192"/>
      <c r="C36" s="26">
        <v>29</v>
      </c>
      <c r="D36" s="40">
        <f>D37+D38+D39</f>
        <v>360486320</v>
      </c>
      <c r="E36" s="40">
        <f>E37+E38+E39</f>
        <v>994021736</v>
      </c>
      <c r="F36" s="40">
        <f t="shared" si="1"/>
        <v>1354508056</v>
      </c>
      <c r="G36" s="40">
        <f t="shared" ref="G36:H36" si="10">G37+G38+G39</f>
        <v>369177928</v>
      </c>
      <c r="H36" s="40">
        <f t="shared" si="10"/>
        <v>928355235</v>
      </c>
      <c r="I36" s="40">
        <f t="shared" si="2"/>
        <v>1297533163</v>
      </c>
    </row>
    <row r="37" spans="1:9" x14ac:dyDescent="0.25">
      <c r="A37" s="202" t="s">
        <v>87</v>
      </c>
      <c r="B37" s="202"/>
      <c r="C37" s="27">
        <v>30</v>
      </c>
      <c r="D37" s="41">
        <v>299097268</v>
      </c>
      <c r="E37" s="41">
        <v>782258687</v>
      </c>
      <c r="F37" s="40">
        <f t="shared" si="1"/>
        <v>1081355955</v>
      </c>
      <c r="G37" s="41">
        <v>307867669</v>
      </c>
      <c r="H37" s="41">
        <v>707890099</v>
      </c>
      <c r="I37" s="40">
        <f t="shared" si="2"/>
        <v>1015757768</v>
      </c>
    </row>
    <row r="38" spans="1:9" x14ac:dyDescent="0.25">
      <c r="A38" s="190" t="s">
        <v>88</v>
      </c>
      <c r="B38" s="190"/>
      <c r="C38" s="27">
        <v>31</v>
      </c>
      <c r="D38" s="41">
        <v>61389052</v>
      </c>
      <c r="E38" s="41">
        <v>55788485</v>
      </c>
      <c r="F38" s="40">
        <f t="shared" si="1"/>
        <v>117177537</v>
      </c>
      <c r="G38" s="41">
        <v>57288582</v>
      </c>
      <c r="H38" s="41">
        <v>43761028</v>
      </c>
      <c r="I38" s="40">
        <f t="shared" si="2"/>
        <v>101049610</v>
      </c>
    </row>
    <row r="39" spans="1:9" x14ac:dyDescent="0.25">
      <c r="A39" s="190" t="s">
        <v>89</v>
      </c>
      <c r="B39" s="190"/>
      <c r="C39" s="27">
        <v>32</v>
      </c>
      <c r="D39" s="41">
        <v>0</v>
      </c>
      <c r="E39" s="41">
        <v>155974564</v>
      </c>
      <c r="F39" s="40">
        <f t="shared" si="1"/>
        <v>155974564</v>
      </c>
      <c r="G39" s="41">
        <v>4021677</v>
      </c>
      <c r="H39" s="41">
        <v>176704108</v>
      </c>
      <c r="I39" s="40">
        <f t="shared" si="2"/>
        <v>180725785</v>
      </c>
    </row>
    <row r="40" spans="1:9" x14ac:dyDescent="0.25">
      <c r="A40" s="193" t="s">
        <v>90</v>
      </c>
      <c r="B40" s="190"/>
      <c r="C40" s="27">
        <v>33</v>
      </c>
      <c r="D40" s="41">
        <v>0</v>
      </c>
      <c r="E40" s="41">
        <v>0</v>
      </c>
      <c r="F40" s="40">
        <f t="shared" si="1"/>
        <v>0</v>
      </c>
      <c r="G40" s="41">
        <v>0</v>
      </c>
      <c r="H40" s="41">
        <v>0</v>
      </c>
      <c r="I40" s="40">
        <f t="shared" si="2"/>
        <v>0</v>
      </c>
    </row>
    <row r="41" spans="1:9" x14ac:dyDescent="0.25">
      <c r="A41" s="193" t="s">
        <v>91</v>
      </c>
      <c r="B41" s="190"/>
      <c r="C41" s="27">
        <v>34</v>
      </c>
      <c r="D41" s="41">
        <v>450937458</v>
      </c>
      <c r="E41" s="41">
        <v>0</v>
      </c>
      <c r="F41" s="40">
        <f t="shared" si="1"/>
        <v>450937458</v>
      </c>
      <c r="G41" s="41">
        <v>443075497</v>
      </c>
      <c r="H41" s="41">
        <v>0</v>
      </c>
      <c r="I41" s="40">
        <f t="shared" si="2"/>
        <v>443075497</v>
      </c>
    </row>
    <row r="42" spans="1:9" x14ac:dyDescent="0.25">
      <c r="A42" s="191" t="s">
        <v>92</v>
      </c>
      <c r="B42" s="192"/>
      <c r="C42" s="26">
        <v>35</v>
      </c>
      <c r="D42" s="40">
        <f>D43+D44+D45+D46+D47+D48+D49</f>
        <v>79965</v>
      </c>
      <c r="E42" s="40">
        <f>E43+E44+E45+E46+E47+E48+E49</f>
        <v>226299397</v>
      </c>
      <c r="F42" s="40">
        <f t="shared" si="1"/>
        <v>226379362</v>
      </c>
      <c r="G42" s="40">
        <f>G43+G44+G45+G46+G47+G48+G49</f>
        <v>198629</v>
      </c>
      <c r="H42" s="40">
        <f>H43+H44+H45+H46+H47+H48+H49</f>
        <v>345999860</v>
      </c>
      <c r="I42" s="40">
        <f t="shared" si="2"/>
        <v>346198489</v>
      </c>
    </row>
    <row r="43" spans="1:9" x14ac:dyDescent="0.25">
      <c r="A43" s="190" t="s">
        <v>93</v>
      </c>
      <c r="B43" s="190"/>
      <c r="C43" s="27">
        <v>36</v>
      </c>
      <c r="D43" s="41">
        <v>57935</v>
      </c>
      <c r="E43" s="41">
        <v>48326106</v>
      </c>
      <c r="F43" s="40">
        <f t="shared" si="1"/>
        <v>48384041</v>
      </c>
      <c r="G43" s="41">
        <v>182017</v>
      </c>
      <c r="H43" s="41">
        <v>79212472</v>
      </c>
      <c r="I43" s="40">
        <f t="shared" si="2"/>
        <v>79394489</v>
      </c>
    </row>
    <row r="44" spans="1:9" x14ac:dyDescent="0.25">
      <c r="A44" s="190" t="s">
        <v>94</v>
      </c>
      <c r="B44" s="190"/>
      <c r="C44" s="27">
        <v>37</v>
      </c>
      <c r="D44" s="41">
        <v>22030</v>
      </c>
      <c r="E44" s="41">
        <v>0</v>
      </c>
      <c r="F44" s="40">
        <f t="shared" si="1"/>
        <v>22030</v>
      </c>
      <c r="G44" s="41">
        <v>16612</v>
      </c>
      <c r="H44" s="41">
        <v>0</v>
      </c>
      <c r="I44" s="40">
        <f t="shared" si="2"/>
        <v>16612</v>
      </c>
    </row>
    <row r="45" spans="1:9" x14ac:dyDescent="0.25">
      <c r="A45" s="190" t="s">
        <v>95</v>
      </c>
      <c r="B45" s="190"/>
      <c r="C45" s="27">
        <v>38</v>
      </c>
      <c r="D45" s="41">
        <v>0</v>
      </c>
      <c r="E45" s="41">
        <v>177973291</v>
      </c>
      <c r="F45" s="40">
        <f t="shared" si="1"/>
        <v>177973291</v>
      </c>
      <c r="G45" s="41">
        <v>0</v>
      </c>
      <c r="H45" s="41">
        <v>266787388</v>
      </c>
      <c r="I45" s="40">
        <f t="shared" si="2"/>
        <v>266787388</v>
      </c>
    </row>
    <row r="46" spans="1:9" x14ac:dyDescent="0.25">
      <c r="A46" s="190" t="s">
        <v>96</v>
      </c>
      <c r="B46" s="190"/>
      <c r="C46" s="27">
        <v>39</v>
      </c>
      <c r="D46" s="41">
        <v>0</v>
      </c>
      <c r="E46" s="41">
        <v>0</v>
      </c>
      <c r="F46" s="40">
        <f t="shared" si="1"/>
        <v>0</v>
      </c>
      <c r="G46" s="41">
        <v>0</v>
      </c>
      <c r="H46" s="41">
        <v>0</v>
      </c>
      <c r="I46" s="40">
        <f t="shared" si="2"/>
        <v>0</v>
      </c>
    </row>
    <row r="47" spans="1:9" x14ac:dyDescent="0.25">
      <c r="A47" s="202" t="s">
        <v>97</v>
      </c>
      <c r="B47" s="202"/>
      <c r="C47" s="27">
        <v>40</v>
      </c>
      <c r="D47" s="41">
        <v>0</v>
      </c>
      <c r="E47" s="41">
        <v>0</v>
      </c>
      <c r="F47" s="40">
        <f t="shared" si="1"/>
        <v>0</v>
      </c>
      <c r="G47" s="41">
        <v>0</v>
      </c>
      <c r="H47" s="41">
        <v>0</v>
      </c>
      <c r="I47" s="40">
        <f t="shared" si="2"/>
        <v>0</v>
      </c>
    </row>
    <row r="48" spans="1:9" x14ac:dyDescent="0.25">
      <c r="A48" s="190" t="s">
        <v>98</v>
      </c>
      <c r="B48" s="190"/>
      <c r="C48" s="27">
        <v>41</v>
      </c>
      <c r="D48" s="41">
        <v>0</v>
      </c>
      <c r="E48" s="41">
        <v>0</v>
      </c>
      <c r="F48" s="40">
        <f t="shared" si="1"/>
        <v>0</v>
      </c>
      <c r="G48" s="41">
        <v>0</v>
      </c>
      <c r="H48" s="41">
        <v>0</v>
      </c>
      <c r="I48" s="40">
        <f t="shared" si="2"/>
        <v>0</v>
      </c>
    </row>
    <row r="49" spans="1:9" ht="31.5" customHeight="1" x14ac:dyDescent="0.25">
      <c r="A49" s="190" t="s">
        <v>99</v>
      </c>
      <c r="B49" s="190"/>
      <c r="C49" s="27">
        <v>42</v>
      </c>
      <c r="D49" s="41">
        <v>0</v>
      </c>
      <c r="E49" s="41">
        <v>0</v>
      </c>
      <c r="F49" s="40">
        <f t="shared" si="1"/>
        <v>0</v>
      </c>
      <c r="G49" s="41">
        <v>0</v>
      </c>
      <c r="H49" s="41">
        <v>0</v>
      </c>
      <c r="I49" s="40">
        <f t="shared" si="2"/>
        <v>0</v>
      </c>
    </row>
    <row r="50" spans="1:9" x14ac:dyDescent="0.25">
      <c r="A50" s="191" t="s">
        <v>100</v>
      </c>
      <c r="B50" s="192"/>
      <c r="C50" s="26">
        <v>43</v>
      </c>
      <c r="D50" s="40">
        <f>D51+D52</f>
        <v>2028656</v>
      </c>
      <c r="E50" s="40">
        <f>E51+E52</f>
        <v>75768736</v>
      </c>
      <c r="F50" s="40">
        <f t="shared" si="1"/>
        <v>77797392</v>
      </c>
      <c r="G50" s="40">
        <f>G51+G52</f>
        <v>2028656</v>
      </c>
      <c r="H50" s="40">
        <f>H51+H52</f>
        <v>107217625</v>
      </c>
      <c r="I50" s="40">
        <f t="shared" si="2"/>
        <v>109246281</v>
      </c>
    </row>
    <row r="51" spans="1:9" x14ac:dyDescent="0.25">
      <c r="A51" s="190" t="s">
        <v>101</v>
      </c>
      <c r="B51" s="190"/>
      <c r="C51" s="27">
        <v>44</v>
      </c>
      <c r="D51" s="41">
        <v>2028656</v>
      </c>
      <c r="E51" s="41">
        <v>68047649</v>
      </c>
      <c r="F51" s="40">
        <f t="shared" si="1"/>
        <v>70076305</v>
      </c>
      <c r="G51" s="41">
        <v>2028656</v>
      </c>
      <c r="H51" s="41">
        <v>69144991</v>
      </c>
      <c r="I51" s="40">
        <f t="shared" si="2"/>
        <v>71173647</v>
      </c>
    </row>
    <row r="52" spans="1:9" x14ac:dyDescent="0.25">
      <c r="A52" s="190" t="s">
        <v>102</v>
      </c>
      <c r="B52" s="190"/>
      <c r="C52" s="27">
        <v>45</v>
      </c>
      <c r="D52" s="41">
        <v>0</v>
      </c>
      <c r="E52" s="41">
        <v>7721087</v>
      </c>
      <c r="F52" s="40">
        <f t="shared" si="1"/>
        <v>7721087</v>
      </c>
      <c r="G52" s="41">
        <v>0</v>
      </c>
      <c r="H52" s="41">
        <v>38072634</v>
      </c>
      <c r="I52" s="40">
        <f t="shared" si="2"/>
        <v>38072634</v>
      </c>
    </row>
    <row r="53" spans="1:9" x14ac:dyDescent="0.25">
      <c r="A53" s="191" t="s">
        <v>103</v>
      </c>
      <c r="B53" s="192"/>
      <c r="C53" s="26">
        <v>46</v>
      </c>
      <c r="D53" s="40">
        <f>D54+D57+D58</f>
        <v>22010878</v>
      </c>
      <c r="E53" s="40">
        <f>E54+E57+E58</f>
        <v>979166004</v>
      </c>
      <c r="F53" s="40">
        <f t="shared" si="1"/>
        <v>1001176882</v>
      </c>
      <c r="G53" s="40">
        <f>G54+G57+G58</f>
        <v>23227438</v>
      </c>
      <c r="H53" s="40">
        <f>H54+H57+H58</f>
        <v>1025134554</v>
      </c>
      <c r="I53" s="40">
        <f t="shared" si="2"/>
        <v>1048361992</v>
      </c>
    </row>
    <row r="54" spans="1:9" x14ac:dyDescent="0.25">
      <c r="A54" s="191" t="s">
        <v>104</v>
      </c>
      <c r="B54" s="192"/>
      <c r="C54" s="26">
        <v>47</v>
      </c>
      <c r="D54" s="40">
        <f>D55+D56</f>
        <v>235763</v>
      </c>
      <c r="E54" s="40">
        <f>E55+E56</f>
        <v>503377921</v>
      </c>
      <c r="F54" s="40">
        <f t="shared" si="1"/>
        <v>503613684</v>
      </c>
      <c r="G54" s="40">
        <f>G55+G56</f>
        <v>234230</v>
      </c>
      <c r="H54" s="40">
        <f>H55+H56</f>
        <v>677491299</v>
      </c>
      <c r="I54" s="40">
        <f t="shared" si="2"/>
        <v>677725529</v>
      </c>
    </row>
    <row r="55" spans="1:9" x14ac:dyDescent="0.25">
      <c r="A55" s="190" t="s">
        <v>105</v>
      </c>
      <c r="B55" s="190"/>
      <c r="C55" s="27">
        <v>48</v>
      </c>
      <c r="D55" s="41">
        <v>0</v>
      </c>
      <c r="E55" s="41">
        <v>502590925</v>
      </c>
      <c r="F55" s="40">
        <f t="shared" si="1"/>
        <v>502590925</v>
      </c>
      <c r="G55" s="41">
        <v>0</v>
      </c>
      <c r="H55" s="41">
        <v>676405614</v>
      </c>
      <c r="I55" s="40">
        <f t="shared" si="2"/>
        <v>676405614</v>
      </c>
    </row>
    <row r="56" spans="1:9" x14ac:dyDescent="0.25">
      <c r="A56" s="190" t="s">
        <v>106</v>
      </c>
      <c r="B56" s="190"/>
      <c r="C56" s="27">
        <v>49</v>
      </c>
      <c r="D56" s="41">
        <v>235763</v>
      </c>
      <c r="E56" s="41">
        <v>786996</v>
      </c>
      <c r="F56" s="40">
        <f t="shared" si="1"/>
        <v>1022759</v>
      </c>
      <c r="G56" s="41">
        <v>234230</v>
      </c>
      <c r="H56" s="41">
        <v>1085685</v>
      </c>
      <c r="I56" s="40">
        <f t="shared" si="2"/>
        <v>1319915</v>
      </c>
    </row>
    <row r="57" spans="1:9" x14ac:dyDescent="0.25">
      <c r="A57" s="193" t="s">
        <v>107</v>
      </c>
      <c r="B57" s="190"/>
      <c r="C57" s="27">
        <v>50</v>
      </c>
      <c r="D57" s="41">
        <v>879</v>
      </c>
      <c r="E57" s="41">
        <v>47249357</v>
      </c>
      <c r="F57" s="40">
        <f t="shared" si="1"/>
        <v>47250236</v>
      </c>
      <c r="G57" s="41">
        <v>0</v>
      </c>
      <c r="H57" s="41">
        <v>36006691</v>
      </c>
      <c r="I57" s="40">
        <f t="shared" si="2"/>
        <v>36006691</v>
      </c>
    </row>
    <row r="58" spans="1:9" x14ac:dyDescent="0.25">
      <c r="A58" s="191" t="s">
        <v>108</v>
      </c>
      <c r="B58" s="192"/>
      <c r="C58" s="26">
        <v>51</v>
      </c>
      <c r="D58" s="40">
        <f>D59+D60+D61</f>
        <v>21774236</v>
      </c>
      <c r="E58" s="40">
        <f>E59+E60+E61</f>
        <v>428538726</v>
      </c>
      <c r="F58" s="40">
        <f t="shared" si="1"/>
        <v>450312962</v>
      </c>
      <c r="G58" s="40">
        <f>G59+G60+G61</f>
        <v>22993208</v>
      </c>
      <c r="H58" s="40">
        <f>H59+H60+H61</f>
        <v>311636564</v>
      </c>
      <c r="I58" s="40">
        <f t="shared" si="2"/>
        <v>334629772</v>
      </c>
    </row>
    <row r="59" spans="1:9" x14ac:dyDescent="0.25">
      <c r="A59" s="190" t="s">
        <v>109</v>
      </c>
      <c r="B59" s="190"/>
      <c r="C59" s="27">
        <v>52</v>
      </c>
      <c r="D59" s="41">
        <v>0</v>
      </c>
      <c r="E59" s="41">
        <v>202997642</v>
      </c>
      <c r="F59" s="40">
        <f t="shared" si="1"/>
        <v>202997642</v>
      </c>
      <c r="G59" s="41">
        <v>0</v>
      </c>
      <c r="H59" s="41">
        <v>190705335</v>
      </c>
      <c r="I59" s="40">
        <f t="shared" si="2"/>
        <v>190705335</v>
      </c>
    </row>
    <row r="60" spans="1:9" x14ac:dyDescent="0.25">
      <c r="A60" s="190" t="s">
        <v>110</v>
      </c>
      <c r="B60" s="190"/>
      <c r="C60" s="27">
        <v>53</v>
      </c>
      <c r="D60" s="41">
        <v>268543</v>
      </c>
      <c r="E60" s="41">
        <v>578032</v>
      </c>
      <c r="F60" s="40">
        <f t="shared" si="1"/>
        <v>846575</v>
      </c>
      <c r="G60" s="41">
        <v>292033</v>
      </c>
      <c r="H60" s="41">
        <v>256189</v>
      </c>
      <c r="I60" s="40">
        <f t="shared" si="2"/>
        <v>548222</v>
      </c>
    </row>
    <row r="61" spans="1:9" x14ac:dyDescent="0.25">
      <c r="A61" s="190" t="s">
        <v>111</v>
      </c>
      <c r="B61" s="190"/>
      <c r="C61" s="27">
        <v>54</v>
      </c>
      <c r="D61" s="41">
        <v>21505693</v>
      </c>
      <c r="E61" s="41">
        <v>224963052</v>
      </c>
      <c r="F61" s="40">
        <f t="shared" si="1"/>
        <v>246468745</v>
      </c>
      <c r="G61" s="41">
        <v>22701175</v>
      </c>
      <c r="H61" s="41">
        <v>120675040</v>
      </c>
      <c r="I61" s="40">
        <f t="shared" si="2"/>
        <v>143376215</v>
      </c>
    </row>
    <row r="62" spans="1:9" x14ac:dyDescent="0.25">
      <c r="A62" s="191" t="s">
        <v>112</v>
      </c>
      <c r="B62" s="192"/>
      <c r="C62" s="26">
        <v>55</v>
      </c>
      <c r="D62" s="40">
        <f>D63+D67+D68</f>
        <v>39381104</v>
      </c>
      <c r="E62" s="40">
        <f>E63+E67+E68</f>
        <v>180970286</v>
      </c>
      <c r="F62" s="40">
        <f t="shared" si="1"/>
        <v>220351390</v>
      </c>
      <c r="G62" s="40">
        <f>G63+G67+G68</f>
        <v>152223618</v>
      </c>
      <c r="H62" s="40">
        <f>H63+H67+H68</f>
        <v>538065261</v>
      </c>
      <c r="I62" s="40">
        <f t="shared" si="2"/>
        <v>690288879</v>
      </c>
    </row>
    <row r="63" spans="1:9" x14ac:dyDescent="0.25">
      <c r="A63" s="191" t="s">
        <v>113</v>
      </c>
      <c r="B63" s="192"/>
      <c r="C63" s="26">
        <v>56</v>
      </c>
      <c r="D63" s="40">
        <f>D64+D65+D66</f>
        <v>39381104</v>
      </c>
      <c r="E63" s="40">
        <f>E64+E65+E66</f>
        <v>175637699</v>
      </c>
      <c r="F63" s="40">
        <f t="shared" si="1"/>
        <v>215018803</v>
      </c>
      <c r="G63" s="40">
        <f>G64+G65+G66</f>
        <v>152223618</v>
      </c>
      <c r="H63" s="40">
        <f>H64+H65+H66</f>
        <v>528137507</v>
      </c>
      <c r="I63" s="40">
        <f t="shared" si="2"/>
        <v>680361125</v>
      </c>
    </row>
    <row r="64" spans="1:9" x14ac:dyDescent="0.25">
      <c r="A64" s="190" t="s">
        <v>114</v>
      </c>
      <c r="B64" s="190"/>
      <c r="C64" s="27">
        <v>57</v>
      </c>
      <c r="D64" s="41">
        <v>13915217</v>
      </c>
      <c r="E64" s="41">
        <v>175060566</v>
      </c>
      <c r="F64" s="40">
        <f t="shared" si="1"/>
        <v>188975783</v>
      </c>
      <c r="G64" s="41">
        <v>5597631</v>
      </c>
      <c r="H64" s="41">
        <v>527442773</v>
      </c>
      <c r="I64" s="40">
        <f t="shared" si="2"/>
        <v>533040404</v>
      </c>
    </row>
    <row r="65" spans="1:9" x14ac:dyDescent="0.25">
      <c r="A65" s="190" t="s">
        <v>115</v>
      </c>
      <c r="B65" s="190"/>
      <c r="C65" s="27">
        <v>58</v>
      </c>
      <c r="D65" s="41">
        <v>25462256</v>
      </c>
      <c r="E65" s="41">
        <v>0</v>
      </c>
      <c r="F65" s="40">
        <f t="shared" si="1"/>
        <v>25462256</v>
      </c>
      <c r="G65" s="41">
        <v>146624040</v>
      </c>
      <c r="H65" s="41">
        <v>0</v>
      </c>
      <c r="I65" s="40">
        <f t="shared" si="2"/>
        <v>146624040</v>
      </c>
    </row>
    <row r="66" spans="1:9" x14ac:dyDescent="0.25">
      <c r="A66" s="190" t="s">
        <v>116</v>
      </c>
      <c r="B66" s="190"/>
      <c r="C66" s="27">
        <v>59</v>
      </c>
      <c r="D66" s="41">
        <v>3631</v>
      </c>
      <c r="E66" s="41">
        <v>577133</v>
      </c>
      <c r="F66" s="40">
        <f t="shared" si="1"/>
        <v>580764</v>
      </c>
      <c r="G66" s="41">
        <v>1947</v>
      </c>
      <c r="H66" s="41">
        <v>694734</v>
      </c>
      <c r="I66" s="40">
        <f t="shared" si="2"/>
        <v>696681</v>
      </c>
    </row>
    <row r="67" spans="1:9" x14ac:dyDescent="0.25">
      <c r="A67" s="193" t="s">
        <v>117</v>
      </c>
      <c r="B67" s="190"/>
      <c r="C67" s="27">
        <v>60</v>
      </c>
      <c r="D67" s="41">
        <v>0</v>
      </c>
      <c r="E67" s="41">
        <v>1963217</v>
      </c>
      <c r="F67" s="40">
        <f t="shared" si="1"/>
        <v>1963217</v>
      </c>
      <c r="G67" s="41">
        <v>0</v>
      </c>
      <c r="H67" s="41">
        <v>1868075</v>
      </c>
      <c r="I67" s="40">
        <f t="shared" si="2"/>
        <v>1868075</v>
      </c>
    </row>
    <row r="68" spans="1:9" x14ac:dyDescent="0.25">
      <c r="A68" s="193" t="s">
        <v>118</v>
      </c>
      <c r="B68" s="190"/>
      <c r="C68" s="27">
        <v>61</v>
      </c>
      <c r="D68" s="41">
        <v>0</v>
      </c>
      <c r="E68" s="41">
        <v>3369370</v>
      </c>
      <c r="F68" s="40">
        <f t="shared" si="1"/>
        <v>3369370</v>
      </c>
      <c r="G68" s="41">
        <v>0</v>
      </c>
      <c r="H68" s="41">
        <v>8059679</v>
      </c>
      <c r="I68" s="40">
        <f t="shared" si="2"/>
        <v>8059679</v>
      </c>
    </row>
    <row r="69" spans="1:9" ht="23.25" customHeight="1" x14ac:dyDescent="0.25">
      <c r="A69" s="191" t="s">
        <v>119</v>
      </c>
      <c r="B69" s="192"/>
      <c r="C69" s="26">
        <v>62</v>
      </c>
      <c r="D69" s="40">
        <f>D70+D71+D72</f>
        <v>1425135</v>
      </c>
      <c r="E69" s="40">
        <f>E70+E71+E72</f>
        <v>286222521</v>
      </c>
      <c r="F69" s="40">
        <f t="shared" si="1"/>
        <v>287647656</v>
      </c>
      <c r="G69" s="40">
        <f>G70+G71+G72</f>
        <v>1513138</v>
      </c>
      <c r="H69" s="40">
        <f>H70+H71+H72</f>
        <v>299485346</v>
      </c>
      <c r="I69" s="40">
        <f t="shared" si="2"/>
        <v>300998484</v>
      </c>
    </row>
    <row r="70" spans="1:9" x14ac:dyDescent="0.25">
      <c r="A70" s="190" t="s">
        <v>120</v>
      </c>
      <c r="B70" s="190"/>
      <c r="C70" s="27">
        <v>63</v>
      </c>
      <c r="D70" s="41">
        <v>0</v>
      </c>
      <c r="E70" s="41">
        <v>1454551</v>
      </c>
      <c r="F70" s="40">
        <f t="shared" si="1"/>
        <v>1454551</v>
      </c>
      <c r="G70" s="41">
        <v>0</v>
      </c>
      <c r="H70" s="41">
        <v>1334642</v>
      </c>
      <c r="I70" s="40">
        <f t="shared" si="2"/>
        <v>1334642</v>
      </c>
    </row>
    <row r="71" spans="1:9" x14ac:dyDescent="0.25">
      <c r="A71" s="190" t="s">
        <v>121</v>
      </c>
      <c r="B71" s="190"/>
      <c r="C71" s="27">
        <v>64</v>
      </c>
      <c r="D71" s="41">
        <v>0</v>
      </c>
      <c r="E71" s="41">
        <v>268986430</v>
      </c>
      <c r="F71" s="40">
        <f t="shared" si="1"/>
        <v>268986430</v>
      </c>
      <c r="G71" s="41">
        <v>0</v>
      </c>
      <c r="H71" s="41">
        <v>268978743</v>
      </c>
      <c r="I71" s="40">
        <f t="shared" si="2"/>
        <v>268978743</v>
      </c>
    </row>
    <row r="72" spans="1:9" x14ac:dyDescent="0.25">
      <c r="A72" s="190" t="s">
        <v>122</v>
      </c>
      <c r="B72" s="190"/>
      <c r="C72" s="27">
        <v>65</v>
      </c>
      <c r="D72" s="41">
        <v>1425135</v>
      </c>
      <c r="E72" s="41">
        <v>15781540</v>
      </c>
      <c r="F72" s="40">
        <f t="shared" si="1"/>
        <v>17206675</v>
      </c>
      <c r="G72" s="41">
        <v>1513138</v>
      </c>
      <c r="H72" s="41">
        <v>29171961</v>
      </c>
      <c r="I72" s="40">
        <f t="shared" si="2"/>
        <v>30685099</v>
      </c>
    </row>
    <row r="73" spans="1:9" x14ac:dyDescent="0.25">
      <c r="A73" s="191" t="s">
        <v>123</v>
      </c>
      <c r="B73" s="192"/>
      <c r="C73" s="26">
        <v>66</v>
      </c>
      <c r="D73" s="40">
        <f>D8+D11+D15+D41+D42+D50+D53+D62+D69</f>
        <v>4104080120</v>
      </c>
      <c r="E73" s="40">
        <f>E8+E11+E15+E41+E42+E50+E53+E62+E69</f>
        <v>8719271429</v>
      </c>
      <c r="F73" s="40">
        <f t="shared" si="1"/>
        <v>12823351549</v>
      </c>
      <c r="G73" s="40">
        <f>G8+G11+G15+G41+G42+G50+G53+G62+G69</f>
        <v>4156563742</v>
      </c>
      <c r="H73" s="40">
        <f>H8+H11+H15+H41+H42+H50+H53+H62+H69</f>
        <v>9260223233</v>
      </c>
      <c r="I73" s="40">
        <f>G73+H73</f>
        <v>13416786975</v>
      </c>
    </row>
    <row r="74" spans="1:9" x14ac:dyDescent="0.25">
      <c r="A74" s="193" t="s">
        <v>124</v>
      </c>
      <c r="B74" s="190"/>
      <c r="C74" s="27">
        <v>67</v>
      </c>
      <c r="D74" s="41">
        <v>269163441</v>
      </c>
      <c r="E74" s="41">
        <v>2573102420</v>
      </c>
      <c r="F74" s="40">
        <f t="shared" ref="F74" si="11">D74+E74</f>
        <v>2842265861</v>
      </c>
      <c r="G74" s="41">
        <v>311144434</v>
      </c>
      <c r="H74" s="41">
        <v>2613409813</v>
      </c>
      <c r="I74" s="40">
        <f t="shared" ref="I74" si="12">G74+H74</f>
        <v>2924554247</v>
      </c>
    </row>
    <row r="75" spans="1:9" x14ac:dyDescent="0.25">
      <c r="A75" s="203" t="s">
        <v>125</v>
      </c>
      <c r="B75" s="204"/>
      <c r="C75" s="204"/>
      <c r="D75" s="204"/>
      <c r="E75" s="204"/>
      <c r="F75" s="204"/>
      <c r="G75" s="204"/>
      <c r="H75" s="204"/>
      <c r="I75" s="204"/>
    </row>
    <row r="76" spans="1:9" x14ac:dyDescent="0.25">
      <c r="A76" s="191" t="s">
        <v>126</v>
      </c>
      <c r="B76" s="192"/>
      <c r="C76" s="26">
        <v>68</v>
      </c>
      <c r="D76" s="40">
        <f>D77+D80+D81+D85+D89+D92</f>
        <v>508083314</v>
      </c>
      <c r="E76" s="40">
        <f>E77+E80+E81+E85+E89+E92</f>
        <v>3311557118</v>
      </c>
      <c r="F76" s="40">
        <f>D76+E76</f>
        <v>3819640432</v>
      </c>
      <c r="G76" s="40">
        <f t="shared" ref="G76:H76" si="13">G77+G80+G81+G85+G89+G92</f>
        <v>526325629</v>
      </c>
      <c r="H76" s="40">
        <f t="shared" si="13"/>
        <v>3471557397</v>
      </c>
      <c r="I76" s="40">
        <f>G76+H76</f>
        <v>3997883026</v>
      </c>
    </row>
    <row r="77" spans="1:9" x14ac:dyDescent="0.25">
      <c r="A77" s="191" t="s">
        <v>127</v>
      </c>
      <c r="B77" s="192"/>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90" t="s">
        <v>128</v>
      </c>
      <c r="B78" s="190"/>
      <c r="C78" s="27">
        <v>70</v>
      </c>
      <c r="D78" s="41">
        <v>44288720</v>
      </c>
      <c r="E78" s="41">
        <v>545037080</v>
      </c>
      <c r="F78" s="40">
        <f t="shared" si="14"/>
        <v>589325800</v>
      </c>
      <c r="G78" s="41">
        <v>44288720</v>
      </c>
      <c r="H78" s="41">
        <v>545037080</v>
      </c>
      <c r="I78" s="40">
        <f t="shared" si="16"/>
        <v>589325800</v>
      </c>
    </row>
    <row r="79" spans="1:9" x14ac:dyDescent="0.25">
      <c r="A79" s="190" t="s">
        <v>129</v>
      </c>
      <c r="B79" s="190"/>
      <c r="C79" s="27">
        <v>71</v>
      </c>
      <c r="D79" s="41">
        <v>0</v>
      </c>
      <c r="E79" s="41">
        <v>0</v>
      </c>
      <c r="F79" s="40">
        <f t="shared" si="14"/>
        <v>0</v>
      </c>
      <c r="G79" s="41">
        <v>0</v>
      </c>
      <c r="H79" s="41">
        <v>0</v>
      </c>
      <c r="I79" s="40">
        <f t="shared" si="16"/>
        <v>0</v>
      </c>
    </row>
    <row r="80" spans="1:9" x14ac:dyDescent="0.25">
      <c r="A80" s="193" t="s">
        <v>130</v>
      </c>
      <c r="B80" s="190"/>
      <c r="C80" s="27">
        <v>72</v>
      </c>
      <c r="D80" s="41">
        <v>0</v>
      </c>
      <c r="E80" s="41">
        <v>681482525</v>
      </c>
      <c r="F80" s="40">
        <f t="shared" si="14"/>
        <v>681482525</v>
      </c>
      <c r="G80" s="41">
        <v>0</v>
      </c>
      <c r="H80" s="41">
        <v>681482525</v>
      </c>
      <c r="I80" s="40">
        <f t="shared" si="16"/>
        <v>681482525</v>
      </c>
    </row>
    <row r="81" spans="1:9" x14ac:dyDescent="0.25">
      <c r="A81" s="191" t="s">
        <v>131</v>
      </c>
      <c r="B81" s="192"/>
      <c r="C81" s="26">
        <v>73</v>
      </c>
      <c r="D81" s="40">
        <f>D82+D83+D84</f>
        <v>176625491</v>
      </c>
      <c r="E81" s="40">
        <f>E82+E83+E84</f>
        <v>432713780</v>
      </c>
      <c r="F81" s="40">
        <f t="shared" si="14"/>
        <v>609339271</v>
      </c>
      <c r="G81" s="40">
        <f t="shared" ref="G81:H81" si="17">G82+G83+G84</f>
        <v>155698609</v>
      </c>
      <c r="H81" s="40">
        <f t="shared" si="17"/>
        <v>339945096</v>
      </c>
      <c r="I81" s="40">
        <f t="shared" si="16"/>
        <v>495643705</v>
      </c>
    </row>
    <row r="82" spans="1:9" x14ac:dyDescent="0.25">
      <c r="A82" s="190" t="s">
        <v>132</v>
      </c>
      <c r="B82" s="190"/>
      <c r="C82" s="27">
        <v>74</v>
      </c>
      <c r="D82" s="41">
        <v>0</v>
      </c>
      <c r="E82" s="41">
        <v>119622869</v>
      </c>
      <c r="F82" s="40">
        <f t="shared" si="14"/>
        <v>119622869</v>
      </c>
      <c r="G82" s="41">
        <v>0</v>
      </c>
      <c r="H82" s="41">
        <v>116470869</v>
      </c>
      <c r="I82" s="40">
        <f t="shared" si="16"/>
        <v>116470869</v>
      </c>
    </row>
    <row r="83" spans="1:9" x14ac:dyDescent="0.25">
      <c r="A83" s="190" t="s">
        <v>133</v>
      </c>
      <c r="B83" s="190"/>
      <c r="C83" s="27">
        <v>75</v>
      </c>
      <c r="D83" s="41">
        <v>176625491</v>
      </c>
      <c r="E83" s="41">
        <v>312925487</v>
      </c>
      <c r="F83" s="40">
        <f t="shared" si="14"/>
        <v>489550978</v>
      </c>
      <c r="G83" s="41">
        <v>155698609</v>
      </c>
      <c r="H83" s="41">
        <v>223308803</v>
      </c>
      <c r="I83" s="40">
        <f t="shared" si="16"/>
        <v>379007412</v>
      </c>
    </row>
    <row r="84" spans="1:9" x14ac:dyDescent="0.25">
      <c r="A84" s="190" t="s">
        <v>134</v>
      </c>
      <c r="B84" s="190"/>
      <c r="C84" s="27">
        <v>76</v>
      </c>
      <c r="D84" s="41">
        <v>0</v>
      </c>
      <c r="E84" s="41">
        <v>165424</v>
      </c>
      <c r="F84" s="40">
        <f t="shared" si="14"/>
        <v>165424</v>
      </c>
      <c r="G84" s="41">
        <v>0</v>
      </c>
      <c r="H84" s="41">
        <v>165424</v>
      </c>
      <c r="I84" s="40">
        <f t="shared" si="16"/>
        <v>165424</v>
      </c>
    </row>
    <row r="85" spans="1:9" x14ac:dyDescent="0.25">
      <c r="A85" s="191" t="s">
        <v>135</v>
      </c>
      <c r="B85" s="192"/>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5">
      <c r="A86" s="190" t="s">
        <v>136</v>
      </c>
      <c r="B86" s="190"/>
      <c r="C86" s="27">
        <v>78</v>
      </c>
      <c r="D86" s="41">
        <v>2214436</v>
      </c>
      <c r="E86" s="41">
        <v>27864354</v>
      </c>
      <c r="F86" s="40">
        <f t="shared" si="14"/>
        <v>30078790</v>
      </c>
      <c r="G86" s="41">
        <v>2214436</v>
      </c>
      <c r="H86" s="41">
        <v>27864354</v>
      </c>
      <c r="I86" s="40">
        <f t="shared" si="16"/>
        <v>30078790</v>
      </c>
    </row>
    <row r="87" spans="1:9" x14ac:dyDescent="0.25">
      <c r="A87" s="190" t="s">
        <v>137</v>
      </c>
      <c r="B87" s="190"/>
      <c r="C87" s="27">
        <v>79</v>
      </c>
      <c r="D87" s="41">
        <v>7581501</v>
      </c>
      <c r="E87" s="41">
        <v>139638995</v>
      </c>
      <c r="F87" s="40">
        <f t="shared" si="14"/>
        <v>147220496</v>
      </c>
      <c r="G87" s="41">
        <v>7581501</v>
      </c>
      <c r="H87" s="41">
        <v>139638995</v>
      </c>
      <c r="I87" s="40">
        <f t="shared" si="16"/>
        <v>147220496</v>
      </c>
    </row>
    <row r="88" spans="1:9" x14ac:dyDescent="0.25">
      <c r="A88" s="190" t="s">
        <v>138</v>
      </c>
      <c r="B88" s="190"/>
      <c r="C88" s="27">
        <v>80</v>
      </c>
      <c r="D88" s="41">
        <v>75500000</v>
      </c>
      <c r="E88" s="41">
        <v>149239289</v>
      </c>
      <c r="F88" s="40">
        <f t="shared" si="14"/>
        <v>224739289</v>
      </c>
      <c r="G88" s="41">
        <v>75500000</v>
      </c>
      <c r="H88" s="41">
        <v>149239289</v>
      </c>
      <c r="I88" s="40">
        <f t="shared" si="16"/>
        <v>224739289</v>
      </c>
    </row>
    <row r="89" spans="1:9" x14ac:dyDescent="0.25">
      <c r="A89" s="191" t="s">
        <v>139</v>
      </c>
      <c r="B89" s="192"/>
      <c r="C89" s="26">
        <v>81</v>
      </c>
      <c r="D89" s="40">
        <f>D90+D91</f>
        <v>164008543</v>
      </c>
      <c r="E89" s="40">
        <f>E90+E91</f>
        <v>1034053589</v>
      </c>
      <c r="F89" s="40">
        <f t="shared" si="14"/>
        <v>1198062132</v>
      </c>
      <c r="G89" s="40">
        <f t="shared" ref="G89:H89" si="19">G90+G91</f>
        <v>201841625</v>
      </c>
      <c r="H89" s="40">
        <f t="shared" si="19"/>
        <v>1335888791</v>
      </c>
      <c r="I89" s="40">
        <f t="shared" si="16"/>
        <v>1537730416</v>
      </c>
    </row>
    <row r="90" spans="1:9" x14ac:dyDescent="0.25">
      <c r="A90" s="190" t="s">
        <v>140</v>
      </c>
      <c r="B90" s="190"/>
      <c r="C90" s="27">
        <v>82</v>
      </c>
      <c r="D90" s="41">
        <v>164008543</v>
      </c>
      <c r="E90" s="41">
        <v>1034053589</v>
      </c>
      <c r="F90" s="40">
        <f t="shared" si="14"/>
        <v>1198062132</v>
      </c>
      <c r="G90" s="41">
        <v>201841625</v>
      </c>
      <c r="H90" s="41">
        <v>1335888791</v>
      </c>
      <c r="I90" s="40">
        <f t="shared" si="16"/>
        <v>1537730416</v>
      </c>
    </row>
    <row r="91" spans="1:9" x14ac:dyDescent="0.25">
      <c r="A91" s="190" t="s">
        <v>141</v>
      </c>
      <c r="B91" s="190"/>
      <c r="C91" s="27">
        <v>83</v>
      </c>
      <c r="D91" s="41">
        <v>0</v>
      </c>
      <c r="E91" s="41">
        <v>0</v>
      </c>
      <c r="F91" s="40">
        <f t="shared" si="14"/>
        <v>0</v>
      </c>
      <c r="G91" s="41">
        <v>0</v>
      </c>
      <c r="H91" s="41">
        <v>0</v>
      </c>
      <c r="I91" s="40">
        <f t="shared" si="16"/>
        <v>0</v>
      </c>
    </row>
    <row r="92" spans="1:9" x14ac:dyDescent="0.25">
      <c r="A92" s="191" t="s">
        <v>142</v>
      </c>
      <c r="B92" s="192"/>
      <c r="C92" s="26">
        <v>84</v>
      </c>
      <c r="D92" s="40">
        <f>D93+D94</f>
        <v>37864623</v>
      </c>
      <c r="E92" s="40">
        <f>E93+E94</f>
        <v>301527506</v>
      </c>
      <c r="F92" s="40">
        <f t="shared" si="14"/>
        <v>339392129</v>
      </c>
      <c r="G92" s="40">
        <f t="shared" ref="G92:H92" si="20">G93+G94</f>
        <v>39200738</v>
      </c>
      <c r="H92" s="40">
        <f t="shared" si="20"/>
        <v>252461267</v>
      </c>
      <c r="I92" s="40">
        <f t="shared" si="16"/>
        <v>291662005</v>
      </c>
    </row>
    <row r="93" spans="1:9" x14ac:dyDescent="0.25">
      <c r="A93" s="190" t="s">
        <v>143</v>
      </c>
      <c r="B93" s="190"/>
      <c r="C93" s="27">
        <v>85</v>
      </c>
      <c r="D93" s="41">
        <v>37864623</v>
      </c>
      <c r="E93" s="41">
        <v>301527506</v>
      </c>
      <c r="F93" s="40">
        <f t="shared" si="14"/>
        <v>339392129</v>
      </c>
      <c r="G93" s="41">
        <v>39200738</v>
      </c>
      <c r="H93" s="41">
        <v>252461267</v>
      </c>
      <c r="I93" s="40">
        <f t="shared" si="16"/>
        <v>291662005</v>
      </c>
    </row>
    <row r="94" spans="1:9" x14ac:dyDescent="0.25">
      <c r="A94" s="190" t="s">
        <v>144</v>
      </c>
      <c r="B94" s="190"/>
      <c r="C94" s="27">
        <v>86</v>
      </c>
      <c r="D94" s="41">
        <v>0</v>
      </c>
      <c r="E94" s="41">
        <v>0</v>
      </c>
      <c r="F94" s="40">
        <f t="shared" si="14"/>
        <v>0</v>
      </c>
      <c r="G94" s="41">
        <v>0</v>
      </c>
      <c r="H94" s="41">
        <v>0</v>
      </c>
      <c r="I94" s="40">
        <f t="shared" si="16"/>
        <v>0</v>
      </c>
    </row>
    <row r="95" spans="1:9" x14ac:dyDescent="0.25">
      <c r="A95" s="193" t="s">
        <v>145</v>
      </c>
      <c r="B95" s="190"/>
      <c r="C95" s="27">
        <v>87</v>
      </c>
      <c r="D95" s="41">
        <v>0</v>
      </c>
      <c r="E95" s="41">
        <v>0</v>
      </c>
      <c r="F95" s="40">
        <f t="shared" si="14"/>
        <v>0</v>
      </c>
      <c r="G95" s="41">
        <v>0</v>
      </c>
      <c r="H95" s="41">
        <v>0</v>
      </c>
      <c r="I95" s="40">
        <f t="shared" si="16"/>
        <v>0</v>
      </c>
    </row>
    <row r="96" spans="1:9" x14ac:dyDescent="0.25">
      <c r="A96" s="193" t="s">
        <v>146</v>
      </c>
      <c r="B96" s="190"/>
      <c r="C96" s="27">
        <v>88</v>
      </c>
      <c r="D96" s="41">
        <v>630567</v>
      </c>
      <c r="E96" s="41">
        <v>11922791</v>
      </c>
      <c r="F96" s="40">
        <f t="shared" si="14"/>
        <v>12553358</v>
      </c>
      <c r="G96" s="41">
        <v>773270</v>
      </c>
      <c r="H96" s="41">
        <v>11977616</v>
      </c>
      <c r="I96" s="40">
        <f t="shared" si="16"/>
        <v>12750886</v>
      </c>
    </row>
    <row r="97" spans="1:9" x14ac:dyDescent="0.25">
      <c r="A97" s="191" t="s">
        <v>147</v>
      </c>
      <c r="B97" s="192"/>
      <c r="C97" s="26">
        <v>89</v>
      </c>
      <c r="D97" s="40">
        <f>D98+D99+D100+D101+D102+D103</f>
        <v>3009126063</v>
      </c>
      <c r="E97" s="40">
        <f>E98+E99+E100+E101+E102+E103</f>
        <v>4233604886</v>
      </c>
      <c r="F97" s="40">
        <f t="shared" si="14"/>
        <v>7242730949</v>
      </c>
      <c r="G97" s="40">
        <f t="shared" ref="G97:H97" si="21">G98+G99+G100+G101+G102+G103</f>
        <v>3054609505</v>
      </c>
      <c r="H97" s="40">
        <f t="shared" si="21"/>
        <v>4550136840</v>
      </c>
      <c r="I97" s="40">
        <f t="shared" si="16"/>
        <v>7604746345</v>
      </c>
    </row>
    <row r="98" spans="1:9" x14ac:dyDescent="0.25">
      <c r="A98" s="190" t="s">
        <v>148</v>
      </c>
      <c r="B98" s="190"/>
      <c r="C98" s="27">
        <v>90</v>
      </c>
      <c r="D98" s="41">
        <v>5909255</v>
      </c>
      <c r="E98" s="41">
        <v>1429409694</v>
      </c>
      <c r="F98" s="40">
        <f t="shared" si="14"/>
        <v>1435318949</v>
      </c>
      <c r="G98" s="41">
        <v>5686572</v>
      </c>
      <c r="H98" s="41">
        <v>1604921807</v>
      </c>
      <c r="I98" s="40">
        <f t="shared" si="16"/>
        <v>1610608379</v>
      </c>
    </row>
    <row r="99" spans="1:9" x14ac:dyDescent="0.25">
      <c r="A99" s="190" t="s">
        <v>149</v>
      </c>
      <c r="B99" s="190"/>
      <c r="C99" s="27">
        <v>91</v>
      </c>
      <c r="D99" s="41">
        <v>2937212325</v>
      </c>
      <c r="E99" s="41">
        <v>17908413</v>
      </c>
      <c r="F99" s="40">
        <f t="shared" si="14"/>
        <v>2955120738</v>
      </c>
      <c r="G99" s="41">
        <v>2975207154</v>
      </c>
      <c r="H99" s="41">
        <v>12702041</v>
      </c>
      <c r="I99" s="40">
        <f t="shared" si="16"/>
        <v>2987909195</v>
      </c>
    </row>
    <row r="100" spans="1:9" x14ac:dyDescent="0.25">
      <c r="A100" s="190" t="s">
        <v>150</v>
      </c>
      <c r="B100" s="190"/>
      <c r="C100" s="27">
        <v>92</v>
      </c>
      <c r="D100" s="41">
        <v>66004483</v>
      </c>
      <c r="E100" s="41">
        <v>2743831653</v>
      </c>
      <c r="F100" s="40">
        <f t="shared" si="14"/>
        <v>2809836136</v>
      </c>
      <c r="G100" s="41">
        <v>73715779</v>
      </c>
      <c r="H100" s="41">
        <v>2905304960</v>
      </c>
      <c r="I100" s="40">
        <f t="shared" si="16"/>
        <v>2979020739</v>
      </c>
    </row>
    <row r="101" spans="1:9" x14ac:dyDescent="0.25">
      <c r="A101" s="190" t="s">
        <v>151</v>
      </c>
      <c r="B101" s="190"/>
      <c r="C101" s="27">
        <v>93</v>
      </c>
      <c r="D101" s="41">
        <v>0</v>
      </c>
      <c r="E101" s="41">
        <v>8770594</v>
      </c>
      <c r="F101" s="40">
        <f t="shared" si="14"/>
        <v>8770594</v>
      </c>
      <c r="G101" s="41">
        <v>0</v>
      </c>
      <c r="H101" s="41">
        <v>7840950</v>
      </c>
      <c r="I101" s="40">
        <f t="shared" si="16"/>
        <v>7840950</v>
      </c>
    </row>
    <row r="102" spans="1:9" x14ac:dyDescent="0.25">
      <c r="A102" s="190" t="s">
        <v>152</v>
      </c>
      <c r="B102" s="190"/>
      <c r="C102" s="27">
        <v>94</v>
      </c>
      <c r="D102" s="41">
        <v>0</v>
      </c>
      <c r="E102" s="41">
        <v>7055533</v>
      </c>
      <c r="F102" s="40">
        <f t="shared" si="14"/>
        <v>7055533</v>
      </c>
      <c r="G102" s="41">
        <v>0</v>
      </c>
      <c r="H102" s="41">
        <v>7055533</v>
      </c>
      <c r="I102" s="40">
        <f t="shared" si="16"/>
        <v>7055533</v>
      </c>
    </row>
    <row r="103" spans="1:9" x14ac:dyDescent="0.25">
      <c r="A103" s="190" t="s">
        <v>153</v>
      </c>
      <c r="B103" s="190"/>
      <c r="C103" s="27">
        <v>95</v>
      </c>
      <c r="D103" s="41">
        <v>0</v>
      </c>
      <c r="E103" s="41">
        <v>26628999</v>
      </c>
      <c r="F103" s="40">
        <f t="shared" si="14"/>
        <v>26628999</v>
      </c>
      <c r="G103" s="41">
        <v>0</v>
      </c>
      <c r="H103" s="41">
        <v>12311549</v>
      </c>
      <c r="I103" s="40">
        <f t="shared" si="16"/>
        <v>12311549</v>
      </c>
    </row>
    <row r="104" spans="1:9" ht="28.5" customHeight="1" x14ac:dyDescent="0.25">
      <c r="A104" s="193" t="s">
        <v>154</v>
      </c>
      <c r="B104" s="190"/>
      <c r="C104" s="27">
        <v>96</v>
      </c>
      <c r="D104" s="41">
        <v>450937458</v>
      </c>
      <c r="E104" s="41">
        <v>0</v>
      </c>
      <c r="F104" s="40">
        <f t="shared" si="14"/>
        <v>450937458</v>
      </c>
      <c r="G104" s="41">
        <v>443075497</v>
      </c>
      <c r="H104" s="41">
        <v>0</v>
      </c>
      <c r="I104" s="40">
        <f t="shared" si="16"/>
        <v>443075497</v>
      </c>
    </row>
    <row r="105" spans="1:9" x14ac:dyDescent="0.25">
      <c r="A105" s="191" t="s">
        <v>155</v>
      </c>
      <c r="B105" s="192"/>
      <c r="C105" s="26">
        <v>97</v>
      </c>
      <c r="D105" s="40">
        <f>D106+D107</f>
        <v>3076787</v>
      </c>
      <c r="E105" s="40">
        <f>E106+E107</f>
        <v>115844923</v>
      </c>
      <c r="F105" s="40">
        <f t="shared" si="14"/>
        <v>118921710</v>
      </c>
      <c r="G105" s="40">
        <f t="shared" ref="G105:H105" si="22">G106+G107</f>
        <v>2138482</v>
      </c>
      <c r="H105" s="40">
        <f t="shared" si="22"/>
        <v>89841264</v>
      </c>
      <c r="I105" s="40">
        <f t="shared" si="16"/>
        <v>91979746</v>
      </c>
    </row>
    <row r="106" spans="1:9" x14ac:dyDescent="0.25">
      <c r="A106" s="202" t="s">
        <v>156</v>
      </c>
      <c r="B106" s="202"/>
      <c r="C106" s="27">
        <v>98</v>
      </c>
      <c r="D106" s="41">
        <v>2957741</v>
      </c>
      <c r="E106" s="41">
        <v>111329174</v>
      </c>
      <c r="F106" s="40">
        <f t="shared" si="14"/>
        <v>114286915</v>
      </c>
      <c r="G106" s="41">
        <v>1679809</v>
      </c>
      <c r="H106" s="41">
        <v>85722306</v>
      </c>
      <c r="I106" s="40">
        <f t="shared" si="16"/>
        <v>87402115</v>
      </c>
    </row>
    <row r="107" spans="1:9" x14ac:dyDescent="0.25">
      <c r="A107" s="190" t="s">
        <v>157</v>
      </c>
      <c r="B107" s="190"/>
      <c r="C107" s="27">
        <v>99</v>
      </c>
      <c r="D107" s="41">
        <v>119046</v>
      </c>
      <c r="E107" s="41">
        <v>4515749</v>
      </c>
      <c r="F107" s="40">
        <f t="shared" si="14"/>
        <v>4634795</v>
      </c>
      <c r="G107" s="41">
        <v>458673</v>
      </c>
      <c r="H107" s="41">
        <v>4118958</v>
      </c>
      <c r="I107" s="40">
        <f t="shared" si="16"/>
        <v>4577631</v>
      </c>
    </row>
    <row r="108" spans="1:9" x14ac:dyDescent="0.25">
      <c r="A108" s="191" t="s">
        <v>158</v>
      </c>
      <c r="B108" s="192"/>
      <c r="C108" s="26">
        <v>100</v>
      </c>
      <c r="D108" s="40">
        <f>D109+D110</f>
        <v>36401392</v>
      </c>
      <c r="E108" s="40">
        <f>E109+E110</f>
        <v>141425157</v>
      </c>
      <c r="F108" s="40">
        <f t="shared" si="14"/>
        <v>177826549</v>
      </c>
      <c r="G108" s="40">
        <f t="shared" ref="G108:H108" si="23">G109+G110</f>
        <v>38532884</v>
      </c>
      <c r="H108" s="40">
        <f t="shared" si="23"/>
        <v>165995939</v>
      </c>
      <c r="I108" s="40">
        <f t="shared" si="16"/>
        <v>204528823</v>
      </c>
    </row>
    <row r="109" spans="1:9" x14ac:dyDescent="0.25">
      <c r="A109" s="190" t="s">
        <v>159</v>
      </c>
      <c r="B109" s="190"/>
      <c r="C109" s="27">
        <v>101</v>
      </c>
      <c r="D109" s="41">
        <v>35681180</v>
      </c>
      <c r="E109" s="41">
        <v>113553295</v>
      </c>
      <c r="F109" s="40">
        <f t="shared" si="14"/>
        <v>149234475</v>
      </c>
      <c r="G109" s="41">
        <v>30669048</v>
      </c>
      <c r="H109" s="41">
        <v>105932128</v>
      </c>
      <c r="I109" s="40">
        <f t="shared" si="16"/>
        <v>136601176</v>
      </c>
    </row>
    <row r="110" spans="1:9" x14ac:dyDescent="0.25">
      <c r="A110" s="190" t="s">
        <v>160</v>
      </c>
      <c r="B110" s="190"/>
      <c r="C110" s="27">
        <v>102</v>
      </c>
      <c r="D110" s="41">
        <v>720212</v>
      </c>
      <c r="E110" s="41">
        <v>27871862</v>
      </c>
      <c r="F110" s="40">
        <f t="shared" si="14"/>
        <v>28592074</v>
      </c>
      <c r="G110" s="41">
        <v>7863836</v>
      </c>
      <c r="H110" s="41">
        <v>60063811</v>
      </c>
      <c r="I110" s="40">
        <f t="shared" si="16"/>
        <v>67927647</v>
      </c>
    </row>
    <row r="111" spans="1:9" x14ac:dyDescent="0.25">
      <c r="A111" s="193" t="s">
        <v>161</v>
      </c>
      <c r="B111" s="190"/>
      <c r="C111" s="27">
        <v>103</v>
      </c>
      <c r="D111" s="41">
        <v>0</v>
      </c>
      <c r="E111" s="41">
        <v>0</v>
      </c>
      <c r="F111" s="40">
        <f t="shared" si="14"/>
        <v>0</v>
      </c>
      <c r="G111" s="41">
        <v>0</v>
      </c>
      <c r="H111" s="41">
        <v>0</v>
      </c>
      <c r="I111" s="40">
        <f t="shared" si="16"/>
        <v>0</v>
      </c>
    </row>
    <row r="112" spans="1:9" x14ac:dyDescent="0.25">
      <c r="A112" s="191" t="s">
        <v>162</v>
      </c>
      <c r="B112" s="192"/>
      <c r="C112" s="26">
        <v>104</v>
      </c>
      <c r="D112" s="40">
        <f>D113+D114+D115</f>
        <v>4320559</v>
      </c>
      <c r="E112" s="40">
        <f>E113+E114+E115</f>
        <v>297695442</v>
      </c>
      <c r="F112" s="40">
        <f t="shared" si="14"/>
        <v>302016001</v>
      </c>
      <c r="G112" s="40">
        <f t="shared" ref="G112:H112" si="24">G113+G114+G115</f>
        <v>5810179</v>
      </c>
      <c r="H112" s="40">
        <f t="shared" si="24"/>
        <v>378895882</v>
      </c>
      <c r="I112" s="40">
        <f t="shared" si="16"/>
        <v>384706061</v>
      </c>
    </row>
    <row r="113" spans="1:9" x14ac:dyDescent="0.25">
      <c r="A113" s="190" t="s">
        <v>163</v>
      </c>
      <c r="B113" s="190"/>
      <c r="C113" s="27">
        <v>105</v>
      </c>
      <c r="D113" s="41">
        <v>0</v>
      </c>
      <c r="E113" s="41">
        <v>0</v>
      </c>
      <c r="F113" s="40">
        <f t="shared" si="14"/>
        <v>0</v>
      </c>
      <c r="G113" s="41">
        <v>0</v>
      </c>
      <c r="H113" s="41">
        <v>0</v>
      </c>
      <c r="I113" s="40">
        <f t="shared" si="16"/>
        <v>0</v>
      </c>
    </row>
    <row r="114" spans="1:9" x14ac:dyDescent="0.25">
      <c r="A114" s="190" t="s">
        <v>164</v>
      </c>
      <c r="B114" s="190"/>
      <c r="C114" s="27">
        <v>106</v>
      </c>
      <c r="D114" s="41">
        <v>0</v>
      </c>
      <c r="E114" s="41">
        <v>0</v>
      </c>
      <c r="F114" s="40">
        <f t="shared" si="14"/>
        <v>0</v>
      </c>
      <c r="G114" s="41">
        <v>0</v>
      </c>
      <c r="H114" s="41">
        <v>0</v>
      </c>
      <c r="I114" s="40">
        <f t="shared" si="16"/>
        <v>0</v>
      </c>
    </row>
    <row r="115" spans="1:9" x14ac:dyDescent="0.25">
      <c r="A115" s="190" t="s">
        <v>165</v>
      </c>
      <c r="B115" s="190"/>
      <c r="C115" s="27">
        <v>107</v>
      </c>
      <c r="D115" s="41">
        <v>4320559</v>
      </c>
      <c r="E115" s="41">
        <v>297695442</v>
      </c>
      <c r="F115" s="40">
        <f t="shared" si="14"/>
        <v>302016001</v>
      </c>
      <c r="G115" s="41">
        <v>5810179</v>
      </c>
      <c r="H115" s="41">
        <v>378895882</v>
      </c>
      <c r="I115" s="40">
        <f t="shared" si="16"/>
        <v>384706061</v>
      </c>
    </row>
    <row r="116" spans="1:9" x14ac:dyDescent="0.25">
      <c r="A116" s="191" t="s">
        <v>166</v>
      </c>
      <c r="B116" s="192"/>
      <c r="C116" s="26">
        <v>108</v>
      </c>
      <c r="D116" s="40">
        <f>D117+D118+D119+D120</f>
        <v>68558512</v>
      </c>
      <c r="E116" s="40">
        <f>E117+E118+E119+E120</f>
        <v>284395259</v>
      </c>
      <c r="F116" s="40">
        <f t="shared" si="14"/>
        <v>352953771</v>
      </c>
      <c r="G116" s="40">
        <f t="shared" ref="G116:H116" si="25">G117+G118+G119+G120</f>
        <v>60213922</v>
      </c>
      <c r="H116" s="40">
        <f t="shared" si="25"/>
        <v>284856894</v>
      </c>
      <c r="I116" s="40">
        <f t="shared" si="16"/>
        <v>345070816</v>
      </c>
    </row>
    <row r="117" spans="1:9" x14ac:dyDescent="0.25">
      <c r="A117" s="190" t="s">
        <v>167</v>
      </c>
      <c r="B117" s="190"/>
      <c r="C117" s="27">
        <v>109</v>
      </c>
      <c r="D117" s="41">
        <v>6788834</v>
      </c>
      <c r="E117" s="41">
        <v>91501162</v>
      </c>
      <c r="F117" s="40">
        <f t="shared" si="14"/>
        <v>98289996</v>
      </c>
      <c r="G117" s="41">
        <v>4295778</v>
      </c>
      <c r="H117" s="41">
        <v>94917581</v>
      </c>
      <c r="I117" s="40">
        <f t="shared" si="16"/>
        <v>99213359</v>
      </c>
    </row>
    <row r="118" spans="1:9" x14ac:dyDescent="0.25">
      <c r="A118" s="190" t="s">
        <v>168</v>
      </c>
      <c r="B118" s="190"/>
      <c r="C118" s="27">
        <v>110</v>
      </c>
      <c r="D118" s="41">
        <v>21961</v>
      </c>
      <c r="E118" s="41">
        <v>46608944</v>
      </c>
      <c r="F118" s="40">
        <f t="shared" si="14"/>
        <v>46630905</v>
      </c>
      <c r="G118" s="41">
        <v>232658</v>
      </c>
      <c r="H118" s="41">
        <v>68856258</v>
      </c>
      <c r="I118" s="40">
        <f t="shared" si="16"/>
        <v>69088916</v>
      </c>
    </row>
    <row r="119" spans="1:9" x14ac:dyDescent="0.25">
      <c r="A119" s="190" t="s">
        <v>169</v>
      </c>
      <c r="B119" s="190"/>
      <c r="C119" s="27">
        <v>111</v>
      </c>
      <c r="D119" s="41">
        <v>0</v>
      </c>
      <c r="E119" s="41">
        <v>11832</v>
      </c>
      <c r="F119" s="40">
        <f t="shared" si="14"/>
        <v>11832</v>
      </c>
      <c r="G119" s="41">
        <v>0</v>
      </c>
      <c r="H119" s="41">
        <v>11630</v>
      </c>
      <c r="I119" s="40">
        <f t="shared" si="16"/>
        <v>11630</v>
      </c>
    </row>
    <row r="120" spans="1:9" x14ac:dyDescent="0.25">
      <c r="A120" s="190" t="s">
        <v>170</v>
      </c>
      <c r="B120" s="190"/>
      <c r="C120" s="27">
        <v>112</v>
      </c>
      <c r="D120" s="41">
        <v>61747717</v>
      </c>
      <c r="E120" s="41">
        <v>146273321</v>
      </c>
      <c r="F120" s="40">
        <f t="shared" si="14"/>
        <v>208021038</v>
      </c>
      <c r="G120" s="41">
        <v>55685486</v>
      </c>
      <c r="H120" s="41">
        <v>121071425</v>
      </c>
      <c r="I120" s="40">
        <f t="shared" si="16"/>
        <v>176756911</v>
      </c>
    </row>
    <row r="121" spans="1:9" ht="22.5" customHeight="1" x14ac:dyDescent="0.25">
      <c r="A121" s="191" t="s">
        <v>171</v>
      </c>
      <c r="B121" s="192"/>
      <c r="C121" s="26">
        <v>113</v>
      </c>
      <c r="D121" s="40">
        <f>D122+D123</f>
        <v>22945468</v>
      </c>
      <c r="E121" s="40">
        <f>E122+E123</f>
        <v>322825853</v>
      </c>
      <c r="F121" s="40">
        <f t="shared" si="14"/>
        <v>345771321</v>
      </c>
      <c r="G121" s="40">
        <f t="shared" ref="G121:H121" si="26">G122+G123</f>
        <v>25084374</v>
      </c>
      <c r="H121" s="40">
        <f t="shared" si="26"/>
        <v>306961401</v>
      </c>
      <c r="I121" s="40">
        <f t="shared" si="16"/>
        <v>332045775</v>
      </c>
    </row>
    <row r="122" spans="1:9" x14ac:dyDescent="0.25">
      <c r="A122" s="190" t="s">
        <v>172</v>
      </c>
      <c r="B122" s="190"/>
      <c r="C122" s="27">
        <v>114</v>
      </c>
      <c r="D122" s="41">
        <v>0</v>
      </c>
      <c r="E122" s="41">
        <v>0</v>
      </c>
      <c r="F122" s="40">
        <f t="shared" si="14"/>
        <v>0</v>
      </c>
      <c r="G122" s="41">
        <v>0</v>
      </c>
      <c r="H122" s="41">
        <v>0</v>
      </c>
      <c r="I122" s="40">
        <f t="shared" si="16"/>
        <v>0</v>
      </c>
    </row>
    <row r="123" spans="1:9" x14ac:dyDescent="0.25">
      <c r="A123" s="190" t="s">
        <v>173</v>
      </c>
      <c r="B123" s="190"/>
      <c r="C123" s="27">
        <v>115</v>
      </c>
      <c r="D123" s="41">
        <v>22945468</v>
      </c>
      <c r="E123" s="41">
        <v>322825853</v>
      </c>
      <c r="F123" s="40">
        <f t="shared" si="14"/>
        <v>345771321</v>
      </c>
      <c r="G123" s="41">
        <v>25084374</v>
      </c>
      <c r="H123" s="41">
        <v>306961401</v>
      </c>
      <c r="I123" s="40">
        <f t="shared" si="16"/>
        <v>332045775</v>
      </c>
    </row>
    <row r="124" spans="1:9" x14ac:dyDescent="0.25">
      <c r="A124" s="191" t="s">
        <v>174</v>
      </c>
      <c r="B124" s="192"/>
      <c r="C124" s="26">
        <v>116</v>
      </c>
      <c r="D124" s="40">
        <f>D95++D96+D97+D104+D105+D108+D111+D112+D116+D121+D76</f>
        <v>4104080120</v>
      </c>
      <c r="E124" s="40">
        <f>E95++E96+E97+E104+E105+E108+E111+E112+E116+E121+E76</f>
        <v>8719271429</v>
      </c>
      <c r="F124" s="40">
        <f t="shared" si="14"/>
        <v>12823351549</v>
      </c>
      <c r="G124" s="40">
        <f t="shared" ref="G124:H124" si="27">G95++G96+G97+G104+G105+G108+G111+G112+G116+G121+G76</f>
        <v>4156563742</v>
      </c>
      <c r="H124" s="40">
        <f t="shared" si="27"/>
        <v>9260223233</v>
      </c>
      <c r="I124" s="40">
        <f t="shared" si="16"/>
        <v>13416786975</v>
      </c>
    </row>
    <row r="125" spans="1:9" x14ac:dyDescent="0.25">
      <c r="A125" s="193" t="s">
        <v>175</v>
      </c>
      <c r="B125" s="190"/>
      <c r="C125" s="27">
        <v>117</v>
      </c>
      <c r="D125" s="41">
        <v>269163441</v>
      </c>
      <c r="E125" s="41">
        <v>2573102420</v>
      </c>
      <c r="F125" s="40">
        <f t="shared" si="14"/>
        <v>2842265861</v>
      </c>
      <c r="G125" s="41">
        <v>311144434</v>
      </c>
      <c r="H125" s="41">
        <v>2613409813</v>
      </c>
      <c r="I125" s="40">
        <f t="shared" si="16"/>
        <v>2924554247</v>
      </c>
    </row>
  </sheetData>
  <sheetProtection algorithmName="SHA-512" hashValue="R6mGkNcAxec3U9C7k4zMTCLwO6y+b3vRTbvoyfM6nLzpZu4YH6avfYHRelf33FX0Bjjm6iQowiOcaCfWY4yEkQ==" saltValue="N6MOF1MUWqBzyHNPpBUbQ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3"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topLeftCell="A76" zoomScale="80" zoomScaleNormal="100" zoomScaleSheetLayoutView="80" workbookViewId="0">
      <selection activeCell="G84" sqref="G84:H86"/>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07" t="s">
        <v>176</v>
      </c>
      <c r="B1" s="195"/>
      <c r="C1" s="195"/>
      <c r="D1" s="195"/>
      <c r="E1" s="195"/>
      <c r="F1" s="195"/>
      <c r="G1" s="195"/>
      <c r="H1" s="195"/>
      <c r="I1" s="195"/>
    </row>
    <row r="2" spans="1:9" x14ac:dyDescent="0.25">
      <c r="A2" s="196" t="s">
        <v>538</v>
      </c>
      <c r="B2" s="208"/>
      <c r="C2" s="208"/>
      <c r="D2" s="208"/>
      <c r="E2" s="208"/>
      <c r="F2" s="208"/>
      <c r="G2" s="208"/>
      <c r="H2" s="208"/>
      <c r="I2" s="208"/>
    </row>
    <row r="3" spans="1:9" x14ac:dyDescent="0.25">
      <c r="A3" s="209" t="s">
        <v>177</v>
      </c>
      <c r="B3" s="210"/>
      <c r="C3" s="210"/>
      <c r="D3" s="210"/>
      <c r="E3" s="210"/>
      <c r="F3" s="210"/>
      <c r="G3" s="210"/>
      <c r="H3" s="210"/>
      <c r="I3" s="210"/>
    </row>
    <row r="4" spans="1:9" ht="33.75" customHeight="1" x14ac:dyDescent="0.25">
      <c r="A4" s="211" t="s">
        <v>178</v>
      </c>
      <c r="B4" s="212"/>
      <c r="C4" s="215" t="s">
        <v>179</v>
      </c>
      <c r="D4" s="217" t="s">
        <v>180</v>
      </c>
      <c r="E4" s="218"/>
      <c r="F4" s="219"/>
      <c r="G4" s="217" t="s">
        <v>181</v>
      </c>
      <c r="H4" s="218"/>
      <c r="I4" s="219"/>
    </row>
    <row r="5" spans="1:9" ht="24" customHeight="1" thickBot="1" x14ac:dyDescent="0.3">
      <c r="A5" s="213"/>
      <c r="B5" s="214"/>
      <c r="C5" s="216"/>
      <c r="D5" s="42" t="s">
        <v>182</v>
      </c>
      <c r="E5" s="43" t="s">
        <v>183</v>
      </c>
      <c r="F5" s="44" t="s">
        <v>184</v>
      </c>
      <c r="G5" s="42" t="s">
        <v>185</v>
      </c>
      <c r="H5" s="43" t="s">
        <v>186</v>
      </c>
      <c r="I5" s="44" t="s">
        <v>187</v>
      </c>
    </row>
    <row r="6" spans="1:9" x14ac:dyDescent="0.25">
      <c r="A6" s="221">
        <v>1</v>
      </c>
      <c r="B6" s="222"/>
      <c r="C6" s="28">
        <v>2</v>
      </c>
      <c r="D6" s="45">
        <v>3</v>
      </c>
      <c r="E6" s="46">
        <v>4</v>
      </c>
      <c r="F6" s="47" t="s">
        <v>188</v>
      </c>
      <c r="G6" s="45">
        <v>6</v>
      </c>
      <c r="H6" s="46">
        <v>7</v>
      </c>
      <c r="I6" s="48" t="s">
        <v>189</v>
      </c>
    </row>
    <row r="7" spans="1:9" ht="22.5" customHeight="1" x14ac:dyDescent="0.25">
      <c r="A7" s="223" t="s">
        <v>190</v>
      </c>
      <c r="B7" s="224"/>
      <c r="C7" s="31">
        <v>118</v>
      </c>
      <c r="D7" s="49">
        <f>D8+D9+D10+D11+D12</f>
        <v>528882769</v>
      </c>
      <c r="E7" s="50">
        <f>E8+E9+E10+E11+E12</f>
        <v>1741018531</v>
      </c>
      <c r="F7" s="50">
        <f>D7+E7</f>
        <v>2269901300</v>
      </c>
      <c r="G7" s="49">
        <f t="shared" ref="G7:H7" si="0">G8+G9+G10+G11+G12</f>
        <v>422578292</v>
      </c>
      <c r="H7" s="50">
        <f t="shared" si="0"/>
        <v>1806901132</v>
      </c>
      <c r="I7" s="51">
        <f>G7+H7</f>
        <v>2229479424</v>
      </c>
    </row>
    <row r="8" spans="1:9" x14ac:dyDescent="0.25">
      <c r="A8" s="220" t="s">
        <v>191</v>
      </c>
      <c r="B8" s="220"/>
      <c r="C8" s="29">
        <v>119</v>
      </c>
      <c r="D8" s="52">
        <v>529278851</v>
      </c>
      <c r="E8" s="53">
        <v>2164153361</v>
      </c>
      <c r="F8" s="54">
        <f t="shared" ref="F8:F71" si="1">D8+E8</f>
        <v>2693432212</v>
      </c>
      <c r="G8" s="52">
        <v>422539834</v>
      </c>
      <c r="H8" s="53">
        <v>2172238579</v>
      </c>
      <c r="I8" s="54">
        <f t="shared" ref="I8:I71" si="2">G8+H8</f>
        <v>2594778413</v>
      </c>
    </row>
    <row r="9" spans="1:9" ht="19.5" customHeight="1" x14ac:dyDescent="0.25">
      <c r="A9" s="220" t="s">
        <v>192</v>
      </c>
      <c r="B9" s="220"/>
      <c r="C9" s="29">
        <v>120</v>
      </c>
      <c r="D9" s="52">
        <v>0</v>
      </c>
      <c r="E9" s="53">
        <v>-13020537</v>
      </c>
      <c r="F9" s="54">
        <f>D9+E9</f>
        <v>-13020537</v>
      </c>
      <c r="G9" s="52">
        <v>0</v>
      </c>
      <c r="H9" s="53">
        <v>-7583112</v>
      </c>
      <c r="I9" s="54">
        <f t="shared" si="2"/>
        <v>-7583112</v>
      </c>
    </row>
    <row r="10" spans="1:9" x14ac:dyDescent="0.25">
      <c r="A10" s="220" t="s">
        <v>193</v>
      </c>
      <c r="B10" s="220"/>
      <c r="C10" s="29">
        <v>121</v>
      </c>
      <c r="D10" s="52">
        <v>-61620</v>
      </c>
      <c r="E10" s="53">
        <v>-231336751</v>
      </c>
      <c r="F10" s="54">
        <f t="shared" si="1"/>
        <v>-231398371</v>
      </c>
      <c r="G10" s="52">
        <v>-318125</v>
      </c>
      <c r="H10" s="53">
        <v>-217035443</v>
      </c>
      <c r="I10" s="54">
        <f t="shared" si="2"/>
        <v>-217353568</v>
      </c>
    </row>
    <row r="11" spans="1:9" ht="22.5" customHeight="1" x14ac:dyDescent="0.25">
      <c r="A11" s="220" t="s">
        <v>194</v>
      </c>
      <c r="B11" s="220"/>
      <c r="C11" s="29">
        <v>122</v>
      </c>
      <c r="D11" s="52">
        <v>-307181</v>
      </c>
      <c r="E11" s="53">
        <v>-198770070</v>
      </c>
      <c r="F11" s="54">
        <f t="shared" si="1"/>
        <v>-199077251</v>
      </c>
      <c r="G11" s="52">
        <v>233186</v>
      </c>
      <c r="H11" s="53">
        <v>-171549774</v>
      </c>
      <c r="I11" s="54">
        <f t="shared" si="2"/>
        <v>-171316588</v>
      </c>
    </row>
    <row r="12" spans="1:9" ht="21.75" customHeight="1" x14ac:dyDescent="0.25">
      <c r="A12" s="220" t="s">
        <v>195</v>
      </c>
      <c r="B12" s="220"/>
      <c r="C12" s="29">
        <v>123</v>
      </c>
      <c r="D12" s="52">
        <v>-27281</v>
      </c>
      <c r="E12" s="53">
        <v>19992528</v>
      </c>
      <c r="F12" s="54">
        <f t="shared" si="1"/>
        <v>19965247</v>
      </c>
      <c r="G12" s="52">
        <v>123397</v>
      </c>
      <c r="H12" s="53">
        <v>30830882</v>
      </c>
      <c r="I12" s="54">
        <f t="shared" si="2"/>
        <v>30954279</v>
      </c>
    </row>
    <row r="13" spans="1:9" x14ac:dyDescent="0.25">
      <c r="A13" s="225" t="s">
        <v>196</v>
      </c>
      <c r="B13" s="226"/>
      <c r="C13" s="32">
        <v>124</v>
      </c>
      <c r="D13" s="55">
        <f>D14+D15+D16+D17+D18+D19+D20</f>
        <v>107133705</v>
      </c>
      <c r="E13" s="56">
        <f>E14+E15+E16+E17+E18+E19+E20</f>
        <v>245994102</v>
      </c>
      <c r="F13" s="54">
        <f t="shared" si="1"/>
        <v>353127807</v>
      </c>
      <c r="G13" s="55">
        <f t="shared" ref="G13" si="3">G14+G15+G16+G17+G18+G19+G20</f>
        <v>136642649</v>
      </c>
      <c r="H13" s="56">
        <f>H14+H15+H16+H17+H18+H19+H20</f>
        <v>246341645</v>
      </c>
      <c r="I13" s="54">
        <f t="shared" si="2"/>
        <v>382984294</v>
      </c>
    </row>
    <row r="14" spans="1:9" ht="24" customHeight="1" x14ac:dyDescent="0.25">
      <c r="A14" s="220" t="s">
        <v>197</v>
      </c>
      <c r="B14" s="220"/>
      <c r="C14" s="29">
        <v>125</v>
      </c>
      <c r="D14" s="52">
        <v>947704</v>
      </c>
      <c r="E14" s="53">
        <v>33130149</v>
      </c>
      <c r="F14" s="54">
        <f t="shared" si="1"/>
        <v>34077853</v>
      </c>
      <c r="G14" s="52">
        <v>1939687</v>
      </c>
      <c r="H14" s="53">
        <v>13999576</v>
      </c>
      <c r="I14" s="54">
        <f t="shared" si="2"/>
        <v>15939263</v>
      </c>
    </row>
    <row r="15" spans="1:9" ht="17.5" customHeight="1" x14ac:dyDescent="0.25">
      <c r="A15" s="220" t="s">
        <v>198</v>
      </c>
      <c r="B15" s="220"/>
      <c r="C15" s="29">
        <v>126</v>
      </c>
      <c r="D15" s="52">
        <v>84074</v>
      </c>
      <c r="E15" s="53">
        <v>74766437</v>
      </c>
      <c r="F15" s="54">
        <f t="shared" si="1"/>
        <v>74850511</v>
      </c>
      <c r="G15" s="52">
        <v>55408</v>
      </c>
      <c r="H15" s="53">
        <v>68618526</v>
      </c>
      <c r="I15" s="54">
        <f t="shared" si="2"/>
        <v>68673934</v>
      </c>
    </row>
    <row r="16" spans="1:9" x14ac:dyDescent="0.25">
      <c r="A16" s="220" t="s">
        <v>199</v>
      </c>
      <c r="B16" s="220"/>
      <c r="C16" s="29">
        <v>127</v>
      </c>
      <c r="D16" s="52">
        <v>91105791</v>
      </c>
      <c r="E16" s="53">
        <v>78672584</v>
      </c>
      <c r="F16" s="54">
        <f t="shared" si="1"/>
        <v>169778375</v>
      </c>
      <c r="G16" s="52">
        <v>79882985</v>
      </c>
      <c r="H16" s="53">
        <v>68472591</v>
      </c>
      <c r="I16" s="54">
        <f t="shared" si="2"/>
        <v>148355576</v>
      </c>
    </row>
    <row r="17" spans="1:9" x14ac:dyDescent="0.25">
      <c r="A17" s="220" t="s">
        <v>200</v>
      </c>
      <c r="B17" s="220"/>
      <c r="C17" s="29">
        <v>128</v>
      </c>
      <c r="D17" s="52">
        <v>954942</v>
      </c>
      <c r="E17" s="53">
        <v>6729927</v>
      </c>
      <c r="F17" s="54">
        <f t="shared" si="1"/>
        <v>7684869</v>
      </c>
      <c r="G17" s="52">
        <v>869423</v>
      </c>
      <c r="H17" s="53">
        <v>353312</v>
      </c>
      <c r="I17" s="54">
        <f t="shared" si="2"/>
        <v>1222735</v>
      </c>
    </row>
    <row r="18" spans="1:9" x14ac:dyDescent="0.25">
      <c r="A18" s="220" t="s">
        <v>201</v>
      </c>
      <c r="B18" s="220"/>
      <c r="C18" s="29">
        <v>129</v>
      </c>
      <c r="D18" s="52">
        <v>13699059</v>
      </c>
      <c r="E18" s="53">
        <v>38999651</v>
      </c>
      <c r="F18" s="54">
        <f t="shared" si="1"/>
        <v>52698710</v>
      </c>
      <c r="G18" s="52">
        <v>19225335</v>
      </c>
      <c r="H18" s="53">
        <v>64666111</v>
      </c>
      <c r="I18" s="54">
        <f t="shared" si="2"/>
        <v>83891446</v>
      </c>
    </row>
    <row r="19" spans="1:9" x14ac:dyDescent="0.25">
      <c r="A19" s="220" t="s">
        <v>202</v>
      </c>
      <c r="B19" s="220"/>
      <c r="C19" s="29">
        <v>130</v>
      </c>
      <c r="D19" s="52">
        <v>0</v>
      </c>
      <c r="E19" s="53">
        <v>0</v>
      </c>
      <c r="F19" s="54">
        <f t="shared" si="1"/>
        <v>0</v>
      </c>
      <c r="G19" s="52">
        <v>34319166</v>
      </c>
      <c r="H19" s="53">
        <v>12063953</v>
      </c>
      <c r="I19" s="54">
        <f t="shared" si="2"/>
        <v>46383119</v>
      </c>
    </row>
    <row r="20" spans="1:9" x14ac:dyDescent="0.25">
      <c r="A20" s="220" t="s">
        <v>203</v>
      </c>
      <c r="B20" s="220"/>
      <c r="C20" s="29">
        <v>131</v>
      </c>
      <c r="D20" s="52">
        <v>342135</v>
      </c>
      <c r="E20" s="53">
        <v>13695354</v>
      </c>
      <c r="F20" s="54">
        <f t="shared" si="1"/>
        <v>14037489</v>
      </c>
      <c r="G20" s="52">
        <v>350645</v>
      </c>
      <c r="H20" s="53">
        <v>18167576</v>
      </c>
      <c r="I20" s="54">
        <f t="shared" si="2"/>
        <v>18518221</v>
      </c>
    </row>
    <row r="21" spans="1:9" x14ac:dyDescent="0.25">
      <c r="A21" s="227" t="s">
        <v>204</v>
      </c>
      <c r="B21" s="220"/>
      <c r="C21" s="29">
        <v>132</v>
      </c>
      <c r="D21" s="52">
        <v>1607981</v>
      </c>
      <c r="E21" s="53">
        <v>29950789</v>
      </c>
      <c r="F21" s="54">
        <f t="shared" si="1"/>
        <v>31558770</v>
      </c>
      <c r="G21" s="52">
        <v>1573887</v>
      </c>
      <c r="H21" s="53">
        <v>30590339</v>
      </c>
      <c r="I21" s="54">
        <f t="shared" si="2"/>
        <v>32164226</v>
      </c>
    </row>
    <row r="22" spans="1:9" ht="24.75" customHeight="1" x14ac:dyDescent="0.25">
      <c r="A22" s="227" t="s">
        <v>205</v>
      </c>
      <c r="B22" s="220"/>
      <c r="C22" s="29">
        <v>133</v>
      </c>
      <c r="D22" s="52">
        <v>167534</v>
      </c>
      <c r="E22" s="53">
        <v>32008452</v>
      </c>
      <c r="F22" s="54">
        <f t="shared" si="1"/>
        <v>32175986</v>
      </c>
      <c r="G22" s="52">
        <v>384888</v>
      </c>
      <c r="H22" s="53">
        <v>35862534</v>
      </c>
      <c r="I22" s="54">
        <f t="shared" si="2"/>
        <v>36247422</v>
      </c>
    </row>
    <row r="23" spans="1:9" x14ac:dyDescent="0.25">
      <c r="A23" s="227" t="s">
        <v>206</v>
      </c>
      <c r="B23" s="220"/>
      <c r="C23" s="29">
        <v>134</v>
      </c>
      <c r="D23" s="52">
        <v>43964</v>
      </c>
      <c r="E23" s="53">
        <v>86748374</v>
      </c>
      <c r="F23" s="54">
        <f t="shared" si="1"/>
        <v>86792338</v>
      </c>
      <c r="G23" s="52">
        <v>558180</v>
      </c>
      <c r="H23" s="53">
        <v>86939411</v>
      </c>
      <c r="I23" s="54">
        <f t="shared" si="2"/>
        <v>87497591</v>
      </c>
    </row>
    <row r="24" spans="1:9" ht="21" customHeight="1" x14ac:dyDescent="0.25">
      <c r="A24" s="225" t="s">
        <v>207</v>
      </c>
      <c r="B24" s="226"/>
      <c r="C24" s="32">
        <v>135</v>
      </c>
      <c r="D24" s="55">
        <f>D25+D28</f>
        <v>-279520792</v>
      </c>
      <c r="E24" s="56">
        <f>E25+E28</f>
        <v>-965424249</v>
      </c>
      <c r="F24" s="54">
        <f t="shared" si="1"/>
        <v>-1244945041</v>
      </c>
      <c r="G24" s="55">
        <f t="shared" ref="G24:H24" si="4">G25+G28</f>
        <v>-408146056</v>
      </c>
      <c r="H24" s="56">
        <f t="shared" si="4"/>
        <v>-1029453160</v>
      </c>
      <c r="I24" s="54">
        <f t="shared" si="2"/>
        <v>-1437599216</v>
      </c>
    </row>
    <row r="25" spans="1:9" x14ac:dyDescent="0.25">
      <c r="A25" s="226" t="s">
        <v>208</v>
      </c>
      <c r="B25" s="226"/>
      <c r="C25" s="32">
        <v>136</v>
      </c>
      <c r="D25" s="55">
        <f>D26+D27</f>
        <v>-285443129</v>
      </c>
      <c r="E25" s="56">
        <f>E26+E27</f>
        <v>-919718141</v>
      </c>
      <c r="F25" s="54">
        <f t="shared" si="1"/>
        <v>-1205161270</v>
      </c>
      <c r="G25" s="55">
        <f t="shared" ref="G25:H25" si="5">G26+G27</f>
        <v>-400491757</v>
      </c>
      <c r="H25" s="56">
        <f t="shared" si="5"/>
        <v>-960492835</v>
      </c>
      <c r="I25" s="54">
        <f t="shared" si="2"/>
        <v>-1360984592</v>
      </c>
    </row>
    <row r="26" spans="1:9" x14ac:dyDescent="0.25">
      <c r="A26" s="220" t="s">
        <v>209</v>
      </c>
      <c r="B26" s="220"/>
      <c r="C26" s="29">
        <v>137</v>
      </c>
      <c r="D26" s="52">
        <v>-285443129</v>
      </c>
      <c r="E26" s="53">
        <v>-998762828</v>
      </c>
      <c r="F26" s="54">
        <f t="shared" si="1"/>
        <v>-1284205957</v>
      </c>
      <c r="G26" s="52">
        <v>-400491757</v>
      </c>
      <c r="H26" s="53">
        <v>-1008539984</v>
      </c>
      <c r="I26" s="54">
        <f t="shared" si="2"/>
        <v>-1409031741</v>
      </c>
    </row>
    <row r="27" spans="1:9" x14ac:dyDescent="0.25">
      <c r="A27" s="220" t="s">
        <v>210</v>
      </c>
      <c r="B27" s="220"/>
      <c r="C27" s="29">
        <v>138</v>
      </c>
      <c r="D27" s="52">
        <v>0</v>
      </c>
      <c r="E27" s="53">
        <v>79044687</v>
      </c>
      <c r="F27" s="54">
        <f t="shared" si="1"/>
        <v>79044687</v>
      </c>
      <c r="G27" s="52">
        <v>0</v>
      </c>
      <c r="H27" s="53">
        <v>48047149</v>
      </c>
      <c r="I27" s="54">
        <f t="shared" si="2"/>
        <v>48047149</v>
      </c>
    </row>
    <row r="28" spans="1:9" x14ac:dyDescent="0.25">
      <c r="A28" s="226" t="s">
        <v>211</v>
      </c>
      <c r="B28" s="226"/>
      <c r="C28" s="32">
        <v>139</v>
      </c>
      <c r="D28" s="55">
        <f>D29+D30</f>
        <v>5922337</v>
      </c>
      <c r="E28" s="56">
        <f>E29+E30</f>
        <v>-45706108</v>
      </c>
      <c r="F28" s="54">
        <f t="shared" si="1"/>
        <v>-39783771</v>
      </c>
      <c r="G28" s="55">
        <f t="shared" ref="G28:H28" si="6">G29+G30</f>
        <v>-7654299</v>
      </c>
      <c r="H28" s="56">
        <f t="shared" si="6"/>
        <v>-68960325</v>
      </c>
      <c r="I28" s="54">
        <f t="shared" si="2"/>
        <v>-76614624</v>
      </c>
    </row>
    <row r="29" spans="1:9" x14ac:dyDescent="0.25">
      <c r="A29" s="220" t="s">
        <v>212</v>
      </c>
      <c r="B29" s="220"/>
      <c r="C29" s="29">
        <v>140</v>
      </c>
      <c r="D29" s="52">
        <v>5922337</v>
      </c>
      <c r="E29" s="53">
        <v>-42346219</v>
      </c>
      <c r="F29" s="54">
        <f t="shared" si="1"/>
        <v>-36423882</v>
      </c>
      <c r="G29" s="52">
        <v>-7654299</v>
      </c>
      <c r="H29" s="53">
        <v>-157088213</v>
      </c>
      <c r="I29" s="54">
        <f t="shared" si="2"/>
        <v>-164742512</v>
      </c>
    </row>
    <row r="30" spans="1:9" x14ac:dyDescent="0.25">
      <c r="A30" s="220" t="s">
        <v>213</v>
      </c>
      <c r="B30" s="220"/>
      <c r="C30" s="29">
        <v>141</v>
      </c>
      <c r="D30" s="52">
        <v>0</v>
      </c>
      <c r="E30" s="53">
        <v>-3359889</v>
      </c>
      <c r="F30" s="54">
        <f t="shared" si="1"/>
        <v>-3359889</v>
      </c>
      <c r="G30" s="52">
        <v>0</v>
      </c>
      <c r="H30" s="53">
        <v>88127888</v>
      </c>
      <c r="I30" s="54">
        <f t="shared" si="2"/>
        <v>88127888</v>
      </c>
    </row>
    <row r="31" spans="1:9" ht="31.5" customHeight="1" x14ac:dyDescent="0.25">
      <c r="A31" s="225" t="s">
        <v>214</v>
      </c>
      <c r="B31" s="226"/>
      <c r="C31" s="32">
        <v>142</v>
      </c>
      <c r="D31" s="55">
        <f>D32+D35</f>
        <v>-230946304</v>
      </c>
      <c r="E31" s="56">
        <f>E32+E35</f>
        <v>12867466</v>
      </c>
      <c r="F31" s="54">
        <f t="shared" si="1"/>
        <v>-218078838</v>
      </c>
      <c r="G31" s="55">
        <f t="shared" ref="G31:H31" si="7">G32+G35</f>
        <v>-33200626</v>
      </c>
      <c r="H31" s="56">
        <f t="shared" si="7"/>
        <v>20602526</v>
      </c>
      <c r="I31" s="54">
        <f t="shared" si="2"/>
        <v>-12598100</v>
      </c>
    </row>
    <row r="32" spans="1:9" x14ac:dyDescent="0.25">
      <c r="A32" s="226" t="s">
        <v>215</v>
      </c>
      <c r="B32" s="226"/>
      <c r="C32" s="32">
        <v>143</v>
      </c>
      <c r="D32" s="55">
        <f>D33+D34</f>
        <v>-230946304</v>
      </c>
      <c r="E32" s="56">
        <f>E33+E34</f>
        <v>8946678</v>
      </c>
      <c r="F32" s="54">
        <f t="shared" si="1"/>
        <v>-221999626</v>
      </c>
      <c r="G32" s="55">
        <f t="shared" ref="G32:H32" si="8">G33+G34</f>
        <v>-33200626</v>
      </c>
      <c r="H32" s="56">
        <f t="shared" si="8"/>
        <v>5206372</v>
      </c>
      <c r="I32" s="54">
        <f t="shared" si="2"/>
        <v>-27994254</v>
      </c>
    </row>
    <row r="33" spans="1:9" x14ac:dyDescent="0.25">
      <c r="A33" s="220" t="s">
        <v>216</v>
      </c>
      <c r="B33" s="220"/>
      <c r="C33" s="29">
        <v>144</v>
      </c>
      <c r="D33" s="52">
        <v>-230948791</v>
      </c>
      <c r="E33" s="53">
        <v>8946678</v>
      </c>
      <c r="F33" s="54">
        <f t="shared" si="1"/>
        <v>-222002113</v>
      </c>
      <c r="G33" s="52">
        <v>-33195208</v>
      </c>
      <c r="H33" s="53">
        <v>5206372</v>
      </c>
      <c r="I33" s="54">
        <f t="shared" si="2"/>
        <v>-27988836</v>
      </c>
    </row>
    <row r="34" spans="1:9" x14ac:dyDescent="0.25">
      <c r="A34" s="220" t="s">
        <v>217</v>
      </c>
      <c r="B34" s="220"/>
      <c r="C34" s="29">
        <v>145</v>
      </c>
      <c r="D34" s="52">
        <v>2487</v>
      </c>
      <c r="E34" s="53">
        <v>0</v>
      </c>
      <c r="F34" s="54">
        <f t="shared" si="1"/>
        <v>2487</v>
      </c>
      <c r="G34" s="52">
        <v>-5418</v>
      </c>
      <c r="H34" s="53">
        <v>0</v>
      </c>
      <c r="I34" s="54">
        <f t="shared" si="2"/>
        <v>-5418</v>
      </c>
    </row>
    <row r="35" spans="1:9" ht="31.5" customHeight="1" x14ac:dyDescent="0.25">
      <c r="A35" s="226" t="s">
        <v>218</v>
      </c>
      <c r="B35" s="226"/>
      <c r="C35" s="32">
        <v>146</v>
      </c>
      <c r="D35" s="55">
        <f>D36+D37</f>
        <v>0</v>
      </c>
      <c r="E35" s="56">
        <f>E36+E37</f>
        <v>3920788</v>
      </c>
      <c r="F35" s="54">
        <f t="shared" si="1"/>
        <v>3920788</v>
      </c>
      <c r="G35" s="55">
        <f t="shared" ref="G35:H35" si="9">G36+G37</f>
        <v>0</v>
      </c>
      <c r="H35" s="56">
        <f t="shared" si="9"/>
        <v>15396154</v>
      </c>
      <c r="I35" s="54">
        <f t="shared" si="2"/>
        <v>15396154</v>
      </c>
    </row>
    <row r="36" spans="1:9" x14ac:dyDescent="0.25">
      <c r="A36" s="220" t="s">
        <v>219</v>
      </c>
      <c r="B36" s="220"/>
      <c r="C36" s="29">
        <v>147</v>
      </c>
      <c r="D36" s="52">
        <v>0</v>
      </c>
      <c r="E36" s="53">
        <v>3920788</v>
      </c>
      <c r="F36" s="54">
        <f t="shared" si="1"/>
        <v>3920788</v>
      </c>
      <c r="G36" s="52">
        <v>0</v>
      </c>
      <c r="H36" s="53">
        <v>15396154</v>
      </c>
      <c r="I36" s="54">
        <f t="shared" si="2"/>
        <v>15396154</v>
      </c>
    </row>
    <row r="37" spans="1:9" x14ac:dyDescent="0.25">
      <c r="A37" s="220" t="s">
        <v>220</v>
      </c>
      <c r="B37" s="220"/>
      <c r="C37" s="29">
        <v>148</v>
      </c>
      <c r="D37" s="52">
        <v>0</v>
      </c>
      <c r="E37" s="53">
        <v>0</v>
      </c>
      <c r="F37" s="54">
        <f t="shared" si="1"/>
        <v>0</v>
      </c>
      <c r="G37" s="52">
        <v>0</v>
      </c>
      <c r="H37" s="53">
        <v>0</v>
      </c>
      <c r="I37" s="54">
        <f t="shared" si="2"/>
        <v>0</v>
      </c>
    </row>
    <row r="38" spans="1:9" ht="45.75" customHeight="1" x14ac:dyDescent="0.25">
      <c r="A38" s="225" t="s">
        <v>221</v>
      </c>
      <c r="B38" s="226"/>
      <c r="C38" s="32">
        <v>149</v>
      </c>
      <c r="D38" s="55">
        <f>D39+D40</f>
        <v>9069450</v>
      </c>
      <c r="E38" s="56">
        <f>E39+E40</f>
        <v>0</v>
      </c>
      <c r="F38" s="54">
        <f t="shared" si="1"/>
        <v>9069450</v>
      </c>
      <c r="G38" s="55">
        <f t="shared" ref="G38:H38" si="10">G39+G40</f>
        <v>8931962</v>
      </c>
      <c r="H38" s="56">
        <f t="shared" si="10"/>
        <v>0</v>
      </c>
      <c r="I38" s="54">
        <f t="shared" si="2"/>
        <v>8931962</v>
      </c>
    </row>
    <row r="39" spans="1:9" x14ac:dyDescent="0.25">
      <c r="A39" s="220" t="s">
        <v>222</v>
      </c>
      <c r="B39" s="220"/>
      <c r="C39" s="29">
        <v>150</v>
      </c>
      <c r="D39" s="52">
        <v>9069450</v>
      </c>
      <c r="E39" s="53">
        <v>0</v>
      </c>
      <c r="F39" s="54">
        <f t="shared" si="1"/>
        <v>9069450</v>
      </c>
      <c r="G39" s="52">
        <v>8931962</v>
      </c>
      <c r="H39" s="53">
        <v>0</v>
      </c>
      <c r="I39" s="54">
        <f t="shared" si="2"/>
        <v>8931962</v>
      </c>
    </row>
    <row r="40" spans="1:9" x14ac:dyDescent="0.25">
      <c r="A40" s="220" t="s">
        <v>223</v>
      </c>
      <c r="B40" s="220"/>
      <c r="C40" s="29">
        <v>151</v>
      </c>
      <c r="D40" s="52">
        <v>0</v>
      </c>
      <c r="E40" s="53">
        <v>0</v>
      </c>
      <c r="F40" s="54">
        <f t="shared" si="1"/>
        <v>0</v>
      </c>
      <c r="G40" s="52">
        <v>0</v>
      </c>
      <c r="H40" s="53">
        <v>0</v>
      </c>
      <c r="I40" s="54">
        <f t="shared" si="2"/>
        <v>0</v>
      </c>
    </row>
    <row r="41" spans="1:9" ht="21" customHeight="1" x14ac:dyDescent="0.25">
      <c r="A41" s="225" t="s">
        <v>224</v>
      </c>
      <c r="B41" s="226"/>
      <c r="C41" s="32">
        <v>152</v>
      </c>
      <c r="D41" s="55">
        <f>D42+D43</f>
        <v>0</v>
      </c>
      <c r="E41" s="55">
        <f>E42+E43</f>
        <v>-9060812</v>
      </c>
      <c r="F41" s="54">
        <f t="shared" si="1"/>
        <v>-9060812</v>
      </c>
      <c r="G41" s="55">
        <f>G42+G43</f>
        <v>0</v>
      </c>
      <c r="H41" s="55">
        <f>H42+H43</f>
        <v>-7887388</v>
      </c>
      <c r="I41" s="54">
        <f t="shared" si="2"/>
        <v>-7887388</v>
      </c>
    </row>
    <row r="42" spans="1:9" x14ac:dyDescent="0.25">
      <c r="A42" s="220" t="s">
        <v>225</v>
      </c>
      <c r="B42" s="220"/>
      <c r="C42" s="29">
        <v>153</v>
      </c>
      <c r="D42" s="52">
        <v>0</v>
      </c>
      <c r="E42" s="53">
        <v>-6238284</v>
      </c>
      <c r="F42" s="54">
        <f t="shared" si="1"/>
        <v>-6238284</v>
      </c>
      <c r="G42" s="52">
        <v>0</v>
      </c>
      <c r="H42" s="53">
        <v>-5200416</v>
      </c>
      <c r="I42" s="54">
        <f t="shared" si="2"/>
        <v>-5200416</v>
      </c>
    </row>
    <row r="43" spans="1:9" x14ac:dyDescent="0.25">
      <c r="A43" s="220" t="s">
        <v>226</v>
      </c>
      <c r="B43" s="220"/>
      <c r="C43" s="29">
        <v>154</v>
      </c>
      <c r="D43" s="52">
        <v>0</v>
      </c>
      <c r="E43" s="53">
        <v>-2822528</v>
      </c>
      <c r="F43" s="54">
        <f t="shared" si="1"/>
        <v>-2822528</v>
      </c>
      <c r="G43" s="52">
        <v>0</v>
      </c>
      <c r="H43" s="53">
        <v>-2686972</v>
      </c>
      <c r="I43" s="54">
        <f t="shared" si="2"/>
        <v>-2686972</v>
      </c>
    </row>
    <row r="44" spans="1:9" ht="22.5" customHeight="1" x14ac:dyDescent="0.25">
      <c r="A44" s="225" t="s">
        <v>227</v>
      </c>
      <c r="B44" s="226"/>
      <c r="C44" s="32">
        <v>155</v>
      </c>
      <c r="D44" s="55">
        <f>D45+D49</f>
        <v>-86282940</v>
      </c>
      <c r="E44" s="56">
        <f>E45+E49</f>
        <v>-777494932</v>
      </c>
      <c r="F44" s="54">
        <f t="shared" si="1"/>
        <v>-863777872</v>
      </c>
      <c r="G44" s="55">
        <f t="shared" ref="G44:H44" si="11">G45+G49</f>
        <v>-62956927</v>
      </c>
      <c r="H44" s="56">
        <f t="shared" si="11"/>
        <v>-765082749</v>
      </c>
      <c r="I44" s="54">
        <f t="shared" si="2"/>
        <v>-828039676</v>
      </c>
    </row>
    <row r="45" spans="1:9" x14ac:dyDescent="0.25">
      <c r="A45" s="226" t="s">
        <v>228</v>
      </c>
      <c r="B45" s="226"/>
      <c r="C45" s="32">
        <v>156</v>
      </c>
      <c r="D45" s="55">
        <f>D46+D47+D48</f>
        <v>-47237055</v>
      </c>
      <c r="E45" s="56">
        <f>E46+E47+E48</f>
        <v>-406351036</v>
      </c>
      <c r="F45" s="54">
        <f t="shared" si="1"/>
        <v>-453588091</v>
      </c>
      <c r="G45" s="55">
        <f t="shared" ref="G45:H45" si="12">G46+G47+G48</f>
        <v>-30540678</v>
      </c>
      <c r="H45" s="56">
        <f t="shared" si="12"/>
        <v>-399618115</v>
      </c>
      <c r="I45" s="54">
        <f t="shared" si="2"/>
        <v>-430158793</v>
      </c>
    </row>
    <row r="46" spans="1:9" x14ac:dyDescent="0.25">
      <c r="A46" s="220" t="s">
        <v>229</v>
      </c>
      <c r="B46" s="220"/>
      <c r="C46" s="29">
        <v>157</v>
      </c>
      <c r="D46" s="52">
        <v>-24854885</v>
      </c>
      <c r="E46" s="53">
        <v>-234612489</v>
      </c>
      <c r="F46" s="54">
        <f t="shared" si="1"/>
        <v>-259467374</v>
      </c>
      <c r="G46" s="52">
        <v>-11570834</v>
      </c>
      <c r="H46" s="53">
        <v>-209370032</v>
      </c>
      <c r="I46" s="54">
        <f t="shared" si="2"/>
        <v>-220940866</v>
      </c>
    </row>
    <row r="47" spans="1:9" x14ac:dyDescent="0.25">
      <c r="A47" s="220" t="s">
        <v>230</v>
      </c>
      <c r="B47" s="220"/>
      <c r="C47" s="29">
        <v>158</v>
      </c>
      <c r="D47" s="52">
        <v>-22382170</v>
      </c>
      <c r="E47" s="53">
        <v>-173450800</v>
      </c>
      <c r="F47" s="54">
        <f t="shared" si="1"/>
        <v>-195832970</v>
      </c>
      <c r="G47" s="52">
        <v>-18969844</v>
      </c>
      <c r="H47" s="53">
        <v>-189680966</v>
      </c>
      <c r="I47" s="54">
        <f t="shared" si="2"/>
        <v>-208650810</v>
      </c>
    </row>
    <row r="48" spans="1:9" x14ac:dyDescent="0.25">
      <c r="A48" s="220" t="s">
        <v>231</v>
      </c>
      <c r="B48" s="220"/>
      <c r="C48" s="29">
        <v>159</v>
      </c>
      <c r="D48" s="52">
        <v>0</v>
      </c>
      <c r="E48" s="53">
        <v>1712253</v>
      </c>
      <c r="F48" s="54">
        <f t="shared" si="1"/>
        <v>1712253</v>
      </c>
      <c r="G48" s="52">
        <v>0</v>
      </c>
      <c r="H48" s="53">
        <v>-567117</v>
      </c>
      <c r="I48" s="54">
        <f t="shared" si="2"/>
        <v>-567117</v>
      </c>
    </row>
    <row r="49" spans="1:9" ht="24.75" customHeight="1" x14ac:dyDescent="0.25">
      <c r="A49" s="226" t="s">
        <v>232</v>
      </c>
      <c r="B49" s="226"/>
      <c r="C49" s="32">
        <v>160</v>
      </c>
      <c r="D49" s="55">
        <f>D50+D51+D52</f>
        <v>-39045885</v>
      </c>
      <c r="E49" s="56">
        <f>E50+E51+E52</f>
        <v>-371143896</v>
      </c>
      <c r="F49" s="54">
        <f t="shared" si="1"/>
        <v>-410189781</v>
      </c>
      <c r="G49" s="55">
        <f t="shared" ref="G49:H49" si="13">G50+G51+G52</f>
        <v>-32416249</v>
      </c>
      <c r="H49" s="56">
        <f t="shared" si="13"/>
        <v>-365464634</v>
      </c>
      <c r="I49" s="54">
        <f t="shared" si="2"/>
        <v>-397880883</v>
      </c>
    </row>
    <row r="50" spans="1:9" x14ac:dyDescent="0.25">
      <c r="A50" s="220" t="s">
        <v>233</v>
      </c>
      <c r="B50" s="220"/>
      <c r="C50" s="29">
        <v>161</v>
      </c>
      <c r="D50" s="52">
        <v>-3667655</v>
      </c>
      <c r="E50" s="53">
        <v>-54243045</v>
      </c>
      <c r="F50" s="54">
        <f t="shared" si="1"/>
        <v>-57910700</v>
      </c>
      <c r="G50" s="52">
        <v>-3398332</v>
      </c>
      <c r="H50" s="53">
        <v>-57506299</v>
      </c>
      <c r="I50" s="54">
        <f t="shared" si="2"/>
        <v>-60904631</v>
      </c>
    </row>
    <row r="51" spans="1:9" x14ac:dyDescent="0.25">
      <c r="A51" s="220" t="s">
        <v>234</v>
      </c>
      <c r="B51" s="220"/>
      <c r="C51" s="29">
        <v>162</v>
      </c>
      <c r="D51" s="52">
        <v>-16618925</v>
      </c>
      <c r="E51" s="53">
        <v>-147340546</v>
      </c>
      <c r="F51" s="54">
        <f t="shared" si="1"/>
        <v>-163959471</v>
      </c>
      <c r="G51" s="52">
        <v>-13325828</v>
      </c>
      <c r="H51" s="53">
        <v>-118963778</v>
      </c>
      <c r="I51" s="54">
        <f t="shared" si="2"/>
        <v>-132289606</v>
      </c>
    </row>
    <row r="52" spans="1:9" x14ac:dyDescent="0.25">
      <c r="A52" s="220" t="s">
        <v>235</v>
      </c>
      <c r="B52" s="220"/>
      <c r="C52" s="29">
        <v>163</v>
      </c>
      <c r="D52" s="52">
        <v>-18759305</v>
      </c>
      <c r="E52" s="53">
        <v>-169560305</v>
      </c>
      <c r="F52" s="54">
        <f t="shared" si="1"/>
        <v>-188319610</v>
      </c>
      <c r="G52" s="52">
        <v>-15692089</v>
      </c>
      <c r="H52" s="53">
        <v>-188994557</v>
      </c>
      <c r="I52" s="54">
        <f t="shared" si="2"/>
        <v>-204686646</v>
      </c>
    </row>
    <row r="53" spans="1:9" x14ac:dyDescent="0.25">
      <c r="A53" s="225" t="s">
        <v>236</v>
      </c>
      <c r="B53" s="226"/>
      <c r="C53" s="32">
        <v>164</v>
      </c>
      <c r="D53" s="55">
        <f>D54+D55+D56+D57+D58+D59+D60</f>
        <v>-9276114</v>
      </c>
      <c r="E53" s="56">
        <f>E54+E55+E56+E57+E58+E59+E60</f>
        <v>-56066303</v>
      </c>
      <c r="F53" s="54">
        <f t="shared" si="1"/>
        <v>-65342417</v>
      </c>
      <c r="G53" s="55">
        <f t="shared" ref="G53:H53" si="14">G54+G55+G56+G57+G58+G59+G60</f>
        <v>-17754505</v>
      </c>
      <c r="H53" s="56">
        <f t="shared" si="14"/>
        <v>-71690415</v>
      </c>
      <c r="I53" s="54">
        <f t="shared" si="2"/>
        <v>-89444920</v>
      </c>
    </row>
    <row r="54" spans="1:9" ht="24" customHeight="1" x14ac:dyDescent="0.25">
      <c r="A54" s="220" t="s">
        <v>237</v>
      </c>
      <c r="B54" s="220"/>
      <c r="C54" s="29">
        <v>165</v>
      </c>
      <c r="D54" s="52">
        <v>0</v>
      </c>
      <c r="E54" s="53">
        <v>0</v>
      </c>
      <c r="F54" s="54">
        <f t="shared" si="1"/>
        <v>0</v>
      </c>
      <c r="G54" s="52">
        <v>0</v>
      </c>
      <c r="H54" s="53">
        <v>0</v>
      </c>
      <c r="I54" s="54">
        <f t="shared" si="2"/>
        <v>0</v>
      </c>
    </row>
    <row r="55" spans="1:9" x14ac:dyDescent="0.25">
      <c r="A55" s="220" t="s">
        <v>238</v>
      </c>
      <c r="B55" s="220"/>
      <c r="C55" s="29">
        <v>166</v>
      </c>
      <c r="D55" s="52">
        <v>-1125506</v>
      </c>
      <c r="E55" s="53">
        <v>-6822854</v>
      </c>
      <c r="F55" s="54">
        <f t="shared" si="1"/>
        <v>-7948360</v>
      </c>
      <c r="G55" s="52">
        <v>-1098725</v>
      </c>
      <c r="H55" s="53">
        <v>-6977978</v>
      </c>
      <c r="I55" s="54">
        <f t="shared" si="2"/>
        <v>-8076703</v>
      </c>
    </row>
    <row r="56" spans="1:9" x14ac:dyDescent="0.25">
      <c r="A56" s="220" t="s">
        <v>239</v>
      </c>
      <c r="B56" s="220"/>
      <c r="C56" s="29">
        <v>167</v>
      </c>
      <c r="D56" s="52">
        <v>0</v>
      </c>
      <c r="E56" s="53">
        <v>-6507201</v>
      </c>
      <c r="F56" s="54">
        <f t="shared" si="1"/>
        <v>-6507201</v>
      </c>
      <c r="G56" s="52">
        <v>-1159412</v>
      </c>
      <c r="H56" s="53">
        <v>-4705821</v>
      </c>
      <c r="I56" s="54">
        <f t="shared" si="2"/>
        <v>-5865233</v>
      </c>
    </row>
    <row r="57" spans="1:9" x14ac:dyDescent="0.25">
      <c r="A57" s="220" t="s">
        <v>240</v>
      </c>
      <c r="B57" s="220"/>
      <c r="C57" s="29">
        <v>168</v>
      </c>
      <c r="D57" s="52">
        <v>-484817</v>
      </c>
      <c r="E57" s="53">
        <v>-10085472</v>
      </c>
      <c r="F57" s="54">
        <f t="shared" si="1"/>
        <v>-10570289</v>
      </c>
      <c r="G57" s="52">
        <v>-9139608</v>
      </c>
      <c r="H57" s="53">
        <v>-18719785</v>
      </c>
      <c r="I57" s="54">
        <f t="shared" si="2"/>
        <v>-27859393</v>
      </c>
    </row>
    <row r="58" spans="1:9" x14ac:dyDescent="0.25">
      <c r="A58" s="220" t="s">
        <v>241</v>
      </c>
      <c r="B58" s="220"/>
      <c r="C58" s="29">
        <v>169</v>
      </c>
      <c r="D58" s="52">
        <v>-164223</v>
      </c>
      <c r="E58" s="53">
        <v>-3352188</v>
      </c>
      <c r="F58" s="54">
        <f t="shared" si="1"/>
        <v>-3516411</v>
      </c>
      <c r="G58" s="52">
        <v>-3805209</v>
      </c>
      <c r="H58" s="53">
        <v>-13837805</v>
      </c>
      <c r="I58" s="54">
        <f t="shared" si="2"/>
        <v>-17643014</v>
      </c>
    </row>
    <row r="59" spans="1:9" x14ac:dyDescent="0.25">
      <c r="A59" s="220" t="s">
        <v>242</v>
      </c>
      <c r="B59" s="220"/>
      <c r="C59" s="29">
        <v>170</v>
      </c>
      <c r="D59" s="52">
        <v>-5777506</v>
      </c>
      <c r="E59" s="53">
        <v>-1574520</v>
      </c>
      <c r="F59" s="54">
        <f t="shared" si="1"/>
        <v>-7352026</v>
      </c>
      <c r="G59" s="52">
        <v>0</v>
      </c>
      <c r="H59" s="53">
        <v>0</v>
      </c>
      <c r="I59" s="54">
        <f t="shared" si="2"/>
        <v>0</v>
      </c>
    </row>
    <row r="60" spans="1:9" x14ac:dyDescent="0.25">
      <c r="A60" s="220" t="s">
        <v>243</v>
      </c>
      <c r="B60" s="220"/>
      <c r="C60" s="29">
        <v>171</v>
      </c>
      <c r="D60" s="52">
        <v>-1724062</v>
      </c>
      <c r="E60" s="53">
        <v>-27724068</v>
      </c>
      <c r="F60" s="54">
        <f t="shared" si="1"/>
        <v>-29448130</v>
      </c>
      <c r="G60" s="52">
        <v>-2551551</v>
      </c>
      <c r="H60" s="53">
        <v>-27449026</v>
      </c>
      <c r="I60" s="54">
        <f t="shared" si="2"/>
        <v>-30000577</v>
      </c>
    </row>
    <row r="61" spans="1:9" ht="29.25" customHeight="1" x14ac:dyDescent="0.25">
      <c r="A61" s="225" t="s">
        <v>244</v>
      </c>
      <c r="B61" s="226"/>
      <c r="C61" s="32">
        <v>172</v>
      </c>
      <c r="D61" s="55">
        <f>D62+D63</f>
        <v>-901172</v>
      </c>
      <c r="E61" s="56">
        <f>E62+E63</f>
        <v>-40353240</v>
      </c>
      <c r="F61" s="54">
        <f t="shared" si="1"/>
        <v>-41254412</v>
      </c>
      <c r="G61" s="55">
        <f t="shared" ref="G61:H61" si="15">G62+G63</f>
        <v>-1398576</v>
      </c>
      <c r="H61" s="56">
        <f t="shared" si="15"/>
        <v>-44072332</v>
      </c>
      <c r="I61" s="54">
        <f t="shared" si="2"/>
        <v>-45470908</v>
      </c>
    </row>
    <row r="62" spans="1:9" x14ac:dyDescent="0.25">
      <c r="A62" s="220" t="s">
        <v>245</v>
      </c>
      <c r="B62" s="220"/>
      <c r="C62" s="29">
        <v>173</v>
      </c>
      <c r="D62" s="52">
        <v>0</v>
      </c>
      <c r="E62" s="53">
        <v>-774095</v>
      </c>
      <c r="F62" s="54">
        <f t="shared" si="1"/>
        <v>-774095</v>
      </c>
      <c r="G62" s="52">
        <v>0</v>
      </c>
      <c r="H62" s="53">
        <v>-1140586</v>
      </c>
      <c r="I62" s="54">
        <f t="shared" si="2"/>
        <v>-1140586</v>
      </c>
    </row>
    <row r="63" spans="1:9" x14ac:dyDescent="0.25">
      <c r="A63" s="220" t="s">
        <v>246</v>
      </c>
      <c r="B63" s="220"/>
      <c r="C63" s="29">
        <v>174</v>
      </c>
      <c r="D63" s="52">
        <v>-901172</v>
      </c>
      <c r="E63" s="53">
        <v>-39579145</v>
      </c>
      <c r="F63" s="54">
        <f t="shared" si="1"/>
        <v>-40480317</v>
      </c>
      <c r="G63" s="52">
        <v>-1398576</v>
      </c>
      <c r="H63" s="53">
        <v>-42931746</v>
      </c>
      <c r="I63" s="54">
        <f t="shared" si="2"/>
        <v>-44330322</v>
      </c>
    </row>
    <row r="64" spans="1:9" x14ac:dyDescent="0.25">
      <c r="A64" s="227" t="s">
        <v>247</v>
      </c>
      <c r="B64" s="220"/>
      <c r="C64" s="29">
        <v>175</v>
      </c>
      <c r="D64" s="52">
        <v>-10160</v>
      </c>
      <c r="E64" s="53">
        <v>-5531953</v>
      </c>
      <c r="F64" s="54">
        <f t="shared" si="1"/>
        <v>-5542113</v>
      </c>
      <c r="G64" s="52">
        <v>-17212</v>
      </c>
      <c r="H64" s="53">
        <v>-2170747</v>
      </c>
      <c r="I64" s="54">
        <f t="shared" si="2"/>
        <v>-2187959</v>
      </c>
    </row>
    <row r="65" spans="1:9" ht="42" customHeight="1" x14ac:dyDescent="0.25">
      <c r="A65" s="225" t="s">
        <v>248</v>
      </c>
      <c r="B65" s="226"/>
      <c r="C65" s="32">
        <v>176</v>
      </c>
      <c r="D65" s="55">
        <f>D7+D13+D21+D22+D23+D24+D31+D38+D41+D53+D61+D64+D44</f>
        <v>39967921</v>
      </c>
      <c r="E65" s="56">
        <f>E7+E13+E21+E22+E23+E24+E31+E38+E41+E53+E61+E64+E44</f>
        <v>294656225</v>
      </c>
      <c r="F65" s="54">
        <f t="shared" si="1"/>
        <v>334624146</v>
      </c>
      <c r="G65" s="55">
        <f t="shared" ref="G65:H65" si="16">G7+G13+G21+G22+G23+G24+G31+G38+G41+G53+G61+G64+G44</f>
        <v>47195956</v>
      </c>
      <c r="H65" s="56">
        <f t="shared" si="16"/>
        <v>306880796</v>
      </c>
      <c r="I65" s="54">
        <f t="shared" si="2"/>
        <v>354076752</v>
      </c>
    </row>
    <row r="66" spans="1:9" x14ac:dyDescent="0.25">
      <c r="A66" s="225" t="s">
        <v>249</v>
      </c>
      <c r="B66" s="226"/>
      <c r="C66" s="32">
        <v>177</v>
      </c>
      <c r="D66" s="55">
        <f>D67+D68</f>
        <v>-7818294</v>
      </c>
      <c r="E66" s="56">
        <f>E67+E68</f>
        <v>-46933631</v>
      </c>
      <c r="F66" s="54">
        <f t="shared" si="1"/>
        <v>-54751925</v>
      </c>
      <c r="G66" s="55">
        <f t="shared" ref="G66:H66" si="17">G67+G68</f>
        <v>-7861108</v>
      </c>
      <c r="H66" s="56">
        <f t="shared" si="17"/>
        <v>-54121774</v>
      </c>
      <c r="I66" s="54">
        <f t="shared" si="2"/>
        <v>-61982882</v>
      </c>
    </row>
    <row r="67" spans="1:9" x14ac:dyDescent="0.25">
      <c r="A67" s="220" t="s">
        <v>250</v>
      </c>
      <c r="B67" s="220"/>
      <c r="C67" s="29">
        <v>178</v>
      </c>
      <c r="D67" s="52">
        <v>-7818294</v>
      </c>
      <c r="E67" s="53">
        <v>-46998140</v>
      </c>
      <c r="F67" s="54">
        <f t="shared" si="1"/>
        <v>-54816434</v>
      </c>
      <c r="G67" s="52">
        <v>-7861108</v>
      </c>
      <c r="H67" s="53">
        <v>-54186283</v>
      </c>
      <c r="I67" s="54">
        <f t="shared" si="2"/>
        <v>-62047391</v>
      </c>
    </row>
    <row r="68" spans="1:9" x14ac:dyDescent="0.25">
      <c r="A68" s="220" t="s">
        <v>251</v>
      </c>
      <c r="B68" s="220"/>
      <c r="C68" s="29">
        <v>179</v>
      </c>
      <c r="D68" s="52">
        <v>0</v>
      </c>
      <c r="E68" s="53">
        <v>64509</v>
      </c>
      <c r="F68" s="54">
        <f t="shared" si="1"/>
        <v>64509</v>
      </c>
      <c r="G68" s="52">
        <v>0</v>
      </c>
      <c r="H68" s="53">
        <v>64509</v>
      </c>
      <c r="I68" s="54">
        <f t="shared" si="2"/>
        <v>64509</v>
      </c>
    </row>
    <row r="69" spans="1:9" ht="24" customHeight="1" x14ac:dyDescent="0.25">
      <c r="A69" s="225" t="s">
        <v>252</v>
      </c>
      <c r="B69" s="226"/>
      <c r="C69" s="32">
        <v>180</v>
      </c>
      <c r="D69" s="55">
        <f>D65+D66</f>
        <v>32149627</v>
      </c>
      <c r="E69" s="56">
        <f>E65+E66</f>
        <v>247722594</v>
      </c>
      <c r="F69" s="54">
        <f t="shared" si="1"/>
        <v>279872221</v>
      </c>
      <c r="G69" s="55">
        <f t="shared" ref="G69:H69" si="18">G65+G66</f>
        <v>39334848</v>
      </c>
      <c r="H69" s="56">
        <f t="shared" si="18"/>
        <v>252759022</v>
      </c>
      <c r="I69" s="54">
        <f t="shared" si="2"/>
        <v>292093870</v>
      </c>
    </row>
    <row r="70" spans="1:9" x14ac:dyDescent="0.25">
      <c r="A70" s="229" t="s">
        <v>253</v>
      </c>
      <c r="B70" s="229"/>
      <c r="C70" s="29">
        <v>181</v>
      </c>
      <c r="D70" s="52">
        <v>32523566</v>
      </c>
      <c r="E70" s="53">
        <v>247452950</v>
      </c>
      <c r="F70" s="54">
        <f t="shared" si="1"/>
        <v>279976516</v>
      </c>
      <c r="G70" s="52">
        <v>39200738</v>
      </c>
      <c r="H70" s="53">
        <v>252461267</v>
      </c>
      <c r="I70" s="54">
        <f t="shared" si="2"/>
        <v>291662005</v>
      </c>
    </row>
    <row r="71" spans="1:9" x14ac:dyDescent="0.25">
      <c r="A71" s="229" t="s">
        <v>254</v>
      </c>
      <c r="B71" s="229"/>
      <c r="C71" s="29">
        <v>182</v>
      </c>
      <c r="D71" s="52">
        <v>-373939</v>
      </c>
      <c r="E71" s="53">
        <v>269644</v>
      </c>
      <c r="F71" s="54">
        <f t="shared" si="1"/>
        <v>-104295</v>
      </c>
      <c r="G71" s="52">
        <v>134110</v>
      </c>
      <c r="H71" s="53">
        <v>297755</v>
      </c>
      <c r="I71" s="54">
        <f t="shared" si="2"/>
        <v>431865</v>
      </c>
    </row>
    <row r="72" spans="1:9" ht="30" customHeight="1" x14ac:dyDescent="0.25">
      <c r="A72" s="225" t="s">
        <v>255</v>
      </c>
      <c r="B72" s="225"/>
      <c r="C72" s="32">
        <v>183</v>
      </c>
      <c r="D72" s="55">
        <f>D7+D13+D21+D22+D23+D68</f>
        <v>637835953</v>
      </c>
      <c r="E72" s="56">
        <f>E7+E13+E21+E22+E23+E68</f>
        <v>2135784757</v>
      </c>
      <c r="F72" s="54">
        <f t="shared" ref="F72:F86" si="19">D72+E72</f>
        <v>2773620710</v>
      </c>
      <c r="G72" s="55">
        <f t="shared" ref="G72:H72" si="20">G7+G13+G21+G22+G23+G68</f>
        <v>561737896</v>
      </c>
      <c r="H72" s="56">
        <f t="shared" si="20"/>
        <v>2206699570</v>
      </c>
      <c r="I72" s="54">
        <f t="shared" ref="I72:I86" si="21">G72+H72</f>
        <v>2768437466</v>
      </c>
    </row>
    <row r="73" spans="1:9" ht="31.5" customHeight="1" x14ac:dyDescent="0.25">
      <c r="A73" s="225" t="s">
        <v>256</v>
      </c>
      <c r="B73" s="225"/>
      <c r="C73" s="32">
        <v>184</v>
      </c>
      <c r="D73" s="55">
        <f>D24+D31+D38+D41+D44+D53+D61+D64+D67</f>
        <v>-605686326</v>
      </c>
      <c r="E73" s="56">
        <f>E24+E31+E38+E41+E44+E53+E61+E64+E67</f>
        <v>-1888062163</v>
      </c>
      <c r="F73" s="54">
        <f t="shared" si="19"/>
        <v>-2493748489</v>
      </c>
      <c r="G73" s="55">
        <f t="shared" ref="G73:H73" si="22">G24+G31+G38+G41+G44+G53+G61+G64+G67</f>
        <v>-522403048</v>
      </c>
      <c r="H73" s="56">
        <f t="shared" si="22"/>
        <v>-1953940548</v>
      </c>
      <c r="I73" s="54">
        <f t="shared" si="21"/>
        <v>-2476343596</v>
      </c>
    </row>
    <row r="74" spans="1:9" x14ac:dyDescent="0.25">
      <c r="A74" s="225" t="s">
        <v>257</v>
      </c>
      <c r="B74" s="226"/>
      <c r="C74" s="32">
        <v>185</v>
      </c>
      <c r="D74" s="55">
        <f>D75+D76+D77+D78+D79+D80+D81+D82</f>
        <v>101928732</v>
      </c>
      <c r="E74" s="56">
        <f>E75+E76+E77+E78+E79+E80+E81+E82</f>
        <v>147478443</v>
      </c>
      <c r="F74" s="54">
        <f t="shared" si="19"/>
        <v>249407175</v>
      </c>
      <c r="G74" s="55">
        <f t="shared" ref="G74:H74" si="23">G75+G76+G77+G78+G79+G80+G81+G82</f>
        <v>-20918286</v>
      </c>
      <c r="H74" s="56">
        <f t="shared" si="23"/>
        <v>-91456213</v>
      </c>
      <c r="I74" s="54">
        <f t="shared" si="21"/>
        <v>-112374499</v>
      </c>
    </row>
    <row r="75" spans="1:9" ht="27.75" customHeight="1" x14ac:dyDescent="0.25">
      <c r="A75" s="228" t="s">
        <v>258</v>
      </c>
      <c r="B75" s="228"/>
      <c r="C75" s="29">
        <v>186</v>
      </c>
      <c r="D75" s="57">
        <v>-149522</v>
      </c>
      <c r="E75" s="58">
        <v>40293</v>
      </c>
      <c r="F75" s="54">
        <f t="shared" si="19"/>
        <v>-109229</v>
      </c>
      <c r="G75" s="57">
        <v>1109201</v>
      </c>
      <c r="H75" s="58">
        <v>2172356</v>
      </c>
      <c r="I75" s="54">
        <f t="shared" si="21"/>
        <v>3281557</v>
      </c>
    </row>
    <row r="76" spans="1:9" ht="21.65" customHeight="1" x14ac:dyDescent="0.25">
      <c r="A76" s="228" t="s">
        <v>259</v>
      </c>
      <c r="B76" s="228"/>
      <c r="C76" s="29">
        <v>187</v>
      </c>
      <c r="D76" s="57">
        <v>123398584</v>
      </c>
      <c r="E76" s="58">
        <v>179299388</v>
      </c>
      <c r="F76" s="54">
        <f t="shared" si="19"/>
        <v>302697972</v>
      </c>
      <c r="G76" s="57">
        <v>-27072480</v>
      </c>
      <c r="H76" s="58">
        <v>-111620306</v>
      </c>
      <c r="I76" s="54">
        <f t="shared" si="21"/>
        <v>-138692786</v>
      </c>
    </row>
    <row r="77" spans="1:9" ht="28.15" customHeight="1" x14ac:dyDescent="0.25">
      <c r="A77" s="228" t="s">
        <v>260</v>
      </c>
      <c r="B77" s="228"/>
      <c r="C77" s="29">
        <v>188</v>
      </c>
      <c r="D77" s="57">
        <v>0</v>
      </c>
      <c r="E77" s="58">
        <v>0</v>
      </c>
      <c r="F77" s="54">
        <f t="shared" si="19"/>
        <v>0</v>
      </c>
      <c r="G77" s="57">
        <v>0</v>
      </c>
      <c r="H77" s="58">
        <v>-1892105</v>
      </c>
      <c r="I77" s="54">
        <f t="shared" si="21"/>
        <v>-1892105</v>
      </c>
    </row>
    <row r="78" spans="1:9" ht="25.15" customHeight="1" x14ac:dyDescent="0.25">
      <c r="A78" s="228" t="s">
        <v>261</v>
      </c>
      <c r="B78" s="228"/>
      <c r="C78" s="29">
        <v>189</v>
      </c>
      <c r="D78" s="57">
        <v>0</v>
      </c>
      <c r="E78" s="58">
        <v>0</v>
      </c>
      <c r="F78" s="54">
        <f t="shared" si="19"/>
        <v>0</v>
      </c>
      <c r="G78" s="57">
        <v>0</v>
      </c>
      <c r="H78" s="58">
        <v>0</v>
      </c>
      <c r="I78" s="54">
        <f t="shared" si="21"/>
        <v>0</v>
      </c>
    </row>
    <row r="79" spans="1:9" x14ac:dyDescent="0.25">
      <c r="A79" s="228" t="s">
        <v>262</v>
      </c>
      <c r="B79" s="228"/>
      <c r="C79" s="29">
        <v>190</v>
      </c>
      <c r="D79" s="57">
        <v>0</v>
      </c>
      <c r="E79" s="58">
        <v>0</v>
      </c>
      <c r="F79" s="54">
        <f t="shared" si="19"/>
        <v>0</v>
      </c>
      <c r="G79" s="57">
        <v>0</v>
      </c>
      <c r="H79" s="58">
        <v>0</v>
      </c>
      <c r="I79" s="54">
        <f t="shared" si="21"/>
        <v>0</v>
      </c>
    </row>
    <row r="80" spans="1:9" ht="21" customHeight="1" x14ac:dyDescent="0.25">
      <c r="A80" s="228" t="s">
        <v>263</v>
      </c>
      <c r="B80" s="228"/>
      <c r="C80" s="29">
        <v>191</v>
      </c>
      <c r="D80" s="57">
        <v>0</v>
      </c>
      <c r="E80" s="58">
        <v>0</v>
      </c>
      <c r="F80" s="54">
        <f t="shared" si="19"/>
        <v>0</v>
      </c>
      <c r="G80" s="57">
        <v>0</v>
      </c>
      <c r="H80" s="58">
        <v>0</v>
      </c>
      <c r="I80" s="54">
        <f t="shared" si="21"/>
        <v>0</v>
      </c>
    </row>
    <row r="81" spans="1:9" ht="16.149999999999999" customHeight="1" x14ac:dyDescent="0.25">
      <c r="A81" s="228" t="s">
        <v>264</v>
      </c>
      <c r="B81" s="228"/>
      <c r="C81" s="29">
        <v>192</v>
      </c>
      <c r="D81" s="57">
        <v>0</v>
      </c>
      <c r="E81" s="58">
        <v>0</v>
      </c>
      <c r="F81" s="54">
        <f t="shared" si="19"/>
        <v>0</v>
      </c>
      <c r="G81" s="57">
        <v>0</v>
      </c>
      <c r="H81" s="58">
        <v>0</v>
      </c>
      <c r="I81" s="54">
        <f t="shared" si="21"/>
        <v>0</v>
      </c>
    </row>
    <row r="82" spans="1:9" x14ac:dyDescent="0.25">
      <c r="A82" s="228" t="s">
        <v>265</v>
      </c>
      <c r="B82" s="228"/>
      <c r="C82" s="29">
        <v>193</v>
      </c>
      <c r="D82" s="57">
        <v>-21320330</v>
      </c>
      <c r="E82" s="58">
        <v>-31861238</v>
      </c>
      <c r="F82" s="54">
        <f t="shared" si="19"/>
        <v>-53181568</v>
      </c>
      <c r="G82" s="57">
        <v>5044993</v>
      </c>
      <c r="H82" s="58">
        <v>19883842</v>
      </c>
      <c r="I82" s="54">
        <f t="shared" si="21"/>
        <v>24928835</v>
      </c>
    </row>
    <row r="83" spans="1:9" x14ac:dyDescent="0.25">
      <c r="A83" s="225" t="s">
        <v>266</v>
      </c>
      <c r="B83" s="226"/>
      <c r="C83" s="32">
        <v>194</v>
      </c>
      <c r="D83" s="55">
        <f>D69+D74</f>
        <v>134078359</v>
      </c>
      <c r="E83" s="56">
        <f>E69+E74</f>
        <v>395201037</v>
      </c>
      <c r="F83" s="54">
        <f t="shared" si="19"/>
        <v>529279396</v>
      </c>
      <c r="G83" s="55">
        <f t="shared" ref="G83:H83" si="24">G69+G74</f>
        <v>18416562</v>
      </c>
      <c r="H83" s="56">
        <f t="shared" si="24"/>
        <v>161302809</v>
      </c>
      <c r="I83" s="54">
        <f t="shared" si="21"/>
        <v>179719371</v>
      </c>
    </row>
    <row r="84" spans="1:9" x14ac:dyDescent="0.25">
      <c r="A84" s="229" t="s">
        <v>267</v>
      </c>
      <c r="B84" s="229"/>
      <c r="C84" s="29">
        <v>195</v>
      </c>
      <c r="D84" s="52">
        <v>134454272</v>
      </c>
      <c r="E84" s="53">
        <v>394874756</v>
      </c>
      <c r="F84" s="54">
        <f t="shared" si="19"/>
        <v>529329028</v>
      </c>
      <c r="G84" s="52">
        <v>18273857</v>
      </c>
      <c r="H84" s="53">
        <v>161051547</v>
      </c>
      <c r="I84" s="54">
        <f t="shared" si="21"/>
        <v>179325404</v>
      </c>
    </row>
    <row r="85" spans="1:9" x14ac:dyDescent="0.25">
      <c r="A85" s="229" t="s">
        <v>268</v>
      </c>
      <c r="B85" s="229"/>
      <c r="C85" s="29">
        <v>196</v>
      </c>
      <c r="D85" s="52">
        <v>-375913</v>
      </c>
      <c r="E85" s="53">
        <v>326281</v>
      </c>
      <c r="F85" s="54">
        <f t="shared" si="19"/>
        <v>-49632</v>
      </c>
      <c r="G85" s="52">
        <v>142705</v>
      </c>
      <c r="H85" s="53">
        <v>251262</v>
      </c>
      <c r="I85" s="54">
        <f t="shared" si="21"/>
        <v>393967</v>
      </c>
    </row>
    <row r="86" spans="1:9" x14ac:dyDescent="0.25">
      <c r="A86" s="230" t="s">
        <v>269</v>
      </c>
      <c r="B86" s="231"/>
      <c r="C86" s="30">
        <v>197</v>
      </c>
      <c r="D86" s="59">
        <v>0</v>
      </c>
      <c r="E86" s="60">
        <v>0</v>
      </c>
      <c r="F86" s="61">
        <f t="shared" si="19"/>
        <v>0</v>
      </c>
      <c r="G86" s="59">
        <v>0</v>
      </c>
      <c r="H86" s="60">
        <v>0</v>
      </c>
      <c r="I86" s="61">
        <f t="shared" si="21"/>
        <v>0</v>
      </c>
    </row>
  </sheetData>
  <sheetProtection algorithmName="SHA-512" hashValue="1YFVM61SR35/Y7NHGYD0iEVxj+sUZIYc0egwd6w7Oytjz9zDeifaLQaAhyl4IKD8hvEudbC0y1CxivZPrgg8IA==" saltValue="MoxvoIo50LSTnBSiT4jaRw=="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70" zoomScaleNormal="100" zoomScaleSheetLayoutView="70" workbookViewId="0">
      <selection activeCell="H5" sqref="H5"/>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07" t="s">
        <v>270</v>
      </c>
      <c r="B1" s="195"/>
      <c r="C1" s="195"/>
      <c r="D1" s="195"/>
      <c r="E1" s="195"/>
      <c r="F1" s="195"/>
      <c r="G1" s="195"/>
      <c r="H1" s="195"/>
      <c r="I1" s="195"/>
    </row>
    <row r="2" spans="1:9" x14ac:dyDescent="0.25">
      <c r="A2" s="196" t="s">
        <v>539</v>
      </c>
      <c r="B2" s="208"/>
      <c r="C2" s="208"/>
      <c r="D2" s="208"/>
      <c r="E2" s="208"/>
      <c r="F2" s="208"/>
      <c r="G2" s="208"/>
      <c r="H2" s="208"/>
      <c r="I2" s="208"/>
    </row>
    <row r="3" spans="1:9" x14ac:dyDescent="0.25">
      <c r="A3" s="209" t="s">
        <v>271</v>
      </c>
      <c r="B3" s="210"/>
      <c r="C3" s="210"/>
      <c r="D3" s="210"/>
      <c r="E3" s="210"/>
      <c r="F3" s="210"/>
      <c r="G3" s="210"/>
      <c r="H3" s="210"/>
      <c r="I3" s="210"/>
    </row>
    <row r="4" spans="1:9" ht="33.75" customHeight="1" x14ac:dyDescent="0.25">
      <c r="A4" s="198" t="s">
        <v>272</v>
      </c>
      <c r="B4" s="199"/>
      <c r="C4" s="198" t="s">
        <v>273</v>
      </c>
      <c r="D4" s="200" t="s">
        <v>274</v>
      </c>
      <c r="E4" s="201"/>
      <c r="F4" s="201"/>
      <c r="G4" s="200" t="s">
        <v>275</v>
      </c>
      <c r="H4" s="201"/>
      <c r="I4" s="201"/>
    </row>
    <row r="5" spans="1:9" ht="24" customHeight="1" x14ac:dyDescent="0.25">
      <c r="A5" s="199"/>
      <c r="B5" s="199"/>
      <c r="C5" s="199"/>
      <c r="D5" s="35" t="s">
        <v>276</v>
      </c>
      <c r="E5" s="35" t="s">
        <v>277</v>
      </c>
      <c r="F5" s="35" t="s">
        <v>278</v>
      </c>
      <c r="G5" s="35" t="s">
        <v>279</v>
      </c>
      <c r="H5" s="35" t="s">
        <v>280</v>
      </c>
      <c r="I5" s="35" t="s">
        <v>281</v>
      </c>
    </row>
    <row r="6" spans="1:9" x14ac:dyDescent="0.25">
      <c r="A6" s="198">
        <v>1</v>
      </c>
      <c r="B6" s="199"/>
      <c r="C6" s="25">
        <v>2</v>
      </c>
      <c r="D6" s="39">
        <v>3</v>
      </c>
      <c r="E6" s="39">
        <v>4</v>
      </c>
      <c r="F6" s="39" t="s">
        <v>282</v>
      </c>
      <c r="G6" s="39">
        <v>6</v>
      </c>
      <c r="H6" s="39">
        <v>7</v>
      </c>
      <c r="I6" s="39" t="s">
        <v>283</v>
      </c>
    </row>
    <row r="7" spans="1:9" ht="22.5" customHeight="1" x14ac:dyDescent="0.25">
      <c r="A7" s="191" t="s">
        <v>284</v>
      </c>
      <c r="B7" s="192"/>
      <c r="C7" s="26">
        <v>118</v>
      </c>
      <c r="D7" s="40">
        <f>D8+D9+D10+D11+D12</f>
        <v>130713003</v>
      </c>
      <c r="E7" s="40">
        <f>E8+E9+E10+E11+E12</f>
        <v>621513375</v>
      </c>
      <c r="F7" s="40">
        <f>D7+E7</f>
        <v>752226378</v>
      </c>
      <c r="G7" s="40">
        <f t="shared" ref="G7:H7" si="0">G8+G9+G10+G11+G12</f>
        <v>146498331</v>
      </c>
      <c r="H7" s="40">
        <f t="shared" si="0"/>
        <v>634878693</v>
      </c>
      <c r="I7" s="40">
        <f>G7+H7</f>
        <v>781377024</v>
      </c>
    </row>
    <row r="8" spans="1:9" x14ac:dyDescent="0.25">
      <c r="A8" s="202" t="s">
        <v>285</v>
      </c>
      <c r="B8" s="202"/>
      <c r="C8" s="27">
        <v>119</v>
      </c>
      <c r="D8" s="41">
        <v>130533255</v>
      </c>
      <c r="E8" s="41">
        <v>580175676</v>
      </c>
      <c r="F8" s="40">
        <f t="shared" ref="F8:F71" si="1">D8+E8</f>
        <v>710708931</v>
      </c>
      <c r="G8" s="41">
        <v>146505336</v>
      </c>
      <c r="H8" s="41">
        <v>579973255</v>
      </c>
      <c r="I8" s="40">
        <f t="shared" ref="I8:I71" si="2">G8+H8</f>
        <v>726478591</v>
      </c>
    </row>
    <row r="9" spans="1:9" ht="19.5" customHeight="1" x14ac:dyDescent="0.25">
      <c r="A9" s="202" t="s">
        <v>286</v>
      </c>
      <c r="B9" s="202"/>
      <c r="C9" s="27">
        <v>120</v>
      </c>
      <c r="D9" s="41">
        <v>0</v>
      </c>
      <c r="E9" s="41">
        <v>-3146855</v>
      </c>
      <c r="F9" s="40">
        <f t="shared" si="1"/>
        <v>-3146855</v>
      </c>
      <c r="G9" s="41">
        <v>0</v>
      </c>
      <c r="H9" s="41">
        <v>-5207697</v>
      </c>
      <c r="I9" s="40">
        <f t="shared" si="2"/>
        <v>-5207697</v>
      </c>
    </row>
    <row r="10" spans="1:9" x14ac:dyDescent="0.25">
      <c r="A10" s="202" t="s">
        <v>287</v>
      </c>
      <c r="B10" s="202"/>
      <c r="C10" s="27">
        <v>121</v>
      </c>
      <c r="D10" s="41">
        <v>-10385</v>
      </c>
      <c r="E10" s="41">
        <v>-34508818</v>
      </c>
      <c r="F10" s="40">
        <f t="shared" si="1"/>
        <v>-34519203</v>
      </c>
      <c r="G10" s="41">
        <v>-232738</v>
      </c>
      <c r="H10" s="41">
        <v>-37150325</v>
      </c>
      <c r="I10" s="40">
        <f t="shared" si="2"/>
        <v>-37383063</v>
      </c>
    </row>
    <row r="11" spans="1:9" ht="22.5" customHeight="1" x14ac:dyDescent="0.25">
      <c r="A11" s="202" t="s">
        <v>288</v>
      </c>
      <c r="B11" s="202"/>
      <c r="C11" s="27">
        <v>122</v>
      </c>
      <c r="D11" s="41">
        <v>192800</v>
      </c>
      <c r="E11" s="41">
        <v>116622685</v>
      </c>
      <c r="F11" s="40">
        <f t="shared" si="1"/>
        <v>116815485</v>
      </c>
      <c r="G11" s="41">
        <v>46638</v>
      </c>
      <c r="H11" s="41">
        <v>121423619</v>
      </c>
      <c r="I11" s="40">
        <f t="shared" si="2"/>
        <v>121470257</v>
      </c>
    </row>
    <row r="12" spans="1:9" ht="21.75" customHeight="1" x14ac:dyDescent="0.25">
      <c r="A12" s="202" t="s">
        <v>289</v>
      </c>
      <c r="B12" s="202"/>
      <c r="C12" s="27">
        <v>123</v>
      </c>
      <c r="D12" s="41">
        <v>-2667</v>
      </c>
      <c r="E12" s="41">
        <v>-37629313</v>
      </c>
      <c r="F12" s="40">
        <f t="shared" si="1"/>
        <v>-37631980</v>
      </c>
      <c r="G12" s="41">
        <v>179095</v>
      </c>
      <c r="H12" s="41">
        <v>-24160159</v>
      </c>
      <c r="I12" s="40">
        <f t="shared" si="2"/>
        <v>-23981064</v>
      </c>
    </row>
    <row r="13" spans="1:9" x14ac:dyDescent="0.25">
      <c r="A13" s="191" t="s">
        <v>290</v>
      </c>
      <c r="B13" s="192"/>
      <c r="C13" s="26">
        <v>124</v>
      </c>
      <c r="D13" s="40">
        <f>D14+D15+D16+D17+D18+D19+D20</f>
        <v>33063450</v>
      </c>
      <c r="E13" s="40">
        <f>E14+E15+E16+E17+E18+E19+E20</f>
        <v>87303249</v>
      </c>
      <c r="F13" s="40">
        <f t="shared" si="1"/>
        <v>120366699</v>
      </c>
      <c r="G13" s="40">
        <f t="shared" ref="G13" si="3">G14+G15+G16+G17+G18+G19+G20</f>
        <v>26080406</v>
      </c>
      <c r="H13" s="40">
        <f>H14+H15+H16+H17+H18+H19+H20</f>
        <v>62050229</v>
      </c>
      <c r="I13" s="40">
        <f t="shared" si="2"/>
        <v>88130635</v>
      </c>
    </row>
    <row r="14" spans="1:9" ht="24" customHeight="1" x14ac:dyDescent="0.25">
      <c r="A14" s="202" t="s">
        <v>291</v>
      </c>
      <c r="B14" s="202"/>
      <c r="C14" s="27">
        <v>125</v>
      </c>
      <c r="D14" s="41">
        <v>570661</v>
      </c>
      <c r="E14" s="41">
        <v>5563564</v>
      </c>
      <c r="F14" s="40">
        <f t="shared" si="1"/>
        <v>6134225</v>
      </c>
      <c r="G14" s="41">
        <v>1576155</v>
      </c>
      <c r="H14" s="41">
        <v>7798691</v>
      </c>
      <c r="I14" s="40">
        <f t="shared" si="2"/>
        <v>9374846</v>
      </c>
    </row>
    <row r="15" spans="1:9" ht="24.75" customHeight="1" x14ac:dyDescent="0.25">
      <c r="A15" s="202" t="s">
        <v>292</v>
      </c>
      <c r="B15" s="202"/>
      <c r="C15" s="27">
        <v>126</v>
      </c>
      <c r="D15" s="41">
        <v>52221</v>
      </c>
      <c r="E15" s="41">
        <v>25420720</v>
      </c>
      <c r="F15" s="40">
        <f t="shared" si="1"/>
        <v>25472941</v>
      </c>
      <c r="G15" s="41">
        <v>18459</v>
      </c>
      <c r="H15" s="41">
        <v>24214508</v>
      </c>
      <c r="I15" s="40">
        <f t="shared" si="2"/>
        <v>24232967</v>
      </c>
    </row>
    <row r="16" spans="1:9" x14ac:dyDescent="0.25">
      <c r="A16" s="202" t="s">
        <v>293</v>
      </c>
      <c r="B16" s="202"/>
      <c r="C16" s="27">
        <v>127</v>
      </c>
      <c r="D16" s="41">
        <v>30798749</v>
      </c>
      <c r="E16" s="41">
        <v>26738540</v>
      </c>
      <c r="F16" s="40">
        <f t="shared" si="1"/>
        <v>57537289</v>
      </c>
      <c r="G16" s="41">
        <v>25717329</v>
      </c>
      <c r="H16" s="41">
        <v>21280840</v>
      </c>
      <c r="I16" s="40">
        <f t="shared" si="2"/>
        <v>46998169</v>
      </c>
    </row>
    <row r="17" spans="1:9" x14ac:dyDescent="0.25">
      <c r="A17" s="202" t="s">
        <v>294</v>
      </c>
      <c r="B17" s="202"/>
      <c r="C17" s="27">
        <v>128</v>
      </c>
      <c r="D17" s="41">
        <v>-644256</v>
      </c>
      <c r="E17" s="41">
        <v>-5708742</v>
      </c>
      <c r="F17" s="40">
        <f t="shared" si="1"/>
        <v>-6352998</v>
      </c>
      <c r="G17" s="41">
        <v>-210581</v>
      </c>
      <c r="H17" s="41">
        <v>-768070</v>
      </c>
      <c r="I17" s="40">
        <f t="shared" si="2"/>
        <v>-978651</v>
      </c>
    </row>
    <row r="18" spans="1:9" x14ac:dyDescent="0.25">
      <c r="A18" s="202" t="s">
        <v>295</v>
      </c>
      <c r="B18" s="202"/>
      <c r="C18" s="27">
        <v>129</v>
      </c>
      <c r="D18" s="41">
        <v>2170734</v>
      </c>
      <c r="E18" s="41">
        <v>23256329</v>
      </c>
      <c r="F18" s="40">
        <f t="shared" si="1"/>
        <v>25427063</v>
      </c>
      <c r="G18" s="41">
        <v>4845419</v>
      </c>
      <c r="H18" s="41">
        <v>11071434</v>
      </c>
      <c r="I18" s="40">
        <f t="shared" si="2"/>
        <v>15916853</v>
      </c>
    </row>
    <row r="19" spans="1:9" x14ac:dyDescent="0.25">
      <c r="A19" s="202" t="s">
        <v>296</v>
      </c>
      <c r="B19" s="202"/>
      <c r="C19" s="27">
        <v>130</v>
      </c>
      <c r="D19" s="41">
        <v>0</v>
      </c>
      <c r="E19" s="41">
        <v>0</v>
      </c>
      <c r="F19" s="40">
        <f t="shared" si="1"/>
        <v>0</v>
      </c>
      <c r="G19" s="41">
        <v>-5982678</v>
      </c>
      <c r="H19" s="41">
        <v>-5036004</v>
      </c>
      <c r="I19" s="40">
        <f t="shared" si="2"/>
        <v>-11018682</v>
      </c>
    </row>
    <row r="20" spans="1:9" x14ac:dyDescent="0.25">
      <c r="A20" s="202" t="s">
        <v>297</v>
      </c>
      <c r="B20" s="202"/>
      <c r="C20" s="27">
        <v>131</v>
      </c>
      <c r="D20" s="41">
        <v>115341</v>
      </c>
      <c r="E20" s="41">
        <v>12032838</v>
      </c>
      <c r="F20" s="40">
        <f t="shared" si="1"/>
        <v>12148179</v>
      </c>
      <c r="G20" s="41">
        <v>116303</v>
      </c>
      <c r="H20" s="41">
        <v>3488830</v>
      </c>
      <c r="I20" s="40">
        <f t="shared" si="2"/>
        <v>3605133</v>
      </c>
    </row>
    <row r="21" spans="1:9" x14ac:dyDescent="0.25">
      <c r="A21" s="232" t="s">
        <v>298</v>
      </c>
      <c r="B21" s="202"/>
      <c r="C21" s="27">
        <v>132</v>
      </c>
      <c r="D21" s="41">
        <v>536422</v>
      </c>
      <c r="E21" s="41">
        <v>7203548</v>
      </c>
      <c r="F21" s="40">
        <f t="shared" si="1"/>
        <v>7739970</v>
      </c>
      <c r="G21" s="41">
        <v>520335</v>
      </c>
      <c r="H21" s="41">
        <v>6360219</v>
      </c>
      <c r="I21" s="40">
        <f t="shared" si="2"/>
        <v>6880554</v>
      </c>
    </row>
    <row r="22" spans="1:9" ht="24.75" customHeight="1" x14ac:dyDescent="0.25">
      <c r="A22" s="232" t="s">
        <v>299</v>
      </c>
      <c r="B22" s="202"/>
      <c r="C22" s="27">
        <v>133</v>
      </c>
      <c r="D22" s="41">
        <v>39461</v>
      </c>
      <c r="E22" s="41">
        <v>9531326</v>
      </c>
      <c r="F22" s="40">
        <f t="shared" si="1"/>
        <v>9570787</v>
      </c>
      <c r="G22" s="41">
        <v>56279</v>
      </c>
      <c r="H22" s="41">
        <v>10215822</v>
      </c>
      <c r="I22" s="40">
        <f t="shared" si="2"/>
        <v>10272101</v>
      </c>
    </row>
    <row r="23" spans="1:9" x14ac:dyDescent="0.25">
      <c r="A23" s="232" t="s">
        <v>300</v>
      </c>
      <c r="B23" s="202"/>
      <c r="C23" s="27">
        <v>134</v>
      </c>
      <c r="D23" s="41">
        <v>14309</v>
      </c>
      <c r="E23" s="41">
        <v>30790785</v>
      </c>
      <c r="F23" s="40">
        <f t="shared" si="1"/>
        <v>30805094</v>
      </c>
      <c r="G23" s="41">
        <v>257207</v>
      </c>
      <c r="H23" s="41">
        <v>30818817</v>
      </c>
      <c r="I23" s="40">
        <f t="shared" si="2"/>
        <v>31076024</v>
      </c>
    </row>
    <row r="24" spans="1:9" ht="21" customHeight="1" x14ac:dyDescent="0.25">
      <c r="A24" s="191" t="s">
        <v>301</v>
      </c>
      <c r="B24" s="192"/>
      <c r="C24" s="26">
        <v>135</v>
      </c>
      <c r="D24" s="40">
        <f>D25+D28</f>
        <v>-79946799</v>
      </c>
      <c r="E24" s="40">
        <f>E25+E28</f>
        <v>-365038595</v>
      </c>
      <c r="F24" s="40">
        <f t="shared" si="1"/>
        <v>-444985394</v>
      </c>
      <c r="G24" s="40">
        <f t="shared" ref="G24:H24" si="4">G25+G28</f>
        <v>-91582912</v>
      </c>
      <c r="H24" s="40">
        <f t="shared" si="4"/>
        <v>-364705066</v>
      </c>
      <c r="I24" s="40">
        <f t="shared" si="2"/>
        <v>-456287978</v>
      </c>
    </row>
    <row r="25" spans="1:9" x14ac:dyDescent="0.25">
      <c r="A25" s="192" t="s">
        <v>302</v>
      </c>
      <c r="B25" s="192"/>
      <c r="C25" s="26">
        <v>136</v>
      </c>
      <c r="D25" s="40">
        <f>D26+D27</f>
        <v>-74421003</v>
      </c>
      <c r="E25" s="40">
        <f>E26+E27</f>
        <v>-324057218</v>
      </c>
      <c r="F25" s="40">
        <f t="shared" si="1"/>
        <v>-398478221</v>
      </c>
      <c r="G25" s="40">
        <f t="shared" ref="G25:H25" si="5">G26+G27</f>
        <v>-96320208</v>
      </c>
      <c r="H25" s="40">
        <f t="shared" si="5"/>
        <v>-349891547</v>
      </c>
      <c r="I25" s="40">
        <f t="shared" si="2"/>
        <v>-446211755</v>
      </c>
    </row>
    <row r="26" spans="1:9" x14ac:dyDescent="0.25">
      <c r="A26" s="202" t="s">
        <v>303</v>
      </c>
      <c r="B26" s="202"/>
      <c r="C26" s="27">
        <v>137</v>
      </c>
      <c r="D26" s="41">
        <v>-74421003</v>
      </c>
      <c r="E26" s="41">
        <v>-349578424</v>
      </c>
      <c r="F26" s="40">
        <f t="shared" si="1"/>
        <v>-423999427</v>
      </c>
      <c r="G26" s="41">
        <v>-96320208</v>
      </c>
      <c r="H26" s="41">
        <v>-373553132</v>
      </c>
      <c r="I26" s="40">
        <f t="shared" si="2"/>
        <v>-469873340</v>
      </c>
    </row>
    <row r="27" spans="1:9" x14ac:dyDescent="0.25">
      <c r="A27" s="202" t="s">
        <v>304</v>
      </c>
      <c r="B27" s="202"/>
      <c r="C27" s="27">
        <v>138</v>
      </c>
      <c r="D27" s="41">
        <v>0</v>
      </c>
      <c r="E27" s="41">
        <v>25521206</v>
      </c>
      <c r="F27" s="40">
        <f t="shared" si="1"/>
        <v>25521206</v>
      </c>
      <c r="G27" s="41">
        <v>0</v>
      </c>
      <c r="H27" s="41">
        <v>23661585</v>
      </c>
      <c r="I27" s="40">
        <f t="shared" si="2"/>
        <v>23661585</v>
      </c>
    </row>
    <row r="28" spans="1:9" x14ac:dyDescent="0.25">
      <c r="A28" s="192" t="s">
        <v>305</v>
      </c>
      <c r="B28" s="192"/>
      <c r="C28" s="26">
        <v>139</v>
      </c>
      <c r="D28" s="40">
        <f>D29+D30</f>
        <v>-5525796</v>
      </c>
      <c r="E28" s="40">
        <f>E29+E30</f>
        <v>-40981377</v>
      </c>
      <c r="F28" s="40">
        <f t="shared" si="1"/>
        <v>-46507173</v>
      </c>
      <c r="G28" s="40">
        <f t="shared" ref="G28:H28" si="6">G29+G30</f>
        <v>4737296</v>
      </c>
      <c r="H28" s="40">
        <f t="shared" si="6"/>
        <v>-14813519</v>
      </c>
      <c r="I28" s="40">
        <f t="shared" si="2"/>
        <v>-10076223</v>
      </c>
    </row>
    <row r="29" spans="1:9" x14ac:dyDescent="0.25">
      <c r="A29" s="202" t="s">
        <v>306</v>
      </c>
      <c r="B29" s="202"/>
      <c r="C29" s="27">
        <v>140</v>
      </c>
      <c r="D29" s="41">
        <v>-5525796</v>
      </c>
      <c r="E29" s="41">
        <v>-43679561</v>
      </c>
      <c r="F29" s="40">
        <f t="shared" si="1"/>
        <v>-49205357</v>
      </c>
      <c r="G29" s="41">
        <v>4737296</v>
      </c>
      <c r="H29" s="41">
        <v>-15596243</v>
      </c>
      <c r="I29" s="40">
        <f t="shared" si="2"/>
        <v>-10858947</v>
      </c>
    </row>
    <row r="30" spans="1:9" x14ac:dyDescent="0.25">
      <c r="A30" s="202" t="s">
        <v>307</v>
      </c>
      <c r="B30" s="202"/>
      <c r="C30" s="27">
        <v>141</v>
      </c>
      <c r="D30" s="41">
        <v>0</v>
      </c>
      <c r="E30" s="41">
        <v>2698184</v>
      </c>
      <c r="F30" s="40">
        <f t="shared" si="1"/>
        <v>2698184</v>
      </c>
      <c r="G30" s="41">
        <v>0</v>
      </c>
      <c r="H30" s="41">
        <v>782724</v>
      </c>
      <c r="I30" s="40">
        <f t="shared" si="2"/>
        <v>782724</v>
      </c>
    </row>
    <row r="31" spans="1:9" ht="31.5" customHeight="1" x14ac:dyDescent="0.25">
      <c r="A31" s="191" t="s">
        <v>308</v>
      </c>
      <c r="B31" s="192"/>
      <c r="C31" s="26">
        <v>142</v>
      </c>
      <c r="D31" s="40">
        <f>D32+D35</f>
        <v>-45995753</v>
      </c>
      <c r="E31" s="40">
        <f>E32+E35</f>
        <v>7427278</v>
      </c>
      <c r="F31" s="40">
        <f t="shared" si="1"/>
        <v>-38568475</v>
      </c>
      <c r="G31" s="40">
        <f t="shared" ref="G31:H31" si="7">G32+G35</f>
        <v>-43634880</v>
      </c>
      <c r="H31" s="40">
        <f t="shared" si="7"/>
        <v>4269863</v>
      </c>
      <c r="I31" s="40">
        <f t="shared" si="2"/>
        <v>-39365017</v>
      </c>
    </row>
    <row r="32" spans="1:9" x14ac:dyDescent="0.25">
      <c r="A32" s="192" t="s">
        <v>309</v>
      </c>
      <c r="B32" s="192"/>
      <c r="C32" s="26">
        <v>143</v>
      </c>
      <c r="D32" s="40">
        <f>D33+D34</f>
        <v>-45995753</v>
      </c>
      <c r="E32" s="40">
        <f>E33+E34</f>
        <v>2661751</v>
      </c>
      <c r="F32" s="40">
        <f t="shared" si="1"/>
        <v>-43334002</v>
      </c>
      <c r="G32" s="40">
        <f t="shared" ref="G32:H32" si="8">G33+G34</f>
        <v>-43634880</v>
      </c>
      <c r="H32" s="40">
        <f t="shared" si="8"/>
        <v>1517141</v>
      </c>
      <c r="I32" s="40">
        <f t="shared" si="2"/>
        <v>-42117739</v>
      </c>
    </row>
    <row r="33" spans="1:9" x14ac:dyDescent="0.25">
      <c r="A33" s="202" t="s">
        <v>310</v>
      </c>
      <c r="B33" s="202"/>
      <c r="C33" s="27">
        <v>144</v>
      </c>
      <c r="D33" s="41">
        <v>-46003592</v>
      </c>
      <c r="E33" s="41">
        <v>2661751</v>
      </c>
      <c r="F33" s="40">
        <f t="shared" si="1"/>
        <v>-43341841</v>
      </c>
      <c r="G33" s="41">
        <v>-43640253</v>
      </c>
      <c r="H33" s="41">
        <v>1517141</v>
      </c>
      <c r="I33" s="40">
        <f t="shared" si="2"/>
        <v>-42123112</v>
      </c>
    </row>
    <row r="34" spans="1:9" x14ac:dyDescent="0.25">
      <c r="A34" s="202" t="s">
        <v>311</v>
      </c>
      <c r="B34" s="202"/>
      <c r="C34" s="27">
        <v>145</v>
      </c>
      <c r="D34" s="41">
        <v>7839</v>
      </c>
      <c r="E34" s="41">
        <v>0</v>
      </c>
      <c r="F34" s="40">
        <f t="shared" si="1"/>
        <v>7839</v>
      </c>
      <c r="G34" s="41">
        <v>5373</v>
      </c>
      <c r="H34" s="41">
        <v>0</v>
      </c>
      <c r="I34" s="40">
        <f t="shared" si="2"/>
        <v>5373</v>
      </c>
    </row>
    <row r="35" spans="1:9" ht="31.5" customHeight="1" x14ac:dyDescent="0.25">
      <c r="A35" s="192" t="s">
        <v>312</v>
      </c>
      <c r="B35" s="192"/>
      <c r="C35" s="26">
        <v>146</v>
      </c>
      <c r="D35" s="40">
        <f>D36+D37</f>
        <v>0</v>
      </c>
      <c r="E35" s="40">
        <f>E36+E37</f>
        <v>4765527</v>
      </c>
      <c r="F35" s="40">
        <f t="shared" si="1"/>
        <v>4765527</v>
      </c>
      <c r="G35" s="40">
        <f t="shared" ref="G35:H35" si="9">G36+G37</f>
        <v>0</v>
      </c>
      <c r="H35" s="40">
        <f t="shared" si="9"/>
        <v>2752722</v>
      </c>
      <c r="I35" s="40">
        <f t="shared" si="2"/>
        <v>2752722</v>
      </c>
    </row>
    <row r="36" spans="1:9" x14ac:dyDescent="0.25">
      <c r="A36" s="202" t="s">
        <v>313</v>
      </c>
      <c r="B36" s="202"/>
      <c r="C36" s="27">
        <v>147</v>
      </c>
      <c r="D36" s="41">
        <v>0</v>
      </c>
      <c r="E36" s="41">
        <v>4765527</v>
      </c>
      <c r="F36" s="40">
        <f t="shared" si="1"/>
        <v>4765527</v>
      </c>
      <c r="G36" s="41">
        <v>0</v>
      </c>
      <c r="H36" s="41">
        <v>2752722</v>
      </c>
      <c r="I36" s="40">
        <f t="shared" si="2"/>
        <v>2752722</v>
      </c>
    </row>
    <row r="37" spans="1:9" x14ac:dyDescent="0.25">
      <c r="A37" s="202" t="s">
        <v>314</v>
      </c>
      <c r="B37" s="202"/>
      <c r="C37" s="27">
        <v>148</v>
      </c>
      <c r="D37" s="41">
        <v>0</v>
      </c>
      <c r="E37" s="41">
        <v>0</v>
      </c>
      <c r="F37" s="40">
        <f t="shared" si="1"/>
        <v>0</v>
      </c>
      <c r="G37" s="41">
        <v>0</v>
      </c>
      <c r="H37" s="41">
        <v>0</v>
      </c>
      <c r="I37" s="40">
        <f t="shared" si="2"/>
        <v>0</v>
      </c>
    </row>
    <row r="38" spans="1:9" ht="45.75" customHeight="1" x14ac:dyDescent="0.25">
      <c r="A38" s="191" t="s">
        <v>315</v>
      </c>
      <c r="B38" s="192"/>
      <c r="C38" s="26">
        <v>149</v>
      </c>
      <c r="D38" s="40">
        <f>D39+D40</f>
        <v>2496228</v>
      </c>
      <c r="E38" s="40">
        <f>E39+E40</f>
        <v>0</v>
      </c>
      <c r="F38" s="40">
        <f t="shared" si="1"/>
        <v>2496228</v>
      </c>
      <c r="G38" s="40">
        <f t="shared" ref="G38:H38" si="10">G39+G40</f>
        <v>-1226999</v>
      </c>
      <c r="H38" s="40">
        <f t="shared" si="10"/>
        <v>0</v>
      </c>
      <c r="I38" s="40">
        <f t="shared" si="2"/>
        <v>-1226999</v>
      </c>
    </row>
    <row r="39" spans="1:9" x14ac:dyDescent="0.25">
      <c r="A39" s="202" t="s">
        <v>316</v>
      </c>
      <c r="B39" s="202"/>
      <c r="C39" s="27">
        <v>150</v>
      </c>
      <c r="D39" s="41">
        <v>2496228</v>
      </c>
      <c r="E39" s="41">
        <v>0</v>
      </c>
      <c r="F39" s="40">
        <f t="shared" si="1"/>
        <v>2496228</v>
      </c>
      <c r="G39" s="41">
        <v>-1226999</v>
      </c>
      <c r="H39" s="41">
        <v>0</v>
      </c>
      <c r="I39" s="40">
        <f t="shared" si="2"/>
        <v>-1226999</v>
      </c>
    </row>
    <row r="40" spans="1:9" x14ac:dyDescent="0.25">
      <c r="A40" s="202" t="s">
        <v>317</v>
      </c>
      <c r="B40" s="202"/>
      <c r="C40" s="27">
        <v>151</v>
      </c>
      <c r="D40" s="41">
        <v>0</v>
      </c>
      <c r="E40" s="41">
        <v>0</v>
      </c>
      <c r="F40" s="40">
        <f t="shared" si="1"/>
        <v>0</v>
      </c>
      <c r="G40" s="41">
        <v>0</v>
      </c>
      <c r="H40" s="41">
        <v>0</v>
      </c>
      <c r="I40" s="40">
        <f t="shared" si="2"/>
        <v>0</v>
      </c>
    </row>
    <row r="41" spans="1:9" ht="22.9" customHeight="1" x14ac:dyDescent="0.25">
      <c r="A41" s="232" t="s">
        <v>318</v>
      </c>
      <c r="B41" s="202"/>
      <c r="C41" s="27">
        <v>152</v>
      </c>
      <c r="D41" s="62">
        <f>D42+D43</f>
        <v>0</v>
      </c>
      <c r="E41" s="62">
        <f>E42+E43</f>
        <v>-5443434</v>
      </c>
      <c r="F41" s="40">
        <f t="shared" si="1"/>
        <v>-5443434</v>
      </c>
      <c r="G41" s="62">
        <f>G42+G43</f>
        <v>0</v>
      </c>
      <c r="H41" s="62">
        <f>H42+H43</f>
        <v>-2488427</v>
      </c>
      <c r="I41" s="40">
        <f t="shared" si="2"/>
        <v>-2488427</v>
      </c>
    </row>
    <row r="42" spans="1:9" x14ac:dyDescent="0.25">
      <c r="A42" s="202" t="s">
        <v>319</v>
      </c>
      <c r="B42" s="202"/>
      <c r="C42" s="27">
        <v>153</v>
      </c>
      <c r="D42" s="41">
        <v>0</v>
      </c>
      <c r="E42" s="41">
        <v>-4075966</v>
      </c>
      <c r="F42" s="40">
        <f t="shared" si="1"/>
        <v>-4075966</v>
      </c>
      <c r="G42" s="41">
        <v>0</v>
      </c>
      <c r="H42" s="41">
        <v>-1897698</v>
      </c>
      <c r="I42" s="40">
        <f t="shared" si="2"/>
        <v>-1897698</v>
      </c>
    </row>
    <row r="43" spans="1:9" x14ac:dyDescent="0.25">
      <c r="A43" s="202" t="s">
        <v>320</v>
      </c>
      <c r="B43" s="202"/>
      <c r="C43" s="27">
        <v>154</v>
      </c>
      <c r="D43" s="41">
        <v>0</v>
      </c>
      <c r="E43" s="41">
        <v>-1367468</v>
      </c>
      <c r="F43" s="40">
        <f t="shared" si="1"/>
        <v>-1367468</v>
      </c>
      <c r="G43" s="41">
        <v>0</v>
      </c>
      <c r="H43" s="41">
        <v>-590729</v>
      </c>
      <c r="I43" s="40">
        <f t="shared" si="2"/>
        <v>-590729</v>
      </c>
    </row>
    <row r="44" spans="1:9" ht="22.5" customHeight="1" x14ac:dyDescent="0.25">
      <c r="A44" s="191" t="s">
        <v>321</v>
      </c>
      <c r="B44" s="192"/>
      <c r="C44" s="26">
        <v>155</v>
      </c>
      <c r="D44" s="40">
        <f>D45+D49</f>
        <v>-28318381</v>
      </c>
      <c r="E44" s="40">
        <f>E45+E49</f>
        <v>-274319862</v>
      </c>
      <c r="F44" s="40">
        <f t="shared" si="1"/>
        <v>-302638243</v>
      </c>
      <c r="G44" s="40">
        <f t="shared" ref="G44:H44" si="11">G45+G49</f>
        <v>-20393466</v>
      </c>
      <c r="H44" s="40">
        <f t="shared" si="11"/>
        <v>-274871745</v>
      </c>
      <c r="I44" s="40">
        <f t="shared" si="2"/>
        <v>-295265211</v>
      </c>
    </row>
    <row r="45" spans="1:9" x14ac:dyDescent="0.25">
      <c r="A45" s="192" t="s">
        <v>322</v>
      </c>
      <c r="B45" s="192"/>
      <c r="C45" s="26">
        <v>156</v>
      </c>
      <c r="D45" s="40">
        <f>D46+D47+D48</f>
        <v>-14803248</v>
      </c>
      <c r="E45" s="40">
        <f>E46+E47+E48</f>
        <v>-145340018</v>
      </c>
      <c r="F45" s="40">
        <f t="shared" si="1"/>
        <v>-160143266</v>
      </c>
      <c r="G45" s="40">
        <f t="shared" ref="G45:H45" si="12">G46+G47+G48</f>
        <v>-9596009</v>
      </c>
      <c r="H45" s="40">
        <f t="shared" si="12"/>
        <v>-148444702</v>
      </c>
      <c r="I45" s="40">
        <f t="shared" si="2"/>
        <v>-158040711</v>
      </c>
    </row>
    <row r="46" spans="1:9" x14ac:dyDescent="0.25">
      <c r="A46" s="202" t="s">
        <v>323</v>
      </c>
      <c r="B46" s="202"/>
      <c r="C46" s="27">
        <v>157</v>
      </c>
      <c r="D46" s="41">
        <v>-7186794</v>
      </c>
      <c r="E46" s="41">
        <v>-74712695</v>
      </c>
      <c r="F46" s="40">
        <f t="shared" si="1"/>
        <v>-81899489</v>
      </c>
      <c r="G46" s="41">
        <v>-3392168</v>
      </c>
      <c r="H46" s="41">
        <v>-62492901</v>
      </c>
      <c r="I46" s="40">
        <f t="shared" si="2"/>
        <v>-65885069</v>
      </c>
    </row>
    <row r="47" spans="1:9" x14ac:dyDescent="0.25">
      <c r="A47" s="202" t="s">
        <v>324</v>
      </c>
      <c r="B47" s="202"/>
      <c r="C47" s="27">
        <v>158</v>
      </c>
      <c r="D47" s="41">
        <v>-7616454</v>
      </c>
      <c r="E47" s="41">
        <v>-57688782</v>
      </c>
      <c r="F47" s="40">
        <f t="shared" si="1"/>
        <v>-65305236</v>
      </c>
      <c r="G47" s="41">
        <v>-6203841</v>
      </c>
      <c r="H47" s="41">
        <v>-71856784</v>
      </c>
      <c r="I47" s="40">
        <f t="shared" si="2"/>
        <v>-78060625</v>
      </c>
    </row>
    <row r="48" spans="1:9" x14ac:dyDescent="0.25">
      <c r="A48" s="202" t="s">
        <v>325</v>
      </c>
      <c r="B48" s="202"/>
      <c r="C48" s="27">
        <v>159</v>
      </c>
      <c r="D48" s="41">
        <v>0</v>
      </c>
      <c r="E48" s="41">
        <v>-12938541</v>
      </c>
      <c r="F48" s="40">
        <f t="shared" si="1"/>
        <v>-12938541</v>
      </c>
      <c r="G48" s="41">
        <v>0</v>
      </c>
      <c r="H48" s="41">
        <v>-14095017</v>
      </c>
      <c r="I48" s="40">
        <f t="shared" si="2"/>
        <v>-14095017</v>
      </c>
    </row>
    <row r="49" spans="1:9" ht="24.75" customHeight="1" x14ac:dyDescent="0.25">
      <c r="A49" s="192" t="s">
        <v>326</v>
      </c>
      <c r="B49" s="192"/>
      <c r="C49" s="26">
        <v>160</v>
      </c>
      <c r="D49" s="40">
        <f>D50+D51+D52</f>
        <v>-13515133</v>
      </c>
      <c r="E49" s="40">
        <f>E50+E51+E52</f>
        <v>-128979844</v>
      </c>
      <c r="F49" s="40">
        <f t="shared" si="1"/>
        <v>-142494977</v>
      </c>
      <c r="G49" s="40">
        <f t="shared" ref="G49:H49" si="13">G50+G51+G52</f>
        <v>-10797457</v>
      </c>
      <c r="H49" s="40">
        <f t="shared" si="13"/>
        <v>-126427043</v>
      </c>
      <c r="I49" s="40">
        <f t="shared" si="2"/>
        <v>-137224500</v>
      </c>
    </row>
    <row r="50" spans="1:9" x14ac:dyDescent="0.25">
      <c r="A50" s="202" t="s">
        <v>327</v>
      </c>
      <c r="B50" s="202"/>
      <c r="C50" s="27">
        <v>161</v>
      </c>
      <c r="D50" s="41">
        <v>-1258269</v>
      </c>
      <c r="E50" s="41">
        <v>-18327359</v>
      </c>
      <c r="F50" s="40">
        <f t="shared" si="1"/>
        <v>-19585628</v>
      </c>
      <c r="G50" s="41">
        <v>-1152479</v>
      </c>
      <c r="H50" s="41">
        <v>-18385370</v>
      </c>
      <c r="I50" s="40">
        <f t="shared" si="2"/>
        <v>-19537849</v>
      </c>
    </row>
    <row r="51" spans="1:9" x14ac:dyDescent="0.25">
      <c r="A51" s="202" t="s">
        <v>328</v>
      </c>
      <c r="B51" s="202"/>
      <c r="C51" s="27">
        <v>162</v>
      </c>
      <c r="D51" s="41">
        <v>-5001563</v>
      </c>
      <c r="E51" s="41">
        <v>-46308017</v>
      </c>
      <c r="F51" s="40">
        <f t="shared" si="1"/>
        <v>-51309580</v>
      </c>
      <c r="G51" s="41">
        <v>-5184403</v>
      </c>
      <c r="H51" s="41">
        <v>-42514565</v>
      </c>
      <c r="I51" s="40">
        <f t="shared" si="2"/>
        <v>-47698968</v>
      </c>
    </row>
    <row r="52" spans="1:9" x14ac:dyDescent="0.25">
      <c r="A52" s="202" t="s">
        <v>329</v>
      </c>
      <c r="B52" s="202"/>
      <c r="C52" s="27">
        <v>163</v>
      </c>
      <c r="D52" s="41">
        <v>-7255301</v>
      </c>
      <c r="E52" s="41">
        <v>-64344468</v>
      </c>
      <c r="F52" s="40">
        <f t="shared" si="1"/>
        <v>-71599769</v>
      </c>
      <c r="G52" s="41">
        <v>-4460575</v>
      </c>
      <c r="H52" s="41">
        <v>-65527108</v>
      </c>
      <c r="I52" s="40">
        <f t="shared" si="2"/>
        <v>-69987683</v>
      </c>
    </row>
    <row r="53" spans="1:9" x14ac:dyDescent="0.25">
      <c r="A53" s="191" t="s">
        <v>330</v>
      </c>
      <c r="B53" s="192"/>
      <c r="C53" s="26">
        <v>164</v>
      </c>
      <c r="D53" s="40">
        <f>D54+D55+D56+D57+D58+D59+D60</f>
        <v>1145836</v>
      </c>
      <c r="E53" s="40">
        <f>E54+E55+E56+E57+E58+E59+E60</f>
        <v>-26678042</v>
      </c>
      <c r="F53" s="40">
        <f t="shared" si="1"/>
        <v>-25532206</v>
      </c>
      <c r="G53" s="40">
        <f t="shared" ref="G53:H53" si="14">G54+G55+G56+G57+G58+G59+G60</f>
        <v>730713</v>
      </c>
      <c r="H53" s="40">
        <f t="shared" si="14"/>
        <v>-3174200</v>
      </c>
      <c r="I53" s="40">
        <f t="shared" si="2"/>
        <v>-2443487</v>
      </c>
    </row>
    <row r="54" spans="1:9" ht="24" customHeight="1" x14ac:dyDescent="0.25">
      <c r="A54" s="202" t="s">
        <v>331</v>
      </c>
      <c r="B54" s="202"/>
      <c r="C54" s="27">
        <v>165</v>
      </c>
      <c r="D54" s="41">
        <v>0</v>
      </c>
      <c r="E54" s="41">
        <v>0</v>
      </c>
      <c r="F54" s="40">
        <f t="shared" si="1"/>
        <v>0</v>
      </c>
      <c r="G54" s="41">
        <v>0</v>
      </c>
      <c r="H54" s="41">
        <v>0</v>
      </c>
      <c r="I54" s="40">
        <f t="shared" si="2"/>
        <v>0</v>
      </c>
    </row>
    <row r="55" spans="1:9" x14ac:dyDescent="0.25">
      <c r="A55" s="202" t="s">
        <v>332</v>
      </c>
      <c r="B55" s="202"/>
      <c r="C55" s="27">
        <v>166</v>
      </c>
      <c r="D55" s="41">
        <v>-398642</v>
      </c>
      <c r="E55" s="41">
        <v>-2262219</v>
      </c>
      <c r="F55" s="40">
        <f t="shared" si="1"/>
        <v>-2660861</v>
      </c>
      <c r="G55" s="41">
        <v>-343366</v>
      </c>
      <c r="H55" s="41">
        <v>-2209765</v>
      </c>
      <c r="I55" s="40">
        <f t="shared" si="2"/>
        <v>-2553131</v>
      </c>
    </row>
    <row r="56" spans="1:9" x14ac:dyDescent="0.25">
      <c r="A56" s="202" t="s">
        <v>333</v>
      </c>
      <c r="B56" s="202"/>
      <c r="C56" s="27">
        <v>167</v>
      </c>
      <c r="D56" s="41">
        <v>0</v>
      </c>
      <c r="E56" s="41">
        <v>-5981653</v>
      </c>
      <c r="F56" s="40">
        <f t="shared" si="1"/>
        <v>-5981653</v>
      </c>
      <c r="G56" s="41">
        <v>-145558</v>
      </c>
      <c r="H56" s="41">
        <v>-1359221</v>
      </c>
      <c r="I56" s="40">
        <f t="shared" si="2"/>
        <v>-1504779</v>
      </c>
    </row>
    <row r="57" spans="1:9" x14ac:dyDescent="0.25">
      <c r="A57" s="202" t="s">
        <v>334</v>
      </c>
      <c r="B57" s="202"/>
      <c r="C57" s="27">
        <v>168</v>
      </c>
      <c r="D57" s="41">
        <v>0</v>
      </c>
      <c r="E57" s="41">
        <v>-7430105</v>
      </c>
      <c r="F57" s="40">
        <f t="shared" si="1"/>
        <v>-7430105</v>
      </c>
      <c r="G57" s="41">
        <v>-1899496</v>
      </c>
      <c r="H57" s="41">
        <v>-9402332</v>
      </c>
      <c r="I57" s="40">
        <f t="shared" si="2"/>
        <v>-11301828</v>
      </c>
    </row>
    <row r="58" spans="1:9" x14ac:dyDescent="0.25">
      <c r="A58" s="202" t="s">
        <v>335</v>
      </c>
      <c r="B58" s="202"/>
      <c r="C58" s="27">
        <v>169</v>
      </c>
      <c r="D58" s="41">
        <v>-152895</v>
      </c>
      <c r="E58" s="41">
        <v>-2713736</v>
      </c>
      <c r="F58" s="40">
        <f t="shared" si="1"/>
        <v>-2866631</v>
      </c>
      <c r="G58" s="41">
        <v>3718760</v>
      </c>
      <c r="H58" s="41">
        <v>16994525</v>
      </c>
      <c r="I58" s="40">
        <f t="shared" si="2"/>
        <v>20713285</v>
      </c>
    </row>
    <row r="59" spans="1:9" x14ac:dyDescent="0.25">
      <c r="A59" s="202" t="s">
        <v>336</v>
      </c>
      <c r="B59" s="202"/>
      <c r="C59" s="27">
        <v>170</v>
      </c>
      <c r="D59" s="41">
        <v>2268245</v>
      </c>
      <c r="E59" s="41">
        <v>1920910</v>
      </c>
      <c r="F59" s="40">
        <f t="shared" si="1"/>
        <v>4189155</v>
      </c>
      <c r="G59" s="41">
        <v>0</v>
      </c>
      <c r="H59" s="41">
        <v>0</v>
      </c>
      <c r="I59" s="40">
        <f t="shared" si="2"/>
        <v>0</v>
      </c>
    </row>
    <row r="60" spans="1:9" x14ac:dyDescent="0.25">
      <c r="A60" s="202" t="s">
        <v>337</v>
      </c>
      <c r="B60" s="202"/>
      <c r="C60" s="27">
        <v>171</v>
      </c>
      <c r="D60" s="41">
        <v>-570872</v>
      </c>
      <c r="E60" s="41">
        <v>-10211239</v>
      </c>
      <c r="F60" s="40">
        <f t="shared" si="1"/>
        <v>-10782111</v>
      </c>
      <c r="G60" s="41">
        <v>-599627</v>
      </c>
      <c r="H60" s="41">
        <v>-7197407</v>
      </c>
      <c r="I60" s="40">
        <f t="shared" si="2"/>
        <v>-7797034</v>
      </c>
    </row>
    <row r="61" spans="1:9" ht="29.25" customHeight="1" x14ac:dyDescent="0.25">
      <c r="A61" s="191" t="s">
        <v>338</v>
      </c>
      <c r="B61" s="192"/>
      <c r="C61" s="26">
        <v>172</v>
      </c>
      <c r="D61" s="40">
        <f>D62+D63</f>
        <v>-527608</v>
      </c>
      <c r="E61" s="40">
        <f>E62+E63</f>
        <v>-13920528</v>
      </c>
      <c r="F61" s="40">
        <f t="shared" si="1"/>
        <v>-14448136</v>
      </c>
      <c r="G61" s="40">
        <f t="shared" ref="G61:H61" si="15">G62+G63</f>
        <v>-691633</v>
      </c>
      <c r="H61" s="40">
        <f t="shared" si="15"/>
        <v>-13274055</v>
      </c>
      <c r="I61" s="40">
        <f t="shared" si="2"/>
        <v>-13965688</v>
      </c>
    </row>
    <row r="62" spans="1:9" x14ac:dyDescent="0.25">
      <c r="A62" s="202" t="s">
        <v>339</v>
      </c>
      <c r="B62" s="202"/>
      <c r="C62" s="27">
        <v>173</v>
      </c>
      <c r="D62" s="41">
        <v>0</v>
      </c>
      <c r="E62" s="41">
        <v>-265798</v>
      </c>
      <c r="F62" s="40">
        <f t="shared" si="1"/>
        <v>-265798</v>
      </c>
      <c r="G62" s="41">
        <v>0</v>
      </c>
      <c r="H62" s="41">
        <v>-266790</v>
      </c>
      <c r="I62" s="40">
        <f t="shared" si="2"/>
        <v>-266790</v>
      </c>
    </row>
    <row r="63" spans="1:9" x14ac:dyDescent="0.25">
      <c r="A63" s="202" t="s">
        <v>340</v>
      </c>
      <c r="B63" s="202"/>
      <c r="C63" s="27">
        <v>174</v>
      </c>
      <c r="D63" s="41">
        <v>-527608</v>
      </c>
      <c r="E63" s="41">
        <v>-13654730</v>
      </c>
      <c r="F63" s="40">
        <f t="shared" si="1"/>
        <v>-14182338</v>
      </c>
      <c r="G63" s="41">
        <v>-691633</v>
      </c>
      <c r="H63" s="41">
        <v>-13007265</v>
      </c>
      <c r="I63" s="40">
        <f t="shared" si="2"/>
        <v>-13698898</v>
      </c>
    </row>
    <row r="64" spans="1:9" x14ac:dyDescent="0.25">
      <c r="A64" s="232" t="s">
        <v>341</v>
      </c>
      <c r="B64" s="202"/>
      <c r="C64" s="27">
        <v>175</v>
      </c>
      <c r="D64" s="41">
        <v>-2244</v>
      </c>
      <c r="E64" s="41">
        <v>-3585279</v>
      </c>
      <c r="F64" s="40">
        <f t="shared" si="1"/>
        <v>-3587523</v>
      </c>
      <c r="G64" s="41">
        <v>-11835</v>
      </c>
      <c r="H64" s="41">
        <v>-765359</v>
      </c>
      <c r="I64" s="40">
        <f t="shared" si="2"/>
        <v>-777194</v>
      </c>
    </row>
    <row r="65" spans="1:9" ht="42" customHeight="1" x14ac:dyDescent="0.25">
      <c r="A65" s="191" t="s">
        <v>342</v>
      </c>
      <c r="B65" s="192"/>
      <c r="C65" s="26">
        <v>176</v>
      </c>
      <c r="D65" s="40">
        <f>D7+D13+D21+D22+D23+D24+D31+D38+D41+D53+D61+D64+D44</f>
        <v>13217924</v>
      </c>
      <c r="E65" s="40">
        <f>E7+E13+E21+E22+E23+E24+E31+E38+E41+E53+E61+E64+E44</f>
        <v>74783821</v>
      </c>
      <c r="F65" s="40">
        <f t="shared" si="1"/>
        <v>88001745</v>
      </c>
      <c r="G65" s="40">
        <f t="shared" ref="G65:H65" si="16">G7+G13+G21+G22+G23+G24+G31+G38+G41+G53+G61+G64+G44</f>
        <v>16601546</v>
      </c>
      <c r="H65" s="40">
        <f t="shared" si="16"/>
        <v>89314791</v>
      </c>
      <c r="I65" s="40">
        <f t="shared" si="2"/>
        <v>105916337</v>
      </c>
    </row>
    <row r="66" spans="1:9" x14ac:dyDescent="0.25">
      <c r="A66" s="191" t="s">
        <v>343</v>
      </c>
      <c r="B66" s="192"/>
      <c r="C66" s="26">
        <v>177</v>
      </c>
      <c r="D66" s="40">
        <f>D67+D68</f>
        <v>-2439299</v>
      </c>
      <c r="E66" s="40">
        <f>E67+E68</f>
        <v>-13346993</v>
      </c>
      <c r="F66" s="40">
        <f t="shared" si="1"/>
        <v>-15786292</v>
      </c>
      <c r="G66" s="40">
        <f t="shared" ref="G66:H66" si="17">G67+G68</f>
        <v>-3100897</v>
      </c>
      <c r="H66" s="40">
        <f t="shared" si="17"/>
        <v>-15062646</v>
      </c>
      <c r="I66" s="40">
        <f t="shared" si="2"/>
        <v>-18163543</v>
      </c>
    </row>
    <row r="67" spans="1:9" x14ac:dyDescent="0.25">
      <c r="A67" s="202" t="s">
        <v>344</v>
      </c>
      <c r="B67" s="202"/>
      <c r="C67" s="27">
        <v>178</v>
      </c>
      <c r="D67" s="41">
        <v>-2439299</v>
      </c>
      <c r="E67" s="41">
        <v>-13368496</v>
      </c>
      <c r="F67" s="40">
        <f t="shared" si="1"/>
        <v>-15807795</v>
      </c>
      <c r="G67" s="41">
        <v>-3100897</v>
      </c>
      <c r="H67" s="41">
        <v>-15084149</v>
      </c>
      <c r="I67" s="40">
        <f t="shared" si="2"/>
        <v>-18185046</v>
      </c>
    </row>
    <row r="68" spans="1:9" x14ac:dyDescent="0.25">
      <c r="A68" s="202" t="s">
        <v>345</v>
      </c>
      <c r="B68" s="202"/>
      <c r="C68" s="27">
        <v>179</v>
      </c>
      <c r="D68" s="41">
        <v>0</v>
      </c>
      <c r="E68" s="41">
        <v>21503</v>
      </c>
      <c r="F68" s="40">
        <f t="shared" si="1"/>
        <v>21503</v>
      </c>
      <c r="G68" s="41">
        <v>0</v>
      </c>
      <c r="H68" s="41">
        <v>21503</v>
      </c>
      <c r="I68" s="40">
        <f t="shared" si="2"/>
        <v>21503</v>
      </c>
    </row>
    <row r="69" spans="1:9" ht="24" customHeight="1" x14ac:dyDescent="0.25">
      <c r="A69" s="191" t="s">
        <v>346</v>
      </c>
      <c r="B69" s="192"/>
      <c r="C69" s="26">
        <v>180</v>
      </c>
      <c r="D69" s="40">
        <f>D65+D66</f>
        <v>10778625</v>
      </c>
      <c r="E69" s="40">
        <f>E65+E66</f>
        <v>61436828</v>
      </c>
      <c r="F69" s="40">
        <f t="shared" si="1"/>
        <v>72215453</v>
      </c>
      <c r="G69" s="40">
        <f t="shared" ref="G69:H69" si="18">G65+G66</f>
        <v>13500649</v>
      </c>
      <c r="H69" s="40">
        <f t="shared" si="18"/>
        <v>74252145</v>
      </c>
      <c r="I69" s="40">
        <f t="shared" si="2"/>
        <v>87752794</v>
      </c>
    </row>
    <row r="70" spans="1:9" x14ac:dyDescent="0.25">
      <c r="A70" s="233" t="s">
        <v>347</v>
      </c>
      <c r="B70" s="233"/>
      <c r="C70" s="27">
        <v>181</v>
      </c>
      <c r="D70" s="41">
        <v>10875640</v>
      </c>
      <c r="E70" s="41">
        <v>61350073</v>
      </c>
      <c r="F70" s="40">
        <f t="shared" si="1"/>
        <v>72225713</v>
      </c>
      <c r="G70" s="41">
        <v>13515875</v>
      </c>
      <c r="H70" s="41">
        <v>74110770</v>
      </c>
      <c r="I70" s="40">
        <f t="shared" si="2"/>
        <v>87626645</v>
      </c>
    </row>
    <row r="71" spans="1:9" x14ac:dyDescent="0.25">
      <c r="A71" s="233" t="s">
        <v>348</v>
      </c>
      <c r="B71" s="233"/>
      <c r="C71" s="27">
        <v>182</v>
      </c>
      <c r="D71" s="41">
        <v>-97015</v>
      </c>
      <c r="E71" s="41">
        <v>86755</v>
      </c>
      <c r="F71" s="40">
        <f t="shared" si="1"/>
        <v>-10260</v>
      </c>
      <c r="G71" s="41">
        <v>-15226</v>
      </c>
      <c r="H71" s="41">
        <v>141375</v>
      </c>
      <c r="I71" s="40">
        <f t="shared" si="2"/>
        <v>126149</v>
      </c>
    </row>
    <row r="72" spans="1:9" ht="30" customHeight="1" x14ac:dyDescent="0.25">
      <c r="A72" s="191" t="s">
        <v>349</v>
      </c>
      <c r="B72" s="191"/>
      <c r="C72" s="26">
        <v>183</v>
      </c>
      <c r="D72" s="40">
        <f>D7+D13+D21+D22+D23+D68</f>
        <v>164366645</v>
      </c>
      <c r="E72" s="40">
        <f>E7+E13+E21+E22+E23+E68</f>
        <v>756363786</v>
      </c>
      <c r="F72" s="40">
        <f t="shared" ref="F72:F86" si="19">D72+E72</f>
        <v>920730431</v>
      </c>
      <c r="G72" s="40">
        <f t="shared" ref="G72:H72" si="20">G7+G13+G21+G22+G23+G68</f>
        <v>173412558</v>
      </c>
      <c r="H72" s="40">
        <f t="shared" si="20"/>
        <v>744345283</v>
      </c>
      <c r="I72" s="40">
        <f t="shared" ref="I72:I86" si="21">G72+H72</f>
        <v>917757841</v>
      </c>
    </row>
    <row r="73" spans="1:9" ht="31.5" customHeight="1" x14ac:dyDescent="0.25">
      <c r="A73" s="191" t="s">
        <v>350</v>
      </c>
      <c r="B73" s="191"/>
      <c r="C73" s="26">
        <v>184</v>
      </c>
      <c r="D73" s="40">
        <f>D24+D31+D38+D41+D44+D53+D61+D64+D67</f>
        <v>-153588020</v>
      </c>
      <c r="E73" s="40">
        <f>E24+E31+E38+E41+E44+E53+E61+E64+E67</f>
        <v>-694926958</v>
      </c>
      <c r="F73" s="40">
        <f t="shared" si="19"/>
        <v>-848514978</v>
      </c>
      <c r="G73" s="40">
        <f t="shared" ref="G73:H73" si="22">G24+G31+G38+G41+G44+G53+G61+G64+G67</f>
        <v>-159911909</v>
      </c>
      <c r="H73" s="40">
        <f t="shared" si="22"/>
        <v>-670093138</v>
      </c>
      <c r="I73" s="40">
        <f t="shared" si="21"/>
        <v>-830005047</v>
      </c>
    </row>
    <row r="74" spans="1:9" x14ac:dyDescent="0.25">
      <c r="A74" s="191" t="s">
        <v>351</v>
      </c>
      <c r="B74" s="192"/>
      <c r="C74" s="26">
        <v>185</v>
      </c>
      <c r="D74" s="40">
        <f>D75+D76+D77+D78+D79+D80+D81+D82</f>
        <v>34564848</v>
      </c>
      <c r="E74" s="40">
        <f>E75+E76+E77+E78+E79+E80+E81+E82</f>
        <v>50923769</v>
      </c>
      <c r="F74" s="40">
        <f t="shared" si="19"/>
        <v>85488617</v>
      </c>
      <c r="G74" s="40">
        <f t="shared" ref="G74:H74" si="23">G75+G76+G77+G78+G79+G80+G81+G82</f>
        <v>19514763</v>
      </c>
      <c r="H74" s="40">
        <f t="shared" si="23"/>
        <v>17618012</v>
      </c>
      <c r="I74" s="40">
        <f t="shared" si="21"/>
        <v>37132775</v>
      </c>
    </row>
    <row r="75" spans="1:9" ht="27.75" customHeight="1" x14ac:dyDescent="0.25">
      <c r="A75" s="190" t="s">
        <v>352</v>
      </c>
      <c r="B75" s="190"/>
      <c r="C75" s="27">
        <v>186</v>
      </c>
      <c r="D75" s="63">
        <v>282097</v>
      </c>
      <c r="E75" s="63">
        <v>495377</v>
      </c>
      <c r="F75" s="40">
        <f t="shared" si="19"/>
        <v>777474</v>
      </c>
      <c r="G75" s="63">
        <v>-215969</v>
      </c>
      <c r="H75" s="63">
        <v>-333246</v>
      </c>
      <c r="I75" s="40">
        <f t="shared" si="21"/>
        <v>-549215</v>
      </c>
    </row>
    <row r="76" spans="1:9" ht="22.9" customHeight="1" x14ac:dyDescent="0.25">
      <c r="A76" s="190" t="s">
        <v>353</v>
      </c>
      <c r="B76" s="190"/>
      <c r="C76" s="27">
        <v>187</v>
      </c>
      <c r="D76" s="63">
        <v>41673468</v>
      </c>
      <c r="E76" s="63">
        <v>61380194</v>
      </c>
      <c r="F76" s="40">
        <f t="shared" si="19"/>
        <v>103053662</v>
      </c>
      <c r="G76" s="63">
        <v>24177093</v>
      </c>
      <c r="H76" s="63">
        <v>24194914</v>
      </c>
      <c r="I76" s="40">
        <f t="shared" si="21"/>
        <v>48372007</v>
      </c>
    </row>
    <row r="77" spans="1:9" ht="32.25" customHeight="1" x14ac:dyDescent="0.25">
      <c r="A77" s="190" t="s">
        <v>354</v>
      </c>
      <c r="B77" s="190"/>
      <c r="C77" s="27">
        <v>188</v>
      </c>
      <c r="D77" s="63">
        <v>0</v>
      </c>
      <c r="E77" s="63">
        <v>0</v>
      </c>
      <c r="F77" s="40">
        <f t="shared" si="19"/>
        <v>0</v>
      </c>
      <c r="G77" s="63">
        <v>0</v>
      </c>
      <c r="H77" s="63">
        <v>-1892105</v>
      </c>
      <c r="I77" s="40">
        <f t="shared" si="21"/>
        <v>-1892105</v>
      </c>
    </row>
    <row r="78" spans="1:9" ht="32.25" customHeight="1" x14ac:dyDescent="0.25">
      <c r="A78" s="190" t="s">
        <v>355</v>
      </c>
      <c r="B78" s="190"/>
      <c r="C78" s="27">
        <v>189</v>
      </c>
      <c r="D78" s="63">
        <v>0</v>
      </c>
      <c r="E78" s="63">
        <v>0</v>
      </c>
      <c r="F78" s="40">
        <f t="shared" si="19"/>
        <v>0</v>
      </c>
      <c r="G78" s="63">
        <v>0</v>
      </c>
      <c r="H78" s="63">
        <v>0</v>
      </c>
      <c r="I78" s="40">
        <f t="shared" si="21"/>
        <v>0</v>
      </c>
    </row>
    <row r="79" spans="1:9" x14ac:dyDescent="0.25">
      <c r="A79" s="190" t="s">
        <v>356</v>
      </c>
      <c r="B79" s="190"/>
      <c r="C79" s="27">
        <v>190</v>
      </c>
      <c r="D79" s="63">
        <v>0</v>
      </c>
      <c r="E79" s="63">
        <v>0</v>
      </c>
      <c r="F79" s="40">
        <f t="shared" si="19"/>
        <v>0</v>
      </c>
      <c r="G79" s="63">
        <v>0</v>
      </c>
      <c r="H79" s="63">
        <v>0</v>
      </c>
      <c r="I79" s="40">
        <f t="shared" si="21"/>
        <v>0</v>
      </c>
    </row>
    <row r="80" spans="1:9" ht="21" customHeight="1" x14ac:dyDescent="0.25">
      <c r="A80" s="190" t="s">
        <v>357</v>
      </c>
      <c r="B80" s="190"/>
      <c r="C80" s="27">
        <v>191</v>
      </c>
      <c r="D80" s="63">
        <v>0</v>
      </c>
      <c r="E80" s="63">
        <v>0</v>
      </c>
      <c r="F80" s="40">
        <f t="shared" si="19"/>
        <v>0</v>
      </c>
      <c r="G80" s="63">
        <v>0</v>
      </c>
      <c r="H80" s="63">
        <v>0</v>
      </c>
      <c r="I80" s="40">
        <f t="shared" si="21"/>
        <v>0</v>
      </c>
    </row>
    <row r="81" spans="1:9" ht="18.649999999999999" customHeight="1" x14ac:dyDescent="0.25">
      <c r="A81" s="190" t="s">
        <v>358</v>
      </c>
      <c r="B81" s="190"/>
      <c r="C81" s="27">
        <v>192</v>
      </c>
      <c r="D81" s="63">
        <v>0</v>
      </c>
      <c r="E81" s="63">
        <v>0</v>
      </c>
      <c r="F81" s="40">
        <f t="shared" si="19"/>
        <v>0</v>
      </c>
      <c r="G81" s="63">
        <v>0</v>
      </c>
      <c r="H81" s="63">
        <v>0</v>
      </c>
      <c r="I81" s="40">
        <f t="shared" si="21"/>
        <v>0</v>
      </c>
    </row>
    <row r="82" spans="1:9" x14ac:dyDescent="0.25">
      <c r="A82" s="190" t="s">
        <v>359</v>
      </c>
      <c r="B82" s="190"/>
      <c r="C82" s="27">
        <v>193</v>
      </c>
      <c r="D82" s="63">
        <v>-7390717</v>
      </c>
      <c r="E82" s="63">
        <v>-10951802</v>
      </c>
      <c r="F82" s="40">
        <f t="shared" si="19"/>
        <v>-18342519</v>
      </c>
      <c r="G82" s="63">
        <v>-4446361</v>
      </c>
      <c r="H82" s="63">
        <v>-4351551</v>
      </c>
      <c r="I82" s="40">
        <f t="shared" si="21"/>
        <v>-8797912</v>
      </c>
    </row>
    <row r="83" spans="1:9" x14ac:dyDescent="0.25">
      <c r="A83" s="191" t="s">
        <v>360</v>
      </c>
      <c r="B83" s="192"/>
      <c r="C83" s="26">
        <v>194</v>
      </c>
      <c r="D83" s="40">
        <f>D69+D74</f>
        <v>45343473</v>
      </c>
      <c r="E83" s="40">
        <f>E69+E74</f>
        <v>112360597</v>
      </c>
      <c r="F83" s="40">
        <f t="shared" si="19"/>
        <v>157704070</v>
      </c>
      <c r="G83" s="40">
        <f t="shared" ref="G83:H83" si="24">G69+G74</f>
        <v>33015412</v>
      </c>
      <c r="H83" s="40">
        <f t="shared" si="24"/>
        <v>91870157</v>
      </c>
      <c r="I83" s="40">
        <f t="shared" si="21"/>
        <v>124885569</v>
      </c>
    </row>
    <row r="84" spans="1:9" x14ac:dyDescent="0.25">
      <c r="A84" s="233" t="s">
        <v>361</v>
      </c>
      <c r="B84" s="233"/>
      <c r="C84" s="27">
        <v>195</v>
      </c>
      <c r="D84" s="41">
        <v>45439862</v>
      </c>
      <c r="E84" s="41">
        <v>112267493</v>
      </c>
      <c r="F84" s="40">
        <f t="shared" si="19"/>
        <v>157707355</v>
      </c>
      <c r="G84" s="41">
        <v>33032114</v>
      </c>
      <c r="H84" s="41">
        <v>91833268</v>
      </c>
      <c r="I84" s="40">
        <f t="shared" si="21"/>
        <v>124865382</v>
      </c>
    </row>
    <row r="85" spans="1:9" x14ac:dyDescent="0.25">
      <c r="A85" s="233" t="s">
        <v>362</v>
      </c>
      <c r="B85" s="233"/>
      <c r="C85" s="27">
        <v>196</v>
      </c>
      <c r="D85" s="41">
        <v>-96389</v>
      </c>
      <c r="E85" s="41">
        <v>93104</v>
      </c>
      <c r="F85" s="40">
        <f t="shared" si="19"/>
        <v>-3285</v>
      </c>
      <c r="G85" s="41">
        <v>-16702</v>
      </c>
      <c r="H85" s="41">
        <v>36889</v>
      </c>
      <c r="I85" s="40">
        <f t="shared" si="21"/>
        <v>20187</v>
      </c>
    </row>
    <row r="86" spans="1:9" x14ac:dyDescent="0.25">
      <c r="A86" s="193" t="s">
        <v>363</v>
      </c>
      <c r="B86" s="190"/>
      <c r="C86" s="27">
        <v>197</v>
      </c>
      <c r="D86" s="63">
        <v>0</v>
      </c>
      <c r="E86" s="63">
        <v>0</v>
      </c>
      <c r="F86" s="40">
        <f t="shared" si="19"/>
        <v>0</v>
      </c>
      <c r="G86" s="63">
        <v>0</v>
      </c>
      <c r="H86" s="63">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3"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topLeftCell="A37" zoomScale="80" zoomScaleNormal="100" zoomScaleSheetLayoutView="80" workbookViewId="0">
      <selection activeCell="H61" sqref="H61:I61"/>
    </sheetView>
  </sheetViews>
  <sheetFormatPr defaultColWidth="9.1796875" defaultRowHeight="12.5" x14ac:dyDescent="0.25"/>
  <cols>
    <col min="1" max="7" width="9.1796875" style="18"/>
    <col min="8" max="8" width="13.26953125" style="70" customWidth="1"/>
    <col min="9" max="9" width="13.26953125" style="17" customWidth="1"/>
    <col min="10" max="10" width="16.26953125" style="17" bestFit="1" customWidth="1"/>
    <col min="11" max="16384" width="9.1796875" style="18"/>
  </cols>
  <sheetData>
    <row r="1" spans="1:9" x14ac:dyDescent="0.25">
      <c r="A1" s="194" t="s">
        <v>364</v>
      </c>
      <c r="B1" s="195"/>
      <c r="C1" s="195"/>
      <c r="D1" s="195"/>
      <c r="E1" s="195"/>
      <c r="F1" s="195"/>
      <c r="G1" s="195"/>
      <c r="H1" s="195"/>
    </row>
    <row r="2" spans="1:9" x14ac:dyDescent="0.25">
      <c r="A2" s="196" t="s">
        <v>540</v>
      </c>
      <c r="B2" s="197"/>
      <c r="C2" s="197"/>
      <c r="D2" s="197"/>
      <c r="E2" s="197"/>
      <c r="F2" s="197"/>
      <c r="G2" s="197"/>
      <c r="H2" s="197"/>
    </row>
    <row r="3" spans="1:9" x14ac:dyDescent="0.25">
      <c r="A3" s="238" t="s">
        <v>365</v>
      </c>
      <c r="B3" s="239"/>
      <c r="C3" s="239"/>
      <c r="D3" s="239"/>
      <c r="E3" s="239"/>
      <c r="F3" s="239"/>
      <c r="G3" s="239"/>
      <c r="H3" s="239"/>
    </row>
    <row r="4" spans="1:9" ht="22.5" thickBot="1" x14ac:dyDescent="0.3">
      <c r="A4" s="240" t="s">
        <v>366</v>
      </c>
      <c r="B4" s="241"/>
      <c r="C4" s="241"/>
      <c r="D4" s="241"/>
      <c r="E4" s="241"/>
      <c r="F4" s="242"/>
      <c r="G4" s="19" t="s">
        <v>367</v>
      </c>
      <c r="H4" s="64" t="s">
        <v>368</v>
      </c>
      <c r="I4" s="64" t="s">
        <v>369</v>
      </c>
    </row>
    <row r="5" spans="1:9" ht="12.75" customHeight="1" x14ac:dyDescent="0.25">
      <c r="A5" s="243">
        <v>1</v>
      </c>
      <c r="B5" s="244"/>
      <c r="C5" s="244"/>
      <c r="D5" s="244"/>
      <c r="E5" s="244"/>
      <c r="F5" s="245"/>
      <c r="G5" s="20">
        <v>2</v>
      </c>
      <c r="H5" s="65">
        <v>3</v>
      </c>
      <c r="I5" s="65">
        <v>4</v>
      </c>
    </row>
    <row r="6" spans="1:9" x14ac:dyDescent="0.25">
      <c r="A6" s="247" t="s">
        <v>370</v>
      </c>
      <c r="B6" s="248"/>
      <c r="C6" s="248"/>
      <c r="D6" s="248"/>
      <c r="E6" s="248"/>
      <c r="F6" s="248"/>
      <c r="G6" s="21">
        <v>1</v>
      </c>
      <c r="H6" s="66">
        <f>H7+H18+H36</f>
        <v>-27482256</v>
      </c>
      <c r="I6" s="66">
        <f>I7+I18+I36</f>
        <v>260078577</v>
      </c>
    </row>
    <row r="7" spans="1:9" ht="21" customHeight="1" x14ac:dyDescent="0.25">
      <c r="A7" s="249" t="s">
        <v>371</v>
      </c>
      <c r="B7" s="250"/>
      <c r="C7" s="250"/>
      <c r="D7" s="250"/>
      <c r="E7" s="250"/>
      <c r="F7" s="250"/>
      <c r="G7" s="22">
        <v>2</v>
      </c>
      <c r="H7" s="67">
        <f>H8+H9</f>
        <v>195957110</v>
      </c>
      <c r="I7" s="67">
        <f>I8+I9</f>
        <v>272499058</v>
      </c>
    </row>
    <row r="8" spans="1:9" x14ac:dyDescent="0.25">
      <c r="A8" s="234" t="s">
        <v>372</v>
      </c>
      <c r="B8" s="246"/>
      <c r="C8" s="246"/>
      <c r="D8" s="246"/>
      <c r="E8" s="246"/>
      <c r="F8" s="246"/>
      <c r="G8" s="23">
        <v>3</v>
      </c>
      <c r="H8" s="68">
        <v>334624146</v>
      </c>
      <c r="I8" s="68">
        <v>354076752</v>
      </c>
    </row>
    <row r="9" spans="1:9" x14ac:dyDescent="0.25">
      <c r="A9" s="250" t="s">
        <v>373</v>
      </c>
      <c r="B9" s="250"/>
      <c r="C9" s="250"/>
      <c r="D9" s="250"/>
      <c r="E9" s="250"/>
      <c r="F9" s="250"/>
      <c r="G9" s="22">
        <v>4</v>
      </c>
      <c r="H9" s="67">
        <f>SUM(H10:H17)</f>
        <v>-138667036</v>
      </c>
      <c r="I9" s="67">
        <f>SUM(I10:I17)</f>
        <v>-81577694</v>
      </c>
    </row>
    <row r="10" spans="1:9" x14ac:dyDescent="0.25">
      <c r="A10" s="234" t="s">
        <v>374</v>
      </c>
      <c r="B10" s="246"/>
      <c r="C10" s="246"/>
      <c r="D10" s="246"/>
      <c r="E10" s="246"/>
      <c r="F10" s="246"/>
      <c r="G10" s="23">
        <v>5</v>
      </c>
      <c r="H10" s="68">
        <v>43063883</v>
      </c>
      <c r="I10" s="68">
        <v>45737082</v>
      </c>
    </row>
    <row r="11" spans="1:9" x14ac:dyDescent="0.25">
      <c r="A11" s="234" t="s">
        <v>375</v>
      </c>
      <c r="B11" s="246"/>
      <c r="C11" s="246"/>
      <c r="D11" s="246"/>
      <c r="E11" s="246"/>
      <c r="F11" s="246"/>
      <c r="G11" s="23">
        <v>6</v>
      </c>
      <c r="H11" s="68">
        <v>14846817</v>
      </c>
      <c r="I11" s="68">
        <v>15167549</v>
      </c>
    </row>
    <row r="12" spans="1:9" ht="23.25" customHeight="1" x14ac:dyDescent="0.25">
      <c r="A12" s="234" t="s">
        <v>376</v>
      </c>
      <c r="B12" s="246"/>
      <c r="C12" s="246"/>
      <c r="D12" s="246"/>
      <c r="E12" s="246"/>
      <c r="F12" s="246"/>
      <c r="G12" s="23">
        <v>7</v>
      </c>
      <c r="H12" s="68">
        <v>1732112</v>
      </c>
      <c r="I12" s="68">
        <v>11270541</v>
      </c>
    </row>
    <row r="13" spans="1:9" x14ac:dyDescent="0.25">
      <c r="A13" s="234" t="s">
        <v>377</v>
      </c>
      <c r="B13" s="246"/>
      <c r="C13" s="246"/>
      <c r="D13" s="246"/>
      <c r="E13" s="246"/>
      <c r="F13" s="246"/>
      <c r="G13" s="23">
        <v>8</v>
      </c>
      <c r="H13" s="68">
        <v>7948360</v>
      </c>
      <c r="I13" s="68">
        <v>8076703</v>
      </c>
    </row>
    <row r="14" spans="1:9" x14ac:dyDescent="0.25">
      <c r="A14" s="234" t="s">
        <v>378</v>
      </c>
      <c r="B14" s="246"/>
      <c r="C14" s="246"/>
      <c r="D14" s="246"/>
      <c r="E14" s="246"/>
      <c r="F14" s="246"/>
      <c r="G14" s="23">
        <v>9</v>
      </c>
      <c r="H14" s="68">
        <v>-169778375</v>
      </c>
      <c r="I14" s="68">
        <v>-148355576</v>
      </c>
    </row>
    <row r="15" spans="1:9" x14ac:dyDescent="0.25">
      <c r="A15" s="234" t="s">
        <v>379</v>
      </c>
      <c r="B15" s="246"/>
      <c r="C15" s="246"/>
      <c r="D15" s="246"/>
      <c r="E15" s="246"/>
      <c r="F15" s="246"/>
      <c r="G15" s="23">
        <v>10</v>
      </c>
      <c r="H15" s="68">
        <v>-9210914</v>
      </c>
      <c r="I15" s="68">
        <v>-7438215</v>
      </c>
    </row>
    <row r="16" spans="1:9" ht="24.75" customHeight="1" x14ac:dyDescent="0.25">
      <c r="A16" s="234" t="s">
        <v>380</v>
      </c>
      <c r="B16" s="246"/>
      <c r="C16" s="246"/>
      <c r="D16" s="246"/>
      <c r="E16" s="246"/>
      <c r="F16" s="246"/>
      <c r="G16" s="23">
        <v>11</v>
      </c>
      <c r="H16" s="68">
        <v>-428176</v>
      </c>
      <c r="I16" s="68">
        <v>444780</v>
      </c>
    </row>
    <row r="17" spans="1:9" x14ac:dyDescent="0.25">
      <c r="A17" s="234" t="s">
        <v>381</v>
      </c>
      <c r="B17" s="246"/>
      <c r="C17" s="246"/>
      <c r="D17" s="246"/>
      <c r="E17" s="246"/>
      <c r="F17" s="246"/>
      <c r="G17" s="23">
        <v>12</v>
      </c>
      <c r="H17" s="68">
        <v>-26840743</v>
      </c>
      <c r="I17" s="68">
        <v>-6480558</v>
      </c>
    </row>
    <row r="18" spans="1:9" ht="30.75" customHeight="1" x14ac:dyDescent="0.25">
      <c r="A18" s="249" t="s">
        <v>382</v>
      </c>
      <c r="B18" s="250"/>
      <c r="C18" s="250"/>
      <c r="D18" s="250"/>
      <c r="E18" s="250"/>
      <c r="F18" s="250"/>
      <c r="G18" s="22">
        <v>13</v>
      </c>
      <c r="H18" s="67">
        <f>SUM(H19:H35)</f>
        <v>-174090244</v>
      </c>
      <c r="I18" s="67">
        <f>SUM(I19:I35)</f>
        <v>38916000</v>
      </c>
    </row>
    <row r="19" spans="1:9" x14ac:dyDescent="0.25">
      <c r="A19" s="234" t="s">
        <v>383</v>
      </c>
      <c r="B19" s="246"/>
      <c r="C19" s="246"/>
      <c r="D19" s="246"/>
      <c r="E19" s="246"/>
      <c r="F19" s="246"/>
      <c r="G19" s="23">
        <v>14</v>
      </c>
      <c r="H19" s="68">
        <v>-304279564</v>
      </c>
      <c r="I19" s="68">
        <v>-153152288</v>
      </c>
    </row>
    <row r="20" spans="1:9" ht="24.75" customHeight="1" x14ac:dyDescent="0.25">
      <c r="A20" s="234" t="s">
        <v>384</v>
      </c>
      <c r="B20" s="246"/>
      <c r="C20" s="246"/>
      <c r="D20" s="246"/>
      <c r="E20" s="246"/>
      <c r="F20" s="246"/>
      <c r="G20" s="23">
        <v>15</v>
      </c>
      <c r="H20" s="68">
        <v>141512387</v>
      </c>
      <c r="I20" s="68">
        <v>11238364</v>
      </c>
    </row>
    <row r="21" spans="1:9" x14ac:dyDescent="0.25">
      <c r="A21" s="234" t="s">
        <v>385</v>
      </c>
      <c r="B21" s="246"/>
      <c r="C21" s="246"/>
      <c r="D21" s="246"/>
      <c r="E21" s="246"/>
      <c r="F21" s="246"/>
      <c r="G21" s="23">
        <v>16</v>
      </c>
      <c r="H21" s="68">
        <v>-249161606</v>
      </c>
      <c r="I21" s="68">
        <v>52460574</v>
      </c>
    </row>
    <row r="22" spans="1:9" x14ac:dyDescent="0.25">
      <c r="A22" s="234" t="s">
        <v>386</v>
      </c>
      <c r="B22" s="246"/>
      <c r="C22" s="246"/>
      <c r="D22" s="246"/>
      <c r="E22" s="246"/>
      <c r="F22" s="246"/>
      <c r="G22" s="23">
        <v>17</v>
      </c>
      <c r="H22" s="68">
        <v>0</v>
      </c>
      <c r="I22" s="68">
        <v>0</v>
      </c>
    </row>
    <row r="23" spans="1:9" ht="30" customHeight="1" x14ac:dyDescent="0.25">
      <c r="A23" s="234" t="s">
        <v>387</v>
      </c>
      <c r="B23" s="246"/>
      <c r="C23" s="246"/>
      <c r="D23" s="246"/>
      <c r="E23" s="246"/>
      <c r="F23" s="246"/>
      <c r="G23" s="23">
        <v>18</v>
      </c>
      <c r="H23" s="68">
        <v>-14979743</v>
      </c>
      <c r="I23" s="68">
        <v>7861961</v>
      </c>
    </row>
    <row r="24" spans="1:9" x14ac:dyDescent="0.25">
      <c r="A24" s="234" t="s">
        <v>388</v>
      </c>
      <c r="B24" s="246"/>
      <c r="C24" s="246"/>
      <c r="D24" s="246"/>
      <c r="E24" s="246"/>
      <c r="F24" s="246"/>
      <c r="G24" s="23">
        <v>19</v>
      </c>
      <c r="H24" s="68">
        <v>-16984701</v>
      </c>
      <c r="I24" s="68">
        <v>-119819127</v>
      </c>
    </row>
    <row r="25" spans="1:9" x14ac:dyDescent="0.25">
      <c r="A25" s="234" t="s">
        <v>389</v>
      </c>
      <c r="B25" s="246"/>
      <c r="C25" s="246"/>
      <c r="D25" s="246"/>
      <c r="E25" s="246"/>
      <c r="F25" s="246"/>
      <c r="G25" s="23">
        <v>20</v>
      </c>
      <c r="H25" s="68">
        <v>-26186266</v>
      </c>
      <c r="I25" s="68">
        <v>-31384380</v>
      </c>
    </row>
    <row r="26" spans="1:9" x14ac:dyDescent="0.25">
      <c r="A26" s="234" t="s">
        <v>390</v>
      </c>
      <c r="B26" s="246"/>
      <c r="C26" s="246"/>
      <c r="D26" s="246"/>
      <c r="E26" s="246"/>
      <c r="F26" s="246"/>
      <c r="G26" s="23">
        <v>21</v>
      </c>
      <c r="H26" s="68">
        <v>-140658426</v>
      </c>
      <c r="I26" s="68">
        <v>-112881450</v>
      </c>
    </row>
    <row r="27" spans="1:9" x14ac:dyDescent="0.25">
      <c r="A27" s="234" t="s">
        <v>391</v>
      </c>
      <c r="B27" s="246"/>
      <c r="C27" s="246"/>
      <c r="D27" s="246"/>
      <c r="E27" s="246"/>
      <c r="F27" s="246"/>
      <c r="G27" s="23">
        <v>22</v>
      </c>
      <c r="H27" s="68">
        <v>0</v>
      </c>
      <c r="I27" s="68">
        <v>0</v>
      </c>
    </row>
    <row r="28" spans="1:9" ht="25.5" customHeight="1" x14ac:dyDescent="0.25">
      <c r="A28" s="234" t="s">
        <v>392</v>
      </c>
      <c r="B28" s="246"/>
      <c r="C28" s="246"/>
      <c r="D28" s="246"/>
      <c r="E28" s="246"/>
      <c r="F28" s="246"/>
      <c r="G28" s="23">
        <v>23</v>
      </c>
      <c r="H28" s="68">
        <v>-9493819</v>
      </c>
      <c r="I28" s="68">
        <v>-13303531</v>
      </c>
    </row>
    <row r="29" spans="1:9" x14ac:dyDescent="0.25">
      <c r="A29" s="234" t="s">
        <v>393</v>
      </c>
      <c r="B29" s="246"/>
      <c r="C29" s="246"/>
      <c r="D29" s="246"/>
      <c r="E29" s="246"/>
      <c r="F29" s="246"/>
      <c r="G29" s="23">
        <v>24</v>
      </c>
      <c r="H29" s="68">
        <v>453651093</v>
      </c>
      <c r="I29" s="68">
        <v>361258163</v>
      </c>
    </row>
    <row r="30" spans="1:9" ht="33" customHeight="1" x14ac:dyDescent="0.25">
      <c r="A30" s="234" t="s">
        <v>394</v>
      </c>
      <c r="B30" s="246"/>
      <c r="C30" s="246"/>
      <c r="D30" s="246"/>
      <c r="E30" s="246"/>
      <c r="F30" s="246"/>
      <c r="G30" s="23">
        <v>25</v>
      </c>
      <c r="H30" s="68">
        <v>14979743</v>
      </c>
      <c r="I30" s="68">
        <v>-7861961</v>
      </c>
    </row>
    <row r="31" spans="1:9" x14ac:dyDescent="0.25">
      <c r="A31" s="234" t="s">
        <v>395</v>
      </c>
      <c r="B31" s="246"/>
      <c r="C31" s="246"/>
      <c r="D31" s="246"/>
      <c r="E31" s="246"/>
      <c r="F31" s="246"/>
      <c r="G31" s="23">
        <v>26</v>
      </c>
      <c r="H31" s="68">
        <v>25204008</v>
      </c>
      <c r="I31" s="68">
        <v>29697307</v>
      </c>
    </row>
    <row r="32" spans="1:9" ht="23.25" customHeight="1" x14ac:dyDescent="0.25">
      <c r="A32" s="234" t="s">
        <v>396</v>
      </c>
      <c r="B32" s="246"/>
      <c r="C32" s="246"/>
      <c r="D32" s="246"/>
      <c r="E32" s="246"/>
      <c r="F32" s="246"/>
      <c r="G32" s="23">
        <v>27</v>
      </c>
      <c r="H32" s="68">
        <v>0</v>
      </c>
      <c r="I32" s="68">
        <v>0</v>
      </c>
    </row>
    <row r="33" spans="1:9" x14ac:dyDescent="0.25">
      <c r="A33" s="234" t="s">
        <v>397</v>
      </c>
      <c r="B33" s="246"/>
      <c r="C33" s="246"/>
      <c r="D33" s="246"/>
      <c r="E33" s="246"/>
      <c r="F33" s="246"/>
      <c r="G33" s="23">
        <v>28</v>
      </c>
      <c r="H33" s="68">
        <v>-2533464</v>
      </c>
      <c r="I33" s="68">
        <v>65599892</v>
      </c>
    </row>
    <row r="34" spans="1:9" x14ac:dyDescent="0.25">
      <c r="A34" s="234" t="s">
        <v>398</v>
      </c>
      <c r="B34" s="246"/>
      <c r="C34" s="246"/>
      <c r="D34" s="246"/>
      <c r="E34" s="246"/>
      <c r="F34" s="246"/>
      <c r="G34" s="23">
        <v>29</v>
      </c>
      <c r="H34" s="68">
        <v>-44497974</v>
      </c>
      <c r="I34" s="68">
        <v>-37020751</v>
      </c>
    </row>
    <row r="35" spans="1:9" ht="21" customHeight="1" x14ac:dyDescent="0.25">
      <c r="A35" s="234" t="s">
        <v>399</v>
      </c>
      <c r="B35" s="246"/>
      <c r="C35" s="246"/>
      <c r="D35" s="246"/>
      <c r="E35" s="246"/>
      <c r="F35" s="246"/>
      <c r="G35" s="23">
        <v>30</v>
      </c>
      <c r="H35" s="68">
        <v>-661912</v>
      </c>
      <c r="I35" s="68">
        <v>-13776773</v>
      </c>
    </row>
    <row r="36" spans="1:9" x14ac:dyDescent="0.25">
      <c r="A36" s="252" t="s">
        <v>400</v>
      </c>
      <c r="B36" s="246"/>
      <c r="C36" s="246"/>
      <c r="D36" s="246"/>
      <c r="E36" s="246"/>
      <c r="F36" s="246"/>
      <c r="G36" s="23">
        <v>31</v>
      </c>
      <c r="H36" s="68">
        <v>-49349122</v>
      </c>
      <c r="I36" s="68">
        <v>-51336481</v>
      </c>
    </row>
    <row r="37" spans="1:9" x14ac:dyDescent="0.25">
      <c r="A37" s="249" t="s">
        <v>401</v>
      </c>
      <c r="B37" s="250"/>
      <c r="C37" s="250"/>
      <c r="D37" s="250"/>
      <c r="E37" s="250"/>
      <c r="F37" s="250"/>
      <c r="G37" s="22">
        <v>32</v>
      </c>
      <c r="H37" s="67">
        <f>SUM(H38:H51)</f>
        <v>8458196</v>
      </c>
      <c r="I37" s="67">
        <f>SUM(I38:I51)</f>
        <v>275298193</v>
      </c>
    </row>
    <row r="38" spans="1:9" x14ac:dyDescent="0.25">
      <c r="A38" s="234" t="s">
        <v>402</v>
      </c>
      <c r="B38" s="246"/>
      <c r="C38" s="246"/>
      <c r="D38" s="246"/>
      <c r="E38" s="246"/>
      <c r="F38" s="246"/>
      <c r="G38" s="23">
        <v>33</v>
      </c>
      <c r="H38" s="68">
        <v>5103465</v>
      </c>
      <c r="I38" s="68">
        <v>223756</v>
      </c>
    </row>
    <row r="39" spans="1:9" x14ac:dyDescent="0.25">
      <c r="A39" s="234" t="s">
        <v>403</v>
      </c>
      <c r="B39" s="246"/>
      <c r="C39" s="246"/>
      <c r="D39" s="246"/>
      <c r="E39" s="246"/>
      <c r="F39" s="246"/>
      <c r="G39" s="23">
        <v>34</v>
      </c>
      <c r="H39" s="68">
        <v>-19972034</v>
      </c>
      <c r="I39" s="68">
        <v>-26536334</v>
      </c>
    </row>
    <row r="40" spans="1:9" x14ac:dyDescent="0.25">
      <c r="A40" s="234" t="s">
        <v>404</v>
      </c>
      <c r="B40" s="246"/>
      <c r="C40" s="246"/>
      <c r="D40" s="246"/>
      <c r="E40" s="246"/>
      <c r="F40" s="246"/>
      <c r="G40" s="23">
        <v>35</v>
      </c>
      <c r="H40" s="68">
        <v>629925</v>
      </c>
      <c r="I40" s="68">
        <v>0</v>
      </c>
    </row>
    <row r="41" spans="1:9" x14ac:dyDescent="0.25">
      <c r="A41" s="234" t="s">
        <v>405</v>
      </c>
      <c r="B41" s="246"/>
      <c r="C41" s="246"/>
      <c r="D41" s="246"/>
      <c r="E41" s="246"/>
      <c r="F41" s="246"/>
      <c r="G41" s="23">
        <v>36</v>
      </c>
      <c r="H41" s="68">
        <v>-16904224</v>
      </c>
      <c r="I41" s="68">
        <v>-49762250</v>
      </c>
    </row>
    <row r="42" spans="1:9" ht="25.5" customHeight="1" x14ac:dyDescent="0.25">
      <c r="A42" s="234" t="s">
        <v>406</v>
      </c>
      <c r="B42" s="246"/>
      <c r="C42" s="246"/>
      <c r="D42" s="246"/>
      <c r="E42" s="246"/>
      <c r="F42" s="246"/>
      <c r="G42" s="23">
        <v>37</v>
      </c>
      <c r="H42" s="68">
        <v>11533482</v>
      </c>
      <c r="I42" s="68">
        <v>80614594</v>
      </c>
    </row>
    <row r="43" spans="1:9" ht="21.75" customHeight="1" x14ac:dyDescent="0.25">
      <c r="A43" s="234" t="s">
        <v>407</v>
      </c>
      <c r="B43" s="246"/>
      <c r="C43" s="246"/>
      <c r="D43" s="246"/>
      <c r="E43" s="246"/>
      <c r="F43" s="246"/>
      <c r="G43" s="23">
        <v>38</v>
      </c>
      <c r="H43" s="68">
        <v>-4959064</v>
      </c>
      <c r="I43" s="68">
        <v>-27790521</v>
      </c>
    </row>
    <row r="44" spans="1:9" ht="24" customHeight="1" x14ac:dyDescent="0.25">
      <c r="A44" s="234" t="s">
        <v>408</v>
      </c>
      <c r="B44" s="246"/>
      <c r="C44" s="246"/>
      <c r="D44" s="246"/>
      <c r="E44" s="246"/>
      <c r="F44" s="246"/>
      <c r="G44" s="23">
        <v>39</v>
      </c>
      <c r="H44" s="68">
        <v>13500000</v>
      </c>
      <c r="I44" s="68">
        <v>-77987290</v>
      </c>
    </row>
    <row r="45" spans="1:9" x14ac:dyDescent="0.25">
      <c r="A45" s="234" t="s">
        <v>409</v>
      </c>
      <c r="B45" s="246"/>
      <c r="C45" s="246"/>
      <c r="D45" s="246"/>
      <c r="E45" s="246"/>
      <c r="F45" s="246"/>
      <c r="G45" s="23">
        <v>40</v>
      </c>
      <c r="H45" s="68">
        <v>117399690</v>
      </c>
      <c r="I45" s="68">
        <v>440249407</v>
      </c>
    </row>
    <row r="46" spans="1:9" x14ac:dyDescent="0.25">
      <c r="A46" s="234" t="s">
        <v>410</v>
      </c>
      <c r="B46" s="246"/>
      <c r="C46" s="246"/>
      <c r="D46" s="246"/>
      <c r="E46" s="246"/>
      <c r="F46" s="246"/>
      <c r="G46" s="23">
        <v>41</v>
      </c>
      <c r="H46" s="68">
        <v>-142066177</v>
      </c>
      <c r="I46" s="68">
        <v>-118182031</v>
      </c>
    </row>
    <row r="47" spans="1:9" x14ac:dyDescent="0.25">
      <c r="A47" s="234" t="s">
        <v>411</v>
      </c>
      <c r="B47" s="246"/>
      <c r="C47" s="246"/>
      <c r="D47" s="246"/>
      <c r="E47" s="246"/>
      <c r="F47" s="246"/>
      <c r="G47" s="23">
        <v>42</v>
      </c>
      <c r="H47" s="68">
        <v>0</v>
      </c>
      <c r="I47" s="68">
        <v>0</v>
      </c>
    </row>
    <row r="48" spans="1:9" x14ac:dyDescent="0.25">
      <c r="A48" s="234" t="s">
        <v>412</v>
      </c>
      <c r="B48" s="246"/>
      <c r="C48" s="246"/>
      <c r="D48" s="246"/>
      <c r="E48" s="246"/>
      <c r="F48" s="246"/>
      <c r="G48" s="23">
        <v>43</v>
      </c>
      <c r="H48" s="68">
        <v>0</v>
      </c>
      <c r="I48" s="68">
        <v>0</v>
      </c>
    </row>
    <row r="49" spans="1:9" x14ac:dyDescent="0.25">
      <c r="A49" s="234" t="s">
        <v>413</v>
      </c>
      <c r="B49" s="235"/>
      <c r="C49" s="235"/>
      <c r="D49" s="235"/>
      <c r="E49" s="235"/>
      <c r="F49" s="235"/>
      <c r="G49" s="23">
        <v>44</v>
      </c>
      <c r="H49" s="68">
        <v>24433133</v>
      </c>
      <c r="I49" s="68">
        <v>8317086</v>
      </c>
    </row>
    <row r="50" spans="1:9" x14ac:dyDescent="0.25">
      <c r="A50" s="234" t="s">
        <v>414</v>
      </c>
      <c r="B50" s="235"/>
      <c r="C50" s="235"/>
      <c r="D50" s="235"/>
      <c r="E50" s="235"/>
      <c r="F50" s="235"/>
      <c r="G50" s="23">
        <v>45</v>
      </c>
      <c r="H50" s="68">
        <v>43745903</v>
      </c>
      <c r="I50" s="68">
        <v>67996568</v>
      </c>
    </row>
    <row r="51" spans="1:9" x14ac:dyDescent="0.25">
      <c r="A51" s="234" t="s">
        <v>415</v>
      </c>
      <c r="B51" s="235"/>
      <c r="C51" s="235"/>
      <c r="D51" s="235"/>
      <c r="E51" s="235"/>
      <c r="F51" s="235"/>
      <c r="G51" s="23">
        <v>46</v>
      </c>
      <c r="H51" s="68">
        <v>-23985903</v>
      </c>
      <c r="I51" s="68">
        <v>-21844792</v>
      </c>
    </row>
    <row r="52" spans="1:9" x14ac:dyDescent="0.25">
      <c r="A52" s="249" t="s">
        <v>416</v>
      </c>
      <c r="B52" s="251"/>
      <c r="C52" s="251"/>
      <c r="D52" s="251"/>
      <c r="E52" s="251"/>
      <c r="F52" s="251"/>
      <c r="G52" s="22">
        <v>47</v>
      </c>
      <c r="H52" s="67">
        <f>SUM(H53:H57)</f>
        <v>-19551433</v>
      </c>
      <c r="I52" s="67">
        <f>SUM(I53:I57)</f>
        <v>-19056162</v>
      </c>
    </row>
    <row r="53" spans="1:9" x14ac:dyDescent="0.25">
      <c r="A53" s="234" t="s">
        <v>417</v>
      </c>
      <c r="B53" s="235"/>
      <c r="C53" s="235"/>
      <c r="D53" s="235"/>
      <c r="E53" s="235"/>
      <c r="F53" s="235"/>
      <c r="G53" s="23">
        <v>48</v>
      </c>
      <c r="H53" s="68">
        <v>0</v>
      </c>
      <c r="I53" s="68">
        <v>0</v>
      </c>
    </row>
    <row r="54" spans="1:9" x14ac:dyDescent="0.25">
      <c r="A54" s="234" t="s">
        <v>418</v>
      </c>
      <c r="B54" s="235"/>
      <c r="C54" s="235"/>
      <c r="D54" s="235"/>
      <c r="E54" s="235"/>
      <c r="F54" s="235"/>
      <c r="G54" s="23">
        <v>49</v>
      </c>
      <c r="H54" s="68">
        <v>0</v>
      </c>
      <c r="I54" s="68">
        <v>0</v>
      </c>
    </row>
    <row r="55" spans="1:9" x14ac:dyDescent="0.25">
      <c r="A55" s="234" t="s">
        <v>419</v>
      </c>
      <c r="B55" s="235"/>
      <c r="C55" s="235"/>
      <c r="D55" s="235"/>
      <c r="E55" s="235"/>
      <c r="F55" s="235"/>
      <c r="G55" s="23">
        <v>50</v>
      </c>
      <c r="H55" s="68">
        <v>-18458871</v>
      </c>
      <c r="I55" s="68">
        <v>-18899411</v>
      </c>
    </row>
    <row r="56" spans="1:9" x14ac:dyDescent="0.25">
      <c r="A56" s="234" t="s">
        <v>420</v>
      </c>
      <c r="B56" s="235"/>
      <c r="C56" s="235"/>
      <c r="D56" s="235"/>
      <c r="E56" s="235"/>
      <c r="F56" s="235"/>
      <c r="G56" s="23">
        <v>51</v>
      </c>
      <c r="H56" s="68">
        <v>0</v>
      </c>
      <c r="I56" s="68">
        <v>0</v>
      </c>
    </row>
    <row r="57" spans="1:9" x14ac:dyDescent="0.25">
      <c r="A57" s="234" t="s">
        <v>421</v>
      </c>
      <c r="B57" s="235"/>
      <c r="C57" s="235"/>
      <c r="D57" s="235"/>
      <c r="E57" s="235"/>
      <c r="F57" s="235"/>
      <c r="G57" s="23">
        <v>52</v>
      </c>
      <c r="H57" s="68">
        <v>-1092562</v>
      </c>
      <c r="I57" s="68">
        <v>-156751</v>
      </c>
    </row>
    <row r="58" spans="1:9" x14ac:dyDescent="0.25">
      <c r="A58" s="249" t="s">
        <v>422</v>
      </c>
      <c r="B58" s="251"/>
      <c r="C58" s="251"/>
      <c r="D58" s="251"/>
      <c r="E58" s="251"/>
      <c r="F58" s="251"/>
      <c r="G58" s="22">
        <v>53</v>
      </c>
      <c r="H58" s="67">
        <f>H6+H37+H52</f>
        <v>-38575493</v>
      </c>
      <c r="I58" s="67">
        <f>I6+I37+I52</f>
        <v>516320608</v>
      </c>
    </row>
    <row r="59" spans="1:9" ht="24.75" customHeight="1" x14ac:dyDescent="0.25">
      <c r="A59" s="252" t="s">
        <v>423</v>
      </c>
      <c r="B59" s="235"/>
      <c r="C59" s="235"/>
      <c r="D59" s="235"/>
      <c r="E59" s="235"/>
      <c r="F59" s="235"/>
      <c r="G59" s="23">
        <v>54</v>
      </c>
      <c r="H59" s="68">
        <v>7352026</v>
      </c>
      <c r="I59" s="68">
        <v>-46383119</v>
      </c>
    </row>
    <row r="60" spans="1:9" ht="27.75" customHeight="1" x14ac:dyDescent="0.25">
      <c r="A60" s="249" t="s">
        <v>424</v>
      </c>
      <c r="B60" s="251"/>
      <c r="C60" s="251"/>
      <c r="D60" s="251"/>
      <c r="E60" s="251"/>
      <c r="F60" s="251"/>
      <c r="G60" s="22">
        <v>55</v>
      </c>
      <c r="H60" s="67">
        <f>H58+H59</f>
        <v>-31223467</v>
      </c>
      <c r="I60" s="67">
        <f>I58+I59</f>
        <v>469937489</v>
      </c>
    </row>
    <row r="61" spans="1:9" x14ac:dyDescent="0.25">
      <c r="A61" s="234" t="s">
        <v>425</v>
      </c>
      <c r="B61" s="235"/>
      <c r="C61" s="235"/>
      <c r="D61" s="235"/>
      <c r="E61" s="235"/>
      <c r="F61" s="235"/>
      <c r="G61" s="23">
        <v>56</v>
      </c>
      <c r="H61" s="68">
        <v>446207971</v>
      </c>
      <c r="I61" s="68">
        <v>220351390</v>
      </c>
    </row>
    <row r="62" spans="1:9" x14ac:dyDescent="0.25">
      <c r="A62" s="236" t="s">
        <v>426</v>
      </c>
      <c r="B62" s="237"/>
      <c r="C62" s="237"/>
      <c r="D62" s="237"/>
      <c r="E62" s="237"/>
      <c r="F62" s="237"/>
      <c r="G62" s="24">
        <v>57</v>
      </c>
      <c r="H62" s="69">
        <f>H60+H61</f>
        <v>414984504</v>
      </c>
      <c r="I62" s="69">
        <f>I60+I61</f>
        <v>690288879</v>
      </c>
    </row>
  </sheetData>
  <sheetProtection algorithmName="SHA-512" hashValue="8tk+b29+eD+dO2mi3GsWq4OEm5AIjk6QLM02TV6vDBXZZABPgbGPJDh9/Z3TZbjOd1Ir2krzdhj/dTejwr6Ziw==" saltValue="pzc690VMFVsvghoPzcxQ1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70" zoomScaleNormal="100" zoomScaleSheetLayoutView="70" workbookViewId="0">
      <pane xSplit="4" ySplit="6" topLeftCell="E7" activePane="bottomRight" state="frozen"/>
      <selection activeCell="L1" sqref="L1"/>
      <selection pane="topRight" activeCell="L1" sqref="L1"/>
      <selection pane="bottomLeft" activeCell="L1" sqref="L1"/>
      <selection pane="bottomRight" activeCell="M32" sqref="M32"/>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59" t="s">
        <v>427</v>
      </c>
      <c r="B1" s="260"/>
      <c r="C1" s="260"/>
      <c r="D1" s="260"/>
      <c r="E1" s="261"/>
      <c r="F1" s="262"/>
      <c r="G1" s="262"/>
      <c r="H1" s="262"/>
      <c r="I1" s="262"/>
      <c r="J1" s="262"/>
      <c r="K1" s="263"/>
      <c r="L1" s="195"/>
      <c r="M1" s="195"/>
    </row>
    <row r="2" spans="1:34" ht="19.5" customHeight="1" x14ac:dyDescent="0.25">
      <c r="A2" s="196" t="s">
        <v>541</v>
      </c>
      <c r="B2" s="197"/>
      <c r="C2" s="197"/>
      <c r="D2" s="197"/>
      <c r="E2" s="197"/>
      <c r="F2" s="197"/>
      <c r="G2" s="197"/>
      <c r="H2" s="197"/>
      <c r="I2" s="197"/>
      <c r="J2" s="197"/>
      <c r="K2" s="197"/>
      <c r="L2" s="197"/>
      <c r="M2" s="197"/>
    </row>
    <row r="3" spans="1:34" ht="13" x14ac:dyDescent="0.25">
      <c r="A3" s="4"/>
      <c r="B3" s="5"/>
      <c r="C3" s="5"/>
      <c r="D3" s="6"/>
      <c r="E3" s="71"/>
      <c r="F3" s="72"/>
      <c r="G3" s="72"/>
      <c r="H3" s="72"/>
      <c r="I3" s="72"/>
      <c r="J3" s="72"/>
      <c r="K3" s="72"/>
      <c r="L3" s="264" t="s">
        <v>428</v>
      </c>
      <c r="M3" s="264"/>
    </row>
    <row r="4" spans="1:34" ht="13.5" customHeight="1" x14ac:dyDescent="0.25">
      <c r="A4" s="257" t="s">
        <v>429</v>
      </c>
      <c r="B4" s="257"/>
      <c r="C4" s="257"/>
      <c r="D4" s="258" t="s">
        <v>430</v>
      </c>
      <c r="E4" s="200" t="s">
        <v>431</v>
      </c>
      <c r="F4" s="200"/>
      <c r="G4" s="200"/>
      <c r="H4" s="200"/>
      <c r="I4" s="200"/>
      <c r="J4" s="200"/>
      <c r="K4" s="200"/>
      <c r="L4" s="200" t="s">
        <v>432</v>
      </c>
      <c r="M4" s="200" t="s">
        <v>433</v>
      </c>
    </row>
    <row r="5" spans="1:34" ht="42" x14ac:dyDescent="0.25">
      <c r="A5" s="257"/>
      <c r="B5" s="257"/>
      <c r="C5" s="257"/>
      <c r="D5" s="258"/>
      <c r="E5" s="35" t="s">
        <v>434</v>
      </c>
      <c r="F5" s="35" t="s">
        <v>435</v>
      </c>
      <c r="G5" s="35" t="s">
        <v>436</v>
      </c>
      <c r="H5" s="35" t="s">
        <v>437</v>
      </c>
      <c r="I5" s="35" t="s">
        <v>438</v>
      </c>
      <c r="J5" s="35" t="s">
        <v>439</v>
      </c>
      <c r="K5" s="35" t="s">
        <v>440</v>
      </c>
      <c r="L5" s="200"/>
      <c r="M5" s="200"/>
    </row>
    <row r="6" spans="1:34" ht="13" x14ac:dyDescent="0.3">
      <c r="A6" s="200">
        <v>1</v>
      </c>
      <c r="B6" s="200"/>
      <c r="C6" s="200"/>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56" t="s">
        <v>450</v>
      </c>
      <c r="B7" s="256"/>
      <c r="C7" s="256"/>
      <c r="D7" s="11">
        <v>1</v>
      </c>
      <c r="E7" s="73">
        <v>589325800</v>
      </c>
      <c r="F7" s="73">
        <v>681482525</v>
      </c>
      <c r="G7" s="73">
        <v>340283451</v>
      </c>
      <c r="H7" s="73">
        <v>402038575</v>
      </c>
      <c r="I7" s="73">
        <v>858901275</v>
      </c>
      <c r="J7" s="73">
        <v>337079883</v>
      </c>
      <c r="K7" s="74">
        <f>SUM(E7:J7)</f>
        <v>3209111509</v>
      </c>
      <c r="L7" s="73">
        <v>12213767</v>
      </c>
      <c r="M7" s="74">
        <f>K7+L7</f>
        <v>3221325276</v>
      </c>
      <c r="X7" s="2"/>
      <c r="Y7" s="2"/>
      <c r="Z7" s="2"/>
      <c r="AA7" s="2"/>
      <c r="AB7" s="2"/>
      <c r="AC7" s="2"/>
      <c r="AD7" s="2"/>
      <c r="AE7" s="2"/>
      <c r="AF7" s="12"/>
      <c r="AG7" s="12"/>
      <c r="AH7" s="12"/>
    </row>
    <row r="8" spans="1:34" ht="22.5" customHeight="1" x14ac:dyDescent="0.25">
      <c r="A8" s="253" t="s">
        <v>451</v>
      </c>
      <c r="B8" s="253"/>
      <c r="C8" s="253"/>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53" t="s">
        <v>452</v>
      </c>
      <c r="B9" s="253"/>
      <c r="C9" s="253"/>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 customHeight="1" x14ac:dyDescent="0.25">
      <c r="A10" s="254" t="s">
        <v>453</v>
      </c>
      <c r="B10" s="254"/>
      <c r="C10" s="254"/>
      <c r="D10" s="13">
        <v>4</v>
      </c>
      <c r="E10" s="74">
        <f>E7+E8+E9</f>
        <v>589325800</v>
      </c>
      <c r="F10" s="74">
        <f t="shared" ref="F10:L10" si="2">F7+F8+F9</f>
        <v>681482525</v>
      </c>
      <c r="G10" s="74">
        <f>G7+G8+G9</f>
        <v>340283451</v>
      </c>
      <c r="H10" s="74">
        <f t="shared" si="2"/>
        <v>402038575</v>
      </c>
      <c r="I10" s="74">
        <f t="shared" si="2"/>
        <v>858901275</v>
      </c>
      <c r="J10" s="74">
        <f t="shared" si="2"/>
        <v>337079883</v>
      </c>
      <c r="K10" s="74">
        <f t="shared" si="0"/>
        <v>3209111509</v>
      </c>
      <c r="L10" s="74">
        <f t="shared" si="2"/>
        <v>12213767</v>
      </c>
      <c r="M10" s="74">
        <f t="shared" si="1"/>
        <v>3221325276</v>
      </c>
      <c r="X10" s="2"/>
      <c r="Y10" s="2"/>
      <c r="Z10" s="2"/>
      <c r="AA10" s="2"/>
      <c r="AB10" s="2"/>
      <c r="AC10" s="2"/>
      <c r="AD10" s="2"/>
      <c r="AE10" s="2"/>
      <c r="AF10" s="12"/>
    </row>
    <row r="11" spans="1:34" ht="37.5" customHeight="1" x14ac:dyDescent="0.25">
      <c r="A11" s="254" t="s">
        <v>454</v>
      </c>
      <c r="B11" s="254"/>
      <c r="C11" s="254"/>
      <c r="D11" s="13">
        <v>5</v>
      </c>
      <c r="E11" s="74">
        <f>E12+E13</f>
        <v>0</v>
      </c>
      <c r="F11" s="74">
        <f t="shared" ref="F11:L11" si="3">F12+F13</f>
        <v>0</v>
      </c>
      <c r="G11" s="74">
        <f t="shared" si="3"/>
        <v>270729624</v>
      </c>
      <c r="H11" s="74">
        <f t="shared" si="3"/>
        <v>0</v>
      </c>
      <c r="I11" s="74">
        <f t="shared" si="3"/>
        <v>0</v>
      </c>
      <c r="J11" s="74">
        <f t="shared" si="3"/>
        <v>339392129</v>
      </c>
      <c r="K11" s="74">
        <f t="shared" si="0"/>
        <v>610121753</v>
      </c>
      <c r="L11" s="74">
        <f t="shared" si="3"/>
        <v>449227</v>
      </c>
      <c r="M11" s="74">
        <f t="shared" si="1"/>
        <v>610570980</v>
      </c>
      <c r="X11" s="2"/>
      <c r="Y11" s="2"/>
      <c r="Z11" s="2"/>
      <c r="AA11" s="2"/>
      <c r="AB11" s="2"/>
      <c r="AC11" s="2"/>
      <c r="AD11" s="2"/>
      <c r="AE11" s="2"/>
      <c r="AF11" s="12"/>
    </row>
    <row r="12" spans="1:34" ht="12.75" customHeight="1" x14ac:dyDescent="0.25">
      <c r="A12" s="253" t="s">
        <v>455</v>
      </c>
      <c r="B12" s="253"/>
      <c r="C12" s="253"/>
      <c r="D12" s="11">
        <v>6</v>
      </c>
      <c r="E12" s="73">
        <v>0</v>
      </c>
      <c r="F12" s="73">
        <v>0</v>
      </c>
      <c r="G12" s="73">
        <v>0</v>
      </c>
      <c r="H12" s="73">
        <v>0</v>
      </c>
      <c r="I12" s="73">
        <v>0</v>
      </c>
      <c r="J12" s="73">
        <v>339392129</v>
      </c>
      <c r="K12" s="74">
        <f t="shared" si="0"/>
        <v>339392129</v>
      </c>
      <c r="L12" s="73">
        <v>347362</v>
      </c>
      <c r="M12" s="74">
        <f t="shared" si="1"/>
        <v>339739491</v>
      </c>
      <c r="X12" s="2"/>
      <c r="Y12" s="2"/>
      <c r="Z12" s="2"/>
      <c r="AA12" s="2"/>
      <c r="AB12" s="2"/>
      <c r="AC12" s="2"/>
      <c r="AD12" s="2"/>
      <c r="AE12" s="2"/>
      <c r="AF12" s="12"/>
    </row>
    <row r="13" spans="1:34" ht="39" customHeight="1" x14ac:dyDescent="0.25">
      <c r="A13" s="255" t="s">
        <v>456</v>
      </c>
      <c r="B13" s="255"/>
      <c r="C13" s="255"/>
      <c r="D13" s="13">
        <v>7</v>
      </c>
      <c r="E13" s="74">
        <f>E14+E15+E16+E17</f>
        <v>0</v>
      </c>
      <c r="F13" s="74">
        <f t="shared" ref="F13:L13" si="4">F14+F15+F16+F17</f>
        <v>0</v>
      </c>
      <c r="G13" s="74">
        <f t="shared" si="4"/>
        <v>270729624</v>
      </c>
      <c r="H13" s="74">
        <f t="shared" si="4"/>
        <v>0</v>
      </c>
      <c r="I13" s="74">
        <f t="shared" si="4"/>
        <v>0</v>
      </c>
      <c r="J13" s="74">
        <f t="shared" si="4"/>
        <v>0</v>
      </c>
      <c r="K13" s="74">
        <f t="shared" si="0"/>
        <v>270729624</v>
      </c>
      <c r="L13" s="74">
        <f t="shared" si="4"/>
        <v>101865</v>
      </c>
      <c r="M13" s="74">
        <f t="shared" si="1"/>
        <v>270831489</v>
      </c>
      <c r="X13" s="2"/>
      <c r="Y13" s="2"/>
      <c r="Z13" s="2"/>
      <c r="AA13" s="2"/>
      <c r="AB13" s="2"/>
      <c r="AC13" s="2"/>
      <c r="AD13" s="2"/>
      <c r="AE13" s="2"/>
      <c r="AF13" s="12"/>
    </row>
    <row r="14" spans="1:34" ht="38.5" customHeight="1" x14ac:dyDescent="0.25">
      <c r="A14" s="253" t="s">
        <v>457</v>
      </c>
      <c r="B14" s="253"/>
      <c r="C14" s="253"/>
      <c r="D14" s="11">
        <v>8</v>
      </c>
      <c r="E14" s="73">
        <v>0</v>
      </c>
      <c r="F14" s="73">
        <v>0</v>
      </c>
      <c r="G14" s="73">
        <v>19583202</v>
      </c>
      <c r="H14" s="73">
        <v>0</v>
      </c>
      <c r="I14" s="73">
        <v>0</v>
      </c>
      <c r="J14" s="73">
        <v>0</v>
      </c>
      <c r="K14" s="74">
        <f>SUM(E14:J14)</f>
        <v>19583202</v>
      </c>
      <c r="L14" s="73">
        <v>25970</v>
      </c>
      <c r="M14" s="74">
        <f>K14+L14</f>
        <v>19609172</v>
      </c>
      <c r="X14" s="2"/>
      <c r="Y14" s="2"/>
      <c r="Z14" s="2"/>
      <c r="AA14" s="2"/>
      <c r="AB14" s="2"/>
      <c r="AC14" s="2"/>
      <c r="AD14" s="2"/>
      <c r="AE14" s="2"/>
      <c r="AF14" s="12"/>
    </row>
    <row r="15" spans="1:34" ht="38.5" customHeight="1" x14ac:dyDescent="0.25">
      <c r="A15" s="253" t="s">
        <v>458</v>
      </c>
      <c r="B15" s="253"/>
      <c r="C15" s="253"/>
      <c r="D15" s="11">
        <v>9</v>
      </c>
      <c r="E15" s="73">
        <v>0</v>
      </c>
      <c r="F15" s="73">
        <v>0</v>
      </c>
      <c r="G15" s="73">
        <v>277011573</v>
      </c>
      <c r="H15" s="73">
        <v>0</v>
      </c>
      <c r="I15" s="73">
        <v>0</v>
      </c>
      <c r="J15" s="73">
        <v>0</v>
      </c>
      <c r="K15" s="74">
        <f t="shared" si="0"/>
        <v>277011573</v>
      </c>
      <c r="L15" s="73">
        <v>58287</v>
      </c>
      <c r="M15" s="74">
        <f t="shared" si="1"/>
        <v>277069860</v>
      </c>
      <c r="X15" s="2"/>
      <c r="Y15" s="2"/>
      <c r="Z15" s="2"/>
      <c r="AA15" s="2"/>
      <c r="AB15" s="2"/>
      <c r="AC15" s="2"/>
      <c r="AD15" s="2"/>
      <c r="AE15" s="2"/>
      <c r="AF15" s="12"/>
    </row>
    <row r="16" spans="1:34" ht="38.5" customHeight="1" x14ac:dyDescent="0.25">
      <c r="A16" s="253" t="s">
        <v>459</v>
      </c>
      <c r="B16" s="253"/>
      <c r="C16" s="253"/>
      <c r="D16" s="11">
        <v>10</v>
      </c>
      <c r="E16" s="73">
        <v>0</v>
      </c>
      <c r="F16" s="73">
        <v>0</v>
      </c>
      <c r="G16" s="73">
        <v>-27005744</v>
      </c>
      <c r="H16" s="73">
        <v>0</v>
      </c>
      <c r="I16" s="73">
        <v>0</v>
      </c>
      <c r="J16" s="73">
        <v>0</v>
      </c>
      <c r="K16" s="74">
        <f t="shared" si="0"/>
        <v>-27005744</v>
      </c>
      <c r="L16" s="73">
        <v>0</v>
      </c>
      <c r="M16" s="74">
        <f t="shared" si="1"/>
        <v>-27005744</v>
      </c>
      <c r="X16" s="2"/>
      <c r="Y16" s="2"/>
      <c r="Z16" s="2"/>
      <c r="AA16" s="2"/>
      <c r="AB16" s="2"/>
      <c r="AC16" s="2"/>
      <c r="AD16" s="2"/>
      <c r="AE16" s="2"/>
      <c r="AF16" s="12"/>
    </row>
    <row r="17" spans="1:32" ht="21.75" customHeight="1" x14ac:dyDescent="0.25">
      <c r="A17" s="253" t="s">
        <v>460</v>
      </c>
      <c r="B17" s="253"/>
      <c r="C17" s="253"/>
      <c r="D17" s="11">
        <v>11</v>
      </c>
      <c r="E17" s="73">
        <v>0</v>
      </c>
      <c r="F17" s="73">
        <v>0</v>
      </c>
      <c r="G17" s="73">
        <v>1140593</v>
      </c>
      <c r="H17" s="73">
        <v>0</v>
      </c>
      <c r="I17" s="73">
        <v>0</v>
      </c>
      <c r="J17" s="73">
        <v>0</v>
      </c>
      <c r="K17" s="74">
        <f t="shared" si="0"/>
        <v>1140593</v>
      </c>
      <c r="L17" s="73">
        <v>17608</v>
      </c>
      <c r="M17" s="74">
        <f t="shared" si="1"/>
        <v>1158201</v>
      </c>
      <c r="X17" s="2"/>
      <c r="Y17" s="2"/>
      <c r="Z17" s="2"/>
      <c r="AA17" s="2"/>
      <c r="AB17" s="2"/>
      <c r="AC17" s="2"/>
      <c r="AD17" s="2"/>
      <c r="AE17" s="2"/>
      <c r="AF17" s="12"/>
    </row>
    <row r="18" spans="1:32" ht="24" customHeight="1" x14ac:dyDescent="0.25">
      <c r="A18" s="254" t="s">
        <v>461</v>
      </c>
      <c r="B18" s="254"/>
      <c r="C18" s="254"/>
      <c r="D18" s="13">
        <v>12</v>
      </c>
      <c r="E18" s="74">
        <f>E19+E20+E21+E22</f>
        <v>0</v>
      </c>
      <c r="F18" s="74">
        <f t="shared" ref="F18:L18" si="5">F19+F20+F21+F22</f>
        <v>0</v>
      </c>
      <c r="G18" s="74">
        <f t="shared" si="5"/>
        <v>-1673804</v>
      </c>
      <c r="H18" s="74">
        <f t="shared" si="5"/>
        <v>0</v>
      </c>
      <c r="I18" s="74">
        <f t="shared" si="5"/>
        <v>339160857</v>
      </c>
      <c r="J18" s="74">
        <f t="shared" si="5"/>
        <v>-337079883</v>
      </c>
      <c r="K18" s="74">
        <f t="shared" si="0"/>
        <v>407170</v>
      </c>
      <c r="L18" s="74">
        <f t="shared" si="5"/>
        <v>-109636</v>
      </c>
      <c r="M18" s="74">
        <f t="shared" si="1"/>
        <v>297534</v>
      </c>
      <c r="X18" s="2"/>
      <c r="Y18" s="2"/>
      <c r="Z18" s="2"/>
      <c r="AA18" s="2"/>
      <c r="AB18" s="2"/>
      <c r="AC18" s="2"/>
      <c r="AD18" s="2"/>
      <c r="AE18" s="2"/>
      <c r="AF18" s="12"/>
    </row>
    <row r="19" spans="1:32" ht="25.15" customHeight="1" x14ac:dyDescent="0.25">
      <c r="A19" s="253" t="s">
        <v>462</v>
      </c>
      <c r="B19" s="253"/>
      <c r="C19" s="253"/>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49999999999999" customHeight="1" x14ac:dyDescent="0.25">
      <c r="A20" s="253" t="s">
        <v>463</v>
      </c>
      <c r="B20" s="253"/>
      <c r="C20" s="253"/>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53" t="s">
        <v>464</v>
      </c>
      <c r="B21" s="253"/>
      <c r="C21" s="253"/>
      <c r="D21" s="11">
        <v>15</v>
      </c>
      <c r="E21" s="73">
        <v>0</v>
      </c>
      <c r="F21" s="73">
        <v>0</v>
      </c>
      <c r="G21" s="73">
        <v>0</v>
      </c>
      <c r="H21" s="73">
        <v>0</v>
      </c>
      <c r="I21" s="73">
        <v>0</v>
      </c>
      <c r="J21" s="73">
        <v>0</v>
      </c>
      <c r="K21" s="74">
        <f t="shared" si="0"/>
        <v>0</v>
      </c>
      <c r="L21" s="73">
        <v>-112563</v>
      </c>
      <c r="M21" s="74">
        <f t="shared" si="1"/>
        <v>-112563</v>
      </c>
      <c r="X21" s="2"/>
      <c r="Y21" s="2"/>
      <c r="Z21" s="2"/>
      <c r="AA21" s="2"/>
      <c r="AB21" s="2"/>
      <c r="AC21" s="2"/>
      <c r="AD21" s="2"/>
      <c r="AE21" s="2"/>
      <c r="AF21" s="12"/>
    </row>
    <row r="22" spans="1:32" ht="16.149999999999999" customHeight="1" x14ac:dyDescent="0.25">
      <c r="A22" s="253" t="s">
        <v>465</v>
      </c>
      <c r="B22" s="253"/>
      <c r="C22" s="253"/>
      <c r="D22" s="11">
        <v>16</v>
      </c>
      <c r="E22" s="73">
        <v>0</v>
      </c>
      <c r="F22" s="73">
        <v>0</v>
      </c>
      <c r="G22" s="73">
        <v>-1673804</v>
      </c>
      <c r="H22" s="73">
        <v>0</v>
      </c>
      <c r="I22" s="73">
        <v>339160857</v>
      </c>
      <c r="J22" s="73">
        <v>-337079883</v>
      </c>
      <c r="K22" s="74">
        <f t="shared" si="0"/>
        <v>407170</v>
      </c>
      <c r="L22" s="73">
        <v>2927</v>
      </c>
      <c r="M22" s="74">
        <f t="shared" si="1"/>
        <v>410097</v>
      </c>
      <c r="X22" s="2"/>
      <c r="Y22" s="2"/>
      <c r="Z22" s="2"/>
      <c r="AA22" s="2"/>
      <c r="AB22" s="2"/>
      <c r="AC22" s="2"/>
      <c r="AD22" s="2"/>
      <c r="AE22" s="2"/>
      <c r="AF22" s="12"/>
    </row>
    <row r="23" spans="1:32" ht="36" customHeight="1" x14ac:dyDescent="0.25">
      <c r="A23" s="254" t="s">
        <v>466</v>
      </c>
      <c r="B23" s="254"/>
      <c r="C23" s="254"/>
      <c r="D23" s="13">
        <v>17</v>
      </c>
      <c r="E23" s="74">
        <f>E18+E11+E10</f>
        <v>589325800</v>
      </c>
      <c r="F23" s="74">
        <f t="shared" ref="F23:J23" si="6">F18+F11+F10</f>
        <v>681482525</v>
      </c>
      <c r="G23" s="74">
        <f t="shared" si="6"/>
        <v>609339271</v>
      </c>
      <c r="H23" s="74">
        <f t="shared" si="6"/>
        <v>402038575</v>
      </c>
      <c r="I23" s="74">
        <f t="shared" si="6"/>
        <v>1198062132</v>
      </c>
      <c r="J23" s="74">
        <f t="shared" si="6"/>
        <v>339392129</v>
      </c>
      <c r="K23" s="74">
        <f t="shared" si="0"/>
        <v>3819640432</v>
      </c>
      <c r="L23" s="74">
        <f t="shared" ref="L23" si="7">L18+L11+L10</f>
        <v>12553358</v>
      </c>
      <c r="M23" s="74">
        <f t="shared" si="1"/>
        <v>3832193790</v>
      </c>
      <c r="X23" s="2"/>
      <c r="Y23" s="2"/>
      <c r="Z23" s="2"/>
      <c r="AA23" s="2"/>
      <c r="AB23" s="2"/>
      <c r="AC23" s="2"/>
      <c r="AD23" s="2"/>
      <c r="AE23" s="2"/>
      <c r="AF23" s="12"/>
    </row>
    <row r="24" spans="1:32" ht="24" customHeight="1" x14ac:dyDescent="0.25">
      <c r="A24" s="256" t="s">
        <v>467</v>
      </c>
      <c r="B24" s="256"/>
      <c r="C24" s="256"/>
      <c r="D24" s="11">
        <v>18</v>
      </c>
      <c r="E24" s="73">
        <v>589325800</v>
      </c>
      <c r="F24" s="73">
        <v>681482525</v>
      </c>
      <c r="G24" s="73">
        <v>609339271</v>
      </c>
      <c r="H24" s="73">
        <v>402038575</v>
      </c>
      <c r="I24" s="73">
        <v>1198062132</v>
      </c>
      <c r="J24" s="73">
        <v>339392129</v>
      </c>
      <c r="K24" s="74">
        <f t="shared" si="0"/>
        <v>3819640432</v>
      </c>
      <c r="L24" s="73">
        <v>12553358</v>
      </c>
      <c r="M24" s="74">
        <f t="shared" si="1"/>
        <v>3832193790</v>
      </c>
      <c r="X24" s="2"/>
      <c r="Y24" s="2"/>
      <c r="Z24" s="2"/>
      <c r="AA24" s="2"/>
      <c r="AB24" s="2"/>
      <c r="AC24" s="2"/>
      <c r="AD24" s="2"/>
      <c r="AE24" s="2"/>
      <c r="AF24" s="12"/>
    </row>
    <row r="25" spans="1:32" ht="16.149999999999999" customHeight="1" x14ac:dyDescent="0.25">
      <c r="A25" s="253" t="s">
        <v>468</v>
      </c>
      <c r="B25" s="253"/>
      <c r="C25" s="253"/>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15" customHeight="1" x14ac:dyDescent="0.25">
      <c r="A26" s="253" t="s">
        <v>469</v>
      </c>
      <c r="B26" s="253"/>
      <c r="C26" s="253"/>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54" t="s">
        <v>470</v>
      </c>
      <c r="B27" s="254"/>
      <c r="C27" s="254"/>
      <c r="D27" s="13">
        <v>21</v>
      </c>
      <c r="E27" s="74">
        <f>E24+E25+E26</f>
        <v>589325800</v>
      </c>
      <c r="F27" s="74">
        <f t="shared" ref="F27:L27" si="8">F24+F25+F26</f>
        <v>681482525</v>
      </c>
      <c r="G27" s="74">
        <f t="shared" si="8"/>
        <v>609339271</v>
      </c>
      <c r="H27" s="74">
        <f t="shared" si="8"/>
        <v>402038575</v>
      </c>
      <c r="I27" s="74">
        <f t="shared" si="8"/>
        <v>1198062132</v>
      </c>
      <c r="J27" s="74">
        <f t="shared" si="8"/>
        <v>339392129</v>
      </c>
      <c r="K27" s="74">
        <f t="shared" si="0"/>
        <v>3819640432</v>
      </c>
      <c r="L27" s="74">
        <f t="shared" si="8"/>
        <v>12553358</v>
      </c>
      <c r="M27" s="74">
        <f t="shared" si="1"/>
        <v>3832193790</v>
      </c>
      <c r="N27" s="14"/>
      <c r="X27" s="2"/>
      <c r="Y27" s="2"/>
      <c r="Z27" s="2"/>
      <c r="AA27" s="2"/>
      <c r="AB27" s="2"/>
      <c r="AC27" s="2"/>
      <c r="AD27" s="2"/>
      <c r="AE27" s="2"/>
      <c r="AF27" s="12"/>
    </row>
    <row r="28" spans="1:32" ht="42" customHeight="1" x14ac:dyDescent="0.25">
      <c r="A28" s="254" t="s">
        <v>471</v>
      </c>
      <c r="B28" s="254"/>
      <c r="C28" s="254"/>
      <c r="D28" s="13">
        <v>22</v>
      </c>
      <c r="E28" s="74">
        <f>E29+E30</f>
        <v>0</v>
      </c>
      <c r="F28" s="74">
        <f t="shared" ref="F28:L28" si="9">F29+F30</f>
        <v>0</v>
      </c>
      <c r="G28" s="74">
        <f t="shared" si="9"/>
        <v>-112336601</v>
      </c>
      <c r="H28" s="74">
        <f t="shared" si="9"/>
        <v>0</v>
      </c>
      <c r="I28" s="74">
        <f t="shared" si="9"/>
        <v>0</v>
      </c>
      <c r="J28" s="74">
        <f t="shared" si="9"/>
        <v>291662005</v>
      </c>
      <c r="K28" s="74">
        <f t="shared" si="0"/>
        <v>179325404</v>
      </c>
      <c r="L28" s="74">
        <f t="shared" si="9"/>
        <v>393967</v>
      </c>
      <c r="M28" s="74">
        <f t="shared" si="1"/>
        <v>179719371</v>
      </c>
      <c r="X28" s="2"/>
      <c r="Y28" s="2"/>
      <c r="Z28" s="2"/>
      <c r="AA28" s="2"/>
      <c r="AB28" s="2"/>
      <c r="AC28" s="2"/>
      <c r="AD28" s="2"/>
      <c r="AE28" s="2"/>
      <c r="AF28" s="12"/>
    </row>
    <row r="29" spans="1:32" ht="24.75" customHeight="1" x14ac:dyDescent="0.25">
      <c r="A29" s="253" t="s">
        <v>472</v>
      </c>
      <c r="B29" s="253"/>
      <c r="C29" s="253"/>
      <c r="D29" s="11">
        <v>23</v>
      </c>
      <c r="E29" s="73">
        <v>0</v>
      </c>
      <c r="F29" s="73">
        <v>0</v>
      </c>
      <c r="G29" s="73">
        <v>0</v>
      </c>
      <c r="H29" s="73">
        <v>0</v>
      </c>
      <c r="I29" s="73">
        <v>0</v>
      </c>
      <c r="J29" s="73">
        <v>291662005</v>
      </c>
      <c r="K29" s="74">
        <f t="shared" si="0"/>
        <v>291662005</v>
      </c>
      <c r="L29" s="73">
        <v>431865</v>
      </c>
      <c r="M29" s="74">
        <f t="shared" si="1"/>
        <v>292093870</v>
      </c>
      <c r="X29" s="2"/>
      <c r="Y29" s="2"/>
      <c r="Z29" s="2"/>
      <c r="AA29" s="2"/>
      <c r="AB29" s="2"/>
      <c r="AC29" s="2"/>
      <c r="AD29" s="2"/>
      <c r="AE29" s="2"/>
      <c r="AF29" s="12"/>
    </row>
    <row r="30" spans="1:32" ht="33.75" customHeight="1" x14ac:dyDescent="0.25">
      <c r="A30" s="255" t="s">
        <v>473</v>
      </c>
      <c r="B30" s="255"/>
      <c r="C30" s="255"/>
      <c r="D30" s="13">
        <v>24</v>
      </c>
      <c r="E30" s="74">
        <f>E31+E32+E33+E34</f>
        <v>0</v>
      </c>
      <c r="F30" s="74">
        <f t="shared" ref="F30:L30" si="10">F31+F32+F33+F34</f>
        <v>0</v>
      </c>
      <c r="G30" s="74">
        <f t="shared" si="10"/>
        <v>-112336601</v>
      </c>
      <c r="H30" s="74">
        <f t="shared" si="10"/>
        <v>0</v>
      </c>
      <c r="I30" s="74">
        <f t="shared" si="10"/>
        <v>0</v>
      </c>
      <c r="J30" s="74">
        <f t="shared" si="10"/>
        <v>0</v>
      </c>
      <c r="K30" s="74">
        <f t="shared" si="0"/>
        <v>-112336601</v>
      </c>
      <c r="L30" s="74">
        <f t="shared" si="10"/>
        <v>-37898</v>
      </c>
      <c r="M30" s="74">
        <f t="shared" si="1"/>
        <v>-112374499</v>
      </c>
      <c r="X30" s="2"/>
      <c r="Y30" s="2"/>
      <c r="Z30" s="2"/>
      <c r="AA30" s="2"/>
      <c r="AB30" s="2"/>
      <c r="AC30" s="2"/>
      <c r="AD30" s="2"/>
      <c r="AE30" s="2"/>
      <c r="AF30" s="12"/>
    </row>
    <row r="31" spans="1:32" ht="34.5" customHeight="1" x14ac:dyDescent="0.25">
      <c r="A31" s="253" t="s">
        <v>474</v>
      </c>
      <c r="B31" s="253"/>
      <c r="C31" s="253"/>
      <c r="D31" s="11">
        <v>25</v>
      </c>
      <c r="E31" s="73">
        <v>0</v>
      </c>
      <c r="F31" s="73">
        <v>0</v>
      </c>
      <c r="G31" s="73">
        <v>-1791081</v>
      </c>
      <c r="H31" s="73">
        <v>0</v>
      </c>
      <c r="I31" s="73">
        <v>0</v>
      </c>
      <c r="J31" s="73">
        <v>0</v>
      </c>
      <c r="K31" s="74">
        <f t="shared" si="0"/>
        <v>-1791081</v>
      </c>
      <c r="L31" s="73">
        <v>-101024</v>
      </c>
      <c r="M31" s="74">
        <f t="shared" si="1"/>
        <v>-1892105</v>
      </c>
      <c r="X31" s="2"/>
      <c r="Y31" s="2"/>
      <c r="Z31" s="2"/>
      <c r="AA31" s="2"/>
      <c r="AB31" s="2"/>
      <c r="AC31" s="2"/>
      <c r="AD31" s="2"/>
      <c r="AE31" s="2"/>
      <c r="AF31" s="12"/>
    </row>
    <row r="32" spans="1:32" ht="33.75" customHeight="1" x14ac:dyDescent="0.25">
      <c r="A32" s="253" t="s">
        <v>475</v>
      </c>
      <c r="B32" s="253"/>
      <c r="C32" s="253"/>
      <c r="D32" s="11">
        <v>26</v>
      </c>
      <c r="E32" s="73">
        <v>0</v>
      </c>
      <c r="F32" s="73">
        <v>0</v>
      </c>
      <c r="G32" s="73">
        <v>-62509989</v>
      </c>
      <c r="H32" s="73">
        <v>0</v>
      </c>
      <c r="I32" s="73">
        <v>0</v>
      </c>
      <c r="J32" s="73">
        <v>0</v>
      </c>
      <c r="K32" s="74">
        <f t="shared" si="0"/>
        <v>-62509989</v>
      </c>
      <c r="L32" s="73">
        <v>-8449</v>
      </c>
      <c r="M32" s="74">
        <f t="shared" si="1"/>
        <v>-62518438</v>
      </c>
      <c r="X32" s="2"/>
      <c r="Y32" s="2"/>
      <c r="Z32" s="2"/>
      <c r="AA32" s="2"/>
      <c r="AB32" s="2"/>
      <c r="AC32" s="2"/>
      <c r="AD32" s="2"/>
      <c r="AE32" s="2"/>
      <c r="AF32" s="12"/>
    </row>
    <row r="33" spans="1:32" ht="22.5" customHeight="1" x14ac:dyDescent="0.25">
      <c r="A33" s="253" t="s">
        <v>476</v>
      </c>
      <c r="B33" s="253"/>
      <c r="C33" s="253"/>
      <c r="D33" s="11">
        <v>27</v>
      </c>
      <c r="E33" s="73">
        <v>0</v>
      </c>
      <c r="F33" s="73">
        <v>0</v>
      </c>
      <c r="G33" s="73">
        <v>-51245513</v>
      </c>
      <c r="H33" s="73">
        <v>0</v>
      </c>
      <c r="I33" s="73">
        <v>0</v>
      </c>
      <c r="J33" s="73">
        <v>0</v>
      </c>
      <c r="K33" s="74">
        <f t="shared" si="0"/>
        <v>-51245513</v>
      </c>
      <c r="L33" s="73">
        <v>0</v>
      </c>
      <c r="M33" s="74">
        <f t="shared" si="1"/>
        <v>-51245513</v>
      </c>
      <c r="X33" s="2"/>
      <c r="Y33" s="2"/>
      <c r="Z33" s="2"/>
      <c r="AA33" s="2"/>
      <c r="AB33" s="2"/>
      <c r="AC33" s="2"/>
      <c r="AD33" s="2"/>
      <c r="AE33" s="2"/>
      <c r="AF33" s="12"/>
    </row>
    <row r="34" spans="1:32" ht="21" customHeight="1" x14ac:dyDescent="0.25">
      <c r="A34" s="253" t="s">
        <v>477</v>
      </c>
      <c r="B34" s="253"/>
      <c r="C34" s="253"/>
      <c r="D34" s="11">
        <v>28</v>
      </c>
      <c r="E34" s="73">
        <v>0</v>
      </c>
      <c r="F34" s="73">
        <v>0</v>
      </c>
      <c r="G34" s="73">
        <v>3209982</v>
      </c>
      <c r="H34" s="73">
        <v>0</v>
      </c>
      <c r="I34" s="73">
        <v>0</v>
      </c>
      <c r="J34" s="73">
        <v>0</v>
      </c>
      <c r="K34" s="74">
        <f t="shared" si="0"/>
        <v>3209982</v>
      </c>
      <c r="L34" s="73">
        <v>71575</v>
      </c>
      <c r="M34" s="74">
        <f t="shared" si="1"/>
        <v>3281557</v>
      </c>
      <c r="X34" s="2"/>
      <c r="Y34" s="2"/>
      <c r="Z34" s="2"/>
      <c r="AA34" s="2"/>
      <c r="AB34" s="2"/>
      <c r="AC34" s="2"/>
      <c r="AD34" s="2"/>
      <c r="AE34" s="2"/>
      <c r="AF34" s="12"/>
    </row>
    <row r="35" spans="1:32" ht="33.75" customHeight="1" x14ac:dyDescent="0.25">
      <c r="A35" s="254" t="s">
        <v>478</v>
      </c>
      <c r="B35" s="254"/>
      <c r="C35" s="254"/>
      <c r="D35" s="13">
        <v>29</v>
      </c>
      <c r="E35" s="74">
        <f>E36+E37+E38+E39</f>
        <v>0</v>
      </c>
      <c r="F35" s="74">
        <f t="shared" ref="F35:L35" si="11">F36+F37+F38+F39</f>
        <v>0</v>
      </c>
      <c r="G35" s="74">
        <f t="shared" si="11"/>
        <v>-1358965</v>
      </c>
      <c r="H35" s="74">
        <f t="shared" si="11"/>
        <v>0</v>
      </c>
      <c r="I35" s="74">
        <f t="shared" si="11"/>
        <v>339668284</v>
      </c>
      <c r="J35" s="74">
        <f t="shared" si="11"/>
        <v>-339392129</v>
      </c>
      <c r="K35" s="74">
        <f t="shared" si="0"/>
        <v>-1082810</v>
      </c>
      <c r="L35" s="74">
        <f t="shared" si="11"/>
        <v>-196439</v>
      </c>
      <c r="M35" s="74">
        <f t="shared" si="1"/>
        <v>-1279249</v>
      </c>
      <c r="X35" s="2"/>
      <c r="Y35" s="2"/>
      <c r="Z35" s="2"/>
      <c r="AA35" s="2"/>
      <c r="AB35" s="2"/>
      <c r="AC35" s="2"/>
      <c r="AD35" s="2"/>
      <c r="AE35" s="2"/>
      <c r="AF35" s="12"/>
    </row>
    <row r="36" spans="1:32" ht="26.25" customHeight="1" x14ac:dyDescent="0.25">
      <c r="A36" s="253" t="s">
        <v>479</v>
      </c>
      <c r="B36" s="253"/>
      <c r="C36" s="253"/>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53" t="s">
        <v>480</v>
      </c>
      <c r="B37" s="253"/>
      <c r="C37" s="253"/>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53" t="s">
        <v>481</v>
      </c>
      <c r="B38" s="253"/>
      <c r="C38" s="253"/>
      <c r="D38" s="11">
        <v>32</v>
      </c>
      <c r="E38" s="73">
        <v>0</v>
      </c>
      <c r="F38" s="73">
        <v>0</v>
      </c>
      <c r="G38" s="73">
        <v>0</v>
      </c>
      <c r="H38" s="73">
        <v>0</v>
      </c>
      <c r="I38" s="73">
        <v>0</v>
      </c>
      <c r="J38" s="73">
        <v>0</v>
      </c>
      <c r="K38" s="74">
        <f t="shared" si="0"/>
        <v>0</v>
      </c>
      <c r="L38" s="73">
        <v>-156751</v>
      </c>
      <c r="M38" s="74">
        <f t="shared" si="1"/>
        <v>-156751</v>
      </c>
      <c r="X38" s="2"/>
      <c r="Y38" s="2"/>
      <c r="Z38" s="2"/>
      <c r="AA38" s="2"/>
      <c r="AB38" s="2"/>
      <c r="AC38" s="2"/>
      <c r="AD38" s="2"/>
      <c r="AE38" s="2"/>
      <c r="AF38" s="12"/>
    </row>
    <row r="39" spans="1:32" ht="12.75" customHeight="1" x14ac:dyDescent="0.25">
      <c r="A39" s="253" t="s">
        <v>482</v>
      </c>
      <c r="B39" s="253"/>
      <c r="C39" s="253"/>
      <c r="D39" s="11">
        <v>33</v>
      </c>
      <c r="E39" s="73">
        <v>0</v>
      </c>
      <c r="F39" s="73">
        <v>0</v>
      </c>
      <c r="G39" s="73">
        <v>-1358965</v>
      </c>
      <c r="H39" s="73">
        <v>0</v>
      </c>
      <c r="I39" s="73">
        <v>339668284</v>
      </c>
      <c r="J39" s="73">
        <v>-339392129</v>
      </c>
      <c r="K39" s="74">
        <f t="shared" si="0"/>
        <v>-1082810</v>
      </c>
      <c r="L39" s="73">
        <v>-39688</v>
      </c>
      <c r="M39" s="74">
        <f t="shared" si="1"/>
        <v>-1122498</v>
      </c>
      <c r="X39" s="2"/>
      <c r="Y39" s="2"/>
      <c r="Z39" s="2"/>
      <c r="AA39" s="2"/>
      <c r="AB39" s="2"/>
      <c r="AC39" s="2"/>
      <c r="AD39" s="2"/>
      <c r="AE39" s="2"/>
      <c r="AF39" s="12"/>
    </row>
    <row r="40" spans="1:32" ht="48.75" customHeight="1" x14ac:dyDescent="0.25">
      <c r="A40" s="254" t="s">
        <v>483</v>
      </c>
      <c r="B40" s="254"/>
      <c r="C40" s="254"/>
      <c r="D40" s="13">
        <v>34</v>
      </c>
      <c r="E40" s="74">
        <f>E35+E28+E27</f>
        <v>589325800</v>
      </c>
      <c r="F40" s="74">
        <f t="shared" ref="F40:J40" si="12">F35+F28+F27</f>
        <v>681482525</v>
      </c>
      <c r="G40" s="74">
        <f t="shared" si="12"/>
        <v>495643705</v>
      </c>
      <c r="H40" s="74">
        <f t="shared" si="12"/>
        <v>402038575</v>
      </c>
      <c r="I40" s="74">
        <f t="shared" si="12"/>
        <v>1537730416</v>
      </c>
      <c r="J40" s="74">
        <f t="shared" si="12"/>
        <v>291662005</v>
      </c>
      <c r="K40" s="74">
        <f t="shared" si="0"/>
        <v>3997883026</v>
      </c>
      <c r="L40" s="74">
        <f t="shared" ref="L40" si="13">L35+L28+L27</f>
        <v>12750886</v>
      </c>
      <c r="M40" s="74">
        <f t="shared" si="1"/>
        <v>4010633912</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3"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0" zoomScaleNormal="80" workbookViewId="0">
      <selection sqref="A1:XFD1048576"/>
    </sheetView>
  </sheetViews>
  <sheetFormatPr defaultRowHeight="12.5" x14ac:dyDescent="0.25"/>
  <sheetData>
    <row r="1" spans="1:9" x14ac:dyDescent="0.25">
      <c r="A1" s="265" t="s">
        <v>542</v>
      </c>
      <c r="B1" s="266"/>
      <c r="C1" s="266"/>
      <c r="D1" s="266"/>
      <c r="E1" s="266"/>
      <c r="F1" s="266"/>
      <c r="G1" s="266"/>
      <c r="H1" s="266"/>
      <c r="I1" s="266"/>
    </row>
    <row r="2" spans="1:9" x14ac:dyDescent="0.25">
      <c r="A2" s="266"/>
      <c r="B2" s="266"/>
      <c r="C2" s="266"/>
      <c r="D2" s="266"/>
      <c r="E2" s="266"/>
      <c r="F2" s="266"/>
      <c r="G2" s="266"/>
      <c r="H2" s="266"/>
      <c r="I2" s="266"/>
    </row>
    <row r="3" spans="1:9" x14ac:dyDescent="0.25">
      <c r="A3" s="266"/>
      <c r="B3" s="266"/>
      <c r="C3" s="266"/>
      <c r="D3" s="266"/>
      <c r="E3" s="266"/>
      <c r="F3" s="266"/>
      <c r="G3" s="266"/>
      <c r="H3" s="266"/>
      <c r="I3" s="266"/>
    </row>
    <row r="4" spans="1:9" x14ac:dyDescent="0.25">
      <c r="A4" s="266"/>
      <c r="B4" s="266"/>
      <c r="C4" s="266"/>
      <c r="D4" s="266"/>
      <c r="E4" s="266"/>
      <c r="F4" s="266"/>
      <c r="G4" s="266"/>
      <c r="H4" s="266"/>
      <c r="I4" s="266"/>
    </row>
    <row r="5" spans="1:9" x14ac:dyDescent="0.25">
      <c r="A5" s="266"/>
      <c r="B5" s="266"/>
      <c r="C5" s="266"/>
      <c r="D5" s="266"/>
      <c r="E5" s="266"/>
      <c r="F5" s="266"/>
      <c r="G5" s="266"/>
      <c r="H5" s="266"/>
      <c r="I5" s="266"/>
    </row>
    <row r="6" spans="1:9" x14ac:dyDescent="0.25">
      <c r="A6" s="266"/>
      <c r="B6" s="266"/>
      <c r="C6" s="266"/>
      <c r="D6" s="266"/>
      <c r="E6" s="266"/>
      <c r="F6" s="266"/>
      <c r="G6" s="266"/>
      <c r="H6" s="266"/>
      <c r="I6" s="266"/>
    </row>
    <row r="7" spans="1:9" x14ac:dyDescent="0.25">
      <c r="A7" s="266"/>
      <c r="B7" s="266"/>
      <c r="C7" s="266"/>
      <c r="D7" s="266"/>
      <c r="E7" s="266"/>
      <c r="F7" s="266"/>
      <c r="G7" s="266"/>
      <c r="H7" s="266"/>
      <c r="I7" s="266"/>
    </row>
    <row r="8" spans="1:9" x14ac:dyDescent="0.25">
      <c r="A8" s="266"/>
      <c r="B8" s="266"/>
      <c r="C8" s="266"/>
      <c r="D8" s="266"/>
      <c r="E8" s="266"/>
      <c r="F8" s="266"/>
      <c r="G8" s="266"/>
      <c r="H8" s="266"/>
      <c r="I8" s="266"/>
    </row>
    <row r="9" spans="1:9" x14ac:dyDescent="0.25">
      <c r="A9" s="266"/>
      <c r="B9" s="266"/>
      <c r="C9" s="266"/>
      <c r="D9" s="266"/>
      <c r="E9" s="266"/>
      <c r="F9" s="266"/>
      <c r="G9" s="266"/>
      <c r="H9" s="266"/>
      <c r="I9" s="266"/>
    </row>
    <row r="10" spans="1:9" x14ac:dyDescent="0.25">
      <c r="A10" s="266"/>
      <c r="B10" s="266"/>
      <c r="C10" s="266"/>
      <c r="D10" s="266"/>
      <c r="E10" s="266"/>
      <c r="F10" s="266"/>
      <c r="G10" s="266"/>
      <c r="H10" s="266"/>
      <c r="I10" s="266"/>
    </row>
    <row r="11" spans="1:9" x14ac:dyDescent="0.25">
      <c r="A11" s="266"/>
      <c r="B11" s="266"/>
      <c r="C11" s="266"/>
      <c r="D11" s="266"/>
      <c r="E11" s="266"/>
      <c r="F11" s="266"/>
      <c r="G11" s="266"/>
      <c r="H11" s="266"/>
      <c r="I11" s="266"/>
    </row>
    <row r="12" spans="1:9" x14ac:dyDescent="0.25">
      <c r="A12" s="266"/>
      <c r="B12" s="266"/>
      <c r="C12" s="266"/>
      <c r="D12" s="266"/>
      <c r="E12" s="266"/>
      <c r="F12" s="266"/>
      <c r="G12" s="266"/>
      <c r="H12" s="266"/>
      <c r="I12" s="266"/>
    </row>
    <row r="13" spans="1:9" x14ac:dyDescent="0.25">
      <c r="A13" s="266"/>
      <c r="B13" s="266"/>
      <c r="C13" s="266"/>
      <c r="D13" s="266"/>
      <c r="E13" s="266"/>
      <c r="F13" s="266"/>
      <c r="G13" s="266"/>
      <c r="H13" s="266"/>
      <c r="I13" s="266"/>
    </row>
    <row r="14" spans="1:9" x14ac:dyDescent="0.25">
      <c r="A14" s="266"/>
      <c r="B14" s="266"/>
      <c r="C14" s="266"/>
      <c r="D14" s="266"/>
      <c r="E14" s="266"/>
      <c r="F14" s="266"/>
      <c r="G14" s="266"/>
      <c r="H14" s="266"/>
      <c r="I14" s="266"/>
    </row>
    <row r="15" spans="1:9" x14ac:dyDescent="0.25">
      <c r="A15" s="266"/>
      <c r="B15" s="266"/>
      <c r="C15" s="266"/>
      <c r="D15" s="266"/>
      <c r="E15" s="266"/>
      <c r="F15" s="266"/>
      <c r="G15" s="266"/>
      <c r="H15" s="266"/>
      <c r="I15" s="266"/>
    </row>
    <row r="16" spans="1:9" x14ac:dyDescent="0.25">
      <c r="A16" s="266"/>
      <c r="B16" s="266"/>
      <c r="C16" s="266"/>
      <c r="D16" s="266"/>
      <c r="E16" s="266"/>
      <c r="F16" s="266"/>
      <c r="G16" s="266"/>
      <c r="H16" s="266"/>
      <c r="I16" s="266"/>
    </row>
    <row r="17" spans="1:9" x14ac:dyDescent="0.25">
      <c r="A17" s="266"/>
      <c r="B17" s="266"/>
      <c r="C17" s="266"/>
      <c r="D17" s="266"/>
      <c r="E17" s="266"/>
      <c r="F17" s="266"/>
      <c r="G17" s="266"/>
      <c r="H17" s="266"/>
      <c r="I17" s="266"/>
    </row>
    <row r="18" spans="1:9" x14ac:dyDescent="0.25">
      <c r="A18" s="266"/>
      <c r="B18" s="266"/>
      <c r="C18" s="266"/>
      <c r="D18" s="266"/>
      <c r="E18" s="266"/>
      <c r="F18" s="266"/>
      <c r="G18" s="266"/>
      <c r="H18" s="266"/>
      <c r="I18" s="266"/>
    </row>
    <row r="19" spans="1:9" x14ac:dyDescent="0.25">
      <c r="A19" s="266"/>
      <c r="B19" s="266"/>
      <c r="C19" s="266"/>
      <c r="D19" s="266"/>
      <c r="E19" s="266"/>
      <c r="F19" s="266"/>
      <c r="G19" s="266"/>
      <c r="H19" s="266"/>
      <c r="I19" s="266"/>
    </row>
    <row r="20" spans="1:9" x14ac:dyDescent="0.25">
      <c r="A20" s="266"/>
      <c r="B20" s="266"/>
      <c r="C20" s="266"/>
      <c r="D20" s="266"/>
      <c r="E20" s="266"/>
      <c r="F20" s="266"/>
      <c r="G20" s="266"/>
      <c r="H20" s="266"/>
      <c r="I20" s="266"/>
    </row>
    <row r="21" spans="1:9" x14ac:dyDescent="0.25">
      <c r="A21" s="266"/>
      <c r="B21" s="266"/>
      <c r="C21" s="266"/>
      <c r="D21" s="266"/>
      <c r="E21" s="266"/>
      <c r="F21" s="266"/>
      <c r="G21" s="266"/>
      <c r="H21" s="266"/>
      <c r="I21" s="266"/>
    </row>
    <row r="22" spans="1:9" x14ac:dyDescent="0.25">
      <c r="A22" s="266"/>
      <c r="B22" s="266"/>
      <c r="C22" s="266"/>
      <c r="D22" s="266"/>
      <c r="E22" s="266"/>
      <c r="F22" s="266"/>
      <c r="G22" s="266"/>
      <c r="H22" s="266"/>
      <c r="I22" s="266"/>
    </row>
    <row r="23" spans="1:9" x14ac:dyDescent="0.25">
      <c r="A23" s="266"/>
      <c r="B23" s="266"/>
      <c r="C23" s="266"/>
      <c r="D23" s="266"/>
      <c r="E23" s="266"/>
      <c r="F23" s="266"/>
      <c r="G23" s="266"/>
      <c r="H23" s="266"/>
      <c r="I23" s="266"/>
    </row>
    <row r="24" spans="1:9" x14ac:dyDescent="0.25">
      <c r="A24" s="266"/>
      <c r="B24" s="266"/>
      <c r="C24" s="266"/>
      <c r="D24" s="266"/>
      <c r="E24" s="266"/>
      <c r="F24" s="266"/>
      <c r="G24" s="266"/>
      <c r="H24" s="266"/>
      <c r="I24" s="266"/>
    </row>
    <row r="25" spans="1:9" x14ac:dyDescent="0.25">
      <c r="A25" s="266"/>
      <c r="B25" s="266"/>
      <c r="C25" s="266"/>
      <c r="D25" s="266"/>
      <c r="E25" s="266"/>
      <c r="F25" s="266"/>
      <c r="G25" s="266"/>
      <c r="H25" s="266"/>
      <c r="I25" s="266"/>
    </row>
    <row r="26" spans="1:9" x14ac:dyDescent="0.25">
      <c r="A26" s="266"/>
      <c r="B26" s="266"/>
      <c r="C26" s="266"/>
      <c r="D26" s="266"/>
      <c r="E26" s="266"/>
      <c r="F26" s="266"/>
      <c r="G26" s="266"/>
      <c r="H26" s="266"/>
      <c r="I26" s="266"/>
    </row>
    <row r="27" spans="1:9" x14ac:dyDescent="0.25">
      <c r="A27" s="266"/>
      <c r="B27" s="266"/>
      <c r="C27" s="266"/>
      <c r="D27" s="266"/>
      <c r="E27" s="266"/>
      <c r="F27" s="266"/>
      <c r="G27" s="266"/>
      <c r="H27" s="266"/>
      <c r="I27" s="266"/>
    </row>
    <row r="28" spans="1:9" x14ac:dyDescent="0.25">
      <c r="A28" s="266"/>
      <c r="B28" s="266"/>
      <c r="C28" s="266"/>
      <c r="D28" s="266"/>
      <c r="E28" s="266"/>
      <c r="F28" s="266"/>
      <c r="G28" s="266"/>
      <c r="H28" s="266"/>
      <c r="I28" s="266"/>
    </row>
    <row r="29" spans="1:9" x14ac:dyDescent="0.25">
      <c r="A29" s="266"/>
      <c r="B29" s="266"/>
      <c r="C29" s="266"/>
      <c r="D29" s="266"/>
      <c r="E29" s="266"/>
      <c r="F29" s="266"/>
      <c r="G29" s="266"/>
      <c r="H29" s="266"/>
      <c r="I29" s="266"/>
    </row>
    <row r="30" spans="1:9" x14ac:dyDescent="0.25">
      <c r="A30" s="266"/>
      <c r="B30" s="266"/>
      <c r="C30" s="266"/>
      <c r="D30" s="266"/>
      <c r="E30" s="266"/>
      <c r="F30" s="266"/>
      <c r="G30" s="266"/>
      <c r="H30" s="266"/>
      <c r="I30" s="266"/>
    </row>
    <row r="31" spans="1:9" x14ac:dyDescent="0.25">
      <c r="A31" s="266"/>
      <c r="B31" s="266"/>
      <c r="C31" s="266"/>
      <c r="D31" s="266"/>
      <c r="E31" s="266"/>
      <c r="F31" s="266"/>
      <c r="G31" s="266"/>
      <c r="H31" s="266"/>
      <c r="I31" s="266"/>
    </row>
    <row r="32" spans="1:9" x14ac:dyDescent="0.25">
      <c r="A32" s="266"/>
      <c r="B32" s="266"/>
      <c r="C32" s="266"/>
      <c r="D32" s="266"/>
      <c r="E32" s="266"/>
      <c r="F32" s="266"/>
      <c r="G32" s="266"/>
      <c r="H32" s="266"/>
      <c r="I32" s="266"/>
    </row>
    <row r="33" spans="1:9" x14ac:dyDescent="0.25">
      <c r="A33" s="266"/>
      <c r="B33" s="266"/>
      <c r="C33" s="266"/>
      <c r="D33" s="266"/>
      <c r="E33" s="266"/>
      <c r="F33" s="266"/>
      <c r="G33" s="266"/>
      <c r="H33" s="266"/>
      <c r="I33" s="266"/>
    </row>
    <row r="34" spans="1:9" x14ac:dyDescent="0.25">
      <c r="A34" s="266"/>
      <c r="B34" s="266"/>
      <c r="C34" s="266"/>
      <c r="D34" s="266"/>
      <c r="E34" s="266"/>
      <c r="F34" s="266"/>
      <c r="G34" s="266"/>
      <c r="H34" s="266"/>
      <c r="I34" s="266"/>
    </row>
    <row r="35" spans="1:9" x14ac:dyDescent="0.25">
      <c r="A35" s="266"/>
      <c r="B35" s="266"/>
      <c r="C35" s="266"/>
      <c r="D35" s="266"/>
      <c r="E35" s="266"/>
      <c r="F35" s="266"/>
      <c r="G35" s="266"/>
      <c r="H35" s="266"/>
      <c r="I35" s="266"/>
    </row>
    <row r="36" spans="1:9" x14ac:dyDescent="0.25">
      <c r="A36" s="266"/>
      <c r="B36" s="266"/>
      <c r="C36" s="266"/>
      <c r="D36" s="266"/>
      <c r="E36" s="266"/>
      <c r="F36" s="266"/>
      <c r="G36" s="266"/>
      <c r="H36" s="266"/>
      <c r="I36" s="266"/>
    </row>
    <row r="37" spans="1:9" x14ac:dyDescent="0.25">
      <c r="A37" s="266"/>
      <c r="B37" s="266"/>
      <c r="C37" s="266"/>
      <c r="D37" s="266"/>
      <c r="E37" s="266"/>
      <c r="F37" s="266"/>
      <c r="G37" s="266"/>
      <c r="H37" s="266"/>
      <c r="I37" s="266"/>
    </row>
    <row r="38" spans="1:9" x14ac:dyDescent="0.25">
      <c r="A38" s="266"/>
      <c r="B38" s="266"/>
      <c r="C38" s="266"/>
      <c r="D38" s="266"/>
      <c r="E38" s="266"/>
      <c r="F38" s="266"/>
      <c r="G38" s="266"/>
      <c r="H38" s="266"/>
      <c r="I38" s="266"/>
    </row>
    <row r="39" spans="1:9" x14ac:dyDescent="0.25">
      <c r="A39" s="266"/>
      <c r="B39" s="266"/>
      <c r="C39" s="266"/>
      <c r="D39" s="266"/>
      <c r="E39" s="266"/>
      <c r="F39" s="266"/>
      <c r="G39" s="266"/>
      <c r="H39" s="266"/>
      <c r="I39" s="266"/>
    </row>
    <row r="40" spans="1:9" x14ac:dyDescent="0.25">
      <c r="A40" s="266"/>
      <c r="B40" s="266"/>
      <c r="C40" s="266"/>
      <c r="D40" s="266"/>
      <c r="E40" s="266"/>
      <c r="F40" s="266"/>
      <c r="G40" s="266"/>
      <c r="H40" s="266"/>
      <c r="I40" s="266"/>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F385D442-F799-457C-93AF-BA5D65875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740F-F875-4DB7-9B53-43ECE1786358}">
  <ds:schemaRefs>
    <ds:schemaRef ds:uri="http://purl.org/dc/dcmitype/"/>
    <ds:schemaRef ds:uri="http://schemas.microsoft.com/office/2006/documentManagement/types"/>
    <ds:schemaRef ds:uri="22baa3bd-a2fa-4ea9-9ebb-3a9c6a55952b"/>
    <ds:schemaRef ds:uri="d8745bc5-821e-4205-946a-621c2da728c8"/>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Golec</cp:lastModifiedBy>
  <cp:lastPrinted>2015-04-30T06:30:17Z</cp:lastPrinted>
  <dcterms:created xsi:type="dcterms:W3CDTF">2008-10-17T11:51:54Z</dcterms:created>
  <dcterms:modified xsi:type="dcterms:W3CDTF">2020-10-21T13:28:34Z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