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W:\01 KONSOLIDACIJA\KONSOLIDACIJA 2021\10 MJESEČNE KONSOLIDACIJE\03 2021\70 BURZA\06 ENG\"/>
    </mc:Choice>
  </mc:AlternateContent>
  <xr:revisionPtr revIDLastSave="0" documentId="13_ncr:1_{5376C135-1A63-4B43-ACA8-C35E9D8B94FC}" xr6:coauthVersionLast="36" xr6:coauthVersionMax="36"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5190"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6" hidden="1">Notes!$A$43:$J$112</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9" i="23" l="1"/>
  <c r="M39" i="23" s="1"/>
  <c r="K38" i="23"/>
  <c r="M38" i="23" s="1"/>
  <c r="K37" i="23"/>
  <c r="M37" i="23" s="1"/>
  <c r="M36" i="23"/>
  <c r="K36" i="23"/>
  <c r="L35" i="23"/>
  <c r="J35" i="23"/>
  <c r="I35" i="23"/>
  <c r="H35" i="23"/>
  <c r="G35" i="23"/>
  <c r="F35" i="23"/>
  <c r="E35" i="23"/>
  <c r="K34" i="23"/>
  <c r="M34" i="23" s="1"/>
  <c r="K33" i="23"/>
  <c r="M33" i="23" s="1"/>
  <c r="K32" i="23"/>
  <c r="M32" i="23" s="1"/>
  <c r="K31" i="23"/>
  <c r="M31" i="23" s="1"/>
  <c r="L30" i="23"/>
  <c r="L28" i="23" s="1"/>
  <c r="J30" i="23"/>
  <c r="J28" i="23" s="1"/>
  <c r="I30" i="23"/>
  <c r="I28" i="23" s="1"/>
  <c r="H30" i="23"/>
  <c r="H28" i="23" s="1"/>
  <c r="G30" i="23"/>
  <c r="F30" i="23"/>
  <c r="F28" i="23" s="1"/>
  <c r="E30" i="23"/>
  <c r="K29" i="23"/>
  <c r="M29" i="23" s="1"/>
  <c r="G28" i="23"/>
  <c r="L27" i="23"/>
  <c r="J27" i="23"/>
  <c r="I27" i="23"/>
  <c r="H27" i="23"/>
  <c r="G27" i="23"/>
  <c r="F27" i="23"/>
  <c r="E27" i="23"/>
  <c r="K26" i="23"/>
  <c r="M26" i="23" s="1"/>
  <c r="K25" i="23"/>
  <c r="M25" i="23" s="1"/>
  <c r="M24" i="23"/>
  <c r="K24" i="23"/>
  <c r="K22" i="23"/>
  <c r="M22" i="23" s="1"/>
  <c r="K21" i="23"/>
  <c r="M21" i="23" s="1"/>
  <c r="K20" i="23"/>
  <c r="M20" i="23" s="1"/>
  <c r="K19" i="23"/>
  <c r="M19" i="23" s="1"/>
  <c r="L18" i="23"/>
  <c r="J18" i="23"/>
  <c r="I18" i="23"/>
  <c r="H18" i="23"/>
  <c r="G18" i="23"/>
  <c r="F18" i="23"/>
  <c r="E18" i="23"/>
  <c r="K17" i="23"/>
  <c r="M17" i="23" s="1"/>
  <c r="K16" i="23"/>
  <c r="M16" i="23" s="1"/>
  <c r="K15" i="23"/>
  <c r="M15" i="23" s="1"/>
  <c r="K14" i="23"/>
  <c r="M14" i="23" s="1"/>
  <c r="L13" i="23"/>
  <c r="J13" i="23"/>
  <c r="I13" i="23"/>
  <c r="I11" i="23" s="1"/>
  <c r="H13" i="23"/>
  <c r="H11" i="23" s="1"/>
  <c r="G13" i="23"/>
  <c r="G11" i="23" s="1"/>
  <c r="F13" i="23"/>
  <c r="F11" i="23" s="1"/>
  <c r="E13" i="23"/>
  <c r="K12" i="23"/>
  <c r="M12" i="23" s="1"/>
  <c r="L11" i="23"/>
  <c r="J11" i="23"/>
  <c r="L10" i="23"/>
  <c r="J10" i="23"/>
  <c r="I10" i="23"/>
  <c r="H10" i="23"/>
  <c r="G10" i="23"/>
  <c r="F10" i="23"/>
  <c r="E10" i="23"/>
  <c r="K9" i="23"/>
  <c r="M9" i="23" s="1"/>
  <c r="K8" i="23"/>
  <c r="M8" i="23" s="1"/>
  <c r="K7" i="23"/>
  <c r="M7" i="23" s="1"/>
  <c r="I52" i="22"/>
  <c r="H52" i="22"/>
  <c r="I37" i="22"/>
  <c r="H37" i="22"/>
  <c r="I18" i="22"/>
  <c r="H18" i="22"/>
  <c r="I9" i="22"/>
  <c r="H9" i="22"/>
  <c r="I7" i="22"/>
  <c r="I6" i="22" s="1"/>
  <c r="I58" i="22" s="1"/>
  <c r="I60" i="22" s="1"/>
  <c r="I62" i="22" s="1"/>
  <c r="H7" i="22"/>
  <c r="H6" i="22" s="1"/>
  <c r="H58" i="22" s="1"/>
  <c r="H60" i="22" s="1"/>
  <c r="H62" i="22" s="1"/>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F74" i="21"/>
  <c r="E74" i="21"/>
  <c r="D74" i="21"/>
  <c r="I71" i="21"/>
  <c r="F71" i="21"/>
  <c r="I70" i="21"/>
  <c r="F70" i="21"/>
  <c r="I68" i="21"/>
  <c r="F68" i="21"/>
  <c r="I67" i="21"/>
  <c r="F67" i="21"/>
  <c r="H66" i="21"/>
  <c r="G66" i="21"/>
  <c r="I66" i="21" s="1"/>
  <c r="F66" i="21"/>
  <c r="E66" i="21"/>
  <c r="D66" i="21"/>
  <c r="I64" i="21"/>
  <c r="F64" i="21"/>
  <c r="I63" i="21"/>
  <c r="F63" i="21"/>
  <c r="I62" i="21"/>
  <c r="F62" i="21"/>
  <c r="H61" i="21"/>
  <c r="I61" i="21" s="1"/>
  <c r="G61" i="21"/>
  <c r="E61" i="21"/>
  <c r="D61" i="21"/>
  <c r="F61" i="21" s="1"/>
  <c r="I60" i="21"/>
  <c r="F60" i="21"/>
  <c r="I59" i="21"/>
  <c r="F59" i="21"/>
  <c r="I58" i="21"/>
  <c r="F58" i="21"/>
  <c r="I57" i="21"/>
  <c r="F57" i="21"/>
  <c r="I56" i="21"/>
  <c r="F56" i="21"/>
  <c r="I55" i="21"/>
  <c r="F55" i="21"/>
  <c r="I54" i="21"/>
  <c r="F54" i="21"/>
  <c r="H53" i="21"/>
  <c r="G53" i="21"/>
  <c r="I53" i="21" s="1"/>
  <c r="E53" i="21"/>
  <c r="D53" i="21"/>
  <c r="F53" i="21" s="1"/>
  <c r="I52" i="21"/>
  <c r="F52" i="21"/>
  <c r="I51" i="21"/>
  <c r="F51" i="21"/>
  <c r="I50" i="21"/>
  <c r="F50" i="21"/>
  <c r="H49" i="21"/>
  <c r="I49" i="21" s="1"/>
  <c r="G49" i="21"/>
  <c r="E49" i="21"/>
  <c r="D49" i="21"/>
  <c r="F49" i="21" s="1"/>
  <c r="I48" i="21"/>
  <c r="F48" i="21"/>
  <c r="I47" i="21"/>
  <c r="F47" i="21"/>
  <c r="I46" i="21"/>
  <c r="F46" i="21"/>
  <c r="H45" i="21"/>
  <c r="H44" i="21" s="1"/>
  <c r="G45" i="21"/>
  <c r="E45" i="21"/>
  <c r="E44" i="21" s="1"/>
  <c r="D45" i="21"/>
  <c r="F45" i="21" s="1"/>
  <c r="G44" i="21"/>
  <c r="I44" i="21" s="1"/>
  <c r="I43" i="21"/>
  <c r="F43" i="21"/>
  <c r="I42" i="21"/>
  <c r="F42" i="21"/>
  <c r="H41" i="21"/>
  <c r="I41" i="21" s="1"/>
  <c r="G41" i="21"/>
  <c r="E41" i="21"/>
  <c r="D41" i="21"/>
  <c r="F41" i="21" s="1"/>
  <c r="I40" i="21"/>
  <c r="F40" i="21"/>
  <c r="I39" i="21"/>
  <c r="F39" i="21"/>
  <c r="H38" i="21"/>
  <c r="G38" i="21"/>
  <c r="I38" i="21" s="1"/>
  <c r="F38" i="21"/>
  <c r="E38" i="21"/>
  <c r="D38" i="21"/>
  <c r="I37" i="21"/>
  <c r="F37" i="21"/>
  <c r="I36" i="21"/>
  <c r="F36" i="21"/>
  <c r="H35" i="21"/>
  <c r="I35" i="21" s="1"/>
  <c r="G35" i="21"/>
  <c r="E35" i="21"/>
  <c r="D35" i="21"/>
  <c r="F35" i="21" s="1"/>
  <c r="I34" i="21"/>
  <c r="F34" i="21"/>
  <c r="I33" i="21"/>
  <c r="F33" i="21"/>
  <c r="H32" i="21"/>
  <c r="G32" i="21"/>
  <c r="I32" i="21" s="1"/>
  <c r="F32" i="21"/>
  <c r="E32" i="21"/>
  <c r="D32" i="21"/>
  <c r="H31" i="21"/>
  <c r="E31" i="21"/>
  <c r="D31" i="21"/>
  <c r="F31" i="21" s="1"/>
  <c r="I30" i="21"/>
  <c r="F30" i="21"/>
  <c r="I29" i="21"/>
  <c r="F29" i="21"/>
  <c r="H28" i="21"/>
  <c r="G28" i="21"/>
  <c r="I28" i="21" s="1"/>
  <c r="F28" i="21"/>
  <c r="E28" i="21"/>
  <c r="D28" i="21"/>
  <c r="I27" i="21"/>
  <c r="F27" i="21"/>
  <c r="I26" i="21"/>
  <c r="F26" i="21"/>
  <c r="H25" i="21"/>
  <c r="H24" i="21" s="1"/>
  <c r="H73" i="21" s="1"/>
  <c r="G25" i="21"/>
  <c r="E25" i="21"/>
  <c r="E24" i="21" s="1"/>
  <c r="D25" i="21"/>
  <c r="F25" i="21" s="1"/>
  <c r="G24" i="21"/>
  <c r="I23" i="21"/>
  <c r="F23" i="21"/>
  <c r="I22" i="21"/>
  <c r="F22" i="21"/>
  <c r="I21" i="21"/>
  <c r="F21" i="21"/>
  <c r="I20" i="21"/>
  <c r="F20" i="21"/>
  <c r="I19" i="21"/>
  <c r="F19" i="21"/>
  <c r="I18" i="21"/>
  <c r="F18" i="21"/>
  <c r="I17" i="21"/>
  <c r="F17" i="21"/>
  <c r="I16" i="21"/>
  <c r="F16" i="21"/>
  <c r="I15" i="21"/>
  <c r="F15" i="21"/>
  <c r="I14" i="21"/>
  <c r="F14" i="21"/>
  <c r="H13" i="21"/>
  <c r="I13" i="21" s="1"/>
  <c r="G13" i="21"/>
  <c r="E13" i="21"/>
  <c r="D13" i="21"/>
  <c r="F13" i="21" s="1"/>
  <c r="I12" i="21"/>
  <c r="F12" i="21"/>
  <c r="I11" i="21"/>
  <c r="F11" i="21"/>
  <c r="I10" i="21"/>
  <c r="F10" i="21"/>
  <c r="I9" i="21"/>
  <c r="F9" i="21"/>
  <c r="I8" i="21"/>
  <c r="F8" i="21"/>
  <c r="H7" i="21"/>
  <c r="H72" i="21" s="1"/>
  <c r="G7" i="21"/>
  <c r="E7" i="21"/>
  <c r="E72" i="21" s="1"/>
  <c r="D7" i="21"/>
  <c r="I86" i="24"/>
  <c r="F86" i="24"/>
  <c r="I85" i="24"/>
  <c r="F85" i="24"/>
  <c r="I84" i="24"/>
  <c r="F84" i="24"/>
  <c r="I82" i="24"/>
  <c r="F82" i="24"/>
  <c r="I81" i="24"/>
  <c r="F81" i="24"/>
  <c r="I80" i="24"/>
  <c r="F80" i="24"/>
  <c r="I79" i="24"/>
  <c r="F79" i="24"/>
  <c r="I78" i="24"/>
  <c r="F78" i="24"/>
  <c r="I77" i="24"/>
  <c r="F77" i="24"/>
  <c r="I76" i="24"/>
  <c r="F76" i="24"/>
  <c r="I75" i="24"/>
  <c r="F75" i="24"/>
  <c r="H74" i="24"/>
  <c r="G74" i="24"/>
  <c r="I74" i="24" s="1"/>
  <c r="F74" i="24"/>
  <c r="E74" i="24"/>
  <c r="D74" i="24"/>
  <c r="I71" i="24"/>
  <c r="F71" i="24"/>
  <c r="I70" i="24"/>
  <c r="F70" i="24"/>
  <c r="I68" i="24"/>
  <c r="F68" i="24"/>
  <c r="I67" i="24"/>
  <c r="F67" i="24"/>
  <c r="H66" i="24"/>
  <c r="G66" i="24"/>
  <c r="I66" i="24" s="1"/>
  <c r="F66" i="24"/>
  <c r="E66" i="24"/>
  <c r="D66" i="24"/>
  <c r="I64" i="24"/>
  <c r="F64" i="24"/>
  <c r="I63" i="24"/>
  <c r="F63" i="24"/>
  <c r="I62" i="24"/>
  <c r="F62" i="24"/>
  <c r="H61" i="24"/>
  <c r="G61" i="24"/>
  <c r="I61" i="24" s="1"/>
  <c r="E61" i="24"/>
  <c r="D61" i="24"/>
  <c r="F61" i="24" s="1"/>
  <c r="I60" i="24"/>
  <c r="F60" i="24"/>
  <c r="I59" i="24"/>
  <c r="F59" i="24"/>
  <c r="I58" i="24"/>
  <c r="F58" i="24"/>
  <c r="I57" i="24"/>
  <c r="F57" i="24"/>
  <c r="I56" i="24"/>
  <c r="F56" i="24"/>
  <c r="I55" i="24"/>
  <c r="F55" i="24"/>
  <c r="I54" i="24"/>
  <c r="F54" i="24"/>
  <c r="H53" i="24"/>
  <c r="G53" i="24"/>
  <c r="I53" i="24" s="1"/>
  <c r="E53" i="24"/>
  <c r="D53" i="24"/>
  <c r="F53" i="24" s="1"/>
  <c r="I52" i="24"/>
  <c r="F52" i="24"/>
  <c r="I51" i="24"/>
  <c r="F51" i="24"/>
  <c r="I50" i="24"/>
  <c r="F50" i="24"/>
  <c r="H49" i="24"/>
  <c r="G49" i="24"/>
  <c r="I49" i="24" s="1"/>
  <c r="E49" i="24"/>
  <c r="D49" i="24"/>
  <c r="F49" i="24" s="1"/>
  <c r="I48" i="24"/>
  <c r="F48" i="24"/>
  <c r="I47" i="24"/>
  <c r="F47" i="24"/>
  <c r="I46" i="24"/>
  <c r="F46" i="24"/>
  <c r="H45" i="24"/>
  <c r="H44" i="24" s="1"/>
  <c r="G45" i="24"/>
  <c r="I45" i="24" s="1"/>
  <c r="E45" i="24"/>
  <c r="D45" i="24"/>
  <c r="F45" i="24" s="1"/>
  <c r="G44" i="24"/>
  <c r="I44" i="24" s="1"/>
  <c r="E44" i="24"/>
  <c r="I43" i="24"/>
  <c r="F43" i="24"/>
  <c r="I42" i="24"/>
  <c r="F42" i="24"/>
  <c r="H41" i="24"/>
  <c r="G41" i="24"/>
  <c r="I41" i="24" s="1"/>
  <c r="E41" i="24"/>
  <c r="D41" i="24"/>
  <c r="F41" i="24" s="1"/>
  <c r="I40" i="24"/>
  <c r="F40" i="24"/>
  <c r="I39" i="24"/>
  <c r="F39" i="24"/>
  <c r="H38" i="24"/>
  <c r="G38" i="24"/>
  <c r="I38" i="24" s="1"/>
  <c r="F38" i="24"/>
  <c r="E38" i="24"/>
  <c r="D38" i="24"/>
  <c r="I37" i="24"/>
  <c r="F37" i="24"/>
  <c r="I36" i="24"/>
  <c r="F36" i="24"/>
  <c r="H35" i="24"/>
  <c r="I35" i="24" s="1"/>
  <c r="G35" i="24"/>
  <c r="E35" i="24"/>
  <c r="D35" i="24"/>
  <c r="F35" i="24" s="1"/>
  <c r="I34" i="24"/>
  <c r="F34" i="24"/>
  <c r="I33" i="24"/>
  <c r="F33" i="24"/>
  <c r="H32" i="24"/>
  <c r="G32" i="24"/>
  <c r="I32" i="24" s="1"/>
  <c r="F32" i="24"/>
  <c r="E32" i="24"/>
  <c r="D32" i="24"/>
  <c r="H31" i="24"/>
  <c r="G31" i="24"/>
  <c r="I31" i="24" s="1"/>
  <c r="E31" i="24"/>
  <c r="D31" i="24"/>
  <c r="F31" i="24" s="1"/>
  <c r="I30" i="24"/>
  <c r="F30" i="24"/>
  <c r="I29" i="24"/>
  <c r="F29" i="24"/>
  <c r="H28" i="24"/>
  <c r="G28" i="24"/>
  <c r="I28" i="24" s="1"/>
  <c r="F28" i="24"/>
  <c r="E28" i="24"/>
  <c r="D28" i="24"/>
  <c r="I27" i="24"/>
  <c r="F27" i="24"/>
  <c r="I26" i="24"/>
  <c r="F26" i="24"/>
  <c r="H25" i="24"/>
  <c r="H24" i="24" s="1"/>
  <c r="H73" i="24" s="1"/>
  <c r="G25" i="24"/>
  <c r="I25" i="24" s="1"/>
  <c r="E25" i="24"/>
  <c r="D25" i="24"/>
  <c r="F25" i="24" s="1"/>
  <c r="G24" i="24"/>
  <c r="G73" i="24" s="1"/>
  <c r="I73" i="24" s="1"/>
  <c r="E24" i="24"/>
  <c r="E73" i="24" s="1"/>
  <c r="I23" i="24"/>
  <c r="F23" i="24"/>
  <c r="I22" i="24"/>
  <c r="F22" i="24"/>
  <c r="I21" i="24"/>
  <c r="F21" i="24"/>
  <c r="I20" i="24"/>
  <c r="F20" i="24"/>
  <c r="I19" i="24"/>
  <c r="F19" i="24"/>
  <c r="I18" i="24"/>
  <c r="F18" i="24"/>
  <c r="I17" i="24"/>
  <c r="F17" i="24"/>
  <c r="I16" i="24"/>
  <c r="F16" i="24"/>
  <c r="I15" i="24"/>
  <c r="F15" i="24"/>
  <c r="I14" i="24"/>
  <c r="F14" i="24"/>
  <c r="H13" i="24"/>
  <c r="G13" i="24"/>
  <c r="I13" i="24" s="1"/>
  <c r="E13" i="24"/>
  <c r="D13" i="24"/>
  <c r="F13" i="24" s="1"/>
  <c r="I12" i="24"/>
  <c r="F12" i="24"/>
  <c r="I11" i="24"/>
  <c r="F11" i="24"/>
  <c r="I10" i="24"/>
  <c r="F10" i="24"/>
  <c r="I9" i="24"/>
  <c r="F9" i="24"/>
  <c r="I8" i="24"/>
  <c r="F8" i="24"/>
  <c r="H7" i="24"/>
  <c r="H72" i="24" s="1"/>
  <c r="G7" i="24"/>
  <c r="G65" i="24" s="1"/>
  <c r="E7" i="24"/>
  <c r="E72" i="24" s="1"/>
  <c r="D7" i="24"/>
  <c r="I125" i="20"/>
  <c r="F125" i="20"/>
  <c r="I123" i="20"/>
  <c r="F123" i="20"/>
  <c r="I122" i="20"/>
  <c r="F122" i="20"/>
  <c r="H121" i="20"/>
  <c r="G121" i="20"/>
  <c r="I121" i="20" s="1"/>
  <c r="F121" i="20"/>
  <c r="E121" i="20"/>
  <c r="D121" i="20"/>
  <c r="I120" i="20"/>
  <c r="F120" i="20"/>
  <c r="I119" i="20"/>
  <c r="F119" i="20"/>
  <c r="I118" i="20"/>
  <c r="F118" i="20"/>
  <c r="I117" i="20"/>
  <c r="F117" i="20"/>
  <c r="H116" i="20"/>
  <c r="I116" i="20" s="1"/>
  <c r="G116" i="20"/>
  <c r="E116" i="20"/>
  <c r="D116" i="20"/>
  <c r="F116" i="20" s="1"/>
  <c r="I115" i="20"/>
  <c r="F115" i="20"/>
  <c r="I114" i="20"/>
  <c r="F114" i="20"/>
  <c r="I113" i="20"/>
  <c r="F113" i="20"/>
  <c r="H112" i="20"/>
  <c r="I112" i="20" s="1"/>
  <c r="G112" i="20"/>
  <c r="E112" i="20"/>
  <c r="D112" i="20"/>
  <c r="F112" i="20" s="1"/>
  <c r="I111" i="20"/>
  <c r="F111" i="20"/>
  <c r="I110" i="20"/>
  <c r="F110" i="20"/>
  <c r="I109" i="20"/>
  <c r="F109" i="20"/>
  <c r="H108" i="20"/>
  <c r="I108" i="20" s="1"/>
  <c r="G108" i="20"/>
  <c r="E108" i="20"/>
  <c r="D108" i="20"/>
  <c r="F108" i="20" s="1"/>
  <c r="I107" i="20"/>
  <c r="F107" i="20"/>
  <c r="I106" i="20"/>
  <c r="F106" i="20"/>
  <c r="H105" i="20"/>
  <c r="G105" i="20"/>
  <c r="I105" i="20" s="1"/>
  <c r="F105" i="20"/>
  <c r="E105" i="20"/>
  <c r="D105" i="20"/>
  <c r="I104" i="20"/>
  <c r="F104" i="20"/>
  <c r="I103" i="20"/>
  <c r="F103" i="20"/>
  <c r="I102" i="20"/>
  <c r="F102" i="20"/>
  <c r="I101" i="20"/>
  <c r="F101" i="20"/>
  <c r="I100" i="20"/>
  <c r="F100" i="20"/>
  <c r="I99" i="20"/>
  <c r="F99" i="20"/>
  <c r="I98" i="20"/>
  <c r="F98" i="20"/>
  <c r="H97" i="20"/>
  <c r="G97" i="20"/>
  <c r="F97" i="20"/>
  <c r="E97" i="20"/>
  <c r="E124" i="20" s="1"/>
  <c r="D97" i="20"/>
  <c r="I96" i="20"/>
  <c r="F96" i="20"/>
  <c r="I95" i="20"/>
  <c r="F95" i="20"/>
  <c r="I94" i="20"/>
  <c r="F94" i="20"/>
  <c r="I93" i="20"/>
  <c r="F93" i="20"/>
  <c r="H92" i="20"/>
  <c r="I92" i="20" s="1"/>
  <c r="G92" i="20"/>
  <c r="E92" i="20"/>
  <c r="D92" i="20"/>
  <c r="F92" i="20" s="1"/>
  <c r="I91" i="20"/>
  <c r="F91" i="20"/>
  <c r="I90" i="20"/>
  <c r="F90" i="20"/>
  <c r="H89" i="20"/>
  <c r="G89" i="20"/>
  <c r="I89" i="20" s="1"/>
  <c r="F89" i="20"/>
  <c r="E89" i="20"/>
  <c r="D89" i="20"/>
  <c r="I88" i="20"/>
  <c r="F88" i="20"/>
  <c r="I87" i="20"/>
  <c r="F87" i="20"/>
  <c r="I86" i="20"/>
  <c r="F86" i="20"/>
  <c r="H85" i="20"/>
  <c r="G85" i="20"/>
  <c r="I85" i="20" s="1"/>
  <c r="F85" i="20"/>
  <c r="E85" i="20"/>
  <c r="D85" i="20"/>
  <c r="I84" i="20"/>
  <c r="F84" i="20"/>
  <c r="I83" i="20"/>
  <c r="F83" i="20"/>
  <c r="I82" i="20"/>
  <c r="F82" i="20"/>
  <c r="H81" i="20"/>
  <c r="G81" i="20"/>
  <c r="I81" i="20" s="1"/>
  <c r="F81" i="20"/>
  <c r="E81" i="20"/>
  <c r="D81" i="20"/>
  <c r="I80" i="20"/>
  <c r="F80" i="20"/>
  <c r="I79" i="20"/>
  <c r="F79" i="20"/>
  <c r="I78" i="20"/>
  <c r="F78" i="20"/>
  <c r="H77" i="20"/>
  <c r="G77" i="20"/>
  <c r="I77" i="20" s="1"/>
  <c r="F77" i="20"/>
  <c r="E77" i="20"/>
  <c r="D77" i="20"/>
  <c r="H76" i="20"/>
  <c r="E76" i="20"/>
  <c r="D76" i="20"/>
  <c r="F76" i="20" s="1"/>
  <c r="I74" i="20"/>
  <c r="F74" i="20"/>
  <c r="I72" i="20"/>
  <c r="F72" i="20"/>
  <c r="I71" i="20"/>
  <c r="F71" i="20"/>
  <c r="I70" i="20"/>
  <c r="F70" i="20"/>
  <c r="H69" i="20"/>
  <c r="I69" i="20" s="1"/>
  <c r="G69" i="20"/>
  <c r="E69" i="20"/>
  <c r="D69" i="20"/>
  <c r="F69" i="20" s="1"/>
  <c r="I68" i="20"/>
  <c r="F68" i="20"/>
  <c r="I67" i="20"/>
  <c r="F67" i="20"/>
  <c r="I66" i="20"/>
  <c r="F66" i="20"/>
  <c r="I65" i="20"/>
  <c r="F65" i="20"/>
  <c r="I64" i="20"/>
  <c r="F64" i="20"/>
  <c r="H63" i="20"/>
  <c r="H62" i="20" s="1"/>
  <c r="G63" i="20"/>
  <c r="E63" i="20"/>
  <c r="E62" i="20" s="1"/>
  <c r="D63" i="20"/>
  <c r="F63" i="20" s="1"/>
  <c r="G62" i="20"/>
  <c r="I62" i="20" s="1"/>
  <c r="I61" i="20"/>
  <c r="F61" i="20"/>
  <c r="I60" i="20"/>
  <c r="F60" i="20"/>
  <c r="I59" i="20"/>
  <c r="F59" i="20"/>
  <c r="H58" i="20"/>
  <c r="G58" i="20"/>
  <c r="I58" i="20" s="1"/>
  <c r="F58" i="20"/>
  <c r="E58" i="20"/>
  <c r="D58" i="20"/>
  <c r="I57" i="20"/>
  <c r="F57" i="20"/>
  <c r="I56" i="20"/>
  <c r="F56" i="20"/>
  <c r="I55" i="20"/>
  <c r="F55" i="20"/>
  <c r="H54" i="20"/>
  <c r="G54" i="20"/>
  <c r="I54" i="20" s="1"/>
  <c r="F54" i="20"/>
  <c r="E54" i="20"/>
  <c r="D54" i="20"/>
  <c r="H53" i="20"/>
  <c r="E53" i="20"/>
  <c r="D53" i="20"/>
  <c r="F53" i="20" s="1"/>
  <c r="I52" i="20"/>
  <c r="F52" i="20"/>
  <c r="I51" i="20"/>
  <c r="F51" i="20"/>
  <c r="H50" i="20"/>
  <c r="G50" i="20"/>
  <c r="I50" i="20" s="1"/>
  <c r="F50" i="20"/>
  <c r="E50" i="20"/>
  <c r="D50" i="20"/>
  <c r="I49" i="20"/>
  <c r="F49" i="20"/>
  <c r="I48" i="20"/>
  <c r="F48" i="20"/>
  <c r="I47" i="20"/>
  <c r="F47" i="20"/>
  <c r="I46" i="20"/>
  <c r="F46" i="20"/>
  <c r="I45" i="20"/>
  <c r="F45" i="20"/>
  <c r="I44" i="20"/>
  <c r="F44" i="20"/>
  <c r="I43" i="20"/>
  <c r="F43" i="20"/>
  <c r="H42" i="20"/>
  <c r="G42" i="20"/>
  <c r="I42" i="20" s="1"/>
  <c r="F42" i="20"/>
  <c r="E42" i="20"/>
  <c r="D42" i="20"/>
  <c r="I41" i="20"/>
  <c r="F41" i="20"/>
  <c r="I40" i="20"/>
  <c r="F40" i="20"/>
  <c r="I39" i="20"/>
  <c r="F39" i="20"/>
  <c r="I38" i="20"/>
  <c r="F38" i="20"/>
  <c r="I37" i="20"/>
  <c r="F37" i="20"/>
  <c r="H36" i="20"/>
  <c r="G36" i="20"/>
  <c r="I36" i="20" s="1"/>
  <c r="F36" i="20"/>
  <c r="E36" i="20"/>
  <c r="D36" i="20"/>
  <c r="I35" i="20"/>
  <c r="F35" i="20"/>
  <c r="I34" i="20"/>
  <c r="F34" i="20"/>
  <c r="I33" i="20"/>
  <c r="F33" i="20"/>
  <c r="I32" i="20"/>
  <c r="F32" i="20"/>
  <c r="I31" i="20"/>
  <c r="F31" i="20"/>
  <c r="H30" i="20"/>
  <c r="G30" i="20"/>
  <c r="I30" i="20" s="1"/>
  <c r="F30" i="20"/>
  <c r="E30" i="20"/>
  <c r="D30" i="20"/>
  <c r="I29" i="20"/>
  <c r="F29" i="20"/>
  <c r="I28" i="20"/>
  <c r="F28" i="20"/>
  <c r="I27" i="20"/>
  <c r="F27" i="20"/>
  <c r="I26" i="20"/>
  <c r="F26" i="20"/>
  <c r="H25" i="20"/>
  <c r="I25" i="20" s="1"/>
  <c r="G25" i="20"/>
  <c r="E25" i="20"/>
  <c r="D25" i="20"/>
  <c r="F25" i="20" s="1"/>
  <c r="I24" i="20"/>
  <c r="F24" i="20"/>
  <c r="I23" i="20"/>
  <c r="F23" i="20"/>
  <c r="H22" i="20"/>
  <c r="G22" i="20"/>
  <c r="I22" i="20" s="1"/>
  <c r="F22" i="20"/>
  <c r="E22" i="20"/>
  <c r="D22" i="20"/>
  <c r="H21" i="20"/>
  <c r="E21" i="20"/>
  <c r="D21" i="20"/>
  <c r="F21" i="20" s="1"/>
  <c r="I20" i="20"/>
  <c r="F20" i="20"/>
  <c r="I19" i="20"/>
  <c r="F19" i="20"/>
  <c r="I18" i="20"/>
  <c r="F18" i="20"/>
  <c r="H17" i="20"/>
  <c r="I17" i="20" s="1"/>
  <c r="G17" i="20"/>
  <c r="E17" i="20"/>
  <c r="D17" i="20"/>
  <c r="F17" i="20" s="1"/>
  <c r="I16" i="20"/>
  <c r="F16" i="20"/>
  <c r="H15" i="20"/>
  <c r="E15" i="20"/>
  <c r="I14" i="20"/>
  <c r="F14" i="20"/>
  <c r="I13" i="20"/>
  <c r="F13" i="20"/>
  <c r="I12" i="20"/>
  <c r="F12" i="20"/>
  <c r="H11" i="20"/>
  <c r="I11" i="20" s="1"/>
  <c r="G11" i="20"/>
  <c r="E11" i="20"/>
  <c r="D11" i="20"/>
  <c r="F11" i="20" s="1"/>
  <c r="I10" i="20"/>
  <c r="F10" i="20"/>
  <c r="I9" i="20"/>
  <c r="F9" i="20"/>
  <c r="H8" i="20"/>
  <c r="H73" i="20" s="1"/>
  <c r="G8" i="20"/>
  <c r="F8" i="20"/>
  <c r="E8" i="20"/>
  <c r="E73" i="20" s="1"/>
  <c r="D8" i="20"/>
  <c r="J40" i="23" l="1"/>
  <c r="F40" i="23"/>
  <c r="K30" i="23"/>
  <c r="M30" i="23" s="1"/>
  <c r="E28" i="23"/>
  <c r="E40" i="23" s="1"/>
  <c r="H40" i="23"/>
  <c r="I40" i="23"/>
  <c r="K27" i="23"/>
  <c r="M27" i="23" s="1"/>
  <c r="G40" i="23"/>
  <c r="K18" i="23"/>
  <c r="M18" i="23" s="1"/>
  <c r="K13" i="23"/>
  <c r="M13" i="23" s="1"/>
  <c r="L23" i="23"/>
  <c r="J23" i="23"/>
  <c r="H23" i="23"/>
  <c r="F23" i="23"/>
  <c r="K10" i="23"/>
  <c r="M10" i="23" s="1"/>
  <c r="G23" i="23"/>
  <c r="K28" i="23"/>
  <c r="M28" i="23" s="1"/>
  <c r="I23" i="23"/>
  <c r="L40" i="23"/>
  <c r="K35" i="23"/>
  <c r="M35" i="23" s="1"/>
  <c r="E11" i="23"/>
  <c r="K11" i="23" s="1"/>
  <c r="M11" i="23" s="1"/>
  <c r="E73" i="21"/>
  <c r="H65" i="21"/>
  <c r="H69" i="21" s="1"/>
  <c r="H83" i="21" s="1"/>
  <c r="I7" i="21"/>
  <c r="I25" i="21"/>
  <c r="I45" i="21"/>
  <c r="E65" i="21"/>
  <c r="E69" i="21" s="1"/>
  <c r="E83" i="21" s="1"/>
  <c r="G72" i="21"/>
  <c r="I72" i="21" s="1"/>
  <c r="F7" i="21"/>
  <c r="D24" i="21"/>
  <c r="D44" i="21"/>
  <c r="F44" i="21" s="1"/>
  <c r="D72" i="21"/>
  <c r="F72" i="21" s="1"/>
  <c r="I24" i="21"/>
  <c r="G31" i="21"/>
  <c r="I31" i="21" s="1"/>
  <c r="G69" i="24"/>
  <c r="I65" i="24"/>
  <c r="I7" i="24"/>
  <c r="E65" i="24"/>
  <c r="E69" i="24" s="1"/>
  <c r="E83" i="24" s="1"/>
  <c r="G72" i="24"/>
  <c r="I72" i="24" s="1"/>
  <c r="H65" i="24"/>
  <c r="H69" i="24" s="1"/>
  <c r="H83" i="24" s="1"/>
  <c r="F7" i="24"/>
  <c r="D24" i="24"/>
  <c r="D65" i="24" s="1"/>
  <c r="D44" i="24"/>
  <c r="F44" i="24" s="1"/>
  <c r="D72" i="24"/>
  <c r="F72" i="24" s="1"/>
  <c r="I24" i="24"/>
  <c r="H124" i="20"/>
  <c r="D124" i="20"/>
  <c r="F124" i="20" s="1"/>
  <c r="G76" i="20"/>
  <c r="I76" i="20" s="1"/>
  <c r="I97" i="20"/>
  <c r="I63" i="20"/>
  <c r="D62" i="20"/>
  <c r="F62" i="20" s="1"/>
  <c r="D15" i="20"/>
  <c r="F15" i="20" s="1"/>
  <c r="I8" i="20"/>
  <c r="G21" i="20"/>
  <c r="G53" i="20"/>
  <c r="I53" i="20" s="1"/>
  <c r="K40" i="23" l="1"/>
  <c r="M40" i="23" s="1"/>
  <c r="E23" i="23"/>
  <c r="K23" i="23"/>
  <c r="M23" i="23" s="1"/>
  <c r="D73" i="21"/>
  <c r="F73" i="21" s="1"/>
  <c r="F24" i="21"/>
  <c r="D65" i="21"/>
  <c r="G73" i="21"/>
  <c r="I73" i="21" s="1"/>
  <c r="G65" i="21"/>
  <c r="F65" i="24"/>
  <c r="D69" i="24"/>
  <c r="G83" i="24"/>
  <c r="I83" i="24" s="1"/>
  <c r="I69" i="24"/>
  <c r="D73" i="24"/>
  <c r="F73" i="24" s="1"/>
  <c r="F24" i="24"/>
  <c r="G124" i="20"/>
  <c r="I124" i="20" s="1"/>
  <c r="G15" i="20"/>
  <c r="I21" i="20"/>
  <c r="D73" i="20"/>
  <c r="F73" i="20" s="1"/>
  <c r="F65" i="21" l="1"/>
  <c r="D69" i="21"/>
  <c r="G69" i="21"/>
  <c r="I65" i="21"/>
  <c r="D83" i="24"/>
  <c r="F83" i="24" s="1"/>
  <c r="F69" i="24"/>
  <c r="I15" i="20"/>
  <c r="G73" i="20"/>
  <c r="I73" i="20" s="1"/>
  <c r="D83" i="21" l="1"/>
  <c r="F83" i="21" s="1"/>
  <c r="F69" i="21"/>
  <c r="G83" i="21"/>
  <c r="I83" i="21" s="1"/>
  <c r="I69" i="21"/>
</calcChain>
</file>

<file path=xl/sharedStrings.xml><?xml version="1.0" encoding="utf-8"?>
<sst xmlns="http://schemas.openxmlformats.org/spreadsheetml/2006/main" count="604" uniqueCount="578">
  <si>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</si>
  <si>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</si>
  <si>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</si>
  <si>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</si>
  <si>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</si>
  <si>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</si>
  <si>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</si>
  <si>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</si>
  <si>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</si>
  <si>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</si>
  <si>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</si>
  <si>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</si>
  <si>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</si>
  <si>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</si>
  <si>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</si>
  <si>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</si>
  <si>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</si>
  <si>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</si>
  <si>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</si>
  <si>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</si>
  <si>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</si>
  <si>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</si>
  <si>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</si>
  <si>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</si>
  <si>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</si>
  <si>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</si>
  <si>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</si>
  <si>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</si>
  <si>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</si>
  <si>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</si>
  <si>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</si>
  <si>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</si>
  <si>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</si>
  <si>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</si>
  <si>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</si>
  <si>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</si>
  <si>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</si>
  <si>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</si>
  <si>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</si>
  <si>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</si>
  <si>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</si>
  <si>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</si>
  <si>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</si>
  <si>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</si>
  <si>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</si>
  <si>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</si>
  <si>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</si>
  <si>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</si>
  <si>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</si>
  <si>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</si>
  <si>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</si>
  <si>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</si>
  <si>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</si>
  <si>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</si>
  <si>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</si>
  <si>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</si>
  <si>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</si>
  <si>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</si>
  <si>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</si>
  <si>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</si>
  <si>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</si>
  <si>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</si>
  <si>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</si>
  <si>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</si>
  <si>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</si>
  <si>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</si>
  <si>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</si>
  <si>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</si>
  <si>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</si>
  <si>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</si>
  <si>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</si>
  <si>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</si>
  <si>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</si>
  <si>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</si>
  <si>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</si>
  <si>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</si>
  <si>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</si>
  <si>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</si>
  <si>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</si>
  <si>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</si>
  <si>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</si>
  <si>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</si>
  <si>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</si>
  <si>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</si>
  <si>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</si>
  <si>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</si>
  <si>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</si>
  <si>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</si>
  <si>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</si>
  <si>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</si>
  <si>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</si>
  <si>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</si>
  <si>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</si>
  <si>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</si>
  <si>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</si>
  <si>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</si>
  <si>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</si>
  <si>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</si>
  <si>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</si>
  <si>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</si>
  <si>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</si>
  <si>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</si>
  <si>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</si>
  <si>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</si>
  <si>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</si>
  <si>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</si>
  <si>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</si>
  <si>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</si>
  <si>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</si>
  <si>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</si>
  <si>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</si>
  <si>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</si>
  <si>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</si>
  <si>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</si>
  <si>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</si>
  <si>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</si>
  <si>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</si>
  <si>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</si>
  <si>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</si>
  <si>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</si>
  <si>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</si>
  <si>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</si>
  <si>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</si>
  <si>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</si>
  <si>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</si>
  <si>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</si>
  <si>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</si>
  <si>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</si>
  <si>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</si>
  <si>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</si>
  <si>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</si>
  <si>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</si>
  <si>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</si>
  <si>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</si>
  <si>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</si>
  <si>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</si>
  <si>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</si>
  <si>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</si>
  <si>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</si>
  <si>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</si>
  <si>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</si>
  <si>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</si>
  <si>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</si>
  <si>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</si>
  <si>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</si>
  <si>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</si>
  <si>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</si>
  <si>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</si>
  <si>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</si>
  <si>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</si>
  <si>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</si>
  <si>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</si>
  <si>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</si>
  <si>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</si>
  <si>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</si>
  <si>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</si>
  <si>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</si>
  <si>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</si>
  <si>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</si>
  <si>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</si>
  <si>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</si>
  <si>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</si>
  <si>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</si>
  <si>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</si>
  <si>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</si>
  <si>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</si>
  <si>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</si>
  <si>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</si>
  <si>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</si>
  <si>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</si>
  <si>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</si>
  <si>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</si>
  <si>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</si>
  <si>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</si>
  <si>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</si>
  <si>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</si>
  <si>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</si>
  <si>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</si>
  <si>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</si>
  <si>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</si>
  <si>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</si>
  <si>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</si>
  <si>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</si>
  <si>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</si>
  <si>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</si>
  <si>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</si>
  <si>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</si>
  <si>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</si>
  <si>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</si>
  <si>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</si>
  <si>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</si>
  <si>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</si>
  <si>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</si>
  <si>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</si>
  <si>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</si>
  <si>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</si>
  <si>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</si>
  <si>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</si>
  <si>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</si>
  <si>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</si>
  <si>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</si>
  <si>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</si>
  <si>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</si>
  <si>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</si>
  <si>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</si>
  <si>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</si>
  <si>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</si>
  <si>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</si>
  <si>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</si>
  <si>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</si>
  <si>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</si>
  <si>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</si>
  <si>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</si>
  <si>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</si>
  <si>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</si>
  <si>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</si>
  <si>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</si>
  <si>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</si>
  <si>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</si>
  <si>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</si>
  <si>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</si>
  <si>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</si>
  <si>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</si>
  <si>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</si>
  <si>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</si>
  <si>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</si>
  <si>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</si>
  <si>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</si>
  <si>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</si>
  <si>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</si>
  <si>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</si>
  <si>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</si>
  <si>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</si>
  <si>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</si>
  <si>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</si>
  <si>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</si>
  <si>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</si>
  <si>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</si>
  <si>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</si>
  <si>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</si>
  <si>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</si>
  <si>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</si>
  <si>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</si>
  <si>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</si>
  <si>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</si>
  <si>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</si>
  <si>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</si>
  <si>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</si>
  <si>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</si>
  <si>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</si>
  <si>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</si>
  <si>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</si>
  <si>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</si>
  <si>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</si>
  <si>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</si>
  <si>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</si>
  <si>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</si>
  <si>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</si>
  <si>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</si>
  <si>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</si>
  <si>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</si>
  <si>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</si>
  <si>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</si>
  <si>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</si>
  <si>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</si>
  <si>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</si>
  <si>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</si>
  <si>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</si>
  <si>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</si>
  <si>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</si>
  <si>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</si>
  <si>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</si>
  <si>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</si>
  <si>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</si>
  <si>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</si>
  <si>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</si>
  <si>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</si>
  <si>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</si>
  <si>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</si>
  <si>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</si>
  <si>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</si>
  <si>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</si>
  <si>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</si>
  <si>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</si>
  <si>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</si>
  <si>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</si>
  <si>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</si>
  <si>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</si>
  <si>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</si>
  <si>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</si>
  <si>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</si>
  <si>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</si>
  <si>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</si>
  <si>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</si>
  <si>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</si>
  <si>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</si>
  <si>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</si>
  <si>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</si>
  <si>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</si>
  <si>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</si>
  <si>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</si>
  <si>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</si>
  <si>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</si>
  <si>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</si>
  <si>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</si>
  <si>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</si>
  <si>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</si>
  <si>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</si>
  <si>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</si>
  <si>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</si>
  <si>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</si>
  <si>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</si>
  <si>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</si>
  <si>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</si>
  <si>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</si>
  <si>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</si>
  <si>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</si>
  <si>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</si>
  <si>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</si>
  <si>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</si>
  <si>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</si>
  <si>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</si>
  <si>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</si>
  <si>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</si>
  <si>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</si>
  <si>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</si>
  <si>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</si>
  <si>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</si>
  <si>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</si>
  <si>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</si>
  <si>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</si>
  <si>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</si>
  <si>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</si>
  <si>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</si>
  <si>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</si>
  <si>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</si>
  <si>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</si>
  <si>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</si>
  <si>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</si>
  <si>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</si>
  <si>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</si>
  <si>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</si>
  <si>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</si>
  <si>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</si>
  <si>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</si>
  <si>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</si>
  <si>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</si>
  <si>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</si>
  <si>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</si>
  <si>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</si>
  <si>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</si>
  <si>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</si>
  <si>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</si>
  <si>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</si>
  <si>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</si>
  <si>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</si>
  <si>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</si>
  <si>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</si>
  <si>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</si>
  <si>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</si>
  <si>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</si>
  <si>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</si>
  <si>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</si>
  <si>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</si>
  <si>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</si>
  <si>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</si>
  <si>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</si>
  <si>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</si>
  <si>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</si>
  <si>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</si>
  <si>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</si>
  <si>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</si>
  <si>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</si>
  <si>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</si>
  <si>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</si>
  <si>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</si>
  <si>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</si>
  <si>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</si>
  <si>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</si>
  <si>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</si>
  <si>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</si>
  <si>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</si>
  <si>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</si>
  <si>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</si>
  <si>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</si>
  <si>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</si>
  <si>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</si>
  <si>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</si>
  <si>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</si>
  <si>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</si>
  <si>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</si>
  <si>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</si>
  <si>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</si>
  <si>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</si>
  <si>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</si>
  <si>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</si>
  <si>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</si>
  <si>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</si>
  <si>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</si>
  <si>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</si>
  <si>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</si>
  <si>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</si>
  <si>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</si>
  <si>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</si>
  <si>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</si>
  <si>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</si>
  <si>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</si>
  <si>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</si>
  <si>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</si>
  <si>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</si>
  <si>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</si>
  <si>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</si>
  <si>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</si>
  <si>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</si>
  <si>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</si>
  <si>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</si>
  <si>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</si>
  <si>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</si>
  <si>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</si>
  <si>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</si>
  <si>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</si>
  <si>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</si>
  <si>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</si>
  <si>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</si>
  <si>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</si>
  <si>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</si>
  <si>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</si>
  <si>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</si>
  <si>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</si>
  <si>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</si>
  <si>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</si>
  <si>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</si>
  <si>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</si>
  <si>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</si>
  <si>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</si>
  <si>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</si>
  <si>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</si>
  <si>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</si>
  <si>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</si>
  <si>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</si>
  <si>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</si>
  <si>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</si>
  <si>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</si>
  <si>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</si>
  <si>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</si>
  <si>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</si>
  <si>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</si>
  <si>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</si>
  <si>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</si>
  <si>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</si>
  <si>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</si>
  <si>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</si>
  <si>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</si>
  <si>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</si>
  <si>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</si>
  <si>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</si>
  <si>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</si>
  <si>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</si>
  <si>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</si>
  <si>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</si>
  <si>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</si>
  <si>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</si>
  <si>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</si>
  <si>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</si>
  <si>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</si>
  <si>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</si>
  <si>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</si>
  <si>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</si>
  <si>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</si>
  <si>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</si>
  <si>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</si>
  <si>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</si>
  <si>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</si>
  <si>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</si>
  <si>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</si>
  <si>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</si>
  <si>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</si>
  <si>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</si>
  <si>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</si>
  <si>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</si>
  <si>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</si>
  <si>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</si>
  <si>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</si>
  <si>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</si>
  <si>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As at: 31.3.2021</t>
  </si>
  <si>
    <t>For the period: 1.1.2021. - 31.3.2021.</t>
  </si>
  <si>
    <t>For the period 1.1.2021.-31.3.2021.</t>
  </si>
  <si>
    <t>For the period: 1.1.2021.-31.3.2021.</t>
  </si>
  <si>
    <t>03276147</t>
  </si>
  <si>
    <t>080051022</t>
  </si>
  <si>
    <t>26187994862</t>
  </si>
  <si>
    <t>HR</t>
  </si>
  <si>
    <t>74780000M0GHQ1VXJU20</t>
  </si>
  <si>
    <t>CROATIA osiguranje d.d.</t>
  </si>
  <si>
    <t>10 000</t>
  </si>
  <si>
    <t>ZAGREB</t>
  </si>
  <si>
    <t>Vatroslava Jagića 33</t>
  </si>
  <si>
    <t>info@crosig.hr</t>
  </si>
  <si>
    <t>www.crosig.hr</t>
  </si>
  <si>
    <t>KD</t>
  </si>
  <si>
    <t>RN</t>
  </si>
  <si>
    <t>CROATIA PREMIUM d.o.o.</t>
  </si>
  <si>
    <t>01885880</t>
  </si>
  <si>
    <t>HISTRIA CONSTRUCT d.o.o.</t>
  </si>
  <si>
    <t>02066378</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</si>
  <si>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</si>
  <si>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</si>
  <si>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</si>
  <si>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</si>
  <si>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</si>
  <si>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</si>
  <si>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</si>
  <si>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</si>
  <si>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</si>
  <si>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</si>
  <si>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</si>
  <si>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</si>
  <si>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</si>
  <si>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</si>
  <si>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</si>
  <si>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</si>
  <si>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</si>
  <si>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</si>
  <si>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</si>
  <si>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</si>
  <si>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</si>
  <si>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</si>
  <si>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</si>
  <si>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</si>
  <si>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</si>
  <si>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</si>
  <si>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</si>
  <si>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</si>
  <si>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</si>
  <si>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</si>
  <si>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</si>
  <si>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</si>
  <si>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Jelena Matijević</t>
  </si>
  <si>
    <t>No</t>
  </si>
  <si>
    <t>072 00 1884</t>
  </si>
  <si>
    <t>izdavatelji@crosig.hr</t>
  </si>
  <si>
    <t>a)</t>
  </si>
  <si>
    <t>b)</t>
  </si>
  <si>
    <t>c)</t>
  </si>
  <si>
    <t>d)</t>
  </si>
  <si>
    <t>e)</t>
  </si>
  <si>
    <t>1.</t>
  </si>
  <si>
    <t xml:space="preserve">2. </t>
  </si>
  <si>
    <t xml:space="preserve">3. </t>
  </si>
  <si>
    <t>4.</t>
  </si>
  <si>
    <t>5.</t>
  </si>
  <si>
    <t>6.</t>
  </si>
  <si>
    <t>7.</t>
  </si>
  <si>
    <t>8.</t>
  </si>
  <si>
    <t>9.</t>
  </si>
  <si>
    <t>10.</t>
  </si>
  <si>
    <t>11.</t>
  </si>
  <si>
    <t>12.</t>
  </si>
  <si>
    <t>13.</t>
  </si>
  <si>
    <t>14.</t>
  </si>
  <si>
    <t>15.</t>
  </si>
  <si>
    <t>16.</t>
  </si>
  <si>
    <t>17.</t>
  </si>
  <si>
    <t>Details are disclosed in the notes to the consolidated unaudited quarterly report, for the period 1 January 2021 - 31 March 2021</t>
  </si>
  <si>
    <t>Details are disclosed in the Quarterly management report within consolidated unaudited quarterly report, for the period 1 January 2021 - 31 March 2021</t>
  </si>
  <si>
    <t>The Group has no shares in companies having unlimited liability.</t>
  </si>
  <si>
    <t>The Group has no participation certificates, convertible debentures, warrants, options or similar securities or rights.</t>
  </si>
  <si>
    <t>The Annual Financial Report for 2020, for the purpose of understanding the information published in the notes to the financial statements prepared for the first quarter of 2021, is available on the company's official website,</t>
  </si>
  <si>
    <t>the official website of the Zagreb Stock Exchange and the Croatian Financial Services Supervisory Agency’s Official Register.</t>
  </si>
  <si>
    <t>Details are disclosed in the notes to the Quarterly report</t>
  </si>
  <si>
    <t>Accounting policies which are used in the preparation of financial statements for the reporting period are the same as those which are used for preparation of the audited financial statements for the year 2020.</t>
  </si>
  <si>
    <t>The consolidated unaudited quarterly report, for the period 1 January 2021 - 31 March 2021  is prepared applying the same accounting policies as in the latest annual financial statements for 2020,</t>
  </si>
  <si>
    <t>which are available on the company's official website, the official website of the Zagreb Stock Exchange and the Croatian Financial Services Supervisory Agency’s Official Register.</t>
  </si>
  <si>
    <t>The Group has no material arrangement that are not included in the presented financial statements.</t>
  </si>
  <si>
    <t xml:space="preserve">The largest group of undertakings of which the undertaking forms part as a controlled group member is also the only group in which the undertaking forms part as a controlled group member.         </t>
  </si>
  <si>
    <t>NOTES TO THE FINANCIAL STATEMENTS – TFI</t>
  </si>
  <si>
    <t>Financial statements are available on the Internet page adris.hr</t>
  </si>
  <si>
    <t xml:space="preserve">NOTES TO FINANCIAL STATEMENTS - TFI
(drawn up for quarterly reporting periods)
Name of the issuer:   Croatia osiguranje d.d.
Personal identification number (OIB):   26187994862
Reporting period: 1.1.2021. - 31.3.2021.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</si>
</sst>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4"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1" fillId="0" borderId="0"/>
    <xf numFmtId="0" fontId="11" fillId="0" borderId="0"/>
    <xf numFmtId="0" fontId="6" fillId="0" borderId="0"/>
    <xf numFmtId="0" fontId="15" fillId="0" borderId="0">
      <alignment vertical="top"/>
    </xf>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27" fillId="4" borderId="0" xfId="5" applyFont="1" applyFill="1" applyBorder="1" applyAlignment="1">
      <alignment wrapText="1"/>
    </xf>
    <xf numFmtId="0" fontId="27" fillId="4" borderId="0" xfId="5" applyFont="1" applyFill="1" applyBorder="1"/>
    <xf numFmtId="0" fontId="27" fillId="4" borderId="0" xfId="5" applyFont="1" applyFill="1" applyBorder="1" applyAlignment="1">
      <alignment vertical="top" wrapText="1"/>
    </xf>
    <xf numFmtId="0" fontId="27" fillId="4" borderId="0" xfId="5" applyFont="1" applyFill="1" applyBorder="1" applyAlignment="1">
      <alignment vertical="top"/>
    </xf>
    <xf numFmtId="3" fontId="5" fillId="0" borderId="44" xfId="0" applyNumberFormat="1" applyFont="1" applyFill="1" applyBorder="1" applyAlignment="1" applyProtection="1">
      <alignment horizontal="right" vertical="center" shrinkToFit="1"/>
    </xf>
    <xf numFmtId="0" fontId="9" fillId="0" borderId="0" xfId="0" applyFont="1"/>
    <xf numFmtId="0" fontId="11" fillId="0" borderId="0" xfId="0" applyFont="1" applyFill="1"/>
    <xf numFmtId="0" fontId="0" fillId="0" borderId="0" xfId="0" applyFill="1"/>
    <xf numFmtId="0" fontId="11" fillId="0" borderId="0" xfId="0" applyFont="1" applyFill="1" applyAlignment="1">
      <alignment vertical="center"/>
    </xf>
    <xf numFmtId="0" fontId="11" fillId="0" borderId="0" xfId="0" applyFont="1"/>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5" fillId="4" borderId="46" xfId="5" applyFont="1" applyFill="1" applyBorder="1" applyAlignment="1">
      <alignment horizontal="right" vertical="center" wrapText="1"/>
    </xf>
    <xf numFmtId="0" fontId="5" fillId="4" borderId="0" xfId="5" applyFont="1" applyFill="1" applyBorder="1" applyAlignment="1">
      <alignment horizontal="right" vertical="center" wrapText="1"/>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27" fillId="4" borderId="0" xfId="5" applyFont="1" applyFill="1" applyBorder="1"/>
    <xf numFmtId="0" fontId="27" fillId="7" borderId="48" xfId="0" applyFont="1" applyFill="1" applyBorder="1" applyAlignment="1" applyProtection="1">
      <alignment vertical="center"/>
      <protection locked="0"/>
    </xf>
    <xf numFmtId="0" fontId="27" fillId="7" borderId="10" xfId="0" applyFont="1" applyFill="1" applyBorder="1" applyAlignment="1" applyProtection="1">
      <alignment vertical="center"/>
      <protection locked="0"/>
    </xf>
    <xf numFmtId="0" fontId="27" fillId="7" borderId="49" xfId="0" applyFont="1" applyFill="1" applyBorder="1" applyAlignment="1" applyProtection="1">
      <alignment vertical="center"/>
      <protection locked="0"/>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5" fillId="4" borderId="0" xfId="5" applyFont="1" applyFill="1" applyBorder="1" applyAlignment="1">
      <alignment vertical="center"/>
    </xf>
    <xf numFmtId="49" fontId="4" fillId="7" borderId="48" xfId="0" applyNumberFormat="1" applyFont="1" applyFill="1" applyBorder="1" applyAlignment="1" applyProtection="1">
      <alignment vertical="center"/>
      <protection locked="0"/>
    </xf>
    <xf numFmtId="49" fontId="4" fillId="7" borderId="10" xfId="0" applyNumberFormat="1" applyFont="1" applyFill="1" applyBorder="1" applyAlignment="1" applyProtection="1">
      <alignment vertical="center"/>
      <protection locked="0"/>
    </xf>
    <xf numFmtId="49" fontId="4" fillId="7" borderId="49" xfId="0" applyNumberFormat="1" applyFont="1" applyFill="1" applyBorder="1" applyAlignment="1" applyProtection="1">
      <alignment vertical="center"/>
      <protection locked="0"/>
    </xf>
    <xf numFmtId="0" fontId="5"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27" fillId="4" borderId="0" xfId="5" applyFont="1" applyFill="1" applyBorder="1" applyAlignment="1">
      <alignment vertical="top"/>
    </xf>
    <xf numFmtId="0" fontId="5" fillId="4" borderId="0" xfId="5" applyFont="1" applyFill="1" applyBorder="1" applyAlignment="1">
      <alignment vertical="top"/>
    </xf>
    <xf numFmtId="0" fontId="27" fillId="4" borderId="0" xfId="5" applyFont="1" applyFill="1" applyBorder="1" applyProtection="1">
      <protection locked="0"/>
    </xf>
    <xf numFmtId="0" fontId="27" fillId="4" borderId="0" xfId="5" applyFont="1" applyFill="1" applyBorder="1" applyAlignment="1">
      <alignment vertical="top" wrapText="1"/>
    </xf>
    <xf numFmtId="0" fontId="5" fillId="4" borderId="46" xfId="5" applyFont="1" applyFill="1" applyBorder="1" applyAlignment="1">
      <alignment horizontal="center" vertical="center"/>
    </xf>
    <xf numFmtId="0" fontId="5" fillId="4" borderId="46" xfId="5" applyFont="1" applyFill="1" applyBorder="1" applyAlignment="1">
      <alignment horizontal="right" vertical="center"/>
    </xf>
    <xf numFmtId="0" fontId="5" fillId="4" borderId="0" xfId="5" applyFont="1" applyFill="1" applyBorder="1" applyAlignment="1">
      <alignment horizontal="right" vertical="center"/>
    </xf>
    <xf numFmtId="0" fontId="28" fillId="4" borderId="0" xfId="5" applyFont="1" applyFill="1" applyBorder="1" applyAlignment="1">
      <alignment vertical="center"/>
    </xf>
    <xf numFmtId="0" fontId="27" fillId="7" borderId="48" xfId="0" applyFont="1" applyFill="1" applyBorder="1" applyProtection="1">
      <protection locked="0"/>
    </xf>
    <xf numFmtId="0" fontId="27" fillId="7" borderId="10" xfId="0" applyFont="1" applyFill="1" applyBorder="1" applyProtection="1">
      <protection locked="0"/>
    </xf>
    <xf numFmtId="0" fontId="27" fillId="7" borderId="49" xfId="0" applyFont="1" applyFill="1" applyBorder="1" applyProtection="1">
      <protection locked="0"/>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4" fillId="7" borderId="48" xfId="0" applyFont="1" applyFill="1" applyBorder="1" applyAlignment="1" applyProtection="1">
      <alignment horizontal="center" vertical="center"/>
      <protection locked="0"/>
    </xf>
    <xf numFmtId="0" fontId="4" fillId="7" borderId="49" xfId="0" applyFont="1" applyFill="1" applyBorder="1" applyAlignment="1" applyProtection="1">
      <alignment horizontal="center" vertical="center"/>
      <protection locked="0"/>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47" xfId="5" applyFont="1" applyFill="1" applyBorder="1" applyAlignment="1">
      <alignment horizontal="right" vertical="center" wrapText="1"/>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28" fillId="4" borderId="46" xfId="5" applyFont="1" applyFill="1" applyBorder="1" applyAlignment="1">
      <alignment vertical="center"/>
    </xf>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7" xfId="5" applyFont="1" applyFill="1" applyBorder="1" applyAlignment="1">
      <alignment horizontal="right" vertical="center"/>
    </xf>
    <xf numFmtId="0" fontId="27" fillId="4" borderId="0" xfId="5" applyFont="1" applyFill="1" applyBorder="1" applyAlignment="1">
      <alignment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27" fillId="4" borderId="46" xfId="5" applyFont="1" applyFill="1" applyBorder="1" applyAlignment="1">
      <alignment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Border="1" applyAlignment="1" applyProtection="1">
      <alignment vertical="center" wrapText="1"/>
    </xf>
    <xf numFmtId="0" fontId="2" fillId="6" borderId="44" xfId="0" applyFont="1" applyFill="1" applyBorder="1" applyAlignment="1" applyProtection="1">
      <alignment vertical="center" wrapText="1"/>
    </xf>
    <xf numFmtId="0" fontId="2" fillId="0" borderId="44" xfId="0" applyFont="1" applyFill="1" applyBorder="1" applyAlignment="1" applyProtection="1">
      <alignment vertical="center" wrapText="1"/>
    </xf>
    <xf numFmtId="0" fontId="7" fillId="6" borderId="44" xfId="0" applyFont="1" applyFill="1" applyBorder="1" applyAlignment="1" applyProtection="1">
      <alignment vertical="center" wrapText="1"/>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7" fillId="0" borderId="44" xfId="0" applyFont="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2" fillId="0" borderId="27" xfId="0" applyFont="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1" fillId="0" borderId="44" xfId="0" applyFont="1" applyFill="1" applyBorder="1" applyAlignment="1" applyProtection="1">
      <alignment vertical="center" wrapText="1"/>
    </xf>
    <xf numFmtId="0" fontId="7"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vertical="center" wrapText="1"/>
    </xf>
    <xf numFmtId="0" fontId="7" fillId="0" borderId="39" xfId="0" applyFont="1" applyFill="1" applyBorder="1" applyAlignment="1" applyProtection="1">
      <alignment vertical="center" wrapText="1"/>
    </xf>
    <xf numFmtId="0" fontId="2" fillId="0" borderId="39" xfId="0" applyFont="1" applyBorder="1" applyAlignment="1" applyProtection="1">
      <alignment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2" fillId="6" borderId="39" xfId="0" applyFont="1" applyFill="1" applyBorder="1" applyAlignment="1" applyProtection="1">
      <alignment vertical="center"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4" fontId="12"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4" fontId="4" fillId="2" borderId="44" xfId="0" applyNumberFormat="1" applyFont="1" applyFill="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Normal" xfId="0" builtinId="0"/>
    <cellStyle name="Normal 12" xfId="1" xr:uid="{00000000-0005-0000-0000-000001000000}"/>
    <cellStyle name="Normal 2" xfId="2" xr:uid="{00000000-0005-0000-0000-000002000000}"/>
    <cellStyle name="Normal 3" xfId="5" xr:uid="{00000000-0005-0000-0000-000003000000}"/>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4"/>
  <sheetViews>
    <sheetView showGridLines="0" tabSelected="1" zoomScale="80" zoomScaleNormal="80" workbookViewId="0">
      <selection activeCell="J1" sqref="J1"/>
    </sheetView>
  </sheetViews>
  <sheetFormatPr defaultColWidth="9.1796875" defaultRowHeight="14.5" x14ac:dyDescent="0.35"/>
  <cols>
    <col min="1" max="1" width="9.1796875" style="75"/>
    <col min="2" max="2" width="15.6328125" style="75" customWidth="1"/>
    <col min="3" max="8" width="9.1796875" style="75"/>
    <col min="9" max="9" width="20" style="75" customWidth="1"/>
    <col min="10" max="16384" width="9.1796875" style="75"/>
  </cols>
  <sheetData>
    <row r="1" spans="1:10" ht="15.5" x14ac:dyDescent="0.35">
      <c r="A1" s="185" t="s">
        <v>0</v>
      </c>
      <c r="B1" s="186"/>
      <c r="C1" s="186"/>
      <c r="D1" s="73"/>
      <c r="E1" s="73"/>
      <c r="F1" s="73"/>
      <c r="G1" s="73"/>
      <c r="H1" s="73"/>
      <c r="I1" s="73"/>
      <c r="J1" s="74"/>
    </row>
    <row r="2" spans="1:10" ht="14.5" customHeight="1" x14ac:dyDescent="0.35">
      <c r="A2" s="187" t="s">
        <v>1</v>
      </c>
      <c r="B2" s="188"/>
      <c r="C2" s="188"/>
      <c r="D2" s="188"/>
      <c r="E2" s="188"/>
      <c r="F2" s="188"/>
      <c r="G2" s="188"/>
      <c r="H2" s="188"/>
      <c r="I2" s="188"/>
      <c r="J2" s="189"/>
    </row>
    <row r="3" spans="1:10" x14ac:dyDescent="0.35">
      <c r="A3" s="76"/>
      <c r="B3" s="77"/>
      <c r="C3" s="77"/>
      <c r="D3" s="77"/>
      <c r="E3" s="77"/>
      <c r="F3" s="77"/>
      <c r="G3" s="77"/>
      <c r="H3" s="77"/>
      <c r="I3" s="77"/>
      <c r="J3" s="78"/>
    </row>
    <row r="4" spans="1:10" ht="33.65" customHeight="1" x14ac:dyDescent="0.35">
      <c r="A4" s="190" t="s">
        <v>2</v>
      </c>
      <c r="B4" s="191"/>
      <c r="C4" s="191"/>
      <c r="D4" s="191"/>
      <c r="E4" s="192">
        <v>44197</v>
      </c>
      <c r="F4" s="193"/>
      <c r="G4" s="79" t="s">
        <v>3</v>
      </c>
      <c r="H4" s="192">
        <v>44286</v>
      </c>
      <c r="I4" s="193"/>
      <c r="J4" s="80"/>
    </row>
    <row r="5" spans="1:10" s="81" customFormat="1" ht="10.15" customHeight="1" x14ac:dyDescent="0.35">
      <c r="A5" s="194"/>
      <c r="B5" s="195"/>
      <c r="C5" s="195"/>
      <c r="D5" s="195"/>
      <c r="E5" s="195"/>
      <c r="F5" s="195"/>
      <c r="G5" s="195"/>
      <c r="H5" s="195"/>
      <c r="I5" s="195"/>
      <c r="J5" s="196"/>
    </row>
    <row r="6" spans="1:10" ht="20.5" customHeight="1" x14ac:dyDescent="0.35">
      <c r="A6" s="82"/>
      <c r="B6" s="83" t="s">
        <v>4</v>
      </c>
      <c r="C6" s="84"/>
      <c r="D6" s="84"/>
      <c r="E6" s="90">
        <v>2021</v>
      </c>
      <c r="F6" s="85"/>
      <c r="G6" s="79"/>
      <c r="H6" s="85"/>
      <c r="I6" s="86"/>
      <c r="J6" s="87"/>
    </row>
    <row r="7" spans="1:10" s="89" customFormat="1" ht="10.9" customHeight="1" x14ac:dyDescent="0.35">
      <c r="A7" s="82"/>
      <c r="B7" s="84"/>
      <c r="C7" s="84"/>
      <c r="D7" s="84"/>
      <c r="E7" s="88"/>
      <c r="F7" s="88"/>
      <c r="G7" s="79"/>
      <c r="H7" s="85"/>
      <c r="I7" s="86"/>
      <c r="J7" s="87"/>
    </row>
    <row r="8" spans="1:10" ht="20.5" customHeight="1" x14ac:dyDescent="0.35">
      <c r="A8" s="82"/>
      <c r="B8" s="83" t="s">
        <v>5</v>
      </c>
      <c r="C8" s="84"/>
      <c r="D8" s="84"/>
      <c r="E8" s="90">
        <v>1</v>
      </c>
      <c r="F8" s="85"/>
      <c r="G8" s="79"/>
      <c r="H8" s="85"/>
      <c r="I8" s="86"/>
      <c r="J8" s="87"/>
    </row>
    <row r="9" spans="1:10" s="89" customFormat="1" ht="10.9" customHeight="1" x14ac:dyDescent="0.35">
      <c r="A9" s="82"/>
      <c r="B9" s="84"/>
      <c r="C9" s="84"/>
      <c r="D9" s="84"/>
      <c r="E9" s="88"/>
      <c r="F9" s="88"/>
      <c r="G9" s="79"/>
      <c r="H9" s="88"/>
      <c r="I9" s="91"/>
      <c r="J9" s="87"/>
    </row>
    <row r="10" spans="1:10" ht="37.9" customHeight="1" x14ac:dyDescent="0.35">
      <c r="A10" s="181" t="s">
        <v>6</v>
      </c>
      <c r="B10" s="182"/>
      <c r="C10" s="182"/>
      <c r="D10" s="182"/>
      <c r="E10" s="182"/>
      <c r="F10" s="182"/>
      <c r="G10" s="182"/>
      <c r="H10" s="182"/>
      <c r="I10" s="182"/>
      <c r="J10" s="92"/>
    </row>
    <row r="11" spans="1:10" ht="24.65" customHeight="1" x14ac:dyDescent="0.35">
      <c r="A11" s="164" t="s">
        <v>7</v>
      </c>
      <c r="B11" s="183"/>
      <c r="C11" s="178" t="s">
        <v>488</v>
      </c>
      <c r="D11" s="179"/>
      <c r="E11" s="93"/>
      <c r="F11" s="136" t="s">
        <v>8</v>
      </c>
      <c r="G11" s="177"/>
      <c r="H11" s="155" t="s">
        <v>491</v>
      </c>
      <c r="I11" s="156"/>
      <c r="J11" s="94"/>
    </row>
    <row r="12" spans="1:10" ht="14.5" customHeight="1" x14ac:dyDescent="0.35">
      <c r="A12" s="95"/>
      <c r="B12" s="96"/>
      <c r="C12" s="96"/>
      <c r="D12" s="96"/>
      <c r="E12" s="184"/>
      <c r="F12" s="184"/>
      <c r="G12" s="184"/>
      <c r="H12" s="184"/>
      <c r="I12" s="97"/>
      <c r="J12" s="94"/>
    </row>
    <row r="13" spans="1:10" ht="21" customHeight="1" x14ac:dyDescent="0.35">
      <c r="A13" s="135" t="s">
        <v>9</v>
      </c>
      <c r="B13" s="177"/>
      <c r="C13" s="178" t="s">
        <v>489</v>
      </c>
      <c r="D13" s="179"/>
      <c r="E13" s="197"/>
      <c r="F13" s="184"/>
      <c r="G13" s="184"/>
      <c r="H13" s="184"/>
      <c r="I13" s="97"/>
      <c r="J13" s="94"/>
    </row>
    <row r="14" spans="1:10" ht="10.9" customHeight="1" x14ac:dyDescent="0.35">
      <c r="A14" s="93"/>
      <c r="B14" s="97"/>
      <c r="C14" s="96"/>
      <c r="D14" s="96"/>
      <c r="E14" s="142"/>
      <c r="F14" s="142"/>
      <c r="G14" s="142"/>
      <c r="H14" s="142"/>
      <c r="I14" s="96"/>
      <c r="J14" s="98"/>
    </row>
    <row r="15" spans="1:10" ht="22.9" customHeight="1" x14ac:dyDescent="0.35">
      <c r="A15" s="135" t="s">
        <v>10</v>
      </c>
      <c r="B15" s="177"/>
      <c r="C15" s="178" t="s">
        <v>490</v>
      </c>
      <c r="D15" s="179"/>
      <c r="E15" s="180"/>
      <c r="F15" s="166"/>
      <c r="G15" s="99" t="s">
        <v>11</v>
      </c>
      <c r="H15" s="173" t="s">
        <v>492</v>
      </c>
      <c r="I15" s="174"/>
      <c r="J15" s="100"/>
    </row>
    <row r="16" spans="1:10" ht="10.9" customHeight="1" x14ac:dyDescent="0.35">
      <c r="A16" s="93"/>
      <c r="B16" s="97"/>
      <c r="C16" s="96"/>
      <c r="D16" s="96"/>
      <c r="E16" s="142"/>
      <c r="F16" s="142"/>
      <c r="G16" s="142"/>
      <c r="H16" s="142"/>
      <c r="I16" s="96"/>
      <c r="J16" s="98"/>
    </row>
    <row r="17" spans="1:10" ht="22.9" customHeight="1" x14ac:dyDescent="0.35">
      <c r="A17" s="101"/>
      <c r="B17" s="99" t="s">
        <v>12</v>
      </c>
      <c r="C17" s="173">
        <v>199</v>
      </c>
      <c r="D17" s="174"/>
      <c r="E17" s="102"/>
      <c r="F17" s="102"/>
      <c r="G17" s="102"/>
      <c r="H17" s="102"/>
      <c r="I17" s="102"/>
      <c r="J17" s="100"/>
    </row>
    <row r="18" spans="1:10" x14ac:dyDescent="0.35">
      <c r="A18" s="175"/>
      <c r="B18" s="176"/>
      <c r="C18" s="142"/>
      <c r="D18" s="142"/>
      <c r="E18" s="142"/>
      <c r="F18" s="142"/>
      <c r="G18" s="142"/>
      <c r="H18" s="142"/>
      <c r="I18" s="96"/>
      <c r="J18" s="98"/>
    </row>
    <row r="19" spans="1:10" x14ac:dyDescent="0.35">
      <c r="A19" s="164" t="s">
        <v>13</v>
      </c>
      <c r="B19" s="165"/>
      <c r="C19" s="146" t="s">
        <v>493</v>
      </c>
      <c r="D19" s="147"/>
      <c r="E19" s="147"/>
      <c r="F19" s="147"/>
      <c r="G19" s="147"/>
      <c r="H19" s="147"/>
      <c r="I19" s="147"/>
      <c r="J19" s="148"/>
    </row>
    <row r="20" spans="1:10" x14ac:dyDescent="0.35">
      <c r="A20" s="95"/>
      <c r="B20" s="96"/>
      <c r="C20" s="103"/>
      <c r="D20" s="96"/>
      <c r="E20" s="142"/>
      <c r="F20" s="142"/>
      <c r="G20" s="142"/>
      <c r="H20" s="142"/>
      <c r="I20" s="96"/>
      <c r="J20" s="98"/>
    </row>
    <row r="21" spans="1:10" x14ac:dyDescent="0.35">
      <c r="A21" s="164" t="s">
        <v>14</v>
      </c>
      <c r="B21" s="165"/>
      <c r="C21" s="155" t="s">
        <v>494</v>
      </c>
      <c r="D21" s="156"/>
      <c r="E21" s="142"/>
      <c r="F21" s="142"/>
      <c r="G21" s="146" t="s">
        <v>495</v>
      </c>
      <c r="H21" s="147"/>
      <c r="I21" s="147"/>
      <c r="J21" s="148"/>
    </row>
    <row r="22" spans="1:10" x14ac:dyDescent="0.35">
      <c r="A22" s="95"/>
      <c r="B22" s="96"/>
      <c r="C22" s="96"/>
      <c r="D22" s="96"/>
      <c r="E22" s="142"/>
      <c r="F22" s="142"/>
      <c r="G22" s="142"/>
      <c r="H22" s="142"/>
      <c r="I22" s="96"/>
      <c r="J22" s="98"/>
    </row>
    <row r="23" spans="1:10" x14ac:dyDescent="0.35">
      <c r="A23" s="164" t="s">
        <v>15</v>
      </c>
      <c r="B23" s="165"/>
      <c r="C23" s="146" t="s">
        <v>496</v>
      </c>
      <c r="D23" s="147"/>
      <c r="E23" s="147"/>
      <c r="F23" s="147"/>
      <c r="G23" s="147"/>
      <c r="H23" s="147"/>
      <c r="I23" s="147"/>
      <c r="J23" s="148"/>
    </row>
    <row r="24" spans="1:10" x14ac:dyDescent="0.35">
      <c r="A24" s="95"/>
      <c r="B24" s="96"/>
      <c r="C24" s="96"/>
      <c r="D24" s="96"/>
      <c r="E24" s="142"/>
      <c r="F24" s="142"/>
      <c r="G24" s="142"/>
      <c r="H24" s="142"/>
      <c r="I24" s="96"/>
      <c r="J24" s="98"/>
    </row>
    <row r="25" spans="1:10" x14ac:dyDescent="0.35">
      <c r="A25" s="164" t="s">
        <v>16</v>
      </c>
      <c r="B25" s="165"/>
      <c r="C25" s="167" t="s">
        <v>497</v>
      </c>
      <c r="D25" s="168"/>
      <c r="E25" s="168"/>
      <c r="F25" s="168"/>
      <c r="G25" s="168"/>
      <c r="H25" s="168"/>
      <c r="I25" s="168"/>
      <c r="J25" s="169"/>
    </row>
    <row r="26" spans="1:10" x14ac:dyDescent="0.35">
      <c r="A26" s="95"/>
      <c r="B26" s="96"/>
      <c r="C26" s="125"/>
      <c r="D26" s="123"/>
      <c r="E26" s="142"/>
      <c r="F26" s="142"/>
      <c r="G26" s="142"/>
      <c r="H26" s="142"/>
      <c r="I26" s="123"/>
      <c r="J26" s="98"/>
    </row>
    <row r="27" spans="1:10" x14ac:dyDescent="0.35">
      <c r="A27" s="164" t="s">
        <v>17</v>
      </c>
      <c r="B27" s="165"/>
      <c r="C27" s="170" t="s">
        <v>498</v>
      </c>
      <c r="D27" s="171"/>
      <c r="E27" s="171"/>
      <c r="F27" s="171"/>
      <c r="G27" s="171"/>
      <c r="H27" s="171"/>
      <c r="I27" s="171"/>
      <c r="J27" s="172"/>
    </row>
    <row r="28" spans="1:10" ht="13.9" customHeight="1" x14ac:dyDescent="0.35">
      <c r="A28" s="95"/>
      <c r="B28" s="96"/>
      <c r="C28" s="103"/>
      <c r="D28" s="96"/>
      <c r="E28" s="142"/>
      <c r="F28" s="142"/>
      <c r="G28" s="142"/>
      <c r="H28" s="142"/>
      <c r="I28" s="96"/>
      <c r="J28" s="98"/>
    </row>
    <row r="29" spans="1:10" ht="22.9" customHeight="1" x14ac:dyDescent="0.35">
      <c r="A29" s="135" t="s">
        <v>18</v>
      </c>
      <c r="B29" s="165"/>
      <c r="C29" s="104">
        <v>3415</v>
      </c>
      <c r="D29" s="105"/>
      <c r="E29" s="149"/>
      <c r="F29" s="149"/>
      <c r="G29" s="149"/>
      <c r="H29" s="149"/>
      <c r="I29" s="106"/>
      <c r="J29" s="107"/>
    </row>
    <row r="30" spans="1:10" x14ac:dyDescent="0.35">
      <c r="A30" s="95"/>
      <c r="B30" s="96"/>
      <c r="C30" s="96"/>
      <c r="D30" s="96"/>
      <c r="E30" s="142"/>
      <c r="F30" s="142"/>
      <c r="G30" s="142"/>
      <c r="H30" s="142"/>
      <c r="I30" s="106"/>
      <c r="J30" s="107"/>
    </row>
    <row r="31" spans="1:10" x14ac:dyDescent="0.35">
      <c r="A31" s="164" t="s">
        <v>19</v>
      </c>
      <c r="B31" s="165"/>
      <c r="C31" s="118" t="s">
        <v>499</v>
      </c>
      <c r="D31" s="163" t="s">
        <v>20</v>
      </c>
      <c r="E31" s="153"/>
      <c r="F31" s="153"/>
      <c r="G31" s="153"/>
      <c r="H31" s="108"/>
      <c r="I31" s="109" t="s">
        <v>21</v>
      </c>
      <c r="J31" s="110" t="s">
        <v>22</v>
      </c>
    </row>
    <row r="32" spans="1:10" x14ac:dyDescent="0.35">
      <c r="A32" s="164"/>
      <c r="B32" s="165"/>
      <c r="C32" s="111"/>
      <c r="D32" s="79"/>
      <c r="E32" s="166"/>
      <c r="F32" s="166"/>
      <c r="G32" s="166"/>
      <c r="H32" s="166"/>
      <c r="I32" s="106"/>
      <c r="J32" s="107"/>
    </row>
    <row r="33" spans="1:10" x14ac:dyDescent="0.35">
      <c r="A33" s="164" t="s">
        <v>23</v>
      </c>
      <c r="B33" s="165"/>
      <c r="C33" s="104" t="s">
        <v>500</v>
      </c>
      <c r="D33" s="163" t="s">
        <v>24</v>
      </c>
      <c r="E33" s="153"/>
      <c r="F33" s="153"/>
      <c r="G33" s="153"/>
      <c r="H33" s="102"/>
      <c r="I33" s="109" t="s">
        <v>25</v>
      </c>
      <c r="J33" s="110" t="s">
        <v>26</v>
      </c>
    </row>
    <row r="34" spans="1:10" x14ac:dyDescent="0.35">
      <c r="A34" s="95"/>
      <c r="B34" s="96"/>
      <c r="C34" s="96"/>
      <c r="D34" s="96"/>
      <c r="E34" s="142"/>
      <c r="F34" s="142"/>
      <c r="G34" s="142"/>
      <c r="H34" s="142"/>
      <c r="I34" s="96"/>
      <c r="J34" s="98"/>
    </row>
    <row r="35" spans="1:10" x14ac:dyDescent="0.35">
      <c r="A35" s="163" t="s">
        <v>27</v>
      </c>
      <c r="B35" s="153"/>
      <c r="C35" s="153"/>
      <c r="D35" s="153"/>
      <c r="E35" s="153" t="s">
        <v>28</v>
      </c>
      <c r="F35" s="153"/>
      <c r="G35" s="153"/>
      <c r="H35" s="153"/>
      <c r="I35" s="153"/>
      <c r="J35" s="112" t="s">
        <v>29</v>
      </c>
    </row>
    <row r="36" spans="1:10" x14ac:dyDescent="0.35">
      <c r="A36" s="95"/>
      <c r="B36" s="96"/>
      <c r="C36" s="96"/>
      <c r="D36" s="96"/>
      <c r="E36" s="142"/>
      <c r="F36" s="142"/>
      <c r="G36" s="142"/>
      <c r="H36" s="142"/>
      <c r="I36" s="96"/>
      <c r="J36" s="107"/>
    </row>
    <row r="37" spans="1:10" x14ac:dyDescent="0.35">
      <c r="A37" s="132" t="s">
        <v>501</v>
      </c>
      <c r="B37" s="133"/>
      <c r="C37" s="133"/>
      <c r="D37" s="133"/>
      <c r="E37" s="132" t="s">
        <v>495</v>
      </c>
      <c r="F37" s="133"/>
      <c r="G37" s="133"/>
      <c r="H37" s="133"/>
      <c r="I37" s="134"/>
      <c r="J37" s="120" t="s">
        <v>502</v>
      </c>
    </row>
    <row r="38" spans="1:10" x14ac:dyDescent="0.35">
      <c r="A38" s="95"/>
      <c r="B38" s="123"/>
      <c r="C38" s="125"/>
      <c r="D38" s="162"/>
      <c r="E38" s="162"/>
      <c r="F38" s="162"/>
      <c r="G38" s="162"/>
      <c r="H38" s="162"/>
      <c r="I38" s="162"/>
      <c r="J38" s="98"/>
    </row>
    <row r="39" spans="1:10" x14ac:dyDescent="0.35">
      <c r="A39" s="132" t="s">
        <v>503</v>
      </c>
      <c r="B39" s="133"/>
      <c r="C39" s="133"/>
      <c r="D39" s="134"/>
      <c r="E39" s="132" t="s">
        <v>495</v>
      </c>
      <c r="F39" s="133"/>
      <c r="G39" s="133"/>
      <c r="H39" s="133"/>
      <c r="I39" s="134"/>
      <c r="J39" s="121" t="s">
        <v>504</v>
      </c>
    </row>
    <row r="40" spans="1:10" x14ac:dyDescent="0.35">
      <c r="A40" s="95"/>
      <c r="B40" s="123"/>
      <c r="C40" s="125"/>
      <c r="D40" s="124"/>
      <c r="E40" s="162"/>
      <c r="F40" s="162"/>
      <c r="G40" s="162"/>
      <c r="H40" s="162"/>
      <c r="I40" s="122"/>
      <c r="J40" s="98"/>
    </row>
    <row r="41" spans="1:10" x14ac:dyDescent="0.35">
      <c r="A41" s="132" t="s">
        <v>505</v>
      </c>
      <c r="B41" s="133"/>
      <c r="C41" s="133"/>
      <c r="D41" s="134"/>
      <c r="E41" s="132" t="s">
        <v>495</v>
      </c>
      <c r="F41" s="133"/>
      <c r="G41" s="133"/>
      <c r="H41" s="133"/>
      <c r="I41" s="134"/>
      <c r="J41" s="121" t="s">
        <v>506</v>
      </c>
    </row>
    <row r="42" spans="1:10" x14ac:dyDescent="0.35">
      <c r="A42" s="95"/>
      <c r="B42" s="123"/>
      <c r="C42" s="125"/>
      <c r="D42" s="124"/>
      <c r="E42" s="162"/>
      <c r="F42" s="162"/>
      <c r="G42" s="162"/>
      <c r="H42" s="162"/>
      <c r="I42" s="122"/>
      <c r="J42" s="98"/>
    </row>
    <row r="43" spans="1:10" x14ac:dyDescent="0.35">
      <c r="A43" s="132" t="s">
        <v>507</v>
      </c>
      <c r="B43" s="133"/>
      <c r="C43" s="133"/>
      <c r="D43" s="134"/>
      <c r="E43" s="132" t="s">
        <v>495</v>
      </c>
      <c r="F43" s="133"/>
      <c r="G43" s="133"/>
      <c r="H43" s="133"/>
      <c r="I43" s="134"/>
      <c r="J43" s="121" t="s">
        <v>508</v>
      </c>
    </row>
    <row r="44" spans="1:10" x14ac:dyDescent="0.35">
      <c r="A44" s="113"/>
      <c r="B44" s="125"/>
      <c r="C44" s="125"/>
      <c r="D44" s="123"/>
      <c r="E44" s="161"/>
      <c r="F44" s="161"/>
      <c r="G44" s="159"/>
      <c r="H44" s="159"/>
      <c r="I44" s="123"/>
      <c r="J44" s="98"/>
    </row>
    <row r="45" spans="1:10" x14ac:dyDescent="0.35">
      <c r="A45" s="132" t="s">
        <v>509</v>
      </c>
      <c r="B45" s="133"/>
      <c r="C45" s="133"/>
      <c r="D45" s="134"/>
      <c r="E45" s="132" t="s">
        <v>510</v>
      </c>
      <c r="F45" s="133"/>
      <c r="G45" s="133"/>
      <c r="H45" s="133"/>
      <c r="I45" s="134"/>
      <c r="J45" s="104">
        <v>20097647</v>
      </c>
    </row>
    <row r="46" spans="1:10" x14ac:dyDescent="0.35">
      <c r="A46" s="113"/>
      <c r="B46" s="125"/>
      <c r="C46" s="125"/>
      <c r="D46" s="123"/>
      <c r="E46" s="142"/>
      <c r="F46" s="142"/>
      <c r="G46" s="159"/>
      <c r="H46" s="159"/>
      <c r="I46" s="123"/>
      <c r="J46" s="114"/>
    </row>
    <row r="47" spans="1:10" x14ac:dyDescent="0.35">
      <c r="A47" s="132" t="s">
        <v>511</v>
      </c>
      <c r="B47" s="133"/>
      <c r="C47" s="133"/>
      <c r="D47" s="134"/>
      <c r="E47" s="132" t="s">
        <v>512</v>
      </c>
      <c r="F47" s="133"/>
      <c r="G47" s="133"/>
      <c r="H47" s="133"/>
      <c r="I47" s="134"/>
      <c r="J47" s="104">
        <v>7810318</v>
      </c>
    </row>
    <row r="48" spans="1:10" s="119" customFormat="1" x14ac:dyDescent="0.35">
      <c r="A48" s="113"/>
      <c r="B48" s="125"/>
      <c r="C48" s="125"/>
      <c r="D48" s="123"/>
      <c r="E48" s="123"/>
      <c r="F48" s="123"/>
      <c r="G48" s="125"/>
      <c r="H48" s="125"/>
      <c r="I48" s="123"/>
      <c r="J48" s="114"/>
    </row>
    <row r="49" spans="1:10" x14ac:dyDescent="0.35">
      <c r="A49" s="132" t="s">
        <v>513</v>
      </c>
      <c r="B49" s="133"/>
      <c r="C49" s="133"/>
      <c r="D49" s="134"/>
      <c r="E49" s="132" t="s">
        <v>514</v>
      </c>
      <c r="F49" s="133"/>
      <c r="G49" s="133"/>
      <c r="H49" s="133"/>
      <c r="I49" s="134"/>
      <c r="J49" s="121" t="s">
        <v>515</v>
      </c>
    </row>
    <row r="50" spans="1:10" s="119" customFormat="1" x14ac:dyDescent="0.35">
      <c r="A50" s="113"/>
      <c r="B50" s="125"/>
      <c r="C50" s="125"/>
      <c r="D50" s="123"/>
      <c r="E50" s="123"/>
      <c r="F50" s="123"/>
      <c r="G50" s="125"/>
      <c r="H50" s="125"/>
      <c r="I50" s="123"/>
      <c r="J50" s="114"/>
    </row>
    <row r="51" spans="1:10" x14ac:dyDescent="0.35">
      <c r="A51" s="132" t="s">
        <v>516</v>
      </c>
      <c r="B51" s="133"/>
      <c r="C51" s="133"/>
      <c r="D51" s="134"/>
      <c r="E51" s="132" t="s">
        <v>514</v>
      </c>
      <c r="F51" s="133"/>
      <c r="G51" s="133"/>
      <c r="H51" s="133"/>
      <c r="I51" s="134"/>
      <c r="J51" s="121" t="s">
        <v>517</v>
      </c>
    </row>
    <row r="52" spans="1:10" s="119" customFormat="1" x14ac:dyDescent="0.35">
      <c r="A52" s="113"/>
      <c r="B52" s="125"/>
      <c r="C52" s="125"/>
      <c r="D52" s="123"/>
      <c r="E52" s="123"/>
      <c r="F52" s="123"/>
      <c r="G52" s="125"/>
      <c r="H52" s="125"/>
      <c r="I52" s="123"/>
      <c r="J52" s="114"/>
    </row>
    <row r="53" spans="1:10" x14ac:dyDescent="0.35">
      <c r="A53" s="132" t="s">
        <v>518</v>
      </c>
      <c r="B53" s="133"/>
      <c r="C53" s="133"/>
      <c r="D53" s="134"/>
      <c r="E53" s="132" t="s">
        <v>495</v>
      </c>
      <c r="F53" s="133"/>
      <c r="G53" s="133"/>
      <c r="H53" s="133"/>
      <c r="I53" s="134"/>
      <c r="J53" s="121" t="s">
        <v>519</v>
      </c>
    </row>
    <row r="54" spans="1:10" s="119" customFormat="1" x14ac:dyDescent="0.35">
      <c r="A54" s="113"/>
      <c r="B54" s="125"/>
      <c r="C54" s="125"/>
      <c r="D54" s="123"/>
      <c r="E54" s="123"/>
      <c r="F54" s="123"/>
      <c r="G54" s="125"/>
      <c r="H54" s="125"/>
      <c r="I54" s="123"/>
      <c r="J54" s="114"/>
    </row>
    <row r="55" spans="1:10" x14ac:dyDescent="0.35">
      <c r="A55" s="132" t="s">
        <v>520</v>
      </c>
      <c r="B55" s="133"/>
      <c r="C55" s="133"/>
      <c r="D55" s="134"/>
      <c r="E55" s="132" t="s">
        <v>495</v>
      </c>
      <c r="F55" s="133"/>
      <c r="G55" s="133"/>
      <c r="H55" s="133"/>
      <c r="I55" s="134"/>
      <c r="J55" s="121" t="s">
        <v>521</v>
      </c>
    </row>
    <row r="56" spans="1:10" x14ac:dyDescent="0.35">
      <c r="A56" s="113"/>
      <c r="B56" s="125"/>
      <c r="C56" s="125"/>
      <c r="D56" s="123"/>
      <c r="E56" s="142"/>
      <c r="F56" s="142"/>
      <c r="G56" s="159"/>
      <c r="H56" s="159"/>
      <c r="I56" s="123"/>
      <c r="J56" s="114"/>
    </row>
    <row r="57" spans="1:10" s="119" customFormat="1" x14ac:dyDescent="0.35">
      <c r="A57" s="132" t="s">
        <v>522</v>
      </c>
      <c r="B57" s="133"/>
      <c r="C57" s="133"/>
      <c r="D57" s="134"/>
      <c r="E57" s="132" t="s">
        <v>495</v>
      </c>
      <c r="F57" s="133"/>
      <c r="G57" s="133"/>
      <c r="H57" s="133"/>
      <c r="I57" s="134"/>
      <c r="J57" s="121" t="s">
        <v>523</v>
      </c>
    </row>
    <row r="58" spans="1:10" x14ac:dyDescent="0.35">
      <c r="A58" s="113"/>
      <c r="B58" s="125"/>
      <c r="C58" s="125"/>
      <c r="D58" s="123"/>
      <c r="E58" s="123"/>
      <c r="F58" s="123"/>
      <c r="G58" s="125"/>
      <c r="H58" s="125"/>
      <c r="I58" s="123"/>
      <c r="J58" s="114"/>
    </row>
    <row r="59" spans="1:10" s="119" customFormat="1" x14ac:dyDescent="0.35">
      <c r="A59" s="132" t="s">
        <v>524</v>
      </c>
      <c r="B59" s="133"/>
      <c r="C59" s="133"/>
      <c r="D59" s="134"/>
      <c r="E59" s="132" t="s">
        <v>495</v>
      </c>
      <c r="F59" s="133"/>
      <c r="G59" s="133"/>
      <c r="H59" s="133"/>
      <c r="I59" s="134"/>
      <c r="J59" s="121" t="s">
        <v>525</v>
      </c>
    </row>
    <row r="60" spans="1:10" x14ac:dyDescent="0.35">
      <c r="A60" s="113"/>
      <c r="B60" s="125"/>
      <c r="C60" s="125"/>
      <c r="D60" s="123"/>
      <c r="E60" s="123"/>
      <c r="F60" s="123"/>
      <c r="G60" s="125"/>
      <c r="H60" s="125"/>
      <c r="I60" s="123"/>
      <c r="J60" s="114"/>
    </row>
    <row r="61" spans="1:10" s="119" customFormat="1" x14ac:dyDescent="0.35">
      <c r="A61" s="132" t="s">
        <v>526</v>
      </c>
      <c r="B61" s="133"/>
      <c r="C61" s="133"/>
      <c r="D61" s="134"/>
      <c r="E61" s="132" t="s">
        <v>495</v>
      </c>
      <c r="F61" s="133"/>
      <c r="G61" s="133"/>
      <c r="H61" s="133"/>
      <c r="I61" s="134"/>
      <c r="J61" s="121" t="s">
        <v>527</v>
      </c>
    </row>
    <row r="62" spans="1:10" x14ac:dyDescent="0.35">
      <c r="A62" s="113"/>
      <c r="B62" s="125"/>
      <c r="C62" s="125"/>
      <c r="D62" s="123"/>
      <c r="E62" s="123"/>
      <c r="F62" s="123"/>
      <c r="G62" s="125"/>
      <c r="H62" s="125"/>
      <c r="I62" s="123"/>
      <c r="J62" s="114"/>
    </row>
    <row r="63" spans="1:10" s="119" customFormat="1" x14ac:dyDescent="0.35">
      <c r="A63" s="132" t="s">
        <v>528</v>
      </c>
      <c r="B63" s="133"/>
      <c r="C63" s="133"/>
      <c r="D63" s="134"/>
      <c r="E63" s="132" t="s">
        <v>495</v>
      </c>
      <c r="F63" s="133"/>
      <c r="G63" s="133"/>
      <c r="H63" s="133"/>
      <c r="I63" s="134"/>
      <c r="J63" s="121" t="s">
        <v>529</v>
      </c>
    </row>
    <row r="64" spans="1:10" x14ac:dyDescent="0.35">
      <c r="A64" s="113"/>
      <c r="B64" s="125"/>
      <c r="C64" s="125"/>
      <c r="D64" s="123"/>
      <c r="E64" s="123"/>
      <c r="F64" s="123"/>
      <c r="G64" s="125"/>
      <c r="H64" s="125"/>
      <c r="I64" s="123"/>
      <c r="J64" s="114"/>
    </row>
    <row r="65" spans="1:10" s="119" customFormat="1" x14ac:dyDescent="0.35">
      <c r="A65" s="132" t="s">
        <v>530</v>
      </c>
      <c r="B65" s="133"/>
      <c r="C65" s="133"/>
      <c r="D65" s="134"/>
      <c r="E65" s="132" t="s">
        <v>531</v>
      </c>
      <c r="F65" s="133"/>
      <c r="G65" s="133"/>
      <c r="H65" s="133"/>
      <c r="I65" s="134"/>
      <c r="J65" s="121" t="s">
        <v>532</v>
      </c>
    </row>
    <row r="66" spans="1:10" x14ac:dyDescent="0.35">
      <c r="A66" s="113"/>
      <c r="B66" s="125"/>
      <c r="C66" s="125"/>
      <c r="D66" s="123"/>
      <c r="E66" s="123"/>
      <c r="F66" s="123"/>
      <c r="G66" s="125"/>
      <c r="H66" s="125"/>
      <c r="I66" s="123"/>
      <c r="J66" s="114"/>
    </row>
    <row r="67" spans="1:10" s="119" customFormat="1" x14ac:dyDescent="0.35">
      <c r="A67" s="132" t="s">
        <v>533</v>
      </c>
      <c r="B67" s="133"/>
      <c r="C67" s="133"/>
      <c r="D67" s="134"/>
      <c r="E67" s="132" t="s">
        <v>495</v>
      </c>
      <c r="F67" s="133"/>
      <c r="G67" s="133"/>
      <c r="H67" s="133"/>
      <c r="I67" s="134"/>
      <c r="J67" s="121" t="s">
        <v>534</v>
      </c>
    </row>
    <row r="68" spans="1:10" s="119" customFormat="1" x14ac:dyDescent="0.35">
      <c r="A68" s="113"/>
      <c r="B68" s="125"/>
      <c r="C68" s="125"/>
      <c r="D68" s="123"/>
      <c r="E68" s="123"/>
      <c r="F68" s="123"/>
      <c r="G68" s="125"/>
      <c r="H68" s="125"/>
      <c r="I68" s="123"/>
      <c r="J68" s="114"/>
    </row>
    <row r="69" spans="1:10" x14ac:dyDescent="0.35">
      <c r="A69" s="132" t="s">
        <v>535</v>
      </c>
      <c r="B69" s="133"/>
      <c r="C69" s="133"/>
      <c r="D69" s="134"/>
      <c r="E69" s="132" t="s">
        <v>495</v>
      </c>
      <c r="F69" s="133"/>
      <c r="G69" s="133"/>
      <c r="H69" s="133"/>
      <c r="I69" s="134"/>
      <c r="J69" s="121" t="s">
        <v>536</v>
      </c>
    </row>
    <row r="70" spans="1:10" x14ac:dyDescent="0.35">
      <c r="A70" s="113"/>
      <c r="B70" s="103"/>
      <c r="C70" s="103"/>
      <c r="D70" s="96"/>
      <c r="E70" s="142"/>
      <c r="F70" s="142"/>
      <c r="G70" s="159"/>
      <c r="H70" s="159"/>
      <c r="I70" s="96"/>
      <c r="J70" s="114" t="s">
        <v>30</v>
      </c>
    </row>
    <row r="71" spans="1:10" x14ac:dyDescent="0.35">
      <c r="A71" s="113"/>
      <c r="B71" s="103"/>
      <c r="C71" s="103"/>
      <c r="D71" s="96"/>
      <c r="E71" s="142"/>
      <c r="F71" s="142"/>
      <c r="G71" s="159"/>
      <c r="H71" s="159"/>
      <c r="I71" s="96"/>
      <c r="J71" s="114" t="s">
        <v>31</v>
      </c>
    </row>
    <row r="72" spans="1:10" ht="14.5" customHeight="1" x14ac:dyDescent="0.35">
      <c r="A72" s="135" t="s">
        <v>32</v>
      </c>
      <c r="B72" s="136"/>
      <c r="C72" s="155" t="s">
        <v>538</v>
      </c>
      <c r="D72" s="156"/>
      <c r="E72" s="157" t="s">
        <v>33</v>
      </c>
      <c r="F72" s="158"/>
      <c r="G72" s="146"/>
      <c r="H72" s="147"/>
      <c r="I72" s="147"/>
      <c r="J72" s="148"/>
    </row>
    <row r="73" spans="1:10" x14ac:dyDescent="0.35">
      <c r="A73" s="113"/>
      <c r="B73" s="103"/>
      <c r="C73" s="159"/>
      <c r="D73" s="159"/>
      <c r="E73" s="142"/>
      <c r="F73" s="142"/>
      <c r="G73" s="160" t="s">
        <v>34</v>
      </c>
      <c r="H73" s="160"/>
      <c r="I73" s="160"/>
      <c r="J73" s="87"/>
    </row>
    <row r="74" spans="1:10" ht="13.9" customHeight="1" x14ac:dyDescent="0.35">
      <c r="A74" s="135" t="s">
        <v>35</v>
      </c>
      <c r="B74" s="136"/>
      <c r="C74" s="146" t="s">
        <v>537</v>
      </c>
      <c r="D74" s="147"/>
      <c r="E74" s="147"/>
      <c r="F74" s="147"/>
      <c r="G74" s="147"/>
      <c r="H74" s="147"/>
      <c r="I74" s="147"/>
      <c r="J74" s="148"/>
    </row>
    <row r="75" spans="1:10" x14ac:dyDescent="0.35">
      <c r="A75" s="95"/>
      <c r="B75" s="96"/>
      <c r="C75" s="149" t="s">
        <v>36</v>
      </c>
      <c r="D75" s="149"/>
      <c r="E75" s="149"/>
      <c r="F75" s="149"/>
      <c r="G75" s="149"/>
      <c r="H75" s="149"/>
      <c r="I75" s="149"/>
      <c r="J75" s="98"/>
    </row>
    <row r="76" spans="1:10" x14ac:dyDescent="0.35">
      <c r="A76" s="135" t="s">
        <v>37</v>
      </c>
      <c r="B76" s="136"/>
      <c r="C76" s="150" t="s">
        <v>539</v>
      </c>
      <c r="D76" s="151"/>
      <c r="E76" s="152"/>
      <c r="F76" s="142"/>
      <c r="G76" s="142"/>
      <c r="H76" s="153"/>
      <c r="I76" s="153"/>
      <c r="J76" s="154"/>
    </row>
    <row r="77" spans="1:10" x14ac:dyDescent="0.35">
      <c r="A77" s="95"/>
      <c r="B77" s="96"/>
      <c r="C77" s="103"/>
      <c r="D77" s="96"/>
      <c r="E77" s="142"/>
      <c r="F77" s="142"/>
      <c r="G77" s="142"/>
      <c r="H77" s="142"/>
      <c r="I77" s="96"/>
      <c r="J77" s="98"/>
    </row>
    <row r="78" spans="1:10" ht="14.5" customHeight="1" x14ac:dyDescent="0.35">
      <c r="A78" s="135" t="s">
        <v>38</v>
      </c>
      <c r="B78" s="136"/>
      <c r="C78" s="143" t="s">
        <v>540</v>
      </c>
      <c r="D78" s="144"/>
      <c r="E78" s="144"/>
      <c r="F78" s="144"/>
      <c r="G78" s="144"/>
      <c r="H78" s="144"/>
      <c r="I78" s="144"/>
      <c r="J78" s="145"/>
    </row>
    <row r="79" spans="1:10" x14ac:dyDescent="0.35">
      <c r="A79" s="95"/>
      <c r="B79" s="96"/>
      <c r="C79" s="96"/>
      <c r="D79" s="96"/>
      <c r="E79" s="142"/>
      <c r="F79" s="142"/>
      <c r="G79" s="142"/>
      <c r="H79" s="142"/>
      <c r="I79" s="96"/>
      <c r="J79" s="98"/>
    </row>
    <row r="80" spans="1:10" x14ac:dyDescent="0.35">
      <c r="A80" s="135" t="s">
        <v>39</v>
      </c>
      <c r="B80" s="136"/>
      <c r="C80" s="137"/>
      <c r="D80" s="138"/>
      <c r="E80" s="138"/>
      <c r="F80" s="138"/>
      <c r="G80" s="138"/>
      <c r="H80" s="138"/>
      <c r="I80" s="138"/>
      <c r="J80" s="139"/>
    </row>
    <row r="81" spans="1:10" ht="14.5" customHeight="1" x14ac:dyDescent="0.35">
      <c r="A81" s="95"/>
      <c r="B81" s="96"/>
      <c r="C81" s="140" t="s">
        <v>40</v>
      </c>
      <c r="D81" s="140"/>
      <c r="E81" s="140"/>
      <c r="F81" s="140"/>
      <c r="G81" s="96"/>
      <c r="H81" s="96"/>
      <c r="I81" s="96"/>
      <c r="J81" s="98"/>
    </row>
    <row r="82" spans="1:10" x14ac:dyDescent="0.35">
      <c r="A82" s="135" t="s">
        <v>41</v>
      </c>
      <c r="B82" s="136"/>
      <c r="C82" s="137"/>
      <c r="D82" s="138"/>
      <c r="E82" s="138"/>
      <c r="F82" s="138"/>
      <c r="G82" s="138"/>
      <c r="H82" s="138"/>
      <c r="I82" s="138"/>
      <c r="J82" s="139"/>
    </row>
    <row r="83" spans="1:10" ht="14.5" customHeight="1" x14ac:dyDescent="0.35">
      <c r="A83" s="115"/>
      <c r="B83" s="116"/>
      <c r="C83" s="141" t="s">
        <v>42</v>
      </c>
      <c r="D83" s="141"/>
      <c r="E83" s="141"/>
      <c r="F83" s="141"/>
      <c r="G83" s="141"/>
      <c r="H83" s="116"/>
      <c r="I83" s="116"/>
      <c r="J83" s="117"/>
    </row>
    <row r="90" spans="1:10" ht="27" customHeight="1" x14ac:dyDescent="0.35"/>
    <row r="94" spans="1:10" ht="38.5" customHeight="1" x14ac:dyDescent="0.35"/>
  </sheetData>
  <sheetProtection formatCells="0" insertRows="0"/>
  <mergeCells count="145">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A65:D65"/>
    <mergeCell ref="E65:I65"/>
    <mergeCell ref="A67:D67"/>
    <mergeCell ref="A41:D41"/>
    <mergeCell ref="E41:I41"/>
    <mergeCell ref="E42:F42"/>
    <mergeCell ref="G42:H42"/>
    <mergeCell ref="A43:D43"/>
    <mergeCell ref="E43:I43"/>
    <mergeCell ref="G44:H44"/>
    <mergeCell ref="A55:D55"/>
    <mergeCell ref="E55:I55"/>
    <mergeCell ref="E56:F56"/>
    <mergeCell ref="G56:H56"/>
    <mergeCell ref="A57:D57"/>
    <mergeCell ref="E57:I57"/>
    <mergeCell ref="A59:D59"/>
    <mergeCell ref="E59:I59"/>
    <mergeCell ref="A47:D47"/>
    <mergeCell ref="E47:I47"/>
    <mergeCell ref="C73:D73"/>
    <mergeCell ref="E73:F73"/>
    <mergeCell ref="G73:I73"/>
    <mergeCell ref="E70:F70"/>
    <mergeCell ref="G70:H70"/>
    <mergeCell ref="E71:F71"/>
    <mergeCell ref="G71:H71"/>
    <mergeCell ref="E44:F44"/>
    <mergeCell ref="A45:D45"/>
    <mergeCell ref="E45:I45"/>
    <mergeCell ref="E46:F46"/>
    <mergeCell ref="G46:H46"/>
    <mergeCell ref="A49:D49"/>
    <mergeCell ref="E49:I49"/>
    <mergeCell ref="A51:D51"/>
    <mergeCell ref="E51:I51"/>
    <mergeCell ref="A53:D53"/>
    <mergeCell ref="E53:I53"/>
    <mergeCell ref="A69:D69"/>
    <mergeCell ref="E69:I69"/>
    <mergeCell ref="A61:D61"/>
    <mergeCell ref="E61:I61"/>
    <mergeCell ref="A63:D63"/>
    <mergeCell ref="E63:I63"/>
    <mergeCell ref="E67:I67"/>
    <mergeCell ref="A80:B80"/>
    <mergeCell ref="C80:J80"/>
    <mergeCell ref="C81:F81"/>
    <mergeCell ref="A82:B82"/>
    <mergeCell ref="C82:J8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72:B72"/>
    <mergeCell ref="C72:D72"/>
    <mergeCell ref="E72:F72"/>
    <mergeCell ref="G72:J72"/>
  </mergeCells>
  <dataValidations count="3">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sqref="A1:I1"/>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209" t="s">
        <v>43</v>
      </c>
      <c r="B1" s="210"/>
      <c r="C1" s="210"/>
      <c r="D1" s="210"/>
      <c r="E1" s="210"/>
      <c r="F1" s="210"/>
      <c r="G1" s="210"/>
      <c r="H1" s="210"/>
      <c r="I1" s="210"/>
    </row>
    <row r="2" spans="1:9" x14ac:dyDescent="0.25">
      <c r="A2" s="211" t="s">
        <v>484</v>
      </c>
      <c r="B2" s="212"/>
      <c r="C2" s="212"/>
      <c r="D2" s="212"/>
      <c r="E2" s="212"/>
      <c r="F2" s="212"/>
      <c r="G2" s="212"/>
      <c r="H2" s="212"/>
      <c r="I2" s="212"/>
    </row>
    <row r="3" spans="1:9" ht="13" x14ac:dyDescent="0.25">
      <c r="A3" s="33"/>
      <c r="B3" s="34"/>
      <c r="C3" s="34"/>
      <c r="D3" s="36"/>
      <c r="E3" s="37"/>
      <c r="F3" s="36"/>
      <c r="G3" s="36"/>
      <c r="H3" s="38" t="s">
        <v>44</v>
      </c>
      <c r="I3" s="38"/>
    </row>
    <row r="4" spans="1:9" x14ac:dyDescent="0.25">
      <c r="A4" s="213" t="s">
        <v>45</v>
      </c>
      <c r="B4" s="214"/>
      <c r="C4" s="213" t="s">
        <v>46</v>
      </c>
      <c r="D4" s="198" t="s">
        <v>47</v>
      </c>
      <c r="E4" s="199"/>
      <c r="F4" s="199"/>
      <c r="G4" s="198" t="s">
        <v>48</v>
      </c>
      <c r="H4" s="199"/>
      <c r="I4" s="199"/>
    </row>
    <row r="5" spans="1:9" x14ac:dyDescent="0.25">
      <c r="A5" s="214"/>
      <c r="B5" s="214"/>
      <c r="C5" s="214"/>
      <c r="D5" s="35" t="s">
        <v>49</v>
      </c>
      <c r="E5" s="35" t="s">
        <v>50</v>
      </c>
      <c r="F5" s="35" t="s">
        <v>51</v>
      </c>
      <c r="G5" s="35" t="s">
        <v>52</v>
      </c>
      <c r="H5" s="35" t="s">
        <v>53</v>
      </c>
      <c r="I5" s="35" t="s">
        <v>54</v>
      </c>
    </row>
    <row r="6" spans="1:9" x14ac:dyDescent="0.25">
      <c r="A6" s="213">
        <v>1</v>
      </c>
      <c r="B6" s="214"/>
      <c r="C6" s="25">
        <v>2</v>
      </c>
      <c r="D6" s="39">
        <v>3</v>
      </c>
      <c r="E6" s="39">
        <v>4</v>
      </c>
      <c r="F6" s="39" t="s">
        <v>55</v>
      </c>
      <c r="G6" s="39">
        <v>6</v>
      </c>
      <c r="H6" s="39">
        <v>7</v>
      </c>
      <c r="I6" s="39" t="s">
        <v>56</v>
      </c>
    </row>
    <row r="7" spans="1:9" x14ac:dyDescent="0.25">
      <c r="A7" s="204" t="s">
        <v>57</v>
      </c>
      <c r="B7" s="205"/>
      <c r="C7" s="205"/>
      <c r="D7" s="205"/>
      <c r="E7" s="205"/>
      <c r="F7" s="205"/>
      <c r="G7" s="205"/>
      <c r="H7" s="205"/>
      <c r="I7" s="205"/>
    </row>
    <row r="8" spans="1:9" ht="12.75" customHeight="1" x14ac:dyDescent="0.25">
      <c r="A8" s="203" t="s">
        <v>58</v>
      </c>
      <c r="B8" s="201"/>
      <c r="C8" s="26">
        <v>1</v>
      </c>
      <c r="D8" s="40">
        <f>D9+D10</f>
        <v>400575</v>
      </c>
      <c r="E8" s="40">
        <f>E9+E10</f>
        <v>107472364</v>
      </c>
      <c r="F8" s="40">
        <f>D8+E8</f>
        <v>107872939</v>
      </c>
      <c r="G8" s="40">
        <f>G9+G10</f>
        <v>360032</v>
      </c>
      <c r="H8" s="40">
        <f>H9+H10</f>
        <v>127496629</v>
      </c>
      <c r="I8" s="40">
        <f>G8+H8</f>
        <v>127856661</v>
      </c>
    </row>
    <row r="9" spans="1:9" ht="12.75" customHeight="1" x14ac:dyDescent="0.25">
      <c r="A9" s="200" t="s">
        <v>59</v>
      </c>
      <c r="B9" s="200"/>
      <c r="C9" s="27">
        <v>2</v>
      </c>
      <c r="D9" s="41">
        <v>0</v>
      </c>
      <c r="E9" s="41">
        <v>0</v>
      </c>
      <c r="F9" s="40">
        <f t="shared" ref="F9:F73" si="0">D9+E9</f>
        <v>0</v>
      </c>
      <c r="G9" s="41">
        <v>0</v>
      </c>
      <c r="H9" s="41">
        <v>0</v>
      </c>
      <c r="I9" s="40">
        <f>G9+H9</f>
        <v>0</v>
      </c>
    </row>
    <row r="10" spans="1:9" x14ac:dyDescent="0.25">
      <c r="A10" s="200" t="s">
        <v>60</v>
      </c>
      <c r="B10" s="200"/>
      <c r="C10" s="27">
        <v>3</v>
      </c>
      <c r="D10" s="41">
        <v>400575</v>
      </c>
      <c r="E10" s="41">
        <v>107472364</v>
      </c>
      <c r="F10" s="40">
        <f t="shared" si="0"/>
        <v>107872939</v>
      </c>
      <c r="G10" s="41">
        <v>360032</v>
      </c>
      <c r="H10" s="41">
        <v>127496629</v>
      </c>
      <c r="I10" s="40">
        <f t="shared" ref="I10:I72" si="1">G10+H10</f>
        <v>127856661</v>
      </c>
    </row>
    <row r="11" spans="1:9" x14ac:dyDescent="0.25">
      <c r="A11" s="203" t="s">
        <v>61</v>
      </c>
      <c r="B11" s="201"/>
      <c r="C11" s="26">
        <v>4</v>
      </c>
      <c r="D11" s="40">
        <f>D12+D13+D14</f>
        <v>19988408</v>
      </c>
      <c r="E11" s="40">
        <f>E12+E13+E14</f>
        <v>856977245</v>
      </c>
      <c r="F11" s="40">
        <f t="shared" si="0"/>
        <v>876965653</v>
      </c>
      <c r="G11" s="40">
        <f>G12+G13+G14</f>
        <v>19827805</v>
      </c>
      <c r="H11" s="40">
        <f>H12+H13+H14</f>
        <v>794854870</v>
      </c>
      <c r="I11" s="40">
        <f t="shared" si="1"/>
        <v>814682675</v>
      </c>
    </row>
    <row r="12" spans="1:9" x14ac:dyDescent="0.25">
      <c r="A12" s="200" t="s">
        <v>62</v>
      </c>
      <c r="B12" s="200"/>
      <c r="C12" s="27">
        <v>5</v>
      </c>
      <c r="D12" s="41">
        <v>15950768</v>
      </c>
      <c r="E12" s="41">
        <v>480712555</v>
      </c>
      <c r="F12" s="40">
        <f t="shared" si="0"/>
        <v>496663323</v>
      </c>
      <c r="G12" s="41">
        <v>15962041</v>
      </c>
      <c r="H12" s="41">
        <v>429643919</v>
      </c>
      <c r="I12" s="40">
        <f t="shared" si="1"/>
        <v>445605960</v>
      </c>
    </row>
    <row r="13" spans="1:9" x14ac:dyDescent="0.25">
      <c r="A13" s="200" t="s">
        <v>63</v>
      </c>
      <c r="B13" s="200"/>
      <c r="C13" s="27">
        <v>6</v>
      </c>
      <c r="D13" s="41">
        <v>337421</v>
      </c>
      <c r="E13" s="41">
        <v>77673901</v>
      </c>
      <c r="F13" s="40">
        <f t="shared" si="0"/>
        <v>78011322</v>
      </c>
      <c r="G13" s="41">
        <v>301476</v>
      </c>
      <c r="H13" s="41">
        <v>74194302</v>
      </c>
      <c r="I13" s="40">
        <f t="shared" si="1"/>
        <v>74495778</v>
      </c>
    </row>
    <row r="14" spans="1:9" x14ac:dyDescent="0.25">
      <c r="A14" s="200" t="s">
        <v>64</v>
      </c>
      <c r="B14" s="200"/>
      <c r="C14" s="27">
        <v>7</v>
      </c>
      <c r="D14" s="41">
        <v>3700219</v>
      </c>
      <c r="E14" s="41">
        <v>298590789</v>
      </c>
      <c r="F14" s="40">
        <f t="shared" si="0"/>
        <v>302291008</v>
      </c>
      <c r="G14" s="41">
        <v>3564288</v>
      </c>
      <c r="H14" s="41">
        <v>291016649</v>
      </c>
      <c r="I14" s="40">
        <f t="shared" si="1"/>
        <v>294580937</v>
      </c>
    </row>
    <row r="15" spans="1:9" x14ac:dyDescent="0.25">
      <c r="A15" s="203" t="s">
        <v>65</v>
      </c>
      <c r="B15" s="201"/>
      <c r="C15" s="26">
        <v>8</v>
      </c>
      <c r="D15" s="40">
        <f>D16+D17+D21+D40</f>
        <v>3681060107</v>
      </c>
      <c r="E15" s="40">
        <f>E16+E17+E21+E40</f>
        <v>5936144775</v>
      </c>
      <c r="F15" s="40">
        <f t="shared" si="0"/>
        <v>9617204882</v>
      </c>
      <c r="G15" s="40">
        <f>G16+G17+G21+G40</f>
        <v>3771818937</v>
      </c>
      <c r="H15" s="40">
        <f>H16+H17+H21+H40</f>
        <v>6243346426</v>
      </c>
      <c r="I15" s="40">
        <f t="shared" si="1"/>
        <v>10015165363</v>
      </c>
    </row>
    <row r="16" spans="1:9" ht="22.5" customHeight="1" x14ac:dyDescent="0.25">
      <c r="A16" s="206" t="s">
        <v>66</v>
      </c>
      <c r="B16" s="200"/>
      <c r="C16" s="27">
        <v>9</v>
      </c>
      <c r="D16" s="41">
        <v>1856338</v>
      </c>
      <c r="E16" s="41">
        <v>1011390353</v>
      </c>
      <c r="F16" s="40">
        <f t="shared" si="0"/>
        <v>1013246691</v>
      </c>
      <c r="G16" s="41">
        <v>1251240</v>
      </c>
      <c r="H16" s="41">
        <v>1076077262</v>
      </c>
      <c r="I16" s="40">
        <f t="shared" si="1"/>
        <v>1077328502</v>
      </c>
    </row>
    <row r="17" spans="1:9" ht="29.25" customHeight="1" x14ac:dyDescent="0.25">
      <c r="A17" s="203" t="s">
        <v>67</v>
      </c>
      <c r="B17" s="201"/>
      <c r="C17" s="26">
        <v>10</v>
      </c>
      <c r="D17" s="40">
        <f>D18+D19+D20</f>
        <v>0</v>
      </c>
      <c r="E17" s="40">
        <f>E18+E19+E20</f>
        <v>76592895</v>
      </c>
      <c r="F17" s="40">
        <f t="shared" si="0"/>
        <v>76592895</v>
      </c>
      <c r="G17" s="40">
        <f>G18+G19+G20</f>
        <v>0</v>
      </c>
      <c r="H17" s="40">
        <f>H18+H19+H20</f>
        <v>63774531</v>
      </c>
      <c r="I17" s="40">
        <f t="shared" si="1"/>
        <v>63774531</v>
      </c>
    </row>
    <row r="18" spans="1:9" x14ac:dyDescent="0.25">
      <c r="A18" s="200" t="s">
        <v>68</v>
      </c>
      <c r="B18" s="200"/>
      <c r="C18" s="27">
        <v>11</v>
      </c>
      <c r="D18" s="41">
        <v>0</v>
      </c>
      <c r="E18" s="41">
        <v>0</v>
      </c>
      <c r="F18" s="40">
        <f t="shared" si="0"/>
        <v>0</v>
      </c>
      <c r="G18" s="41">
        <v>0</v>
      </c>
      <c r="H18" s="41">
        <v>0</v>
      </c>
      <c r="I18" s="40">
        <f t="shared" si="1"/>
        <v>0</v>
      </c>
    </row>
    <row r="19" spans="1:9" x14ac:dyDescent="0.25">
      <c r="A19" s="200" t="s">
        <v>69</v>
      </c>
      <c r="B19" s="200"/>
      <c r="C19" s="27">
        <v>12</v>
      </c>
      <c r="D19" s="41">
        <v>0</v>
      </c>
      <c r="E19" s="41">
        <v>10091232</v>
      </c>
      <c r="F19" s="40">
        <f t="shared" si="0"/>
        <v>10091232</v>
      </c>
      <c r="G19" s="41">
        <v>0</v>
      </c>
      <c r="H19" s="41">
        <v>4778599</v>
      </c>
      <c r="I19" s="40">
        <f t="shared" si="1"/>
        <v>4778599</v>
      </c>
    </row>
    <row r="20" spans="1:9" x14ac:dyDescent="0.25">
      <c r="A20" s="200" t="s">
        <v>70</v>
      </c>
      <c r="B20" s="200"/>
      <c r="C20" s="27">
        <v>13</v>
      </c>
      <c r="D20" s="41">
        <v>0</v>
      </c>
      <c r="E20" s="41">
        <v>66501663</v>
      </c>
      <c r="F20" s="40">
        <f t="shared" si="0"/>
        <v>66501663</v>
      </c>
      <c r="G20" s="41">
        <v>0</v>
      </c>
      <c r="H20" s="41">
        <v>58995932</v>
      </c>
      <c r="I20" s="40">
        <f t="shared" si="1"/>
        <v>58995932</v>
      </c>
    </row>
    <row r="21" spans="1:9" x14ac:dyDescent="0.25">
      <c r="A21" s="203" t="s">
        <v>71</v>
      </c>
      <c r="B21" s="201"/>
      <c r="C21" s="26">
        <v>14</v>
      </c>
      <c r="D21" s="40">
        <f>D22+D25+D30+D36</f>
        <v>3679203769</v>
      </c>
      <c r="E21" s="40">
        <f>E22+E25+E30+E36</f>
        <v>4848161527</v>
      </c>
      <c r="F21" s="40">
        <f t="shared" si="0"/>
        <v>8527365296</v>
      </c>
      <c r="G21" s="40">
        <f>G22+G25+G30+G36</f>
        <v>3770567697</v>
      </c>
      <c r="H21" s="40">
        <f>H22+H25+H30+H36</f>
        <v>5103494633</v>
      </c>
      <c r="I21" s="40">
        <f t="shared" si="1"/>
        <v>8874062330</v>
      </c>
    </row>
    <row r="22" spans="1:9" x14ac:dyDescent="0.25">
      <c r="A22" s="201" t="s">
        <v>72</v>
      </c>
      <c r="B22" s="201"/>
      <c r="C22" s="26">
        <v>15</v>
      </c>
      <c r="D22" s="40">
        <f>D23+D24</f>
        <v>1131858940</v>
      </c>
      <c r="E22" s="40">
        <f>E23+E24</f>
        <v>1037923909</v>
      </c>
      <c r="F22" s="40">
        <f t="shared" si="0"/>
        <v>2169782849</v>
      </c>
      <c r="G22" s="40">
        <f>G23+G24</f>
        <v>1177696668</v>
      </c>
      <c r="H22" s="40">
        <f>H23+H24</f>
        <v>1035109240</v>
      </c>
      <c r="I22" s="40">
        <f t="shared" si="1"/>
        <v>2212805908</v>
      </c>
    </row>
    <row r="23" spans="1:9" x14ac:dyDescent="0.25">
      <c r="A23" s="200" t="s">
        <v>73</v>
      </c>
      <c r="B23" s="200"/>
      <c r="C23" s="27">
        <v>16</v>
      </c>
      <c r="D23" s="41">
        <v>1131858940</v>
      </c>
      <c r="E23" s="41">
        <v>1037923909</v>
      </c>
      <c r="F23" s="40">
        <f t="shared" si="0"/>
        <v>2169782849</v>
      </c>
      <c r="G23" s="41">
        <v>1177696668</v>
      </c>
      <c r="H23" s="41">
        <v>1035109240</v>
      </c>
      <c r="I23" s="40">
        <f t="shared" si="1"/>
        <v>2212805908</v>
      </c>
    </row>
    <row r="24" spans="1:9" x14ac:dyDescent="0.25">
      <c r="A24" s="200" t="s">
        <v>74</v>
      </c>
      <c r="B24" s="200"/>
      <c r="C24" s="27">
        <v>17</v>
      </c>
      <c r="D24" s="41">
        <v>0</v>
      </c>
      <c r="E24" s="41">
        <v>0</v>
      </c>
      <c r="F24" s="40">
        <f t="shared" si="0"/>
        <v>0</v>
      </c>
      <c r="G24" s="41">
        <v>0</v>
      </c>
      <c r="H24" s="41">
        <v>0</v>
      </c>
      <c r="I24" s="40">
        <f t="shared" si="1"/>
        <v>0</v>
      </c>
    </row>
    <row r="25" spans="1:9" x14ac:dyDescent="0.25">
      <c r="A25" s="201" t="s">
        <v>75</v>
      </c>
      <c r="B25" s="201"/>
      <c r="C25" s="26">
        <v>18</v>
      </c>
      <c r="D25" s="40">
        <f>D26+D27+D28+D29</f>
        <v>2128951896</v>
      </c>
      <c r="E25" s="40">
        <f>E26+E27+E28+E29</f>
        <v>2994696576</v>
      </c>
      <c r="F25" s="40">
        <f t="shared" si="0"/>
        <v>5123648472</v>
      </c>
      <c r="G25" s="40">
        <f>G26+G27+G28+G29</f>
        <v>2173529316</v>
      </c>
      <c r="H25" s="40">
        <f>H26+H27+H28+H29</f>
        <v>3354144287</v>
      </c>
      <c r="I25" s="40">
        <f t="shared" si="1"/>
        <v>5527673603</v>
      </c>
    </row>
    <row r="26" spans="1:9" x14ac:dyDescent="0.25">
      <c r="A26" s="200" t="s">
        <v>76</v>
      </c>
      <c r="B26" s="200"/>
      <c r="C26" s="27">
        <v>19</v>
      </c>
      <c r="D26" s="41">
        <v>29289284</v>
      </c>
      <c r="E26" s="41">
        <v>507409895</v>
      </c>
      <c r="F26" s="40">
        <f t="shared" si="0"/>
        <v>536699179</v>
      </c>
      <c r="G26" s="41">
        <v>33767331</v>
      </c>
      <c r="H26" s="41">
        <v>598073129</v>
      </c>
      <c r="I26" s="40">
        <f t="shared" si="1"/>
        <v>631840460</v>
      </c>
    </row>
    <row r="27" spans="1:9" x14ac:dyDescent="0.25">
      <c r="A27" s="200" t="s">
        <v>77</v>
      </c>
      <c r="B27" s="200"/>
      <c r="C27" s="27">
        <v>20</v>
      </c>
      <c r="D27" s="41">
        <v>2042802269</v>
      </c>
      <c r="E27" s="41">
        <v>2352073139</v>
      </c>
      <c r="F27" s="40">
        <f t="shared" si="0"/>
        <v>4394875408</v>
      </c>
      <c r="G27" s="41">
        <v>2073714913</v>
      </c>
      <c r="H27" s="41">
        <v>2531289243</v>
      </c>
      <c r="I27" s="40">
        <f t="shared" si="1"/>
        <v>4605004156</v>
      </c>
    </row>
    <row r="28" spans="1:9" x14ac:dyDescent="0.25">
      <c r="A28" s="200" t="s">
        <v>78</v>
      </c>
      <c r="B28" s="200"/>
      <c r="C28" s="27">
        <v>21</v>
      </c>
      <c r="D28" s="41">
        <v>56860343</v>
      </c>
      <c r="E28" s="41">
        <v>135213542</v>
      </c>
      <c r="F28" s="40">
        <f t="shared" si="0"/>
        <v>192073885</v>
      </c>
      <c r="G28" s="41">
        <v>66047072</v>
      </c>
      <c r="H28" s="41">
        <v>224781915</v>
      </c>
      <c r="I28" s="40">
        <f t="shared" si="1"/>
        <v>290828987</v>
      </c>
    </row>
    <row r="29" spans="1:9" x14ac:dyDescent="0.25">
      <c r="A29" s="200" t="s">
        <v>79</v>
      </c>
      <c r="B29" s="200"/>
      <c r="C29" s="27">
        <v>22</v>
      </c>
      <c r="D29" s="41">
        <v>0</v>
      </c>
      <c r="E29" s="41">
        <v>0</v>
      </c>
      <c r="F29" s="40">
        <f t="shared" si="0"/>
        <v>0</v>
      </c>
      <c r="G29" s="41">
        <v>0</v>
      </c>
      <c r="H29" s="41">
        <v>0</v>
      </c>
      <c r="I29" s="40">
        <f t="shared" si="1"/>
        <v>0</v>
      </c>
    </row>
    <row r="30" spans="1:9" ht="21" customHeight="1" x14ac:dyDescent="0.25">
      <c r="A30" s="201" t="s">
        <v>80</v>
      </c>
      <c r="B30" s="201"/>
      <c r="C30" s="26">
        <v>23</v>
      </c>
      <c r="D30" s="40">
        <f>D31+D32+D33+D34+D35</f>
        <v>7622144</v>
      </c>
      <c r="E30" s="40">
        <f>E31+E32+E33+E34+E35</f>
        <v>39728669</v>
      </c>
      <c r="F30" s="40">
        <f t="shared" si="0"/>
        <v>47350813</v>
      </c>
      <c r="G30" s="40">
        <f>G31+G32+G33+G34+G35</f>
        <v>16154013</v>
      </c>
      <c r="H30" s="40">
        <f>H31+H32+H33+H34+H35</f>
        <v>40224275</v>
      </c>
      <c r="I30" s="40">
        <f t="shared" si="1"/>
        <v>56378288</v>
      </c>
    </row>
    <row r="31" spans="1:9" x14ac:dyDescent="0.25">
      <c r="A31" s="200" t="s">
        <v>81</v>
      </c>
      <c r="B31" s="200"/>
      <c r="C31" s="27">
        <v>24</v>
      </c>
      <c r="D31" s="41">
        <v>0</v>
      </c>
      <c r="E31" s="41">
        <v>17187511</v>
      </c>
      <c r="F31" s="40">
        <f t="shared" si="0"/>
        <v>17187511</v>
      </c>
      <c r="G31" s="41">
        <v>0</v>
      </c>
      <c r="H31" s="41">
        <v>20678213</v>
      </c>
      <c r="I31" s="40">
        <f t="shared" si="1"/>
        <v>20678213</v>
      </c>
    </row>
    <row r="32" spans="1:9" x14ac:dyDescent="0.25">
      <c r="A32" s="200" t="s">
        <v>82</v>
      </c>
      <c r="B32" s="200"/>
      <c r="C32" s="27">
        <v>25</v>
      </c>
      <c r="D32" s="41">
        <v>0</v>
      </c>
      <c r="E32" s="41">
        <v>0</v>
      </c>
      <c r="F32" s="40">
        <f t="shared" si="0"/>
        <v>0</v>
      </c>
      <c r="G32" s="41">
        <v>0</v>
      </c>
      <c r="H32" s="41">
        <v>0</v>
      </c>
      <c r="I32" s="40">
        <f t="shared" si="1"/>
        <v>0</v>
      </c>
    </row>
    <row r="33" spans="1:9" x14ac:dyDescent="0.25">
      <c r="A33" s="200" t="s">
        <v>83</v>
      </c>
      <c r="B33" s="200"/>
      <c r="C33" s="27">
        <v>26</v>
      </c>
      <c r="D33" s="41">
        <v>318108</v>
      </c>
      <c r="E33" s="41">
        <v>3797109</v>
      </c>
      <c r="F33" s="40">
        <f t="shared" si="0"/>
        <v>4115217</v>
      </c>
      <c r="G33" s="41">
        <v>0</v>
      </c>
      <c r="H33" s="41">
        <v>434354</v>
      </c>
      <c r="I33" s="40">
        <f t="shared" si="1"/>
        <v>434354</v>
      </c>
    </row>
    <row r="34" spans="1:9" x14ac:dyDescent="0.25">
      <c r="A34" s="200" t="s">
        <v>84</v>
      </c>
      <c r="B34" s="200"/>
      <c r="C34" s="27">
        <v>27</v>
      </c>
      <c r="D34" s="41">
        <v>7304036</v>
      </c>
      <c r="E34" s="41">
        <v>18744049</v>
      </c>
      <c r="F34" s="40">
        <f t="shared" si="0"/>
        <v>26048085</v>
      </c>
      <c r="G34" s="41">
        <v>16154013</v>
      </c>
      <c r="H34" s="41">
        <v>19111708</v>
      </c>
      <c r="I34" s="40">
        <f t="shared" si="1"/>
        <v>35265721</v>
      </c>
    </row>
    <row r="35" spans="1:9" x14ac:dyDescent="0.25">
      <c r="A35" s="200" t="s">
        <v>85</v>
      </c>
      <c r="B35" s="200"/>
      <c r="C35" s="27">
        <v>28</v>
      </c>
      <c r="D35" s="41">
        <v>0</v>
      </c>
      <c r="E35" s="41">
        <v>0</v>
      </c>
      <c r="F35" s="40">
        <f t="shared" si="0"/>
        <v>0</v>
      </c>
      <c r="G35" s="41">
        <v>0</v>
      </c>
      <c r="H35" s="41">
        <v>0</v>
      </c>
      <c r="I35" s="40">
        <f t="shared" si="1"/>
        <v>0</v>
      </c>
    </row>
    <row r="36" spans="1:9" x14ac:dyDescent="0.25">
      <c r="A36" s="201" t="s">
        <v>86</v>
      </c>
      <c r="B36" s="201"/>
      <c r="C36" s="26">
        <v>29</v>
      </c>
      <c r="D36" s="40">
        <f>D37+D38+D39</f>
        <v>410770789</v>
      </c>
      <c r="E36" s="40">
        <f>E37+E38+E39</f>
        <v>775812373</v>
      </c>
      <c r="F36" s="40">
        <f t="shared" si="0"/>
        <v>1186583162</v>
      </c>
      <c r="G36" s="40">
        <f>G37+G38+G39</f>
        <v>403187700</v>
      </c>
      <c r="H36" s="40">
        <f>H37+H38+H39</f>
        <v>674016831</v>
      </c>
      <c r="I36" s="40">
        <f t="shared" si="1"/>
        <v>1077204531</v>
      </c>
    </row>
    <row r="37" spans="1:9" x14ac:dyDescent="0.25">
      <c r="A37" s="202" t="s">
        <v>87</v>
      </c>
      <c r="B37" s="202"/>
      <c r="C37" s="27">
        <v>30</v>
      </c>
      <c r="D37" s="41">
        <v>350460991</v>
      </c>
      <c r="E37" s="41">
        <v>557971929</v>
      </c>
      <c r="F37" s="40">
        <f t="shared" si="0"/>
        <v>908432920</v>
      </c>
      <c r="G37" s="41">
        <v>342077694</v>
      </c>
      <c r="H37" s="41">
        <v>464632907</v>
      </c>
      <c r="I37" s="40">
        <f t="shared" si="1"/>
        <v>806710601</v>
      </c>
    </row>
    <row r="38" spans="1:9" x14ac:dyDescent="0.25">
      <c r="A38" s="200" t="s">
        <v>88</v>
      </c>
      <c r="B38" s="200"/>
      <c r="C38" s="27">
        <v>31</v>
      </c>
      <c r="D38" s="41">
        <v>56843903</v>
      </c>
      <c r="E38" s="41">
        <v>44081419</v>
      </c>
      <c r="F38" s="40">
        <f t="shared" si="0"/>
        <v>100925322</v>
      </c>
      <c r="G38" s="41">
        <v>57644111</v>
      </c>
      <c r="H38" s="41">
        <v>38627489</v>
      </c>
      <c r="I38" s="40">
        <f t="shared" si="1"/>
        <v>96271600</v>
      </c>
    </row>
    <row r="39" spans="1:9" x14ac:dyDescent="0.25">
      <c r="A39" s="200" t="s">
        <v>89</v>
      </c>
      <c r="B39" s="200"/>
      <c r="C39" s="27">
        <v>32</v>
      </c>
      <c r="D39" s="41">
        <v>3465895</v>
      </c>
      <c r="E39" s="41">
        <v>173759025</v>
      </c>
      <c r="F39" s="40">
        <f t="shared" si="0"/>
        <v>177224920</v>
      </c>
      <c r="G39" s="41">
        <v>3465895</v>
      </c>
      <c r="H39" s="41">
        <v>170756435</v>
      </c>
      <c r="I39" s="40">
        <f t="shared" si="1"/>
        <v>174222330</v>
      </c>
    </row>
    <row r="40" spans="1:9" x14ac:dyDescent="0.25">
      <c r="A40" s="206" t="s">
        <v>90</v>
      </c>
      <c r="B40" s="200"/>
      <c r="C40" s="27">
        <v>33</v>
      </c>
      <c r="D40" s="41">
        <v>0</v>
      </c>
      <c r="E40" s="41">
        <v>0</v>
      </c>
      <c r="F40" s="40">
        <f t="shared" si="0"/>
        <v>0</v>
      </c>
      <c r="G40" s="41">
        <v>0</v>
      </c>
      <c r="H40" s="41">
        <v>0</v>
      </c>
      <c r="I40" s="40">
        <f t="shared" si="1"/>
        <v>0</v>
      </c>
    </row>
    <row r="41" spans="1:9" x14ac:dyDescent="0.25">
      <c r="A41" s="206" t="s">
        <v>91</v>
      </c>
      <c r="B41" s="200"/>
      <c r="C41" s="27">
        <v>34</v>
      </c>
      <c r="D41" s="41">
        <v>412084501</v>
      </c>
      <c r="E41" s="41">
        <v>0</v>
      </c>
      <c r="F41" s="40">
        <f t="shared" si="0"/>
        <v>412084501</v>
      </c>
      <c r="G41" s="41">
        <v>412546622</v>
      </c>
      <c r="H41" s="41">
        <v>0</v>
      </c>
      <c r="I41" s="40">
        <f t="shared" si="1"/>
        <v>412546622</v>
      </c>
    </row>
    <row r="42" spans="1:9" x14ac:dyDescent="0.25">
      <c r="A42" s="203" t="s">
        <v>92</v>
      </c>
      <c r="B42" s="201"/>
      <c r="C42" s="26">
        <v>35</v>
      </c>
      <c r="D42" s="40">
        <f>D43+D44+D45+D46+D47+D48+D49</f>
        <v>124074</v>
      </c>
      <c r="E42" s="40">
        <f>E43+E44+E45+E46+E47+E48+E49</f>
        <v>488140677</v>
      </c>
      <c r="F42" s="40">
        <f t="shared" si="0"/>
        <v>488264751</v>
      </c>
      <c r="G42" s="40">
        <f>G43+G44+G45+G46+G47+G48+G49</f>
        <v>83843</v>
      </c>
      <c r="H42" s="40">
        <f>H43+H44+H45+H46+H47+H48+H49</f>
        <v>573929180</v>
      </c>
      <c r="I42" s="40">
        <f t="shared" si="1"/>
        <v>574013023</v>
      </c>
    </row>
    <row r="43" spans="1:9" x14ac:dyDescent="0.25">
      <c r="A43" s="200" t="s">
        <v>93</v>
      </c>
      <c r="B43" s="200"/>
      <c r="C43" s="27">
        <v>36</v>
      </c>
      <c r="D43" s="41">
        <v>111811</v>
      </c>
      <c r="E43" s="41">
        <v>64588462</v>
      </c>
      <c r="F43" s="40">
        <f t="shared" si="0"/>
        <v>64700273</v>
      </c>
      <c r="G43" s="41">
        <v>66758</v>
      </c>
      <c r="H43" s="41">
        <v>141884627</v>
      </c>
      <c r="I43" s="40">
        <f t="shared" si="1"/>
        <v>141951385</v>
      </c>
    </row>
    <row r="44" spans="1:9" x14ac:dyDescent="0.25">
      <c r="A44" s="200" t="s">
        <v>94</v>
      </c>
      <c r="B44" s="200"/>
      <c r="C44" s="27">
        <v>37</v>
      </c>
      <c r="D44" s="41">
        <v>12263</v>
      </c>
      <c r="E44" s="41">
        <v>0</v>
      </c>
      <c r="F44" s="40">
        <f t="shared" si="0"/>
        <v>12263</v>
      </c>
      <c r="G44" s="41">
        <v>17085</v>
      </c>
      <c r="H44" s="41">
        <v>0</v>
      </c>
      <c r="I44" s="40">
        <f t="shared" si="1"/>
        <v>17085</v>
      </c>
    </row>
    <row r="45" spans="1:9" x14ac:dyDescent="0.25">
      <c r="A45" s="200" t="s">
        <v>95</v>
      </c>
      <c r="B45" s="200"/>
      <c r="C45" s="27">
        <v>38</v>
      </c>
      <c r="D45" s="41">
        <v>0</v>
      </c>
      <c r="E45" s="41">
        <v>423552215</v>
      </c>
      <c r="F45" s="40">
        <f t="shared" si="0"/>
        <v>423552215</v>
      </c>
      <c r="G45" s="41">
        <v>0</v>
      </c>
      <c r="H45" s="41">
        <v>432044553</v>
      </c>
      <c r="I45" s="40">
        <f t="shared" si="1"/>
        <v>432044553</v>
      </c>
    </row>
    <row r="46" spans="1:9" x14ac:dyDescent="0.25">
      <c r="A46" s="200" t="s">
        <v>96</v>
      </c>
      <c r="B46" s="200"/>
      <c r="C46" s="27">
        <v>39</v>
      </c>
      <c r="D46" s="41">
        <v>0</v>
      </c>
      <c r="E46" s="41">
        <v>0</v>
      </c>
      <c r="F46" s="40">
        <f t="shared" si="0"/>
        <v>0</v>
      </c>
      <c r="G46" s="41">
        <v>0</v>
      </c>
      <c r="H46" s="41">
        <v>0</v>
      </c>
      <c r="I46" s="40">
        <f t="shared" si="1"/>
        <v>0</v>
      </c>
    </row>
    <row r="47" spans="1:9" x14ac:dyDescent="0.25">
      <c r="A47" s="202" t="s">
        <v>97</v>
      </c>
      <c r="B47" s="202"/>
      <c r="C47" s="27">
        <v>40</v>
      </c>
      <c r="D47" s="41">
        <v>0</v>
      </c>
      <c r="E47" s="41">
        <v>0</v>
      </c>
      <c r="F47" s="40">
        <f t="shared" si="0"/>
        <v>0</v>
      </c>
      <c r="G47" s="41">
        <v>0</v>
      </c>
      <c r="H47" s="41">
        <v>0</v>
      </c>
      <c r="I47" s="40">
        <f t="shared" si="1"/>
        <v>0</v>
      </c>
    </row>
    <row r="48" spans="1:9" x14ac:dyDescent="0.25">
      <c r="A48" s="200" t="s">
        <v>98</v>
      </c>
      <c r="B48" s="200"/>
      <c r="C48" s="27">
        <v>41</v>
      </c>
      <c r="D48" s="41">
        <v>0</v>
      </c>
      <c r="E48" s="41">
        <v>0</v>
      </c>
      <c r="F48" s="40">
        <f t="shared" si="0"/>
        <v>0</v>
      </c>
      <c r="G48" s="41">
        <v>0</v>
      </c>
      <c r="H48" s="41">
        <v>0</v>
      </c>
      <c r="I48" s="40">
        <f t="shared" si="1"/>
        <v>0</v>
      </c>
    </row>
    <row r="49" spans="1:9" ht="31.5" customHeight="1" x14ac:dyDescent="0.25">
      <c r="A49" s="200" t="s">
        <v>99</v>
      </c>
      <c r="B49" s="200"/>
      <c r="C49" s="27">
        <v>42</v>
      </c>
      <c r="D49" s="41">
        <v>0</v>
      </c>
      <c r="E49" s="41">
        <v>0</v>
      </c>
      <c r="F49" s="40">
        <f t="shared" si="0"/>
        <v>0</v>
      </c>
      <c r="G49" s="41">
        <v>0</v>
      </c>
      <c r="H49" s="41">
        <v>0</v>
      </c>
      <c r="I49" s="40">
        <f t="shared" si="1"/>
        <v>0</v>
      </c>
    </row>
    <row r="50" spans="1:9" x14ac:dyDescent="0.25">
      <c r="A50" s="203" t="s">
        <v>100</v>
      </c>
      <c r="B50" s="201"/>
      <c r="C50" s="26">
        <v>43</v>
      </c>
      <c r="D50" s="40">
        <f>D51+D52</f>
        <v>1777335</v>
      </c>
      <c r="E50" s="40">
        <f>E51+E52</f>
        <v>74974491</v>
      </c>
      <c r="F50" s="40">
        <f t="shared" si="0"/>
        <v>76751826</v>
      </c>
      <c r="G50" s="40">
        <f>G51+G52</f>
        <v>1777335</v>
      </c>
      <c r="H50" s="40">
        <f>H51+H52</f>
        <v>80813793</v>
      </c>
      <c r="I50" s="40">
        <f t="shared" si="1"/>
        <v>82591128</v>
      </c>
    </row>
    <row r="51" spans="1:9" x14ac:dyDescent="0.25">
      <c r="A51" s="200" t="s">
        <v>101</v>
      </c>
      <c r="B51" s="200"/>
      <c r="C51" s="27">
        <v>44</v>
      </c>
      <c r="D51" s="41">
        <v>1777335</v>
      </c>
      <c r="E51" s="41">
        <v>67540416</v>
      </c>
      <c r="F51" s="40">
        <f t="shared" si="0"/>
        <v>69317751</v>
      </c>
      <c r="G51" s="41">
        <v>1777335</v>
      </c>
      <c r="H51" s="41">
        <v>67589312</v>
      </c>
      <c r="I51" s="40">
        <f t="shared" si="1"/>
        <v>69366647</v>
      </c>
    </row>
    <row r="52" spans="1:9" x14ac:dyDescent="0.25">
      <c r="A52" s="200" t="s">
        <v>102</v>
      </c>
      <c r="B52" s="200"/>
      <c r="C52" s="27">
        <v>45</v>
      </c>
      <c r="D52" s="41">
        <v>0</v>
      </c>
      <c r="E52" s="41">
        <v>7434075</v>
      </c>
      <c r="F52" s="40">
        <f t="shared" si="0"/>
        <v>7434075</v>
      </c>
      <c r="G52" s="41">
        <v>0</v>
      </c>
      <c r="H52" s="41">
        <v>13224481</v>
      </c>
      <c r="I52" s="40">
        <f t="shared" si="1"/>
        <v>13224481</v>
      </c>
    </row>
    <row r="53" spans="1:9" x14ac:dyDescent="0.25">
      <c r="A53" s="203" t="s">
        <v>103</v>
      </c>
      <c r="B53" s="201"/>
      <c r="C53" s="26">
        <v>46</v>
      </c>
      <c r="D53" s="40">
        <f>D54+D57+D58</f>
        <v>17189750</v>
      </c>
      <c r="E53" s="40">
        <f>E54+E57+E58</f>
        <v>859948848</v>
      </c>
      <c r="F53" s="40">
        <f t="shared" si="0"/>
        <v>877138598</v>
      </c>
      <c r="G53" s="40">
        <f>G54+G57+G58</f>
        <v>29802431</v>
      </c>
      <c r="H53" s="40">
        <f>H54+H57+H58</f>
        <v>1109428777</v>
      </c>
      <c r="I53" s="40">
        <f t="shared" si="1"/>
        <v>1139231208</v>
      </c>
    </row>
    <row r="54" spans="1:9" x14ac:dyDescent="0.25">
      <c r="A54" s="203" t="s">
        <v>104</v>
      </c>
      <c r="B54" s="201"/>
      <c r="C54" s="26">
        <v>47</v>
      </c>
      <c r="D54" s="40">
        <f>D55+D56</f>
        <v>234219</v>
      </c>
      <c r="E54" s="40">
        <f>E55+E56</f>
        <v>526124255</v>
      </c>
      <c r="F54" s="40">
        <f t="shared" si="0"/>
        <v>526358474</v>
      </c>
      <c r="G54" s="40">
        <f>G55+G56</f>
        <v>235877</v>
      </c>
      <c r="H54" s="40">
        <f>H55+H56</f>
        <v>703671384</v>
      </c>
      <c r="I54" s="40">
        <f t="shared" si="1"/>
        <v>703907261</v>
      </c>
    </row>
    <row r="55" spans="1:9" x14ac:dyDescent="0.25">
      <c r="A55" s="200" t="s">
        <v>105</v>
      </c>
      <c r="B55" s="200"/>
      <c r="C55" s="27">
        <v>48</v>
      </c>
      <c r="D55" s="41">
        <v>0</v>
      </c>
      <c r="E55" s="41">
        <v>525674054</v>
      </c>
      <c r="F55" s="40">
        <f t="shared" si="0"/>
        <v>525674054</v>
      </c>
      <c r="G55" s="41">
        <v>78</v>
      </c>
      <c r="H55" s="41">
        <v>703133906</v>
      </c>
      <c r="I55" s="40">
        <f t="shared" si="1"/>
        <v>703133984</v>
      </c>
    </row>
    <row r="56" spans="1:9" x14ac:dyDescent="0.25">
      <c r="A56" s="200" t="s">
        <v>106</v>
      </c>
      <c r="B56" s="200"/>
      <c r="C56" s="27">
        <v>49</v>
      </c>
      <c r="D56" s="41">
        <v>234219</v>
      </c>
      <c r="E56" s="41">
        <v>450201</v>
      </c>
      <c r="F56" s="40">
        <f t="shared" si="0"/>
        <v>684420</v>
      </c>
      <c r="G56" s="41">
        <v>235799</v>
      </c>
      <c r="H56" s="41">
        <v>537478</v>
      </c>
      <c r="I56" s="40">
        <f t="shared" si="1"/>
        <v>773277</v>
      </c>
    </row>
    <row r="57" spans="1:9" x14ac:dyDescent="0.25">
      <c r="A57" s="206" t="s">
        <v>107</v>
      </c>
      <c r="B57" s="200"/>
      <c r="C57" s="27">
        <v>50</v>
      </c>
      <c r="D57" s="41">
        <v>128917</v>
      </c>
      <c r="E57" s="41">
        <v>59948347</v>
      </c>
      <c r="F57" s="40">
        <f t="shared" si="0"/>
        <v>60077264</v>
      </c>
      <c r="G57" s="41">
        <v>130045</v>
      </c>
      <c r="H57" s="41">
        <v>105844562</v>
      </c>
      <c r="I57" s="40">
        <f t="shared" si="1"/>
        <v>105974607</v>
      </c>
    </row>
    <row r="58" spans="1:9" x14ac:dyDescent="0.25">
      <c r="A58" s="203" t="s">
        <v>108</v>
      </c>
      <c r="B58" s="201"/>
      <c r="C58" s="26">
        <v>51</v>
      </c>
      <c r="D58" s="40">
        <f>D59+D60+D61</f>
        <v>16826614</v>
      </c>
      <c r="E58" s="40">
        <f>E59+E60+E61</f>
        <v>273876246</v>
      </c>
      <c r="F58" s="40">
        <f t="shared" si="0"/>
        <v>290702860</v>
      </c>
      <c r="G58" s="40">
        <f>G59+G60+G61</f>
        <v>29436509</v>
      </c>
      <c r="H58" s="40">
        <f>H59+H60+H61</f>
        <v>299912831</v>
      </c>
      <c r="I58" s="40">
        <f t="shared" si="1"/>
        <v>329349340</v>
      </c>
    </row>
    <row r="59" spans="1:9" x14ac:dyDescent="0.25">
      <c r="A59" s="200" t="s">
        <v>109</v>
      </c>
      <c r="B59" s="200"/>
      <c r="C59" s="27">
        <v>52</v>
      </c>
      <c r="D59" s="41">
        <v>0</v>
      </c>
      <c r="E59" s="41">
        <v>166272633</v>
      </c>
      <c r="F59" s="40">
        <f t="shared" si="0"/>
        <v>166272633</v>
      </c>
      <c r="G59" s="41">
        <v>0</v>
      </c>
      <c r="H59" s="41">
        <v>159495975</v>
      </c>
      <c r="I59" s="40">
        <f t="shared" si="1"/>
        <v>159495975</v>
      </c>
    </row>
    <row r="60" spans="1:9" x14ac:dyDescent="0.25">
      <c r="A60" s="200" t="s">
        <v>110</v>
      </c>
      <c r="B60" s="200"/>
      <c r="C60" s="27">
        <v>53</v>
      </c>
      <c r="D60" s="41">
        <v>281512</v>
      </c>
      <c r="E60" s="41">
        <v>234653</v>
      </c>
      <c r="F60" s="40">
        <f t="shared" si="0"/>
        <v>516165</v>
      </c>
      <c r="G60" s="41">
        <v>334693</v>
      </c>
      <c r="H60" s="41">
        <v>134795</v>
      </c>
      <c r="I60" s="40">
        <f t="shared" si="1"/>
        <v>469488</v>
      </c>
    </row>
    <row r="61" spans="1:9" x14ac:dyDescent="0.25">
      <c r="A61" s="200" t="s">
        <v>111</v>
      </c>
      <c r="B61" s="200"/>
      <c r="C61" s="27">
        <v>54</v>
      </c>
      <c r="D61" s="41">
        <v>16545102</v>
      </c>
      <c r="E61" s="41">
        <v>107368960</v>
      </c>
      <c r="F61" s="40">
        <f t="shared" si="0"/>
        <v>123914062</v>
      </c>
      <c r="G61" s="41">
        <v>29101816</v>
      </c>
      <c r="H61" s="41">
        <v>140282061</v>
      </c>
      <c r="I61" s="40">
        <f t="shared" si="1"/>
        <v>169383877</v>
      </c>
    </row>
    <row r="62" spans="1:9" x14ac:dyDescent="0.25">
      <c r="A62" s="203" t="s">
        <v>112</v>
      </c>
      <c r="B62" s="201"/>
      <c r="C62" s="26">
        <v>55</v>
      </c>
      <c r="D62" s="40">
        <f>D63+D67+D68</f>
        <v>73823213</v>
      </c>
      <c r="E62" s="40">
        <f>E63+E67+E68</f>
        <v>588625771</v>
      </c>
      <c r="F62" s="40">
        <f t="shared" si="0"/>
        <v>662448984</v>
      </c>
      <c r="G62" s="40">
        <f>G63+G67+G68</f>
        <v>82666613</v>
      </c>
      <c r="H62" s="40">
        <f>H63+H67+H68</f>
        <v>434844127</v>
      </c>
      <c r="I62" s="40">
        <f t="shared" si="1"/>
        <v>517510740</v>
      </c>
    </row>
    <row r="63" spans="1:9" x14ac:dyDescent="0.25">
      <c r="A63" s="203" t="s">
        <v>113</v>
      </c>
      <c r="B63" s="201"/>
      <c r="C63" s="26">
        <v>56</v>
      </c>
      <c r="D63" s="40">
        <f>D64+D65+D66</f>
        <v>73823213</v>
      </c>
      <c r="E63" s="40">
        <f>E64+E65+E66</f>
        <v>580540248</v>
      </c>
      <c r="F63" s="40">
        <f t="shared" si="0"/>
        <v>654363461</v>
      </c>
      <c r="G63" s="40">
        <f>G64+G65+G66</f>
        <v>82666613</v>
      </c>
      <c r="H63" s="40">
        <f>H64+H65+H66</f>
        <v>427969646</v>
      </c>
      <c r="I63" s="40">
        <f t="shared" si="1"/>
        <v>510636259</v>
      </c>
    </row>
    <row r="64" spans="1:9" x14ac:dyDescent="0.25">
      <c r="A64" s="200" t="s">
        <v>114</v>
      </c>
      <c r="B64" s="200"/>
      <c r="C64" s="27">
        <v>57</v>
      </c>
      <c r="D64" s="41">
        <v>10877390</v>
      </c>
      <c r="E64" s="41">
        <v>580104610</v>
      </c>
      <c r="F64" s="40">
        <f t="shared" si="0"/>
        <v>590982000</v>
      </c>
      <c r="G64" s="41">
        <v>10708025</v>
      </c>
      <c r="H64" s="41">
        <v>427161885</v>
      </c>
      <c r="I64" s="40">
        <f t="shared" si="1"/>
        <v>437869910</v>
      </c>
    </row>
    <row r="65" spans="1:9" x14ac:dyDescent="0.25">
      <c r="A65" s="200" t="s">
        <v>115</v>
      </c>
      <c r="B65" s="200"/>
      <c r="C65" s="27">
        <v>58</v>
      </c>
      <c r="D65" s="41">
        <v>62944474</v>
      </c>
      <c r="E65" s="41">
        <v>0</v>
      </c>
      <c r="F65" s="40">
        <f t="shared" si="0"/>
        <v>62944474</v>
      </c>
      <c r="G65" s="41">
        <v>71957600</v>
      </c>
      <c r="H65" s="41">
        <v>0</v>
      </c>
      <c r="I65" s="40">
        <f t="shared" si="1"/>
        <v>71957600</v>
      </c>
    </row>
    <row r="66" spans="1:9" x14ac:dyDescent="0.25">
      <c r="A66" s="200" t="s">
        <v>116</v>
      </c>
      <c r="B66" s="200"/>
      <c r="C66" s="27">
        <v>59</v>
      </c>
      <c r="D66" s="41">
        <v>1349</v>
      </c>
      <c r="E66" s="41">
        <v>435638</v>
      </c>
      <c r="F66" s="40">
        <f t="shared" si="0"/>
        <v>436987</v>
      </c>
      <c r="G66" s="41">
        <v>988</v>
      </c>
      <c r="H66" s="41">
        <v>807761</v>
      </c>
      <c r="I66" s="40">
        <f t="shared" si="1"/>
        <v>808749</v>
      </c>
    </row>
    <row r="67" spans="1:9" x14ac:dyDescent="0.25">
      <c r="A67" s="206" t="s">
        <v>117</v>
      </c>
      <c r="B67" s="200"/>
      <c r="C67" s="27">
        <v>60</v>
      </c>
      <c r="D67" s="41">
        <v>0</v>
      </c>
      <c r="E67" s="41">
        <v>1938705</v>
      </c>
      <c r="F67" s="40">
        <f t="shared" si="0"/>
        <v>1938705</v>
      </c>
      <c r="G67" s="41">
        <v>0</v>
      </c>
      <c r="H67" s="41">
        <v>1915371</v>
      </c>
      <c r="I67" s="40">
        <f t="shared" si="1"/>
        <v>1915371</v>
      </c>
    </row>
    <row r="68" spans="1:9" x14ac:dyDescent="0.25">
      <c r="A68" s="206" t="s">
        <v>118</v>
      </c>
      <c r="B68" s="200"/>
      <c r="C68" s="27">
        <v>61</v>
      </c>
      <c r="D68" s="41">
        <v>0</v>
      </c>
      <c r="E68" s="41">
        <v>6146818</v>
      </c>
      <c r="F68" s="40">
        <f t="shared" si="0"/>
        <v>6146818</v>
      </c>
      <c r="G68" s="41">
        <v>0</v>
      </c>
      <c r="H68" s="41">
        <v>4959110</v>
      </c>
      <c r="I68" s="40">
        <f t="shared" si="1"/>
        <v>4959110</v>
      </c>
    </row>
    <row r="69" spans="1:9" ht="23.25" customHeight="1" x14ac:dyDescent="0.25">
      <c r="A69" s="203" t="s">
        <v>119</v>
      </c>
      <c r="B69" s="201"/>
      <c r="C69" s="26">
        <v>62</v>
      </c>
      <c r="D69" s="40">
        <f>D70+D71+D72</f>
        <v>1247594</v>
      </c>
      <c r="E69" s="40">
        <f>E70+E71+E72</f>
        <v>309981881</v>
      </c>
      <c r="F69" s="40">
        <f t="shared" si="0"/>
        <v>311229475</v>
      </c>
      <c r="G69" s="40">
        <f>G70+G71+G72</f>
        <v>1747467</v>
      </c>
      <c r="H69" s="40">
        <f>H70+H71+H72</f>
        <v>286671475</v>
      </c>
      <c r="I69" s="40">
        <f t="shared" si="1"/>
        <v>288418942</v>
      </c>
    </row>
    <row r="70" spans="1:9" x14ac:dyDescent="0.25">
      <c r="A70" s="200" t="s">
        <v>120</v>
      </c>
      <c r="B70" s="200"/>
      <c r="C70" s="27">
        <v>63</v>
      </c>
      <c r="D70" s="41">
        <v>0</v>
      </c>
      <c r="E70" s="41">
        <v>1103855</v>
      </c>
      <c r="F70" s="40">
        <f t="shared" si="0"/>
        <v>1103855</v>
      </c>
      <c r="G70" s="41">
        <v>0</v>
      </c>
      <c r="H70" s="41">
        <v>907016</v>
      </c>
      <c r="I70" s="40">
        <f t="shared" si="1"/>
        <v>907016</v>
      </c>
    </row>
    <row r="71" spans="1:9" x14ac:dyDescent="0.25">
      <c r="A71" s="200" t="s">
        <v>121</v>
      </c>
      <c r="B71" s="200"/>
      <c r="C71" s="27">
        <v>64</v>
      </c>
      <c r="D71" s="41">
        <v>0</v>
      </c>
      <c r="E71" s="41">
        <v>247354173</v>
      </c>
      <c r="F71" s="40">
        <f t="shared" si="0"/>
        <v>247354173</v>
      </c>
      <c r="G71" s="41">
        <v>0</v>
      </c>
      <c r="H71" s="41">
        <v>255487566</v>
      </c>
      <c r="I71" s="40">
        <f t="shared" si="1"/>
        <v>255487566</v>
      </c>
    </row>
    <row r="72" spans="1:9" x14ac:dyDescent="0.25">
      <c r="A72" s="200" t="s">
        <v>122</v>
      </c>
      <c r="B72" s="200"/>
      <c r="C72" s="27">
        <v>65</v>
      </c>
      <c r="D72" s="41">
        <v>1247594</v>
      </c>
      <c r="E72" s="41">
        <v>61523853</v>
      </c>
      <c r="F72" s="40">
        <f t="shared" si="0"/>
        <v>62771447</v>
      </c>
      <c r="G72" s="41">
        <v>1747467</v>
      </c>
      <c r="H72" s="41">
        <v>30276893</v>
      </c>
      <c r="I72" s="40">
        <f t="shared" si="1"/>
        <v>32024360</v>
      </c>
    </row>
    <row r="73" spans="1:9" x14ac:dyDescent="0.25">
      <c r="A73" s="203" t="s">
        <v>123</v>
      </c>
      <c r="B73" s="201"/>
      <c r="C73" s="26">
        <v>66</v>
      </c>
      <c r="D73" s="40">
        <f>D8+D11+D15+D41+D42+D50+D53+D62+D69</f>
        <v>4207695557</v>
      </c>
      <c r="E73" s="40">
        <f>E8+E11+E15+E41+E42+E50+E53+E62+E69</f>
        <v>9222266052</v>
      </c>
      <c r="F73" s="40">
        <f t="shared" si="0"/>
        <v>13429961609</v>
      </c>
      <c r="G73" s="40">
        <f>G8+G11+G15+G41+G42+G50+G53+G62+G69</f>
        <v>4320631085</v>
      </c>
      <c r="H73" s="40">
        <f>H8+H11+H15+H41+H42+H50+H53+H62+H69</f>
        <v>9651385277</v>
      </c>
      <c r="I73" s="40">
        <f>G73+H73</f>
        <v>13972016362</v>
      </c>
    </row>
    <row r="74" spans="1:9" x14ac:dyDescent="0.25">
      <c r="A74" s="206" t="s">
        <v>124</v>
      </c>
      <c r="B74" s="200"/>
      <c r="C74" s="27">
        <v>67</v>
      </c>
      <c r="D74" s="41">
        <v>371785133</v>
      </c>
      <c r="E74" s="41">
        <v>2737809222</v>
      </c>
      <c r="F74" s="40">
        <f>D74+E74</f>
        <v>3109594355</v>
      </c>
      <c r="G74" s="41">
        <v>392515428</v>
      </c>
      <c r="H74" s="41">
        <v>3097767729</v>
      </c>
      <c r="I74" s="40">
        <f t="shared" ref="I74" si="2">G74+H74</f>
        <v>3490283157</v>
      </c>
    </row>
    <row r="75" spans="1:9" x14ac:dyDescent="0.25">
      <c r="A75" s="207" t="s">
        <v>125</v>
      </c>
      <c r="B75" s="208"/>
      <c r="C75" s="208"/>
      <c r="D75" s="208"/>
      <c r="E75" s="208"/>
      <c r="F75" s="208"/>
      <c r="G75" s="208"/>
      <c r="H75" s="208"/>
      <c r="I75" s="208"/>
    </row>
    <row r="76" spans="1:9" x14ac:dyDescent="0.25">
      <c r="A76" s="203" t="s">
        <v>126</v>
      </c>
      <c r="B76" s="201"/>
      <c r="C76" s="26">
        <v>68</v>
      </c>
      <c r="D76" s="40">
        <f>D77+D80+D81+D85+D89+D92</f>
        <v>548823726</v>
      </c>
      <c r="E76" s="40">
        <f>E77+E80+E81+E85+E89+E92</f>
        <v>3558528083</v>
      </c>
      <c r="F76" s="40">
        <f>D76+E76</f>
        <v>4107351809</v>
      </c>
      <c r="G76" s="40">
        <f>G77+G80+G81+G85+G89+G92</f>
        <v>567838854</v>
      </c>
      <c r="H76" s="40">
        <f>H77+H80+H81+H85+H89+H92</f>
        <v>3731458361</v>
      </c>
      <c r="I76" s="40">
        <f>G76+H76</f>
        <v>4299297215</v>
      </c>
    </row>
    <row r="77" spans="1:9" x14ac:dyDescent="0.25">
      <c r="A77" s="203" t="s">
        <v>127</v>
      </c>
      <c r="B77" s="201"/>
      <c r="C77" s="26">
        <v>69</v>
      </c>
      <c r="D77" s="40">
        <f>D78+D79</f>
        <v>44288720</v>
      </c>
      <c r="E77" s="40">
        <f>E78+E79</f>
        <v>545037080</v>
      </c>
      <c r="F77" s="40">
        <f t="shared" ref="F77:F125" si="3">D77+E77</f>
        <v>589325800</v>
      </c>
      <c r="G77" s="40">
        <f>G78+G79</f>
        <v>44288720</v>
      </c>
      <c r="H77" s="40">
        <f>H78+H79</f>
        <v>545037080</v>
      </c>
      <c r="I77" s="40">
        <f t="shared" ref="I77:I125" si="4">G77+H77</f>
        <v>589325800</v>
      </c>
    </row>
    <row r="78" spans="1:9" x14ac:dyDescent="0.25">
      <c r="A78" s="200" t="s">
        <v>128</v>
      </c>
      <c r="B78" s="200"/>
      <c r="C78" s="27">
        <v>70</v>
      </c>
      <c r="D78" s="41">
        <v>44288720</v>
      </c>
      <c r="E78" s="41">
        <v>545037080</v>
      </c>
      <c r="F78" s="40">
        <f t="shared" si="3"/>
        <v>589325800</v>
      </c>
      <c r="G78" s="41">
        <v>44288720</v>
      </c>
      <c r="H78" s="41">
        <v>545037080</v>
      </c>
      <c r="I78" s="40">
        <f t="shared" si="4"/>
        <v>589325800</v>
      </c>
    </row>
    <row r="79" spans="1:9" x14ac:dyDescent="0.25">
      <c r="A79" s="200" t="s">
        <v>129</v>
      </c>
      <c r="B79" s="200"/>
      <c r="C79" s="27">
        <v>71</v>
      </c>
      <c r="D79" s="41">
        <v>0</v>
      </c>
      <c r="E79" s="41">
        <v>0</v>
      </c>
      <c r="F79" s="40">
        <f t="shared" si="3"/>
        <v>0</v>
      </c>
      <c r="G79" s="41">
        <v>0</v>
      </c>
      <c r="H79" s="41">
        <v>0</v>
      </c>
      <c r="I79" s="40">
        <f t="shared" si="4"/>
        <v>0</v>
      </c>
    </row>
    <row r="80" spans="1:9" x14ac:dyDescent="0.25">
      <c r="A80" s="206" t="s">
        <v>130</v>
      </c>
      <c r="B80" s="200"/>
      <c r="C80" s="27">
        <v>72</v>
      </c>
      <c r="D80" s="41">
        <v>0</v>
      </c>
      <c r="E80" s="41">
        <v>681482525</v>
      </c>
      <c r="F80" s="40">
        <f t="shared" si="3"/>
        <v>681482525</v>
      </c>
      <c r="G80" s="41">
        <v>0</v>
      </c>
      <c r="H80" s="41">
        <v>681482525</v>
      </c>
      <c r="I80" s="40">
        <f t="shared" si="4"/>
        <v>681482525</v>
      </c>
    </row>
    <row r="81" spans="1:9" x14ac:dyDescent="0.25">
      <c r="A81" s="203" t="s">
        <v>131</v>
      </c>
      <c r="B81" s="201"/>
      <c r="C81" s="26">
        <v>73</v>
      </c>
      <c r="D81" s="40">
        <f>D82+D83+D84</f>
        <v>181953464</v>
      </c>
      <c r="E81" s="40">
        <f>E82+E83+E84</f>
        <v>386496159</v>
      </c>
      <c r="F81" s="40">
        <f t="shared" si="3"/>
        <v>568449623</v>
      </c>
      <c r="G81" s="40">
        <f>G82+G83+G84</f>
        <v>179028259</v>
      </c>
      <c r="H81" s="40">
        <f>H82+H83+H84</f>
        <v>452771125</v>
      </c>
      <c r="I81" s="40">
        <f t="shared" si="4"/>
        <v>631799384</v>
      </c>
    </row>
    <row r="82" spans="1:9" x14ac:dyDescent="0.25">
      <c r="A82" s="200" t="s">
        <v>132</v>
      </c>
      <c r="B82" s="200"/>
      <c r="C82" s="27">
        <v>74</v>
      </c>
      <c r="D82" s="41">
        <v>0</v>
      </c>
      <c r="E82" s="41">
        <v>112256678</v>
      </c>
      <c r="F82" s="40">
        <f t="shared" si="3"/>
        <v>112256678</v>
      </c>
      <c r="G82" s="41">
        <v>0</v>
      </c>
      <c r="H82" s="41">
        <v>111812209</v>
      </c>
      <c r="I82" s="40">
        <f t="shared" si="4"/>
        <v>111812209</v>
      </c>
    </row>
    <row r="83" spans="1:9" x14ac:dyDescent="0.25">
      <c r="A83" s="200" t="s">
        <v>133</v>
      </c>
      <c r="B83" s="200"/>
      <c r="C83" s="27">
        <v>75</v>
      </c>
      <c r="D83" s="41">
        <v>181953464</v>
      </c>
      <c r="E83" s="41">
        <v>274074057</v>
      </c>
      <c r="F83" s="40">
        <f t="shared" si="3"/>
        <v>456027521</v>
      </c>
      <c r="G83" s="41">
        <v>179028259</v>
      </c>
      <c r="H83" s="41">
        <v>340793492</v>
      </c>
      <c r="I83" s="40">
        <f t="shared" si="4"/>
        <v>519821751</v>
      </c>
    </row>
    <row r="84" spans="1:9" x14ac:dyDescent="0.25">
      <c r="A84" s="200" t="s">
        <v>134</v>
      </c>
      <c r="B84" s="200"/>
      <c r="C84" s="27">
        <v>76</v>
      </c>
      <c r="D84" s="41">
        <v>0</v>
      </c>
      <c r="E84" s="41">
        <v>165424</v>
      </c>
      <c r="F84" s="40">
        <f t="shared" si="3"/>
        <v>165424</v>
      </c>
      <c r="G84" s="41">
        <v>0</v>
      </c>
      <c r="H84" s="41">
        <v>165424</v>
      </c>
      <c r="I84" s="40">
        <f t="shared" si="4"/>
        <v>165424</v>
      </c>
    </row>
    <row r="85" spans="1:9" x14ac:dyDescent="0.25">
      <c r="A85" s="203" t="s">
        <v>135</v>
      </c>
      <c r="B85" s="201"/>
      <c r="C85" s="26">
        <v>77</v>
      </c>
      <c r="D85" s="40">
        <f>D86+D87+D88</f>
        <v>85295937</v>
      </c>
      <c r="E85" s="40">
        <f>E86+E87+E88</f>
        <v>316742638</v>
      </c>
      <c r="F85" s="40">
        <f t="shared" si="3"/>
        <v>402038575</v>
      </c>
      <c r="G85" s="40">
        <f>G86+G87+G88</f>
        <v>85295937</v>
      </c>
      <c r="H85" s="40">
        <f>H86+H87+H88</f>
        <v>316742638</v>
      </c>
      <c r="I85" s="40">
        <f t="shared" si="4"/>
        <v>402038575</v>
      </c>
    </row>
    <row r="86" spans="1:9" x14ac:dyDescent="0.25">
      <c r="A86" s="200" t="s">
        <v>136</v>
      </c>
      <c r="B86" s="200"/>
      <c r="C86" s="27">
        <v>78</v>
      </c>
      <c r="D86" s="41">
        <v>2214436</v>
      </c>
      <c r="E86" s="41">
        <v>27864354</v>
      </c>
      <c r="F86" s="40">
        <f t="shared" si="3"/>
        <v>30078790</v>
      </c>
      <c r="G86" s="41">
        <v>2214436</v>
      </c>
      <c r="H86" s="41">
        <v>27864354</v>
      </c>
      <c r="I86" s="40">
        <f t="shared" si="4"/>
        <v>30078790</v>
      </c>
    </row>
    <row r="87" spans="1:9" x14ac:dyDescent="0.25">
      <c r="A87" s="200" t="s">
        <v>137</v>
      </c>
      <c r="B87" s="200"/>
      <c r="C87" s="27">
        <v>79</v>
      </c>
      <c r="D87" s="41">
        <v>7581501</v>
      </c>
      <c r="E87" s="41">
        <v>139638995</v>
      </c>
      <c r="F87" s="40">
        <f t="shared" si="3"/>
        <v>147220496</v>
      </c>
      <c r="G87" s="41">
        <v>7581501</v>
      </c>
      <c r="H87" s="41">
        <v>139638995</v>
      </c>
      <c r="I87" s="40">
        <f t="shared" si="4"/>
        <v>147220496</v>
      </c>
    </row>
    <row r="88" spans="1:9" x14ac:dyDescent="0.25">
      <c r="A88" s="200" t="s">
        <v>138</v>
      </c>
      <c r="B88" s="200"/>
      <c r="C88" s="27">
        <v>80</v>
      </c>
      <c r="D88" s="41">
        <v>75500000</v>
      </c>
      <c r="E88" s="41">
        <v>149239289</v>
      </c>
      <c r="F88" s="40">
        <f t="shared" si="3"/>
        <v>224739289</v>
      </c>
      <c r="G88" s="41">
        <v>75500000</v>
      </c>
      <c r="H88" s="41">
        <v>149239289</v>
      </c>
      <c r="I88" s="40">
        <f t="shared" si="4"/>
        <v>224739289</v>
      </c>
    </row>
    <row r="89" spans="1:9" x14ac:dyDescent="0.25">
      <c r="A89" s="203" t="s">
        <v>139</v>
      </c>
      <c r="B89" s="201"/>
      <c r="C89" s="26">
        <v>81</v>
      </c>
      <c r="D89" s="40">
        <f>D90+D91</f>
        <v>201886061</v>
      </c>
      <c r="E89" s="40">
        <f>E90+E91</f>
        <v>1336267156</v>
      </c>
      <c r="F89" s="40">
        <f t="shared" si="3"/>
        <v>1538153217</v>
      </c>
      <c r="G89" s="40">
        <f>G90+G91</f>
        <v>252484089</v>
      </c>
      <c r="H89" s="40">
        <f>H90+H91</f>
        <v>1614400246</v>
      </c>
      <c r="I89" s="40">
        <f t="shared" si="4"/>
        <v>1866884335</v>
      </c>
    </row>
    <row r="90" spans="1:9" x14ac:dyDescent="0.25">
      <c r="A90" s="200" t="s">
        <v>140</v>
      </c>
      <c r="B90" s="200"/>
      <c r="C90" s="27">
        <v>82</v>
      </c>
      <c r="D90" s="41">
        <v>201886061</v>
      </c>
      <c r="E90" s="41">
        <v>1336267156</v>
      </c>
      <c r="F90" s="40">
        <f t="shared" si="3"/>
        <v>1538153217</v>
      </c>
      <c r="G90" s="41">
        <v>252484089</v>
      </c>
      <c r="H90" s="41">
        <v>1614400246</v>
      </c>
      <c r="I90" s="40">
        <f t="shared" si="4"/>
        <v>1866884335</v>
      </c>
    </row>
    <row r="91" spans="1:9" x14ac:dyDescent="0.25">
      <c r="A91" s="200" t="s">
        <v>141</v>
      </c>
      <c r="B91" s="200"/>
      <c r="C91" s="27">
        <v>83</v>
      </c>
      <c r="D91" s="41">
        <v>0</v>
      </c>
      <c r="E91" s="41">
        <v>0</v>
      </c>
      <c r="F91" s="40">
        <f t="shared" si="3"/>
        <v>0</v>
      </c>
      <c r="G91" s="41">
        <v>0</v>
      </c>
      <c r="H91" s="41">
        <v>0</v>
      </c>
      <c r="I91" s="40">
        <f t="shared" si="4"/>
        <v>0</v>
      </c>
    </row>
    <row r="92" spans="1:9" x14ac:dyDescent="0.25">
      <c r="A92" s="203" t="s">
        <v>142</v>
      </c>
      <c r="B92" s="201"/>
      <c r="C92" s="26">
        <v>84</v>
      </c>
      <c r="D92" s="40">
        <f>D93+D94</f>
        <v>35399544</v>
      </c>
      <c r="E92" s="40">
        <f>E93+E94</f>
        <v>292502525</v>
      </c>
      <c r="F92" s="40">
        <f t="shared" si="3"/>
        <v>327902069</v>
      </c>
      <c r="G92" s="40">
        <f>G93+G94</f>
        <v>6741849</v>
      </c>
      <c r="H92" s="40">
        <f>H93+H94</f>
        <v>121024747</v>
      </c>
      <c r="I92" s="40">
        <f t="shared" si="4"/>
        <v>127766596</v>
      </c>
    </row>
    <row r="93" spans="1:9" x14ac:dyDescent="0.25">
      <c r="A93" s="200" t="s">
        <v>143</v>
      </c>
      <c r="B93" s="200"/>
      <c r="C93" s="27">
        <v>85</v>
      </c>
      <c r="D93" s="41">
        <v>35399544</v>
      </c>
      <c r="E93" s="41">
        <v>292502525</v>
      </c>
      <c r="F93" s="40">
        <f t="shared" si="3"/>
        <v>327902069</v>
      </c>
      <c r="G93" s="41">
        <v>6741849</v>
      </c>
      <c r="H93" s="41">
        <v>121024747</v>
      </c>
      <c r="I93" s="40">
        <f t="shared" si="4"/>
        <v>127766596</v>
      </c>
    </row>
    <row r="94" spans="1:9" x14ac:dyDescent="0.25">
      <c r="A94" s="200" t="s">
        <v>144</v>
      </c>
      <c r="B94" s="200"/>
      <c r="C94" s="27">
        <v>86</v>
      </c>
      <c r="D94" s="41">
        <v>0</v>
      </c>
      <c r="E94" s="41">
        <v>0</v>
      </c>
      <c r="F94" s="40">
        <f t="shared" si="3"/>
        <v>0</v>
      </c>
      <c r="G94" s="41">
        <v>0</v>
      </c>
      <c r="H94" s="41">
        <v>0</v>
      </c>
      <c r="I94" s="40">
        <f t="shared" si="4"/>
        <v>0</v>
      </c>
    </row>
    <row r="95" spans="1:9" x14ac:dyDescent="0.25">
      <c r="A95" s="206" t="s">
        <v>145</v>
      </c>
      <c r="B95" s="200"/>
      <c r="C95" s="27">
        <v>87</v>
      </c>
      <c r="D95" s="41">
        <v>0</v>
      </c>
      <c r="E95" s="41">
        <v>0</v>
      </c>
      <c r="F95" s="40">
        <f t="shared" si="3"/>
        <v>0</v>
      </c>
      <c r="G95" s="41">
        <v>0</v>
      </c>
      <c r="H95" s="41">
        <v>0</v>
      </c>
      <c r="I95" s="40">
        <f t="shared" si="4"/>
        <v>0</v>
      </c>
    </row>
    <row r="96" spans="1:9" x14ac:dyDescent="0.25">
      <c r="A96" s="206" t="s">
        <v>146</v>
      </c>
      <c r="B96" s="200"/>
      <c r="C96" s="27">
        <v>88</v>
      </c>
      <c r="D96" s="41">
        <v>746627</v>
      </c>
      <c r="E96" s="41">
        <v>11907814</v>
      </c>
      <c r="F96" s="40">
        <f t="shared" si="3"/>
        <v>12654441</v>
      </c>
      <c r="G96" s="41">
        <v>1569236</v>
      </c>
      <c r="H96" s="41">
        <v>10730534</v>
      </c>
      <c r="I96" s="40">
        <f t="shared" si="4"/>
        <v>12299770</v>
      </c>
    </row>
    <row r="97" spans="1:9" x14ac:dyDescent="0.25">
      <c r="A97" s="203" t="s">
        <v>147</v>
      </c>
      <c r="B97" s="201"/>
      <c r="C97" s="26">
        <v>89</v>
      </c>
      <c r="D97" s="40">
        <f>D98+D99+D100+D101+D102+D103</f>
        <v>3118356079</v>
      </c>
      <c r="E97" s="40">
        <f>E98+E99+E100+E101+E102+E103</f>
        <v>4505578686</v>
      </c>
      <c r="F97" s="40">
        <f t="shared" si="3"/>
        <v>7623934765</v>
      </c>
      <c r="G97" s="40">
        <f>G98+G99+G100+G101+G102+G103</f>
        <v>3148888651</v>
      </c>
      <c r="H97" s="40">
        <f>H98+H99+H100+H101+H102+H103</f>
        <v>4620151171</v>
      </c>
      <c r="I97" s="40">
        <f t="shared" si="4"/>
        <v>7769039822</v>
      </c>
    </row>
    <row r="98" spans="1:9" x14ac:dyDescent="0.25">
      <c r="A98" s="200" t="s">
        <v>148</v>
      </c>
      <c r="B98" s="200"/>
      <c r="C98" s="27">
        <v>90</v>
      </c>
      <c r="D98" s="41">
        <v>6096801</v>
      </c>
      <c r="E98" s="41">
        <v>1429166624</v>
      </c>
      <c r="F98" s="40">
        <f t="shared" si="3"/>
        <v>1435263425</v>
      </c>
      <c r="G98" s="41">
        <v>5918788</v>
      </c>
      <c r="H98" s="41">
        <v>1619115614</v>
      </c>
      <c r="I98" s="40">
        <f t="shared" si="4"/>
        <v>1625034402</v>
      </c>
    </row>
    <row r="99" spans="1:9" x14ac:dyDescent="0.25">
      <c r="A99" s="200" t="s">
        <v>149</v>
      </c>
      <c r="B99" s="200"/>
      <c r="C99" s="27">
        <v>91</v>
      </c>
      <c r="D99" s="41">
        <v>3010939268</v>
      </c>
      <c r="E99" s="41">
        <v>11308894</v>
      </c>
      <c r="F99" s="40">
        <f t="shared" si="3"/>
        <v>3022248162</v>
      </c>
      <c r="G99" s="41">
        <v>3045425862</v>
      </c>
      <c r="H99" s="41">
        <v>9978215</v>
      </c>
      <c r="I99" s="40">
        <f t="shared" si="4"/>
        <v>3055404077</v>
      </c>
    </row>
    <row r="100" spans="1:9" x14ac:dyDescent="0.25">
      <c r="A100" s="200" t="s">
        <v>150</v>
      </c>
      <c r="B100" s="200"/>
      <c r="C100" s="27">
        <v>92</v>
      </c>
      <c r="D100" s="41">
        <v>101320010</v>
      </c>
      <c r="E100" s="41">
        <v>3039211216</v>
      </c>
      <c r="F100" s="40">
        <f t="shared" si="3"/>
        <v>3140531226</v>
      </c>
      <c r="G100" s="41">
        <v>97544001</v>
      </c>
      <c r="H100" s="41">
        <v>2953555277</v>
      </c>
      <c r="I100" s="40">
        <f t="shared" si="4"/>
        <v>3051099278</v>
      </c>
    </row>
    <row r="101" spans="1:9" x14ac:dyDescent="0.25">
      <c r="A101" s="200" t="s">
        <v>151</v>
      </c>
      <c r="B101" s="200"/>
      <c r="C101" s="27">
        <v>93</v>
      </c>
      <c r="D101" s="41">
        <v>0</v>
      </c>
      <c r="E101" s="41">
        <v>9463967</v>
      </c>
      <c r="F101" s="40">
        <f t="shared" si="3"/>
        <v>9463967</v>
      </c>
      <c r="G101" s="41">
        <v>0</v>
      </c>
      <c r="H101" s="41">
        <v>18116489</v>
      </c>
      <c r="I101" s="40">
        <f t="shared" si="4"/>
        <v>18116489</v>
      </c>
    </row>
    <row r="102" spans="1:9" x14ac:dyDescent="0.25">
      <c r="A102" s="200" t="s">
        <v>152</v>
      </c>
      <c r="B102" s="200"/>
      <c r="C102" s="27">
        <v>94</v>
      </c>
      <c r="D102" s="41">
        <v>0</v>
      </c>
      <c r="E102" s="41">
        <v>7055533</v>
      </c>
      <c r="F102" s="40">
        <f t="shared" si="3"/>
        <v>7055533</v>
      </c>
      <c r="G102" s="41">
        <v>0</v>
      </c>
      <c r="H102" s="41">
        <v>7055533</v>
      </c>
      <c r="I102" s="40">
        <f t="shared" si="4"/>
        <v>7055533</v>
      </c>
    </row>
    <row r="103" spans="1:9" x14ac:dyDescent="0.25">
      <c r="A103" s="200" t="s">
        <v>153</v>
      </c>
      <c r="B103" s="200"/>
      <c r="C103" s="27">
        <v>95</v>
      </c>
      <c r="D103" s="41">
        <v>0</v>
      </c>
      <c r="E103" s="41">
        <v>9372452</v>
      </c>
      <c r="F103" s="40">
        <f t="shared" si="3"/>
        <v>9372452</v>
      </c>
      <c r="G103" s="41">
        <v>0</v>
      </c>
      <c r="H103" s="41">
        <v>12330043</v>
      </c>
      <c r="I103" s="40">
        <f t="shared" si="4"/>
        <v>12330043</v>
      </c>
    </row>
    <row r="104" spans="1:9" ht="28.5" customHeight="1" x14ac:dyDescent="0.25">
      <c r="A104" s="206" t="s">
        <v>154</v>
      </c>
      <c r="B104" s="200"/>
      <c r="C104" s="27">
        <v>96</v>
      </c>
      <c r="D104" s="41">
        <v>412084501</v>
      </c>
      <c r="E104" s="41">
        <v>0</v>
      </c>
      <c r="F104" s="40">
        <f t="shared" si="3"/>
        <v>412084501</v>
      </c>
      <c r="G104" s="41">
        <v>412546622</v>
      </c>
      <c r="H104" s="41">
        <v>0</v>
      </c>
      <c r="I104" s="40">
        <f t="shared" si="4"/>
        <v>412546622</v>
      </c>
    </row>
    <row r="105" spans="1:9" x14ac:dyDescent="0.25">
      <c r="A105" s="203" t="s">
        <v>155</v>
      </c>
      <c r="B105" s="201"/>
      <c r="C105" s="26">
        <v>97</v>
      </c>
      <c r="D105" s="40">
        <f>D106+D107</f>
        <v>2845537</v>
      </c>
      <c r="E105" s="40">
        <f>E106+E107</f>
        <v>98385232</v>
      </c>
      <c r="F105" s="40">
        <f t="shared" si="3"/>
        <v>101230769</v>
      </c>
      <c r="G105" s="40">
        <f>G106+G107</f>
        <v>3390158</v>
      </c>
      <c r="H105" s="40">
        <f>H106+H107</f>
        <v>87803801</v>
      </c>
      <c r="I105" s="40">
        <f t="shared" si="4"/>
        <v>91193959</v>
      </c>
    </row>
    <row r="106" spans="1:9" x14ac:dyDescent="0.25">
      <c r="A106" s="202" t="s">
        <v>156</v>
      </c>
      <c r="B106" s="202"/>
      <c r="C106" s="27">
        <v>98</v>
      </c>
      <c r="D106" s="41">
        <v>2608688</v>
      </c>
      <c r="E106" s="41">
        <v>95350774</v>
      </c>
      <c r="F106" s="40">
        <f t="shared" si="3"/>
        <v>97959462</v>
      </c>
      <c r="G106" s="41">
        <v>2518941</v>
      </c>
      <c r="H106" s="41">
        <v>85202943</v>
      </c>
      <c r="I106" s="40">
        <f t="shared" si="4"/>
        <v>87721884</v>
      </c>
    </row>
    <row r="107" spans="1:9" x14ac:dyDescent="0.25">
      <c r="A107" s="200" t="s">
        <v>157</v>
      </c>
      <c r="B107" s="200"/>
      <c r="C107" s="27">
        <v>99</v>
      </c>
      <c r="D107" s="41">
        <v>236849</v>
      </c>
      <c r="E107" s="41">
        <v>3034458</v>
      </c>
      <c r="F107" s="40">
        <f t="shared" si="3"/>
        <v>3271307</v>
      </c>
      <c r="G107" s="41">
        <v>871217</v>
      </c>
      <c r="H107" s="41">
        <v>2600858</v>
      </c>
      <c r="I107" s="40">
        <f t="shared" si="4"/>
        <v>3472075</v>
      </c>
    </row>
    <row r="108" spans="1:9" x14ac:dyDescent="0.25">
      <c r="A108" s="203" t="s">
        <v>158</v>
      </c>
      <c r="B108" s="201"/>
      <c r="C108" s="26">
        <v>100</v>
      </c>
      <c r="D108" s="40">
        <f>D109+D110</f>
        <v>37308321</v>
      </c>
      <c r="E108" s="40">
        <f>E109+E110</f>
        <v>135095733</v>
      </c>
      <c r="F108" s="40">
        <f t="shared" si="3"/>
        <v>172404054</v>
      </c>
      <c r="G108" s="40">
        <f>G109+G110</f>
        <v>35306229</v>
      </c>
      <c r="H108" s="40">
        <f>H109+H110</f>
        <v>165749077</v>
      </c>
      <c r="I108" s="40">
        <f t="shared" si="4"/>
        <v>201055306</v>
      </c>
    </row>
    <row r="109" spans="1:9" x14ac:dyDescent="0.25">
      <c r="A109" s="200" t="s">
        <v>159</v>
      </c>
      <c r="B109" s="200"/>
      <c r="C109" s="27">
        <v>101</v>
      </c>
      <c r="D109" s="41">
        <v>35781836</v>
      </c>
      <c r="E109" s="41">
        <v>116639392</v>
      </c>
      <c r="F109" s="40">
        <f t="shared" si="3"/>
        <v>152421228</v>
      </c>
      <c r="G109" s="41">
        <v>33910386</v>
      </c>
      <c r="H109" s="41">
        <v>131214877</v>
      </c>
      <c r="I109" s="40">
        <f t="shared" si="4"/>
        <v>165125263</v>
      </c>
    </row>
    <row r="110" spans="1:9" x14ac:dyDescent="0.25">
      <c r="A110" s="200" t="s">
        <v>160</v>
      </c>
      <c r="B110" s="200"/>
      <c r="C110" s="27">
        <v>102</v>
      </c>
      <c r="D110" s="41">
        <v>1526485</v>
      </c>
      <c r="E110" s="41">
        <v>18456341</v>
      </c>
      <c r="F110" s="40">
        <f t="shared" si="3"/>
        <v>19982826</v>
      </c>
      <c r="G110" s="41">
        <v>1395843</v>
      </c>
      <c r="H110" s="41">
        <v>34534200</v>
      </c>
      <c r="I110" s="40">
        <f t="shared" si="4"/>
        <v>35930043</v>
      </c>
    </row>
    <row r="111" spans="1:9" x14ac:dyDescent="0.25">
      <c r="A111" s="206" t="s">
        <v>161</v>
      </c>
      <c r="B111" s="200"/>
      <c r="C111" s="27">
        <v>103</v>
      </c>
      <c r="D111" s="41">
        <v>0</v>
      </c>
      <c r="E111" s="41">
        <v>0</v>
      </c>
      <c r="F111" s="40">
        <f t="shared" si="3"/>
        <v>0</v>
      </c>
      <c r="G111" s="41">
        <v>0</v>
      </c>
      <c r="H111" s="41">
        <v>0</v>
      </c>
      <c r="I111" s="40">
        <f t="shared" si="4"/>
        <v>0</v>
      </c>
    </row>
    <row r="112" spans="1:9" x14ac:dyDescent="0.25">
      <c r="A112" s="203" t="s">
        <v>162</v>
      </c>
      <c r="B112" s="201"/>
      <c r="C112" s="26">
        <v>104</v>
      </c>
      <c r="D112" s="40">
        <f>D113+D114+D115</f>
        <v>5112667</v>
      </c>
      <c r="E112" s="40">
        <f>E113+E114+E115</f>
        <v>318779203</v>
      </c>
      <c r="F112" s="40">
        <f t="shared" si="3"/>
        <v>323891870</v>
      </c>
      <c r="G112" s="40">
        <f>G113+G114+G115</f>
        <v>51194209</v>
      </c>
      <c r="H112" s="40">
        <f>H113+H114+H115</f>
        <v>356666969</v>
      </c>
      <c r="I112" s="40">
        <f t="shared" si="4"/>
        <v>407861178</v>
      </c>
    </row>
    <row r="113" spans="1:9" x14ac:dyDescent="0.25">
      <c r="A113" s="200" t="s">
        <v>163</v>
      </c>
      <c r="B113" s="200"/>
      <c r="C113" s="27">
        <v>105</v>
      </c>
      <c r="D113" s="41">
        <v>0</v>
      </c>
      <c r="E113" s="41">
        <v>0</v>
      </c>
      <c r="F113" s="40">
        <f t="shared" si="3"/>
        <v>0</v>
      </c>
      <c r="G113" s="41">
        <v>0</v>
      </c>
      <c r="H113" s="41">
        <v>0</v>
      </c>
      <c r="I113" s="40">
        <f t="shared" si="4"/>
        <v>0</v>
      </c>
    </row>
    <row r="114" spans="1:9" x14ac:dyDescent="0.25">
      <c r="A114" s="200" t="s">
        <v>164</v>
      </c>
      <c r="B114" s="200"/>
      <c r="C114" s="27">
        <v>106</v>
      </c>
      <c r="D114" s="41">
        <v>0</v>
      </c>
      <c r="E114" s="41">
        <v>0</v>
      </c>
      <c r="F114" s="40">
        <f t="shared" si="3"/>
        <v>0</v>
      </c>
      <c r="G114" s="41">
        <v>0</v>
      </c>
      <c r="H114" s="41">
        <v>0</v>
      </c>
      <c r="I114" s="40">
        <f t="shared" si="4"/>
        <v>0</v>
      </c>
    </row>
    <row r="115" spans="1:9" x14ac:dyDescent="0.25">
      <c r="A115" s="200" t="s">
        <v>165</v>
      </c>
      <c r="B115" s="200"/>
      <c r="C115" s="27">
        <v>107</v>
      </c>
      <c r="D115" s="41">
        <v>5112667</v>
      </c>
      <c r="E115" s="41">
        <v>318779203</v>
      </c>
      <c r="F115" s="40">
        <f t="shared" si="3"/>
        <v>323891870</v>
      </c>
      <c r="G115" s="41">
        <v>51194209</v>
      </c>
      <c r="H115" s="41">
        <v>356666969</v>
      </c>
      <c r="I115" s="40">
        <f t="shared" si="4"/>
        <v>407861178</v>
      </c>
    </row>
    <row r="116" spans="1:9" x14ac:dyDescent="0.25">
      <c r="A116" s="203" t="s">
        <v>166</v>
      </c>
      <c r="B116" s="201"/>
      <c r="C116" s="26">
        <v>108</v>
      </c>
      <c r="D116" s="40">
        <f>D117+D118+D119+D120</f>
        <v>55374068</v>
      </c>
      <c r="E116" s="40">
        <f>E117+E118+E119+E120</f>
        <v>321566127</v>
      </c>
      <c r="F116" s="40">
        <f t="shared" si="3"/>
        <v>376940195</v>
      </c>
      <c r="G116" s="40">
        <f>G117+G118+G119+G120</f>
        <v>72064758</v>
      </c>
      <c r="H116" s="40">
        <f>H117+H118+H119+H120</f>
        <v>375751950</v>
      </c>
      <c r="I116" s="40">
        <f t="shared" si="4"/>
        <v>447816708</v>
      </c>
    </row>
    <row r="117" spans="1:9" x14ac:dyDescent="0.25">
      <c r="A117" s="200" t="s">
        <v>167</v>
      </c>
      <c r="B117" s="200"/>
      <c r="C117" s="27">
        <v>109</v>
      </c>
      <c r="D117" s="41">
        <v>4968998</v>
      </c>
      <c r="E117" s="41">
        <v>87717976</v>
      </c>
      <c r="F117" s="40">
        <f t="shared" si="3"/>
        <v>92686974</v>
      </c>
      <c r="G117" s="41">
        <v>4900196</v>
      </c>
      <c r="H117" s="41">
        <v>98207935</v>
      </c>
      <c r="I117" s="40">
        <f t="shared" si="4"/>
        <v>103108131</v>
      </c>
    </row>
    <row r="118" spans="1:9" x14ac:dyDescent="0.25">
      <c r="A118" s="200" t="s">
        <v>168</v>
      </c>
      <c r="B118" s="200"/>
      <c r="C118" s="27">
        <v>110</v>
      </c>
      <c r="D118" s="41">
        <v>242461</v>
      </c>
      <c r="E118" s="41">
        <v>96369663</v>
      </c>
      <c r="F118" s="40">
        <f t="shared" si="3"/>
        <v>96612124</v>
      </c>
      <c r="G118" s="41">
        <v>249373</v>
      </c>
      <c r="H118" s="41">
        <v>137975529</v>
      </c>
      <c r="I118" s="40">
        <f t="shared" si="4"/>
        <v>138224902</v>
      </c>
    </row>
    <row r="119" spans="1:9" x14ac:dyDescent="0.25">
      <c r="A119" s="200" t="s">
        <v>169</v>
      </c>
      <c r="B119" s="200"/>
      <c r="C119" s="27">
        <v>111</v>
      </c>
      <c r="D119" s="41">
        <v>0</v>
      </c>
      <c r="E119" s="41">
        <v>11742</v>
      </c>
      <c r="F119" s="40">
        <f t="shared" si="3"/>
        <v>11742</v>
      </c>
      <c r="G119" s="41">
        <v>0</v>
      </c>
      <c r="H119" s="41">
        <v>12362</v>
      </c>
      <c r="I119" s="40">
        <f t="shared" si="4"/>
        <v>12362</v>
      </c>
    </row>
    <row r="120" spans="1:9" x14ac:dyDescent="0.25">
      <c r="A120" s="200" t="s">
        <v>170</v>
      </c>
      <c r="B120" s="200"/>
      <c r="C120" s="27">
        <v>112</v>
      </c>
      <c r="D120" s="41">
        <v>50162609</v>
      </c>
      <c r="E120" s="41">
        <v>137466746</v>
      </c>
      <c r="F120" s="40">
        <f t="shared" si="3"/>
        <v>187629355</v>
      </c>
      <c r="G120" s="41">
        <v>66915189</v>
      </c>
      <c r="H120" s="41">
        <v>139556124</v>
      </c>
      <c r="I120" s="40">
        <f t="shared" si="4"/>
        <v>206471313</v>
      </c>
    </row>
    <row r="121" spans="1:9" ht="22.5" customHeight="1" x14ac:dyDescent="0.25">
      <c r="A121" s="203" t="s">
        <v>171</v>
      </c>
      <c r="B121" s="201"/>
      <c r="C121" s="26">
        <v>113</v>
      </c>
      <c r="D121" s="40">
        <f>D122+D123</f>
        <v>27044031</v>
      </c>
      <c r="E121" s="40">
        <f>E122+E123</f>
        <v>272425174</v>
      </c>
      <c r="F121" s="40">
        <f t="shared" si="3"/>
        <v>299469205</v>
      </c>
      <c r="G121" s="40">
        <f>G122+G123</f>
        <v>27832368</v>
      </c>
      <c r="H121" s="40">
        <f>H122+H123</f>
        <v>303073414</v>
      </c>
      <c r="I121" s="40">
        <f t="shared" si="4"/>
        <v>330905782</v>
      </c>
    </row>
    <row r="122" spans="1:9" x14ac:dyDescent="0.25">
      <c r="A122" s="200" t="s">
        <v>172</v>
      </c>
      <c r="B122" s="200"/>
      <c r="C122" s="27">
        <v>114</v>
      </c>
      <c r="D122" s="41">
        <v>0</v>
      </c>
      <c r="E122" s="41">
        <v>0</v>
      </c>
      <c r="F122" s="40">
        <f t="shared" si="3"/>
        <v>0</v>
      </c>
      <c r="G122" s="41">
        <v>0</v>
      </c>
      <c r="H122" s="41">
        <v>11206473</v>
      </c>
      <c r="I122" s="40">
        <f t="shared" si="4"/>
        <v>11206473</v>
      </c>
    </row>
    <row r="123" spans="1:9" x14ac:dyDescent="0.25">
      <c r="A123" s="200" t="s">
        <v>173</v>
      </c>
      <c r="B123" s="200"/>
      <c r="C123" s="27">
        <v>115</v>
      </c>
      <c r="D123" s="41">
        <v>27044031</v>
      </c>
      <c r="E123" s="41">
        <v>272425174</v>
      </c>
      <c r="F123" s="40">
        <f t="shared" si="3"/>
        <v>299469205</v>
      </c>
      <c r="G123" s="41">
        <v>27832368</v>
      </c>
      <c r="H123" s="41">
        <v>291866941</v>
      </c>
      <c r="I123" s="40">
        <f t="shared" si="4"/>
        <v>319699309</v>
      </c>
    </row>
    <row r="124" spans="1:9" x14ac:dyDescent="0.25">
      <c r="A124" s="203" t="s">
        <v>174</v>
      </c>
      <c r="B124" s="201"/>
      <c r="C124" s="26">
        <v>116</v>
      </c>
      <c r="D124" s="40">
        <f>D95++D96+D97+D104+D105+D108+D111+D112+D116+D121+D76</f>
        <v>4207695557</v>
      </c>
      <c r="E124" s="40">
        <f>E95++E96+E97+E104+E105+E108+E111+E112+E116+E121+E76</f>
        <v>9222266052</v>
      </c>
      <c r="F124" s="40">
        <f t="shared" si="3"/>
        <v>13429961609</v>
      </c>
      <c r="G124" s="40">
        <f>G95++G96+G97+G104+G105+G108+G111+G112+G116+G121+G76</f>
        <v>4320631085</v>
      </c>
      <c r="H124" s="40">
        <f>H95++H96+H97+H104+H105+H108+H111+H112+H116+H121+H76</f>
        <v>9651385277</v>
      </c>
      <c r="I124" s="40">
        <f t="shared" si="4"/>
        <v>13972016362</v>
      </c>
    </row>
    <row r="125" spans="1:9" x14ac:dyDescent="0.25">
      <c r="A125" s="206" t="s">
        <v>175</v>
      </c>
      <c r="B125" s="200"/>
      <c r="C125" s="27">
        <v>117</v>
      </c>
      <c r="D125" s="41">
        <v>371785133</v>
      </c>
      <c r="E125" s="41">
        <v>2737809222</v>
      </c>
      <c r="F125" s="40">
        <f t="shared" si="3"/>
        <v>3109594355</v>
      </c>
      <c r="G125" s="41">
        <v>392515428</v>
      </c>
      <c r="H125" s="41">
        <v>3097767729</v>
      </c>
      <c r="I125" s="40">
        <f t="shared" si="4"/>
        <v>3490283157</v>
      </c>
    </row>
  </sheetData>
  <sheetProtection algorithmName="SHA-512" hashValue="OBlaYZ90x3VAyVOmYNygZl0hpt2GoX+iT5xdJ/NC0aCEe6PgrQEx4petV+U7jMAfvRU9CjzfR57NiNr+BEdg4Q==" saltValue="39GFbxu2LXoyv4BWAMJAjQ=="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3" type="noConversion"/>
  <dataValidations count="4">
    <dataValidation type="whole" operator="greaterThanOrEqual" allowBlank="1" showErrorMessage="1" errorTitle="Pogrešan unos" error="Dopušten je unos samo pozitivnih cjelobrojnih vrijednosti ili nule." sqref="D8:I74" xr:uid="{21EBB861-2DDB-4797-AFD4-96EF808AFE53}">
      <formula1>0</formula1>
    </dataValidation>
    <dataValidation type="whole" operator="lessThanOrEqual" allowBlank="1" showInputMessage="1" showErrorMessage="1" errorTitle="Pogrešan unos" error="Dopušten je unos samo negativnih cjelobrojnih vrijednosti ili nule." sqref="D91:I91 D94:I94" xr:uid="{ED2809C7-9EB6-436E-A3DC-EA2CC52211F7}">
      <formula1>0</formula1>
    </dataValidation>
    <dataValidation type="whole" operator="greaterThanOrEqual" allowBlank="1" showInputMessage="1" showErrorMessage="1" errorTitle="Pogrešan unos" error="Dopušten je unos samo pozitivnih cjelobrojnih vrijednosti ili nule." sqref="D95:I125 D93:I93 D90:I90 D85:I88 D77:I80" xr:uid="{0D863318-EDC8-4681-B5E5-DCD4CDCA6D41}">
      <formula1>0</formula1>
    </dataValidation>
    <dataValidation type="whole" operator="notEqual" allowBlank="1" showInputMessage="1" showErrorMessage="1" errorTitle="Nedopušten unos" error="Dopušten je unos samo cjelobrojnih (pozitivnih ili negativnih) vrijednosti i nule." sqref="D76:I76 D81:I84 D89:I89 D92:I92" xr:uid="{E08FF0FC-20AF-4AAC-AB9A-260419A15EAD}">
      <formula1>999999999</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sqref="A1:I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27" t="s">
        <v>176</v>
      </c>
      <c r="B1" s="210"/>
      <c r="C1" s="210"/>
      <c r="D1" s="210"/>
      <c r="E1" s="210"/>
      <c r="F1" s="210"/>
      <c r="G1" s="210"/>
      <c r="H1" s="210"/>
      <c r="I1" s="210"/>
    </row>
    <row r="2" spans="1:9" x14ac:dyDescent="0.25">
      <c r="A2" s="211" t="s">
        <v>485</v>
      </c>
      <c r="B2" s="228"/>
      <c r="C2" s="228"/>
      <c r="D2" s="228"/>
      <c r="E2" s="228"/>
      <c r="F2" s="228"/>
      <c r="G2" s="228"/>
      <c r="H2" s="228"/>
      <c r="I2" s="228"/>
    </row>
    <row r="3" spans="1:9" x14ac:dyDescent="0.25">
      <c r="A3" s="229" t="s">
        <v>177</v>
      </c>
      <c r="B3" s="230"/>
      <c r="C3" s="230"/>
      <c r="D3" s="230"/>
      <c r="E3" s="230"/>
      <c r="F3" s="230"/>
      <c r="G3" s="230"/>
      <c r="H3" s="230"/>
      <c r="I3" s="230"/>
    </row>
    <row r="4" spans="1:9" ht="33.75" customHeight="1" x14ac:dyDescent="0.25">
      <c r="A4" s="231" t="s">
        <v>178</v>
      </c>
      <c r="B4" s="232"/>
      <c r="C4" s="235" t="s">
        <v>179</v>
      </c>
      <c r="D4" s="237" t="s">
        <v>180</v>
      </c>
      <c r="E4" s="238"/>
      <c r="F4" s="239"/>
      <c r="G4" s="237" t="s">
        <v>181</v>
      </c>
      <c r="H4" s="238"/>
      <c r="I4" s="239"/>
    </row>
    <row r="5" spans="1:9" ht="24" customHeight="1" thickBot="1" x14ac:dyDescent="0.3">
      <c r="A5" s="233"/>
      <c r="B5" s="234"/>
      <c r="C5" s="236"/>
      <c r="D5" s="42" t="s">
        <v>182</v>
      </c>
      <c r="E5" s="43" t="s">
        <v>183</v>
      </c>
      <c r="F5" s="44" t="s">
        <v>184</v>
      </c>
      <c r="G5" s="42" t="s">
        <v>185</v>
      </c>
      <c r="H5" s="43" t="s">
        <v>186</v>
      </c>
      <c r="I5" s="44" t="s">
        <v>187</v>
      </c>
    </row>
    <row r="6" spans="1:9" x14ac:dyDescent="0.25">
      <c r="A6" s="223">
        <v>1</v>
      </c>
      <c r="B6" s="224"/>
      <c r="C6" s="28">
        <v>2</v>
      </c>
      <c r="D6" s="45">
        <v>3</v>
      </c>
      <c r="E6" s="46">
        <v>4</v>
      </c>
      <c r="F6" s="47" t="s">
        <v>188</v>
      </c>
      <c r="G6" s="45">
        <v>6</v>
      </c>
      <c r="H6" s="46">
        <v>7</v>
      </c>
      <c r="I6" s="48" t="s">
        <v>189</v>
      </c>
    </row>
    <row r="7" spans="1:9" ht="22.5" customHeight="1" x14ac:dyDescent="0.25">
      <c r="A7" s="225" t="s">
        <v>190</v>
      </c>
      <c r="B7" s="226"/>
      <c r="C7" s="31">
        <v>118</v>
      </c>
      <c r="D7" s="49">
        <f>D8+D9+D10+D11+D12</f>
        <v>140548779</v>
      </c>
      <c r="E7" s="50">
        <f>E8+E9+E10+E11+E12</f>
        <v>578127103</v>
      </c>
      <c r="F7" s="50">
        <f>D7+E7</f>
        <v>718675882</v>
      </c>
      <c r="G7" s="49">
        <f>G8+G9+G10+G11+G12</f>
        <v>137792523</v>
      </c>
      <c r="H7" s="50">
        <f>H8+H9+H10+H11+H12</f>
        <v>603843029</v>
      </c>
      <c r="I7" s="51">
        <f>G7+H7</f>
        <v>741635552</v>
      </c>
    </row>
    <row r="8" spans="1:9" x14ac:dyDescent="0.25">
      <c r="A8" s="221" t="s">
        <v>191</v>
      </c>
      <c r="B8" s="221"/>
      <c r="C8" s="29">
        <v>119</v>
      </c>
      <c r="D8" s="52">
        <v>140529884</v>
      </c>
      <c r="E8" s="53">
        <v>843109202</v>
      </c>
      <c r="F8" s="54">
        <f t="shared" ref="F8:F71" si="0">D8+E8</f>
        <v>983639086</v>
      </c>
      <c r="G8" s="52">
        <v>137699311</v>
      </c>
      <c r="H8" s="53">
        <v>844029942</v>
      </c>
      <c r="I8" s="54">
        <f t="shared" ref="I8:I71" si="1">G8+H8</f>
        <v>981729253</v>
      </c>
    </row>
    <row r="9" spans="1:9" ht="19.5" customHeight="1" x14ac:dyDescent="0.25">
      <c r="A9" s="221" t="s">
        <v>192</v>
      </c>
      <c r="B9" s="221"/>
      <c r="C9" s="29">
        <v>120</v>
      </c>
      <c r="D9" s="52">
        <v>0</v>
      </c>
      <c r="E9" s="53">
        <v>5381117</v>
      </c>
      <c r="F9" s="54">
        <f t="shared" si="0"/>
        <v>5381117</v>
      </c>
      <c r="G9" s="52">
        <v>0</v>
      </c>
      <c r="H9" s="53">
        <v>2269291</v>
      </c>
      <c r="I9" s="54">
        <f t="shared" si="1"/>
        <v>2269291</v>
      </c>
    </row>
    <row r="10" spans="1:9" x14ac:dyDescent="0.25">
      <c r="A10" s="221" t="s">
        <v>193</v>
      </c>
      <c r="B10" s="221"/>
      <c r="C10" s="29">
        <v>121</v>
      </c>
      <c r="D10" s="52">
        <v>-52409</v>
      </c>
      <c r="E10" s="53">
        <v>-111725325</v>
      </c>
      <c r="F10" s="54">
        <f t="shared" si="0"/>
        <v>-111777734</v>
      </c>
      <c r="G10" s="52">
        <v>-44310</v>
      </c>
      <c r="H10" s="53">
        <v>-130994703</v>
      </c>
      <c r="I10" s="54">
        <f t="shared" si="1"/>
        <v>-131039013</v>
      </c>
    </row>
    <row r="11" spans="1:9" ht="22.5" customHeight="1" x14ac:dyDescent="0.25">
      <c r="A11" s="221" t="s">
        <v>194</v>
      </c>
      <c r="B11" s="221"/>
      <c r="C11" s="29">
        <v>122</v>
      </c>
      <c r="D11" s="52">
        <v>86575</v>
      </c>
      <c r="E11" s="53">
        <v>-216324846</v>
      </c>
      <c r="F11" s="54">
        <f t="shared" si="0"/>
        <v>-216238271</v>
      </c>
      <c r="G11" s="52">
        <v>182877</v>
      </c>
      <c r="H11" s="53">
        <v>-188821192</v>
      </c>
      <c r="I11" s="54">
        <f t="shared" si="1"/>
        <v>-188638315</v>
      </c>
    </row>
    <row r="12" spans="1:9" ht="21.75" customHeight="1" x14ac:dyDescent="0.25">
      <c r="A12" s="221" t="s">
        <v>195</v>
      </c>
      <c r="B12" s="221"/>
      <c r="C12" s="29">
        <v>123</v>
      </c>
      <c r="D12" s="52">
        <v>-15271</v>
      </c>
      <c r="E12" s="53">
        <v>57686955</v>
      </c>
      <c r="F12" s="54">
        <f t="shared" si="0"/>
        <v>57671684</v>
      </c>
      <c r="G12" s="52">
        <v>-45355</v>
      </c>
      <c r="H12" s="53">
        <v>77359691</v>
      </c>
      <c r="I12" s="54">
        <f t="shared" si="1"/>
        <v>77314336</v>
      </c>
    </row>
    <row r="13" spans="1:9" x14ac:dyDescent="0.25">
      <c r="A13" s="219" t="s">
        <v>196</v>
      </c>
      <c r="B13" s="220"/>
      <c r="C13" s="32">
        <v>124</v>
      </c>
      <c r="D13" s="55">
        <f>D14+D15+D16+D17+D18+D19+D20</f>
        <v>99775424</v>
      </c>
      <c r="E13" s="56">
        <f>E14+E15+E16+E17+E18+E19+E20</f>
        <v>130882489</v>
      </c>
      <c r="F13" s="54">
        <f t="shared" si="0"/>
        <v>230657913</v>
      </c>
      <c r="G13" s="55">
        <f>G14+G15+G16+G17+G18+G19+G20</f>
        <v>41304606</v>
      </c>
      <c r="H13" s="56">
        <f>H14+H15+H16+H17+H18+H19+H20</f>
        <v>93868547</v>
      </c>
      <c r="I13" s="54">
        <f t="shared" si="1"/>
        <v>135173153</v>
      </c>
    </row>
    <row r="14" spans="1:9" ht="24" customHeight="1" x14ac:dyDescent="0.25">
      <c r="A14" s="221" t="s">
        <v>197</v>
      </c>
      <c r="B14" s="221"/>
      <c r="C14" s="29">
        <v>125</v>
      </c>
      <c r="D14" s="52">
        <v>235441</v>
      </c>
      <c r="E14" s="53">
        <v>3002303</v>
      </c>
      <c r="F14" s="54">
        <f t="shared" si="0"/>
        <v>3237744</v>
      </c>
      <c r="G14" s="52">
        <v>445052</v>
      </c>
      <c r="H14" s="53">
        <v>4865016</v>
      </c>
      <c r="I14" s="54">
        <f t="shared" si="1"/>
        <v>5310068</v>
      </c>
    </row>
    <row r="15" spans="1:9" ht="17.5" customHeight="1" x14ac:dyDescent="0.25">
      <c r="A15" s="221" t="s">
        <v>198</v>
      </c>
      <c r="B15" s="221"/>
      <c r="C15" s="29">
        <v>126</v>
      </c>
      <c r="D15" s="52">
        <v>18354</v>
      </c>
      <c r="E15" s="53">
        <v>20301008</v>
      </c>
      <c r="F15" s="54">
        <f t="shared" si="0"/>
        <v>20319362</v>
      </c>
      <c r="G15" s="52">
        <v>71061</v>
      </c>
      <c r="H15" s="53">
        <v>26221850</v>
      </c>
      <c r="I15" s="54">
        <f t="shared" si="1"/>
        <v>26292911</v>
      </c>
    </row>
    <row r="16" spans="1:9" x14ac:dyDescent="0.25">
      <c r="A16" s="221" t="s">
        <v>199</v>
      </c>
      <c r="B16" s="221"/>
      <c r="C16" s="29">
        <v>127</v>
      </c>
      <c r="D16" s="52">
        <v>28596922</v>
      </c>
      <c r="E16" s="53">
        <v>24857025</v>
      </c>
      <c r="F16" s="54">
        <f t="shared" si="0"/>
        <v>53453947</v>
      </c>
      <c r="G16" s="52">
        <v>25777411</v>
      </c>
      <c r="H16" s="53">
        <v>22419828</v>
      </c>
      <c r="I16" s="54">
        <f t="shared" si="1"/>
        <v>48197239</v>
      </c>
    </row>
    <row r="17" spans="1:9" x14ac:dyDescent="0.25">
      <c r="A17" s="221" t="s">
        <v>200</v>
      </c>
      <c r="B17" s="221"/>
      <c r="C17" s="29">
        <v>128</v>
      </c>
      <c r="D17" s="52">
        <v>144613</v>
      </c>
      <c r="E17" s="53">
        <v>186708</v>
      </c>
      <c r="F17" s="54">
        <f t="shared" si="0"/>
        <v>331321</v>
      </c>
      <c r="G17" s="52">
        <v>907087</v>
      </c>
      <c r="H17" s="53">
        <v>4372368</v>
      </c>
      <c r="I17" s="54">
        <f t="shared" si="1"/>
        <v>5279455</v>
      </c>
    </row>
    <row r="18" spans="1:9" x14ac:dyDescent="0.25">
      <c r="A18" s="221" t="s">
        <v>201</v>
      </c>
      <c r="B18" s="221"/>
      <c r="C18" s="29">
        <v>129</v>
      </c>
      <c r="D18" s="52">
        <v>12135998</v>
      </c>
      <c r="E18" s="53">
        <v>43469114</v>
      </c>
      <c r="F18" s="54">
        <f t="shared" si="0"/>
        <v>55605112</v>
      </c>
      <c r="G18" s="52">
        <v>1863165</v>
      </c>
      <c r="H18" s="53">
        <v>18049795</v>
      </c>
      <c r="I18" s="54">
        <f t="shared" si="1"/>
        <v>19912960</v>
      </c>
    </row>
    <row r="19" spans="1:9" x14ac:dyDescent="0.25">
      <c r="A19" s="221" t="s">
        <v>202</v>
      </c>
      <c r="B19" s="221"/>
      <c r="C19" s="29">
        <v>130</v>
      </c>
      <c r="D19" s="52">
        <v>58523645</v>
      </c>
      <c r="E19" s="53">
        <v>28249723</v>
      </c>
      <c r="F19" s="54">
        <f t="shared" si="0"/>
        <v>86773368</v>
      </c>
      <c r="G19" s="52">
        <v>12126995</v>
      </c>
      <c r="H19" s="53">
        <v>9633659</v>
      </c>
      <c r="I19" s="54">
        <f t="shared" si="1"/>
        <v>21760654</v>
      </c>
    </row>
    <row r="20" spans="1:9" x14ac:dyDescent="0.25">
      <c r="A20" s="221" t="s">
        <v>203</v>
      </c>
      <c r="B20" s="221"/>
      <c r="C20" s="29">
        <v>131</v>
      </c>
      <c r="D20" s="52">
        <v>120451</v>
      </c>
      <c r="E20" s="53">
        <v>10816608</v>
      </c>
      <c r="F20" s="54">
        <f t="shared" si="0"/>
        <v>10937059</v>
      </c>
      <c r="G20" s="52">
        <v>113835</v>
      </c>
      <c r="H20" s="53">
        <v>8306031</v>
      </c>
      <c r="I20" s="54">
        <f t="shared" si="1"/>
        <v>8419866</v>
      </c>
    </row>
    <row r="21" spans="1:9" x14ac:dyDescent="0.25">
      <c r="A21" s="222" t="s">
        <v>204</v>
      </c>
      <c r="B21" s="221"/>
      <c r="C21" s="29">
        <v>132</v>
      </c>
      <c r="D21" s="52">
        <v>536349</v>
      </c>
      <c r="E21" s="53">
        <v>8249983</v>
      </c>
      <c r="F21" s="54">
        <f t="shared" si="0"/>
        <v>8786332</v>
      </c>
      <c r="G21" s="52">
        <v>477546</v>
      </c>
      <c r="H21" s="53">
        <v>2867773</v>
      </c>
      <c r="I21" s="54">
        <f t="shared" si="1"/>
        <v>3345319</v>
      </c>
    </row>
    <row r="22" spans="1:9" ht="24.75" customHeight="1" x14ac:dyDescent="0.25">
      <c r="A22" s="222" t="s">
        <v>205</v>
      </c>
      <c r="B22" s="221"/>
      <c r="C22" s="29">
        <v>133</v>
      </c>
      <c r="D22" s="52">
        <v>178469</v>
      </c>
      <c r="E22" s="53">
        <v>8261442</v>
      </c>
      <c r="F22" s="54">
        <f t="shared" si="0"/>
        <v>8439911</v>
      </c>
      <c r="G22" s="52">
        <v>46567</v>
      </c>
      <c r="H22" s="53">
        <v>10157075</v>
      </c>
      <c r="I22" s="54">
        <f t="shared" si="1"/>
        <v>10203642</v>
      </c>
    </row>
    <row r="23" spans="1:9" x14ac:dyDescent="0.25">
      <c r="A23" s="222" t="s">
        <v>206</v>
      </c>
      <c r="B23" s="221"/>
      <c r="C23" s="29">
        <v>134</v>
      </c>
      <c r="D23" s="52">
        <v>203825</v>
      </c>
      <c r="E23" s="53">
        <v>26110377</v>
      </c>
      <c r="F23" s="54">
        <f t="shared" si="0"/>
        <v>26314202</v>
      </c>
      <c r="G23" s="52">
        <v>49494</v>
      </c>
      <c r="H23" s="53">
        <v>34590346</v>
      </c>
      <c r="I23" s="54">
        <f t="shared" si="1"/>
        <v>34639840</v>
      </c>
    </row>
    <row r="24" spans="1:9" ht="21" customHeight="1" x14ac:dyDescent="0.25">
      <c r="A24" s="219" t="s">
        <v>207</v>
      </c>
      <c r="B24" s="220"/>
      <c r="C24" s="32">
        <v>135</v>
      </c>
      <c r="D24" s="55">
        <f>D25+D28</f>
        <v>-210962441</v>
      </c>
      <c r="E24" s="56">
        <f>E25+E28</f>
        <v>-334432655</v>
      </c>
      <c r="F24" s="54">
        <f t="shared" si="0"/>
        <v>-545395096</v>
      </c>
      <c r="G24" s="55">
        <f>G25+G28</f>
        <v>-121885501</v>
      </c>
      <c r="H24" s="56">
        <f>H25+H28</f>
        <v>-267396767</v>
      </c>
      <c r="I24" s="54">
        <f t="shared" si="1"/>
        <v>-389282268</v>
      </c>
    </row>
    <row r="25" spans="1:9" x14ac:dyDescent="0.25">
      <c r="A25" s="220" t="s">
        <v>208</v>
      </c>
      <c r="B25" s="220"/>
      <c r="C25" s="32">
        <v>136</v>
      </c>
      <c r="D25" s="55">
        <f>D26+D27</f>
        <v>-183814429</v>
      </c>
      <c r="E25" s="56">
        <f>E26+E27</f>
        <v>-320422296</v>
      </c>
      <c r="F25" s="54">
        <f t="shared" si="0"/>
        <v>-504236725</v>
      </c>
      <c r="G25" s="55">
        <f>G26+G27</f>
        <v>-125692658</v>
      </c>
      <c r="H25" s="56">
        <f>H26+H27</f>
        <v>-362551974</v>
      </c>
      <c r="I25" s="54">
        <f t="shared" si="1"/>
        <v>-488244632</v>
      </c>
    </row>
    <row r="26" spans="1:9" x14ac:dyDescent="0.25">
      <c r="A26" s="221" t="s">
        <v>209</v>
      </c>
      <c r="B26" s="221"/>
      <c r="C26" s="29">
        <v>137</v>
      </c>
      <c r="D26" s="52">
        <v>-183814429</v>
      </c>
      <c r="E26" s="53">
        <v>-335621446</v>
      </c>
      <c r="F26" s="54">
        <f t="shared" si="0"/>
        <v>-519435875</v>
      </c>
      <c r="G26" s="52">
        <v>-125692658</v>
      </c>
      <c r="H26" s="53">
        <v>-394589772</v>
      </c>
      <c r="I26" s="54">
        <f t="shared" si="1"/>
        <v>-520282430</v>
      </c>
    </row>
    <row r="27" spans="1:9" x14ac:dyDescent="0.25">
      <c r="A27" s="221" t="s">
        <v>210</v>
      </c>
      <c r="B27" s="221"/>
      <c r="C27" s="29">
        <v>138</v>
      </c>
      <c r="D27" s="52">
        <v>0</v>
      </c>
      <c r="E27" s="53">
        <v>15199150</v>
      </c>
      <c r="F27" s="54">
        <f t="shared" si="0"/>
        <v>15199150</v>
      </c>
      <c r="G27" s="52">
        <v>0</v>
      </c>
      <c r="H27" s="53">
        <v>32037798</v>
      </c>
      <c r="I27" s="54">
        <f t="shared" si="1"/>
        <v>32037798</v>
      </c>
    </row>
    <row r="28" spans="1:9" x14ac:dyDescent="0.25">
      <c r="A28" s="220" t="s">
        <v>211</v>
      </c>
      <c r="B28" s="220"/>
      <c r="C28" s="32">
        <v>139</v>
      </c>
      <c r="D28" s="55">
        <f>D29+D30</f>
        <v>-27148012</v>
      </c>
      <c r="E28" s="56">
        <f>E29+E30</f>
        <v>-14010359</v>
      </c>
      <c r="F28" s="54">
        <f t="shared" si="0"/>
        <v>-41158371</v>
      </c>
      <c r="G28" s="55">
        <f>G29+G30</f>
        <v>3807157</v>
      </c>
      <c r="H28" s="56">
        <f>H29+H30</f>
        <v>95155207</v>
      </c>
      <c r="I28" s="54">
        <f t="shared" si="1"/>
        <v>98962364</v>
      </c>
    </row>
    <row r="29" spans="1:9" x14ac:dyDescent="0.25">
      <c r="A29" s="221" t="s">
        <v>212</v>
      </c>
      <c r="B29" s="221"/>
      <c r="C29" s="29">
        <v>140</v>
      </c>
      <c r="D29" s="52">
        <v>-27148012</v>
      </c>
      <c r="E29" s="53">
        <v>-38019873</v>
      </c>
      <c r="F29" s="54">
        <f t="shared" si="0"/>
        <v>-65167885</v>
      </c>
      <c r="G29" s="52">
        <v>3807157</v>
      </c>
      <c r="H29" s="53">
        <v>87003488</v>
      </c>
      <c r="I29" s="54">
        <f t="shared" si="1"/>
        <v>90810645</v>
      </c>
    </row>
    <row r="30" spans="1:9" x14ac:dyDescent="0.25">
      <c r="A30" s="221" t="s">
        <v>213</v>
      </c>
      <c r="B30" s="221"/>
      <c r="C30" s="29">
        <v>141</v>
      </c>
      <c r="D30" s="52">
        <v>0</v>
      </c>
      <c r="E30" s="53">
        <v>24009514</v>
      </c>
      <c r="F30" s="54">
        <f t="shared" si="0"/>
        <v>24009514</v>
      </c>
      <c r="G30" s="52">
        <v>0</v>
      </c>
      <c r="H30" s="53">
        <v>8151719</v>
      </c>
      <c r="I30" s="54">
        <f t="shared" si="1"/>
        <v>8151719</v>
      </c>
    </row>
    <row r="31" spans="1:9" ht="31.5" customHeight="1" x14ac:dyDescent="0.25">
      <c r="A31" s="219" t="s">
        <v>214</v>
      </c>
      <c r="B31" s="220"/>
      <c r="C31" s="32">
        <v>142</v>
      </c>
      <c r="D31" s="55">
        <f>D32+D35</f>
        <v>20580206</v>
      </c>
      <c r="E31" s="56">
        <f>E32+E35</f>
        <v>19828580</v>
      </c>
      <c r="F31" s="54">
        <f t="shared" si="0"/>
        <v>40408786</v>
      </c>
      <c r="G31" s="55">
        <f>G32+G35</f>
        <v>-32203790</v>
      </c>
      <c r="H31" s="56">
        <f>H32+H35</f>
        <v>-10250854</v>
      </c>
      <c r="I31" s="54">
        <f t="shared" si="1"/>
        <v>-42454644</v>
      </c>
    </row>
    <row r="32" spans="1:9" x14ac:dyDescent="0.25">
      <c r="A32" s="220" t="s">
        <v>215</v>
      </c>
      <c r="B32" s="220"/>
      <c r="C32" s="32">
        <v>143</v>
      </c>
      <c r="D32" s="55">
        <f>D33+D34</f>
        <v>20580206</v>
      </c>
      <c r="E32" s="56">
        <f>E33+E34</f>
        <v>2028911</v>
      </c>
      <c r="F32" s="54">
        <f t="shared" si="0"/>
        <v>22609117</v>
      </c>
      <c r="G32" s="55">
        <f>G33+G34</f>
        <v>-32203790</v>
      </c>
      <c r="H32" s="56">
        <f>H33+H34</f>
        <v>1330679</v>
      </c>
      <c r="I32" s="54">
        <f t="shared" si="1"/>
        <v>-30873111</v>
      </c>
    </row>
    <row r="33" spans="1:9" x14ac:dyDescent="0.25">
      <c r="A33" s="221" t="s">
        <v>216</v>
      </c>
      <c r="B33" s="221"/>
      <c r="C33" s="29">
        <v>144</v>
      </c>
      <c r="D33" s="52">
        <v>20585844</v>
      </c>
      <c r="E33" s="53">
        <v>2028911</v>
      </c>
      <c r="F33" s="54">
        <f t="shared" si="0"/>
        <v>22614755</v>
      </c>
      <c r="G33" s="52">
        <v>-32208612</v>
      </c>
      <c r="H33" s="53">
        <v>1330679</v>
      </c>
      <c r="I33" s="54">
        <f t="shared" si="1"/>
        <v>-30877933</v>
      </c>
    </row>
    <row r="34" spans="1:9" x14ac:dyDescent="0.25">
      <c r="A34" s="221" t="s">
        <v>217</v>
      </c>
      <c r="B34" s="221"/>
      <c r="C34" s="29">
        <v>145</v>
      </c>
      <c r="D34" s="52">
        <v>-5638</v>
      </c>
      <c r="E34" s="53">
        <v>0</v>
      </c>
      <c r="F34" s="54">
        <f t="shared" si="0"/>
        <v>-5638</v>
      </c>
      <c r="G34" s="52">
        <v>4822</v>
      </c>
      <c r="H34" s="53">
        <v>0</v>
      </c>
      <c r="I34" s="54">
        <f t="shared" si="1"/>
        <v>4822</v>
      </c>
    </row>
    <row r="35" spans="1:9" ht="31.5" customHeight="1" x14ac:dyDescent="0.25">
      <c r="A35" s="220" t="s">
        <v>218</v>
      </c>
      <c r="B35" s="220"/>
      <c r="C35" s="32">
        <v>146</v>
      </c>
      <c r="D35" s="55">
        <f>D36+D37</f>
        <v>0</v>
      </c>
      <c r="E35" s="56">
        <f>E36+E37</f>
        <v>17799669</v>
      </c>
      <c r="F35" s="54">
        <f t="shared" si="0"/>
        <v>17799669</v>
      </c>
      <c r="G35" s="55">
        <f>G36+G37</f>
        <v>0</v>
      </c>
      <c r="H35" s="56">
        <f>H36+H37</f>
        <v>-11581533</v>
      </c>
      <c r="I35" s="54">
        <f t="shared" si="1"/>
        <v>-11581533</v>
      </c>
    </row>
    <row r="36" spans="1:9" x14ac:dyDescent="0.25">
      <c r="A36" s="221" t="s">
        <v>219</v>
      </c>
      <c r="B36" s="221"/>
      <c r="C36" s="29">
        <v>147</v>
      </c>
      <c r="D36" s="52">
        <v>0</v>
      </c>
      <c r="E36" s="53">
        <v>17799669</v>
      </c>
      <c r="F36" s="54">
        <f t="shared" si="0"/>
        <v>17799669</v>
      </c>
      <c r="G36" s="52">
        <v>0</v>
      </c>
      <c r="H36" s="53">
        <v>-11581533</v>
      </c>
      <c r="I36" s="54">
        <f t="shared" si="1"/>
        <v>-11581533</v>
      </c>
    </row>
    <row r="37" spans="1:9" x14ac:dyDescent="0.25">
      <c r="A37" s="221" t="s">
        <v>220</v>
      </c>
      <c r="B37" s="221"/>
      <c r="C37" s="29">
        <v>148</v>
      </c>
      <c r="D37" s="52">
        <v>0</v>
      </c>
      <c r="E37" s="53">
        <v>0</v>
      </c>
      <c r="F37" s="54">
        <f t="shared" si="0"/>
        <v>0</v>
      </c>
      <c r="G37" s="52">
        <v>0</v>
      </c>
      <c r="H37" s="53">
        <v>0</v>
      </c>
      <c r="I37" s="54">
        <f t="shared" si="1"/>
        <v>0</v>
      </c>
    </row>
    <row r="38" spans="1:9" ht="45.75" customHeight="1" x14ac:dyDescent="0.25">
      <c r="A38" s="219" t="s">
        <v>221</v>
      </c>
      <c r="B38" s="220"/>
      <c r="C38" s="32">
        <v>149</v>
      </c>
      <c r="D38" s="55">
        <f>D39+D40</f>
        <v>8773543</v>
      </c>
      <c r="E38" s="56">
        <f>E39+E40</f>
        <v>0</v>
      </c>
      <c r="F38" s="54">
        <f t="shared" si="0"/>
        <v>8773543</v>
      </c>
      <c r="G38" s="55">
        <f>G39+G40</f>
        <v>2958057</v>
      </c>
      <c r="H38" s="56">
        <f>H39+H40</f>
        <v>0</v>
      </c>
      <c r="I38" s="54">
        <f t="shared" si="1"/>
        <v>2958057</v>
      </c>
    </row>
    <row r="39" spans="1:9" x14ac:dyDescent="0.25">
      <c r="A39" s="221" t="s">
        <v>222</v>
      </c>
      <c r="B39" s="221"/>
      <c r="C39" s="29">
        <v>150</v>
      </c>
      <c r="D39" s="52">
        <v>8773543</v>
      </c>
      <c r="E39" s="53">
        <v>0</v>
      </c>
      <c r="F39" s="54">
        <f t="shared" si="0"/>
        <v>8773543</v>
      </c>
      <c r="G39" s="52">
        <v>2958057</v>
      </c>
      <c r="H39" s="53">
        <v>0</v>
      </c>
      <c r="I39" s="54">
        <f t="shared" si="1"/>
        <v>2958057</v>
      </c>
    </row>
    <row r="40" spans="1:9" x14ac:dyDescent="0.25">
      <c r="A40" s="221" t="s">
        <v>223</v>
      </c>
      <c r="B40" s="221"/>
      <c r="C40" s="29">
        <v>151</v>
      </c>
      <c r="D40" s="52">
        <v>0</v>
      </c>
      <c r="E40" s="53">
        <v>0</v>
      </c>
      <c r="F40" s="54">
        <f t="shared" si="0"/>
        <v>0</v>
      </c>
      <c r="G40" s="52">
        <v>0</v>
      </c>
      <c r="H40" s="53">
        <v>0</v>
      </c>
      <c r="I40" s="54">
        <f t="shared" si="1"/>
        <v>0</v>
      </c>
    </row>
    <row r="41" spans="1:9" ht="21" customHeight="1" x14ac:dyDescent="0.25">
      <c r="A41" s="219" t="s">
        <v>224</v>
      </c>
      <c r="B41" s="220"/>
      <c r="C41" s="32">
        <v>152</v>
      </c>
      <c r="D41" s="55">
        <f>D42+D43</f>
        <v>0</v>
      </c>
      <c r="E41" s="55">
        <f>E42+E43</f>
        <v>-3542507</v>
      </c>
      <c r="F41" s="54">
        <f>D41+E41</f>
        <v>-3542507</v>
      </c>
      <c r="G41" s="55">
        <f>G42+G43</f>
        <v>0</v>
      </c>
      <c r="H41" s="55">
        <f>H42+H43</f>
        <v>-3908947</v>
      </c>
      <c r="I41" s="54">
        <f>G41+H41</f>
        <v>-3908947</v>
      </c>
    </row>
    <row r="42" spans="1:9" x14ac:dyDescent="0.25">
      <c r="A42" s="221" t="s">
        <v>225</v>
      </c>
      <c r="B42" s="221"/>
      <c r="C42" s="29">
        <v>153</v>
      </c>
      <c r="D42" s="52">
        <v>0</v>
      </c>
      <c r="E42" s="53">
        <v>-2192655</v>
      </c>
      <c r="F42" s="54">
        <f t="shared" si="0"/>
        <v>-2192655</v>
      </c>
      <c r="G42" s="52">
        <v>0</v>
      </c>
      <c r="H42" s="53">
        <v>-2767377</v>
      </c>
      <c r="I42" s="54">
        <f t="shared" si="1"/>
        <v>-2767377</v>
      </c>
    </row>
    <row r="43" spans="1:9" x14ac:dyDescent="0.25">
      <c r="A43" s="221" t="s">
        <v>226</v>
      </c>
      <c r="B43" s="221"/>
      <c r="C43" s="29">
        <v>154</v>
      </c>
      <c r="D43" s="52">
        <v>0</v>
      </c>
      <c r="E43" s="53">
        <v>-1349852</v>
      </c>
      <c r="F43" s="54">
        <f t="shared" si="0"/>
        <v>-1349852</v>
      </c>
      <c r="G43" s="52">
        <v>0</v>
      </c>
      <c r="H43" s="53">
        <v>-1141570</v>
      </c>
      <c r="I43" s="54">
        <f t="shared" si="1"/>
        <v>-1141570</v>
      </c>
    </row>
    <row r="44" spans="1:9" ht="22.5" customHeight="1" x14ac:dyDescent="0.25">
      <c r="A44" s="219" t="s">
        <v>227</v>
      </c>
      <c r="B44" s="220"/>
      <c r="C44" s="32">
        <v>155</v>
      </c>
      <c r="D44" s="55">
        <f>D45+D49</f>
        <v>-22078581</v>
      </c>
      <c r="E44" s="56">
        <f>E45+E49</f>
        <v>-228307710</v>
      </c>
      <c r="F44" s="54">
        <f t="shared" si="0"/>
        <v>-250386291</v>
      </c>
      <c r="G44" s="55">
        <f>G45+G49</f>
        <v>-16498820</v>
      </c>
      <c r="H44" s="56">
        <f>H45+H49</f>
        <v>-277003056</v>
      </c>
      <c r="I44" s="54">
        <f t="shared" si="1"/>
        <v>-293501876</v>
      </c>
    </row>
    <row r="45" spans="1:9" x14ac:dyDescent="0.25">
      <c r="A45" s="220" t="s">
        <v>228</v>
      </c>
      <c r="B45" s="220"/>
      <c r="C45" s="32">
        <v>156</v>
      </c>
      <c r="D45" s="55">
        <f>D46+D47+D48</f>
        <v>-11294745</v>
      </c>
      <c r="E45" s="56">
        <f>E46+E47+E48</f>
        <v>-112210187</v>
      </c>
      <c r="F45" s="54">
        <f t="shared" si="0"/>
        <v>-123504932</v>
      </c>
      <c r="G45" s="55">
        <f>G46+G47+G48</f>
        <v>-8492589</v>
      </c>
      <c r="H45" s="56">
        <f>H46+H47+H48</f>
        <v>-142867885</v>
      </c>
      <c r="I45" s="54">
        <f t="shared" si="1"/>
        <v>-151360474</v>
      </c>
    </row>
    <row r="46" spans="1:9" x14ac:dyDescent="0.25">
      <c r="A46" s="221" t="s">
        <v>229</v>
      </c>
      <c r="B46" s="221"/>
      <c r="C46" s="29">
        <v>157</v>
      </c>
      <c r="D46" s="52">
        <v>-4890158</v>
      </c>
      <c r="E46" s="53">
        <v>-75080943</v>
      </c>
      <c r="F46" s="54">
        <f t="shared" si="0"/>
        <v>-79971101</v>
      </c>
      <c r="G46" s="52">
        <v>-2875066</v>
      </c>
      <c r="H46" s="53">
        <v>-79078235</v>
      </c>
      <c r="I46" s="54">
        <f t="shared" si="1"/>
        <v>-81953301</v>
      </c>
    </row>
    <row r="47" spans="1:9" x14ac:dyDescent="0.25">
      <c r="A47" s="221" t="s">
        <v>230</v>
      </c>
      <c r="B47" s="221"/>
      <c r="C47" s="29">
        <v>158</v>
      </c>
      <c r="D47" s="52">
        <v>-6404587</v>
      </c>
      <c r="E47" s="53">
        <v>-47191312</v>
      </c>
      <c r="F47" s="54">
        <f t="shared" si="0"/>
        <v>-53595899</v>
      </c>
      <c r="G47" s="52">
        <v>-5617523</v>
      </c>
      <c r="H47" s="53">
        <v>-71770302</v>
      </c>
      <c r="I47" s="54">
        <f t="shared" si="1"/>
        <v>-77387825</v>
      </c>
    </row>
    <row r="48" spans="1:9" x14ac:dyDescent="0.25">
      <c r="A48" s="221" t="s">
        <v>231</v>
      </c>
      <c r="B48" s="221"/>
      <c r="C48" s="29">
        <v>159</v>
      </c>
      <c r="D48" s="52">
        <v>0</v>
      </c>
      <c r="E48" s="53">
        <v>10062068</v>
      </c>
      <c r="F48" s="54">
        <f t="shared" si="0"/>
        <v>10062068</v>
      </c>
      <c r="G48" s="52">
        <v>0</v>
      </c>
      <c r="H48" s="53">
        <v>7980652</v>
      </c>
      <c r="I48" s="54">
        <f t="shared" si="1"/>
        <v>7980652</v>
      </c>
    </row>
    <row r="49" spans="1:9" ht="24.75" customHeight="1" x14ac:dyDescent="0.25">
      <c r="A49" s="220" t="s">
        <v>232</v>
      </c>
      <c r="B49" s="220"/>
      <c r="C49" s="32">
        <v>160</v>
      </c>
      <c r="D49" s="55">
        <f>D50+D51+D52</f>
        <v>-10783836</v>
      </c>
      <c r="E49" s="56">
        <f>E50+E51+E52</f>
        <v>-116097523</v>
      </c>
      <c r="F49" s="54">
        <f t="shared" si="0"/>
        <v>-126881359</v>
      </c>
      <c r="G49" s="55">
        <f>G50+G51+G52</f>
        <v>-8006231</v>
      </c>
      <c r="H49" s="56">
        <f>H50+H51+H52</f>
        <v>-134135171</v>
      </c>
      <c r="I49" s="54">
        <f t="shared" si="1"/>
        <v>-142141402</v>
      </c>
    </row>
    <row r="50" spans="1:9" x14ac:dyDescent="0.25">
      <c r="A50" s="221" t="s">
        <v>233</v>
      </c>
      <c r="B50" s="221"/>
      <c r="C50" s="29">
        <v>161</v>
      </c>
      <c r="D50" s="52">
        <v>-1117851</v>
      </c>
      <c r="E50" s="53">
        <v>-19409458</v>
      </c>
      <c r="F50" s="54">
        <f t="shared" si="0"/>
        <v>-20527309</v>
      </c>
      <c r="G50" s="52">
        <v>-847801</v>
      </c>
      <c r="H50" s="53">
        <v>-19014113</v>
      </c>
      <c r="I50" s="54">
        <f t="shared" si="1"/>
        <v>-19861914</v>
      </c>
    </row>
    <row r="51" spans="1:9" x14ac:dyDescent="0.25">
      <c r="A51" s="221" t="s">
        <v>234</v>
      </c>
      <c r="B51" s="221"/>
      <c r="C51" s="29">
        <v>162</v>
      </c>
      <c r="D51" s="52">
        <v>-4206906</v>
      </c>
      <c r="E51" s="53">
        <v>-44390347</v>
      </c>
      <c r="F51" s="54">
        <f t="shared" si="0"/>
        <v>-48597253</v>
      </c>
      <c r="G51" s="52">
        <v>-3264552</v>
      </c>
      <c r="H51" s="53">
        <v>-45831208</v>
      </c>
      <c r="I51" s="54">
        <f t="shared" si="1"/>
        <v>-49095760</v>
      </c>
    </row>
    <row r="52" spans="1:9" x14ac:dyDescent="0.25">
      <c r="A52" s="221" t="s">
        <v>235</v>
      </c>
      <c r="B52" s="221"/>
      <c r="C52" s="29">
        <v>163</v>
      </c>
      <c r="D52" s="52">
        <v>-5459079</v>
      </c>
      <c r="E52" s="53">
        <v>-52297718</v>
      </c>
      <c r="F52" s="54">
        <f t="shared" si="0"/>
        <v>-57756797</v>
      </c>
      <c r="G52" s="52">
        <v>-3893878</v>
      </c>
      <c r="H52" s="53">
        <v>-69289850</v>
      </c>
      <c r="I52" s="54">
        <f t="shared" si="1"/>
        <v>-73183728</v>
      </c>
    </row>
    <row r="53" spans="1:9" x14ac:dyDescent="0.25">
      <c r="A53" s="219" t="s">
        <v>236</v>
      </c>
      <c r="B53" s="220"/>
      <c r="C53" s="32">
        <v>164</v>
      </c>
      <c r="D53" s="55">
        <f>D54+D55+D56+D57+D58+D59+D60</f>
        <v>-17464544</v>
      </c>
      <c r="E53" s="56">
        <f>E54+E55+E56+E57+E58+E59+E60</f>
        <v>-65102286</v>
      </c>
      <c r="F53" s="54">
        <f t="shared" si="0"/>
        <v>-82566830</v>
      </c>
      <c r="G53" s="55">
        <f>G54+G55+G56+G57+G58+G59+G60</f>
        <v>-2798203</v>
      </c>
      <c r="H53" s="56">
        <f>H54+H55+H56+H57+H58+H59+H60</f>
        <v>-24917490</v>
      </c>
      <c r="I53" s="54">
        <f t="shared" si="1"/>
        <v>-27715693</v>
      </c>
    </row>
    <row r="54" spans="1:9" ht="24" customHeight="1" x14ac:dyDescent="0.25">
      <c r="A54" s="221" t="s">
        <v>237</v>
      </c>
      <c r="B54" s="221"/>
      <c r="C54" s="29">
        <v>165</v>
      </c>
      <c r="D54" s="52">
        <v>0</v>
      </c>
      <c r="E54" s="53">
        <v>0</v>
      </c>
      <c r="F54" s="54">
        <f t="shared" si="0"/>
        <v>0</v>
      </c>
      <c r="G54" s="52">
        <v>0</v>
      </c>
      <c r="H54" s="53">
        <v>0</v>
      </c>
      <c r="I54" s="54">
        <f t="shared" si="1"/>
        <v>0</v>
      </c>
    </row>
    <row r="55" spans="1:9" x14ac:dyDescent="0.25">
      <c r="A55" s="221" t="s">
        <v>238</v>
      </c>
      <c r="B55" s="221"/>
      <c r="C55" s="29">
        <v>166</v>
      </c>
      <c r="D55" s="52">
        <v>-382078</v>
      </c>
      <c r="E55" s="53">
        <v>-2371952</v>
      </c>
      <c r="F55" s="54">
        <f t="shared" si="0"/>
        <v>-2754030</v>
      </c>
      <c r="G55" s="52">
        <v>-266019</v>
      </c>
      <c r="H55" s="53">
        <v>-2344340</v>
      </c>
      <c r="I55" s="54">
        <f t="shared" si="1"/>
        <v>-2610359</v>
      </c>
    </row>
    <row r="56" spans="1:9" x14ac:dyDescent="0.25">
      <c r="A56" s="221" t="s">
        <v>239</v>
      </c>
      <c r="B56" s="221"/>
      <c r="C56" s="29">
        <v>167</v>
      </c>
      <c r="D56" s="52">
        <v>-1013854</v>
      </c>
      <c r="E56" s="53">
        <v>-2494516</v>
      </c>
      <c r="F56" s="54">
        <f t="shared" si="0"/>
        <v>-3508370</v>
      </c>
      <c r="G56" s="52">
        <v>0</v>
      </c>
      <c r="H56" s="53">
        <v>-59571</v>
      </c>
      <c r="I56" s="54">
        <f t="shared" si="1"/>
        <v>-59571</v>
      </c>
    </row>
    <row r="57" spans="1:9" x14ac:dyDescent="0.25">
      <c r="A57" s="221" t="s">
        <v>240</v>
      </c>
      <c r="B57" s="221"/>
      <c r="C57" s="29">
        <v>168</v>
      </c>
      <c r="D57" s="52">
        <v>-5042381</v>
      </c>
      <c r="E57" s="53">
        <v>-4632875</v>
      </c>
      <c r="F57" s="54">
        <f t="shared" si="0"/>
        <v>-9675256</v>
      </c>
      <c r="G57" s="52">
        <v>-705769</v>
      </c>
      <c r="H57" s="53">
        <v>-1821570</v>
      </c>
      <c r="I57" s="54">
        <f t="shared" si="1"/>
        <v>-2527339</v>
      </c>
    </row>
    <row r="58" spans="1:9" x14ac:dyDescent="0.25">
      <c r="A58" s="221" t="s">
        <v>241</v>
      </c>
      <c r="B58" s="221"/>
      <c r="C58" s="29">
        <v>169</v>
      </c>
      <c r="D58" s="52">
        <v>-9506955</v>
      </c>
      <c r="E58" s="53">
        <v>-40960009</v>
      </c>
      <c r="F58" s="54">
        <f t="shared" si="0"/>
        <v>-50466964</v>
      </c>
      <c r="G58" s="52">
        <v>-1196995</v>
      </c>
      <c r="H58" s="53">
        <v>-8948173</v>
      </c>
      <c r="I58" s="54">
        <f t="shared" si="1"/>
        <v>-10145168</v>
      </c>
    </row>
    <row r="59" spans="1:9" x14ac:dyDescent="0.25">
      <c r="A59" s="221" t="s">
        <v>242</v>
      </c>
      <c r="B59" s="221"/>
      <c r="C59" s="29">
        <v>170</v>
      </c>
      <c r="D59" s="52">
        <v>0</v>
      </c>
      <c r="E59" s="53">
        <v>0</v>
      </c>
      <c r="F59" s="54">
        <f t="shared" si="0"/>
        <v>0</v>
      </c>
      <c r="G59" s="52">
        <v>0</v>
      </c>
      <c r="H59" s="53">
        <v>0</v>
      </c>
      <c r="I59" s="54">
        <f t="shared" si="1"/>
        <v>0</v>
      </c>
    </row>
    <row r="60" spans="1:9" x14ac:dyDescent="0.25">
      <c r="A60" s="221" t="s">
        <v>243</v>
      </c>
      <c r="B60" s="221"/>
      <c r="C60" s="29">
        <v>171</v>
      </c>
      <c r="D60" s="52">
        <v>-1519276</v>
      </c>
      <c r="E60" s="53">
        <v>-14642934</v>
      </c>
      <c r="F60" s="54">
        <f t="shared" si="0"/>
        <v>-16162210</v>
      </c>
      <c r="G60" s="52">
        <v>-629420</v>
      </c>
      <c r="H60" s="53">
        <v>-11743836</v>
      </c>
      <c r="I60" s="54">
        <f t="shared" si="1"/>
        <v>-12373256</v>
      </c>
    </row>
    <row r="61" spans="1:9" ht="29.25" customHeight="1" x14ac:dyDescent="0.25">
      <c r="A61" s="219" t="s">
        <v>244</v>
      </c>
      <c r="B61" s="220"/>
      <c r="C61" s="32">
        <v>172</v>
      </c>
      <c r="D61" s="55">
        <f>D62+D63</f>
        <v>-335368</v>
      </c>
      <c r="E61" s="56">
        <f>E62+E63</f>
        <v>-13623726</v>
      </c>
      <c r="F61" s="54">
        <f t="shared" si="0"/>
        <v>-13959094</v>
      </c>
      <c r="G61" s="55">
        <f>G62+G63</f>
        <v>-1080487</v>
      </c>
      <c r="H61" s="56">
        <f>H62+H63</f>
        <v>-14243147</v>
      </c>
      <c r="I61" s="54">
        <f t="shared" si="1"/>
        <v>-15323634</v>
      </c>
    </row>
    <row r="62" spans="1:9" x14ac:dyDescent="0.25">
      <c r="A62" s="221" t="s">
        <v>245</v>
      </c>
      <c r="B62" s="221"/>
      <c r="C62" s="29">
        <v>173</v>
      </c>
      <c r="D62" s="52">
        <v>0</v>
      </c>
      <c r="E62" s="53">
        <v>-327894</v>
      </c>
      <c r="F62" s="54">
        <f t="shared" si="0"/>
        <v>-327894</v>
      </c>
      <c r="G62" s="52">
        <v>0</v>
      </c>
      <c r="H62" s="53">
        <v>-312155</v>
      </c>
      <c r="I62" s="54">
        <f t="shared" si="1"/>
        <v>-312155</v>
      </c>
    </row>
    <row r="63" spans="1:9" x14ac:dyDescent="0.25">
      <c r="A63" s="221" t="s">
        <v>246</v>
      </c>
      <c r="B63" s="221"/>
      <c r="C63" s="29">
        <v>174</v>
      </c>
      <c r="D63" s="52">
        <v>-335368</v>
      </c>
      <c r="E63" s="53">
        <v>-13295832</v>
      </c>
      <c r="F63" s="54">
        <f t="shared" si="0"/>
        <v>-13631200</v>
      </c>
      <c r="G63" s="52">
        <v>-1080487</v>
      </c>
      <c r="H63" s="53">
        <v>-13930992</v>
      </c>
      <c r="I63" s="54">
        <f t="shared" si="1"/>
        <v>-15011479</v>
      </c>
    </row>
    <row r="64" spans="1:9" x14ac:dyDescent="0.25">
      <c r="A64" s="222" t="s">
        <v>247</v>
      </c>
      <c r="B64" s="221"/>
      <c r="C64" s="29">
        <v>175</v>
      </c>
      <c r="D64" s="52">
        <v>-3525</v>
      </c>
      <c r="E64" s="53">
        <v>-983112</v>
      </c>
      <c r="F64" s="54">
        <f t="shared" si="0"/>
        <v>-986637</v>
      </c>
      <c r="G64" s="52">
        <v>-3576</v>
      </c>
      <c r="H64" s="53">
        <v>-125065</v>
      </c>
      <c r="I64" s="54">
        <f t="shared" si="1"/>
        <v>-128641</v>
      </c>
    </row>
    <row r="65" spans="1:9" ht="42" customHeight="1" x14ac:dyDescent="0.25">
      <c r="A65" s="219" t="s">
        <v>248</v>
      </c>
      <c r="B65" s="220"/>
      <c r="C65" s="32">
        <v>176</v>
      </c>
      <c r="D65" s="55">
        <f>D7+D13+D21+D22+D23+D24+D31+D38+D41+D53+D61+D64+D44</f>
        <v>19752136</v>
      </c>
      <c r="E65" s="56">
        <f>E7+E13+E21+E22+E23+E24+E31+E38+E41+E53+E61+E64+E44</f>
        <v>125467978</v>
      </c>
      <c r="F65" s="54">
        <f t="shared" si="0"/>
        <v>145220114</v>
      </c>
      <c r="G65" s="55">
        <f>G7+G13+G21+G22+G23+G24+G31+G38+G41+G53+G61+G64+G44</f>
        <v>8158416</v>
      </c>
      <c r="H65" s="56">
        <f>H7+H13+H21+H22+H23+H24+H31+H38+H41+H53+H61+H64+H44</f>
        <v>147481444</v>
      </c>
      <c r="I65" s="54">
        <f t="shared" si="1"/>
        <v>155639860</v>
      </c>
    </row>
    <row r="66" spans="1:9" x14ac:dyDescent="0.25">
      <c r="A66" s="219" t="s">
        <v>249</v>
      </c>
      <c r="B66" s="220"/>
      <c r="C66" s="32">
        <v>177</v>
      </c>
      <c r="D66" s="55">
        <f>D67+D68</f>
        <v>-3371137</v>
      </c>
      <c r="E66" s="56">
        <f>E67+E68</f>
        <v>-22742122</v>
      </c>
      <c r="F66" s="54">
        <f t="shared" si="0"/>
        <v>-26113259</v>
      </c>
      <c r="G66" s="55">
        <f>G67+G68</f>
        <v>-1394380</v>
      </c>
      <c r="H66" s="56">
        <f>H67+H68</f>
        <v>-26188351</v>
      </c>
      <c r="I66" s="54">
        <f t="shared" si="1"/>
        <v>-27582731</v>
      </c>
    </row>
    <row r="67" spans="1:9" x14ac:dyDescent="0.25">
      <c r="A67" s="221" t="s">
        <v>250</v>
      </c>
      <c r="B67" s="221"/>
      <c r="C67" s="29">
        <v>178</v>
      </c>
      <c r="D67" s="52">
        <v>-3371137</v>
      </c>
      <c r="E67" s="53">
        <v>-22763625</v>
      </c>
      <c r="F67" s="54">
        <f t="shared" si="0"/>
        <v>-26134762</v>
      </c>
      <c r="G67" s="52">
        <v>-1394380</v>
      </c>
      <c r="H67" s="53">
        <v>-26235700</v>
      </c>
      <c r="I67" s="54">
        <f t="shared" si="1"/>
        <v>-27630080</v>
      </c>
    </row>
    <row r="68" spans="1:9" x14ac:dyDescent="0.25">
      <c r="A68" s="221" t="s">
        <v>251</v>
      </c>
      <c r="B68" s="221"/>
      <c r="C68" s="29">
        <v>179</v>
      </c>
      <c r="D68" s="52">
        <v>0</v>
      </c>
      <c r="E68" s="53">
        <v>21503</v>
      </c>
      <c r="F68" s="54">
        <f t="shared" si="0"/>
        <v>21503</v>
      </c>
      <c r="G68" s="52">
        <v>0</v>
      </c>
      <c r="H68" s="53">
        <v>47349</v>
      </c>
      <c r="I68" s="54">
        <f t="shared" si="1"/>
        <v>47349</v>
      </c>
    </row>
    <row r="69" spans="1:9" ht="24" customHeight="1" x14ac:dyDescent="0.25">
      <c r="A69" s="219" t="s">
        <v>252</v>
      </c>
      <c r="B69" s="220"/>
      <c r="C69" s="32">
        <v>180</v>
      </c>
      <c r="D69" s="55">
        <f>D65+D66</f>
        <v>16380999</v>
      </c>
      <c r="E69" s="56">
        <f>E65+E66</f>
        <v>102725856</v>
      </c>
      <c r="F69" s="54">
        <f t="shared" si="0"/>
        <v>119106855</v>
      </c>
      <c r="G69" s="55">
        <f>G65+G66</f>
        <v>6764036</v>
      </c>
      <c r="H69" s="56">
        <f>H65+H66</f>
        <v>121293093</v>
      </c>
      <c r="I69" s="54">
        <f t="shared" si="1"/>
        <v>128057129</v>
      </c>
    </row>
    <row r="70" spans="1:9" x14ac:dyDescent="0.25">
      <c r="A70" s="215" t="s">
        <v>253</v>
      </c>
      <c r="B70" s="215"/>
      <c r="C70" s="29">
        <v>181</v>
      </c>
      <c r="D70" s="52">
        <v>16317327</v>
      </c>
      <c r="E70" s="53">
        <v>102663661</v>
      </c>
      <c r="F70" s="54">
        <f t="shared" si="0"/>
        <v>118980988</v>
      </c>
      <c r="G70" s="52">
        <v>6741849</v>
      </c>
      <c r="H70" s="53">
        <v>121024747</v>
      </c>
      <c r="I70" s="54">
        <f t="shared" si="1"/>
        <v>127766596</v>
      </c>
    </row>
    <row r="71" spans="1:9" x14ac:dyDescent="0.25">
      <c r="A71" s="215" t="s">
        <v>254</v>
      </c>
      <c r="B71" s="215"/>
      <c r="C71" s="29">
        <v>182</v>
      </c>
      <c r="D71" s="52">
        <v>63672</v>
      </c>
      <c r="E71" s="53">
        <v>62195</v>
      </c>
      <c r="F71" s="54">
        <f t="shared" si="0"/>
        <v>125867</v>
      </c>
      <c r="G71" s="52">
        <v>22187</v>
      </c>
      <c r="H71" s="53">
        <v>268346</v>
      </c>
      <c r="I71" s="54">
        <f t="shared" si="1"/>
        <v>290533</v>
      </c>
    </row>
    <row r="72" spans="1:9" ht="30" customHeight="1" x14ac:dyDescent="0.25">
      <c r="A72" s="219" t="s">
        <v>255</v>
      </c>
      <c r="B72" s="219"/>
      <c r="C72" s="32">
        <v>183</v>
      </c>
      <c r="D72" s="55">
        <f>D7+D13+D21+D22+D23+D68</f>
        <v>241242846</v>
      </c>
      <c r="E72" s="56">
        <f>E7+E13+E21+E22+E23+E68</f>
        <v>751652897</v>
      </c>
      <c r="F72" s="54">
        <f t="shared" ref="F72:F86" si="2">D72+E72</f>
        <v>992895743</v>
      </c>
      <c r="G72" s="55">
        <f>G7+G13+G21+G22+G23+G68</f>
        <v>179670736</v>
      </c>
      <c r="H72" s="56">
        <f>H7+H13+H21+H22+H23+H68</f>
        <v>745374119</v>
      </c>
      <c r="I72" s="54">
        <f t="shared" ref="I72:I86" si="3">G72+H72</f>
        <v>925044855</v>
      </c>
    </row>
    <row r="73" spans="1:9" ht="31.5" customHeight="1" x14ac:dyDescent="0.25">
      <c r="A73" s="219" t="s">
        <v>256</v>
      </c>
      <c r="B73" s="219"/>
      <c r="C73" s="32">
        <v>184</v>
      </c>
      <c r="D73" s="55">
        <f>D24+D31+D38+D41+D44+D53+D61+D64+D67</f>
        <v>-224861847</v>
      </c>
      <c r="E73" s="56">
        <f>E24+E31+E38+E41+E44+E53+E61+E64+E67</f>
        <v>-648927041</v>
      </c>
      <c r="F73" s="54">
        <f t="shared" si="2"/>
        <v>-873788888</v>
      </c>
      <c r="G73" s="55">
        <f>G24+G31+G38+G41+G44+G53+G61+G64+G67</f>
        <v>-172906700</v>
      </c>
      <c r="H73" s="56">
        <f>H24+H31+H38+H41+H44+H53+H61+H64+H67</f>
        <v>-624081026</v>
      </c>
      <c r="I73" s="54">
        <f t="shared" si="3"/>
        <v>-796987726</v>
      </c>
    </row>
    <row r="74" spans="1:9" x14ac:dyDescent="0.25">
      <c r="A74" s="219" t="s">
        <v>257</v>
      </c>
      <c r="B74" s="220"/>
      <c r="C74" s="32">
        <v>185</v>
      </c>
      <c r="D74" s="55">
        <f>D75+D76+D77+D78+D79+D80+D81+D82</f>
        <v>-69377177</v>
      </c>
      <c r="E74" s="56">
        <f>E75+E76+E77+E78+E79+E80+E81+E82</f>
        <v>-148099767</v>
      </c>
      <c r="F74" s="54">
        <f t="shared" si="2"/>
        <v>-217476944</v>
      </c>
      <c r="G74" s="55">
        <f>G75+G76+G77+G78+G79+G80+G81+G82</f>
        <v>-2921782</v>
      </c>
      <c r="H74" s="56">
        <f>H75+H76+H77+H78+H79+H80+H81+H82</f>
        <v>66734535</v>
      </c>
      <c r="I74" s="54">
        <f t="shared" si="3"/>
        <v>63812753</v>
      </c>
    </row>
    <row r="75" spans="1:9" ht="27.75" customHeight="1" x14ac:dyDescent="0.25">
      <c r="A75" s="218" t="s">
        <v>258</v>
      </c>
      <c r="B75" s="218"/>
      <c r="C75" s="29">
        <v>186</v>
      </c>
      <c r="D75" s="57">
        <v>2151604</v>
      </c>
      <c r="E75" s="58">
        <v>3707905</v>
      </c>
      <c r="F75" s="54">
        <f t="shared" si="2"/>
        <v>5859509</v>
      </c>
      <c r="G75" s="57">
        <v>687982</v>
      </c>
      <c r="H75" s="58">
        <v>884244</v>
      </c>
      <c r="I75" s="54">
        <f t="shared" si="3"/>
        <v>1572226</v>
      </c>
    </row>
    <row r="76" spans="1:9" ht="21.65" customHeight="1" x14ac:dyDescent="0.25">
      <c r="A76" s="218" t="s">
        <v>259</v>
      </c>
      <c r="B76" s="218"/>
      <c r="C76" s="29">
        <v>187</v>
      </c>
      <c r="D76" s="57">
        <v>-87904273</v>
      </c>
      <c r="E76" s="58">
        <v>-184975629</v>
      </c>
      <c r="F76" s="54">
        <f t="shared" si="2"/>
        <v>-272879902</v>
      </c>
      <c r="G76" s="57">
        <v>-5507824</v>
      </c>
      <c r="H76" s="58">
        <v>80124129</v>
      </c>
      <c r="I76" s="54">
        <f t="shared" si="3"/>
        <v>74616305</v>
      </c>
    </row>
    <row r="77" spans="1:9" ht="28.15" customHeight="1" x14ac:dyDescent="0.25">
      <c r="A77" s="218" t="s">
        <v>260</v>
      </c>
      <c r="B77" s="218"/>
      <c r="C77" s="29">
        <v>188</v>
      </c>
      <c r="D77" s="57">
        <v>0</v>
      </c>
      <c r="E77" s="58">
        <v>0</v>
      </c>
      <c r="F77" s="54">
        <f t="shared" si="2"/>
        <v>0</v>
      </c>
      <c r="G77" s="57">
        <v>0</v>
      </c>
      <c r="H77" s="58">
        <v>0</v>
      </c>
      <c r="I77" s="54">
        <f t="shared" si="3"/>
        <v>0</v>
      </c>
    </row>
    <row r="78" spans="1:9" ht="25.15" customHeight="1" x14ac:dyDescent="0.25">
      <c r="A78" s="218" t="s">
        <v>261</v>
      </c>
      <c r="B78" s="218"/>
      <c r="C78" s="29">
        <v>189</v>
      </c>
      <c r="D78" s="57">
        <v>0</v>
      </c>
      <c r="E78" s="58">
        <v>0</v>
      </c>
      <c r="F78" s="54">
        <f t="shared" si="2"/>
        <v>0</v>
      </c>
      <c r="G78" s="57">
        <v>0</v>
      </c>
      <c r="H78" s="58">
        <v>0</v>
      </c>
      <c r="I78" s="54">
        <f t="shared" si="3"/>
        <v>0</v>
      </c>
    </row>
    <row r="79" spans="1:9" x14ac:dyDescent="0.25">
      <c r="A79" s="218" t="s">
        <v>262</v>
      </c>
      <c r="B79" s="218"/>
      <c r="C79" s="29">
        <v>190</v>
      </c>
      <c r="D79" s="57">
        <v>0</v>
      </c>
      <c r="E79" s="58">
        <v>0</v>
      </c>
      <c r="F79" s="54">
        <f t="shared" si="2"/>
        <v>0</v>
      </c>
      <c r="G79" s="57">
        <v>0</v>
      </c>
      <c r="H79" s="58">
        <v>0</v>
      </c>
      <c r="I79" s="54">
        <f t="shared" si="3"/>
        <v>0</v>
      </c>
    </row>
    <row r="80" spans="1:9" ht="21" customHeight="1" x14ac:dyDescent="0.25">
      <c r="A80" s="218" t="s">
        <v>263</v>
      </c>
      <c r="B80" s="218"/>
      <c r="C80" s="29">
        <v>191</v>
      </c>
      <c r="D80" s="57">
        <v>0</v>
      </c>
      <c r="E80" s="58">
        <v>0</v>
      </c>
      <c r="F80" s="54">
        <f t="shared" si="2"/>
        <v>0</v>
      </c>
      <c r="G80" s="57">
        <v>0</v>
      </c>
      <c r="H80" s="58">
        <v>0</v>
      </c>
      <c r="I80" s="54">
        <f t="shared" si="3"/>
        <v>0</v>
      </c>
    </row>
    <row r="81" spans="1:9" ht="16.149999999999999" customHeight="1" x14ac:dyDescent="0.25">
      <c r="A81" s="218" t="s">
        <v>264</v>
      </c>
      <c r="B81" s="218"/>
      <c r="C81" s="29">
        <v>192</v>
      </c>
      <c r="D81" s="57">
        <v>0</v>
      </c>
      <c r="E81" s="58">
        <v>0</v>
      </c>
      <c r="F81" s="54">
        <f t="shared" si="2"/>
        <v>0</v>
      </c>
      <c r="G81" s="57">
        <v>0</v>
      </c>
      <c r="H81" s="58">
        <v>0</v>
      </c>
      <c r="I81" s="54">
        <f t="shared" si="3"/>
        <v>0</v>
      </c>
    </row>
    <row r="82" spans="1:9" x14ac:dyDescent="0.25">
      <c r="A82" s="218" t="s">
        <v>265</v>
      </c>
      <c r="B82" s="218"/>
      <c r="C82" s="29">
        <v>193</v>
      </c>
      <c r="D82" s="57">
        <v>16375492</v>
      </c>
      <c r="E82" s="58">
        <v>33167957</v>
      </c>
      <c r="F82" s="54">
        <f t="shared" si="2"/>
        <v>49543449</v>
      </c>
      <c r="G82" s="57">
        <v>1898060</v>
      </c>
      <c r="H82" s="58">
        <v>-14273838</v>
      </c>
      <c r="I82" s="54">
        <f t="shared" si="3"/>
        <v>-12375778</v>
      </c>
    </row>
    <row r="83" spans="1:9" x14ac:dyDescent="0.25">
      <c r="A83" s="219" t="s">
        <v>266</v>
      </c>
      <c r="B83" s="220"/>
      <c r="C83" s="32">
        <v>194</v>
      </c>
      <c r="D83" s="55">
        <f>D69+D74</f>
        <v>-52996178</v>
      </c>
      <c r="E83" s="56">
        <f>E69+E74</f>
        <v>-45373911</v>
      </c>
      <c r="F83" s="54">
        <f t="shared" si="2"/>
        <v>-98370089</v>
      </c>
      <c r="G83" s="55">
        <f>G69+G74</f>
        <v>3842254</v>
      </c>
      <c r="H83" s="56">
        <f>H69+H74</f>
        <v>188027628</v>
      </c>
      <c r="I83" s="54">
        <f t="shared" si="3"/>
        <v>191869882</v>
      </c>
    </row>
    <row r="84" spans="1:9" x14ac:dyDescent="0.25">
      <c r="A84" s="215" t="s">
        <v>267</v>
      </c>
      <c r="B84" s="215"/>
      <c r="C84" s="29">
        <v>195</v>
      </c>
      <c r="D84" s="52">
        <v>-53074513</v>
      </c>
      <c r="E84" s="53">
        <v>-45506065</v>
      </c>
      <c r="F84" s="54">
        <f t="shared" si="2"/>
        <v>-98580578</v>
      </c>
      <c r="G84" s="52">
        <v>3816644</v>
      </c>
      <c r="H84" s="53">
        <v>187744184</v>
      </c>
      <c r="I84" s="54">
        <f t="shared" si="3"/>
        <v>191560828</v>
      </c>
    </row>
    <row r="85" spans="1:9" x14ac:dyDescent="0.25">
      <c r="A85" s="215" t="s">
        <v>268</v>
      </c>
      <c r="B85" s="215"/>
      <c r="C85" s="29">
        <v>196</v>
      </c>
      <c r="D85" s="52">
        <v>78335</v>
      </c>
      <c r="E85" s="53">
        <v>132154</v>
      </c>
      <c r="F85" s="54">
        <f t="shared" si="2"/>
        <v>210489</v>
      </c>
      <c r="G85" s="52">
        <v>25610</v>
      </c>
      <c r="H85" s="53">
        <v>283444</v>
      </c>
      <c r="I85" s="54">
        <f t="shared" si="3"/>
        <v>309054</v>
      </c>
    </row>
    <row r="86" spans="1:9" x14ac:dyDescent="0.25">
      <c r="A86" s="216" t="s">
        <v>269</v>
      </c>
      <c r="B86" s="217"/>
      <c r="C86" s="30">
        <v>197</v>
      </c>
      <c r="D86" s="59">
        <v>0</v>
      </c>
      <c r="E86" s="60">
        <v>0</v>
      </c>
      <c r="F86" s="61">
        <f t="shared" si="2"/>
        <v>0</v>
      </c>
      <c r="G86" s="59">
        <v>0</v>
      </c>
      <c r="H86" s="60">
        <v>0</v>
      </c>
      <c r="I86" s="61">
        <f t="shared" si="3"/>
        <v>0</v>
      </c>
    </row>
  </sheetData>
  <sheetProtection algorithmName="SHA-512" hashValue="nMPdqlmiF+O/r0AZJIuxSHST7boXTz/iaTme5xn4riFritciE9VyzBsUkjgDB2vnWdevFrpjS1qVTPeZui0vCg==" saltValue="WoXxSzELiivTOq7BsJupqw=="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allowBlank="1" sqref="A87:I1048576 C6 A6 C4 H5:I6 A1:A4 D4:D6 E5:F6 G4:G6 J1:XFD1048576" xr:uid="{00000000-0002-0000-0200-000004000000}"/>
    <dataValidation type="whole" operator="notEqual" allowBlank="1" showErrorMessage="1" errorTitle="Nedopušten unos" error="Dopušten je unos samo cjelobrojnih vrijednosti." sqref="D82:I82" xr:uid="{956E6D88-F265-4515-850D-14C820101439}">
      <formula1>99999999</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85E8A48A-FAE4-45DA-8092-C51866948F5D}">
      <formula1>999999999</formula1>
    </dataValidation>
    <dataValidation type="whole" operator="lessThanOrEqual" allowBlank="1" showErrorMessage="1" errorTitle="Nedopušten unos" error="Dopušten je unos samo cjelobrojnih negativnih vrijednosti ili nule." sqref="D10:I10 D24:I26 D44:I47 D49:I64 D67:I67 D73:I73" xr:uid="{09A44BF8-B020-40D3-A154-52AF926BABDB}">
      <formula1>0</formula1>
    </dataValidation>
    <dataValidation type="whole" operator="greaterThanOrEqual" allowBlank="1" showErrorMessage="1" errorTitle="Nedopušten unos" error="Dopušten je unos samo cjelobrojnih pozitivnih vrijednosti ili nule." sqref="D27:I27 D13:I23 D72:I72 D8:I8" xr:uid="{581B809E-8358-42A5-8FC3-726721DF356C}">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sqref="A1:I1"/>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27" t="s">
        <v>270</v>
      </c>
      <c r="B1" s="210"/>
      <c r="C1" s="210"/>
      <c r="D1" s="210"/>
      <c r="E1" s="210"/>
      <c r="F1" s="210"/>
      <c r="G1" s="210"/>
      <c r="H1" s="210"/>
      <c r="I1" s="210"/>
    </row>
    <row r="2" spans="1:9" ht="12.5" customHeight="1" x14ac:dyDescent="0.25">
      <c r="A2" s="211" t="s">
        <v>485</v>
      </c>
      <c r="B2" s="228"/>
      <c r="C2" s="228"/>
      <c r="D2" s="228"/>
      <c r="E2" s="228"/>
      <c r="F2" s="228"/>
      <c r="G2" s="228"/>
      <c r="H2" s="228"/>
      <c r="I2" s="228"/>
    </row>
    <row r="3" spans="1:9" x14ac:dyDescent="0.25">
      <c r="A3" s="229" t="s">
        <v>271</v>
      </c>
      <c r="B3" s="230"/>
      <c r="C3" s="230"/>
      <c r="D3" s="230"/>
      <c r="E3" s="230"/>
      <c r="F3" s="230"/>
      <c r="G3" s="230"/>
      <c r="H3" s="230"/>
      <c r="I3" s="230"/>
    </row>
    <row r="4" spans="1:9" ht="33.75" customHeight="1" x14ac:dyDescent="0.25">
      <c r="A4" s="213" t="s">
        <v>272</v>
      </c>
      <c r="B4" s="214"/>
      <c r="C4" s="213" t="s">
        <v>273</v>
      </c>
      <c r="D4" s="198" t="s">
        <v>274</v>
      </c>
      <c r="E4" s="199"/>
      <c r="F4" s="199"/>
      <c r="G4" s="198" t="s">
        <v>275</v>
      </c>
      <c r="H4" s="199"/>
      <c r="I4" s="199"/>
    </row>
    <row r="5" spans="1:9" ht="24" customHeight="1" x14ac:dyDescent="0.25">
      <c r="A5" s="214"/>
      <c r="B5" s="214"/>
      <c r="C5" s="214"/>
      <c r="D5" s="35" t="s">
        <v>276</v>
      </c>
      <c r="E5" s="35" t="s">
        <v>277</v>
      </c>
      <c r="F5" s="35" t="s">
        <v>278</v>
      </c>
      <c r="G5" s="35" t="s">
        <v>279</v>
      </c>
      <c r="H5" s="35" t="s">
        <v>280</v>
      </c>
      <c r="I5" s="35" t="s">
        <v>281</v>
      </c>
    </row>
    <row r="6" spans="1:9" x14ac:dyDescent="0.25">
      <c r="A6" s="213">
        <v>1</v>
      </c>
      <c r="B6" s="214"/>
      <c r="C6" s="25">
        <v>2</v>
      </c>
      <c r="D6" s="39">
        <v>3</v>
      </c>
      <c r="E6" s="39">
        <v>4</v>
      </c>
      <c r="F6" s="39" t="s">
        <v>282</v>
      </c>
      <c r="G6" s="39">
        <v>6</v>
      </c>
      <c r="H6" s="39">
        <v>7</v>
      </c>
      <c r="I6" s="39" t="s">
        <v>283</v>
      </c>
    </row>
    <row r="7" spans="1:9" ht="22.5" customHeight="1" x14ac:dyDescent="0.25">
      <c r="A7" s="203" t="s">
        <v>284</v>
      </c>
      <c r="B7" s="201"/>
      <c r="C7" s="26">
        <v>118</v>
      </c>
      <c r="D7" s="49">
        <f>D8+D9+D10+D11+D12</f>
        <v>140548779</v>
      </c>
      <c r="E7" s="50">
        <f>E8+E9+E10+E11+E12</f>
        <v>578127103</v>
      </c>
      <c r="F7" s="50">
        <f>D7+E7</f>
        <v>718675882</v>
      </c>
      <c r="G7" s="49">
        <f>G8+G9+G10+G11+G12</f>
        <v>137792523</v>
      </c>
      <c r="H7" s="50">
        <f>H8+H9+H10+H11+H12</f>
        <v>603843029</v>
      </c>
      <c r="I7" s="51">
        <f>G7+H7</f>
        <v>741635552</v>
      </c>
    </row>
    <row r="8" spans="1:9" x14ac:dyDescent="0.25">
      <c r="A8" s="202" t="s">
        <v>285</v>
      </c>
      <c r="B8" s="202"/>
      <c r="C8" s="27">
        <v>119</v>
      </c>
      <c r="D8" s="52">
        <v>140529884</v>
      </c>
      <c r="E8" s="53">
        <v>843109202</v>
      </c>
      <c r="F8" s="54">
        <f t="shared" ref="F8:F71" si="0">D8+E8</f>
        <v>983639086</v>
      </c>
      <c r="G8" s="52">
        <v>137699311</v>
      </c>
      <c r="H8" s="53">
        <v>844029942</v>
      </c>
      <c r="I8" s="54">
        <f t="shared" ref="I8:I71" si="1">G8+H8</f>
        <v>981729253</v>
      </c>
    </row>
    <row r="9" spans="1:9" ht="19.5" customHeight="1" x14ac:dyDescent="0.25">
      <c r="A9" s="202" t="s">
        <v>286</v>
      </c>
      <c r="B9" s="202"/>
      <c r="C9" s="27">
        <v>120</v>
      </c>
      <c r="D9" s="52">
        <v>0</v>
      </c>
      <c r="E9" s="53">
        <v>5381117</v>
      </c>
      <c r="F9" s="54">
        <f t="shared" si="0"/>
        <v>5381117</v>
      </c>
      <c r="G9" s="52">
        <v>0</v>
      </c>
      <c r="H9" s="53">
        <v>2269291</v>
      </c>
      <c r="I9" s="54">
        <f t="shared" si="1"/>
        <v>2269291</v>
      </c>
    </row>
    <row r="10" spans="1:9" x14ac:dyDescent="0.25">
      <c r="A10" s="202" t="s">
        <v>287</v>
      </c>
      <c r="B10" s="202"/>
      <c r="C10" s="27">
        <v>121</v>
      </c>
      <c r="D10" s="52">
        <v>-52409</v>
      </c>
      <c r="E10" s="53">
        <v>-111725325</v>
      </c>
      <c r="F10" s="54">
        <f t="shared" si="0"/>
        <v>-111777734</v>
      </c>
      <c r="G10" s="52">
        <v>-44310</v>
      </c>
      <c r="H10" s="53">
        <v>-130994703</v>
      </c>
      <c r="I10" s="54">
        <f t="shared" si="1"/>
        <v>-131039013</v>
      </c>
    </row>
    <row r="11" spans="1:9" ht="22.5" customHeight="1" x14ac:dyDescent="0.25">
      <c r="A11" s="202" t="s">
        <v>288</v>
      </c>
      <c r="B11" s="202"/>
      <c r="C11" s="27">
        <v>122</v>
      </c>
      <c r="D11" s="52">
        <v>86575</v>
      </c>
      <c r="E11" s="53">
        <v>-216324846</v>
      </c>
      <c r="F11" s="54">
        <f t="shared" si="0"/>
        <v>-216238271</v>
      </c>
      <c r="G11" s="52">
        <v>182877</v>
      </c>
      <c r="H11" s="53">
        <v>-188821192</v>
      </c>
      <c r="I11" s="54">
        <f t="shared" si="1"/>
        <v>-188638315</v>
      </c>
    </row>
    <row r="12" spans="1:9" ht="21.75" customHeight="1" x14ac:dyDescent="0.25">
      <c r="A12" s="202" t="s">
        <v>289</v>
      </c>
      <c r="B12" s="202"/>
      <c r="C12" s="27">
        <v>123</v>
      </c>
      <c r="D12" s="52">
        <v>-15271</v>
      </c>
      <c r="E12" s="53">
        <v>57686955</v>
      </c>
      <c r="F12" s="54">
        <f t="shared" si="0"/>
        <v>57671684</v>
      </c>
      <c r="G12" s="52">
        <v>-45355</v>
      </c>
      <c r="H12" s="53">
        <v>77359691</v>
      </c>
      <c r="I12" s="54">
        <f t="shared" si="1"/>
        <v>77314336</v>
      </c>
    </row>
    <row r="13" spans="1:9" x14ac:dyDescent="0.25">
      <c r="A13" s="203" t="s">
        <v>290</v>
      </c>
      <c r="B13" s="201"/>
      <c r="C13" s="26">
        <v>124</v>
      </c>
      <c r="D13" s="55">
        <f>D14+D15+D16+D17+D18+D19+D20</f>
        <v>99775424</v>
      </c>
      <c r="E13" s="56">
        <f>E14+E15+E16+E17+E18+E19+E20</f>
        <v>130882489</v>
      </c>
      <c r="F13" s="54">
        <f t="shared" si="0"/>
        <v>230657913</v>
      </c>
      <c r="G13" s="55">
        <f>G14+G15+G16+G17+G18+G19+G20</f>
        <v>41304606</v>
      </c>
      <c r="H13" s="56">
        <f>H14+H15+H16+H17+H18+H19+H20</f>
        <v>93868547</v>
      </c>
      <c r="I13" s="54">
        <f t="shared" si="1"/>
        <v>135173153</v>
      </c>
    </row>
    <row r="14" spans="1:9" ht="24" customHeight="1" x14ac:dyDescent="0.25">
      <c r="A14" s="202" t="s">
        <v>291</v>
      </c>
      <c r="B14" s="202"/>
      <c r="C14" s="27">
        <v>125</v>
      </c>
      <c r="D14" s="52">
        <v>235441</v>
      </c>
      <c r="E14" s="53">
        <v>3002303</v>
      </c>
      <c r="F14" s="54">
        <f t="shared" si="0"/>
        <v>3237744</v>
      </c>
      <c r="G14" s="52">
        <v>445052</v>
      </c>
      <c r="H14" s="53">
        <v>4865016</v>
      </c>
      <c r="I14" s="54">
        <f t="shared" si="1"/>
        <v>5310068</v>
      </c>
    </row>
    <row r="15" spans="1:9" ht="24.75" customHeight="1" x14ac:dyDescent="0.25">
      <c r="A15" s="202" t="s">
        <v>292</v>
      </c>
      <c r="B15" s="202"/>
      <c r="C15" s="27">
        <v>126</v>
      </c>
      <c r="D15" s="52">
        <v>18354</v>
      </c>
      <c r="E15" s="53">
        <v>20301008</v>
      </c>
      <c r="F15" s="54">
        <f t="shared" si="0"/>
        <v>20319362</v>
      </c>
      <c r="G15" s="52">
        <v>71061</v>
      </c>
      <c r="H15" s="53">
        <v>26221850</v>
      </c>
      <c r="I15" s="54">
        <f t="shared" si="1"/>
        <v>26292911</v>
      </c>
    </row>
    <row r="16" spans="1:9" x14ac:dyDescent="0.25">
      <c r="A16" s="202" t="s">
        <v>293</v>
      </c>
      <c r="B16" s="202"/>
      <c r="C16" s="27">
        <v>127</v>
      </c>
      <c r="D16" s="52">
        <v>28596922</v>
      </c>
      <c r="E16" s="53">
        <v>24857025</v>
      </c>
      <c r="F16" s="54">
        <f t="shared" si="0"/>
        <v>53453947</v>
      </c>
      <c r="G16" s="52">
        <v>25777411</v>
      </c>
      <c r="H16" s="53">
        <v>22419828</v>
      </c>
      <c r="I16" s="54">
        <f t="shared" si="1"/>
        <v>48197239</v>
      </c>
    </row>
    <row r="17" spans="1:9" x14ac:dyDescent="0.25">
      <c r="A17" s="202" t="s">
        <v>294</v>
      </c>
      <c r="B17" s="202"/>
      <c r="C17" s="27">
        <v>128</v>
      </c>
      <c r="D17" s="52">
        <v>144613</v>
      </c>
      <c r="E17" s="53">
        <v>186708</v>
      </c>
      <c r="F17" s="54">
        <f t="shared" si="0"/>
        <v>331321</v>
      </c>
      <c r="G17" s="52">
        <v>907087</v>
      </c>
      <c r="H17" s="53">
        <v>4372368</v>
      </c>
      <c r="I17" s="54">
        <f t="shared" si="1"/>
        <v>5279455</v>
      </c>
    </row>
    <row r="18" spans="1:9" x14ac:dyDescent="0.25">
      <c r="A18" s="202" t="s">
        <v>295</v>
      </c>
      <c r="B18" s="202"/>
      <c r="C18" s="27">
        <v>129</v>
      </c>
      <c r="D18" s="52">
        <v>12135998</v>
      </c>
      <c r="E18" s="53">
        <v>43469114</v>
      </c>
      <c r="F18" s="54">
        <f t="shared" si="0"/>
        <v>55605112</v>
      </c>
      <c r="G18" s="52">
        <v>1863165</v>
      </c>
      <c r="H18" s="53">
        <v>18049795</v>
      </c>
      <c r="I18" s="54">
        <f t="shared" si="1"/>
        <v>19912960</v>
      </c>
    </row>
    <row r="19" spans="1:9" x14ac:dyDescent="0.25">
      <c r="A19" s="202" t="s">
        <v>296</v>
      </c>
      <c r="B19" s="202"/>
      <c r="C19" s="27">
        <v>130</v>
      </c>
      <c r="D19" s="52">
        <v>58523645</v>
      </c>
      <c r="E19" s="53">
        <v>28249723</v>
      </c>
      <c r="F19" s="54">
        <f t="shared" si="0"/>
        <v>86773368</v>
      </c>
      <c r="G19" s="52">
        <v>12126995</v>
      </c>
      <c r="H19" s="53">
        <v>9633659</v>
      </c>
      <c r="I19" s="54">
        <f t="shared" si="1"/>
        <v>21760654</v>
      </c>
    </row>
    <row r="20" spans="1:9" x14ac:dyDescent="0.25">
      <c r="A20" s="202" t="s">
        <v>297</v>
      </c>
      <c r="B20" s="202"/>
      <c r="C20" s="27">
        <v>131</v>
      </c>
      <c r="D20" s="52">
        <v>120451</v>
      </c>
      <c r="E20" s="53">
        <v>10816608</v>
      </c>
      <c r="F20" s="54">
        <f t="shared" si="0"/>
        <v>10937059</v>
      </c>
      <c r="G20" s="52">
        <v>113835</v>
      </c>
      <c r="H20" s="53">
        <v>8306031</v>
      </c>
      <c r="I20" s="54">
        <f t="shared" si="1"/>
        <v>8419866</v>
      </c>
    </row>
    <row r="21" spans="1:9" x14ac:dyDescent="0.25">
      <c r="A21" s="241" t="s">
        <v>298</v>
      </c>
      <c r="B21" s="202"/>
      <c r="C21" s="27">
        <v>132</v>
      </c>
      <c r="D21" s="52">
        <v>536349</v>
      </c>
      <c r="E21" s="53">
        <v>8249983</v>
      </c>
      <c r="F21" s="54">
        <f t="shared" si="0"/>
        <v>8786332</v>
      </c>
      <c r="G21" s="52">
        <v>477546</v>
      </c>
      <c r="H21" s="53">
        <v>2867773</v>
      </c>
      <c r="I21" s="54">
        <f t="shared" si="1"/>
        <v>3345319</v>
      </c>
    </row>
    <row r="22" spans="1:9" ht="24.75" customHeight="1" x14ac:dyDescent="0.25">
      <c r="A22" s="241" t="s">
        <v>299</v>
      </c>
      <c r="B22" s="202"/>
      <c r="C22" s="27">
        <v>133</v>
      </c>
      <c r="D22" s="52">
        <v>178469</v>
      </c>
      <c r="E22" s="53">
        <v>8261442</v>
      </c>
      <c r="F22" s="54">
        <f t="shared" si="0"/>
        <v>8439911</v>
      </c>
      <c r="G22" s="52">
        <v>46567</v>
      </c>
      <c r="H22" s="53">
        <v>10157075</v>
      </c>
      <c r="I22" s="54">
        <f t="shared" si="1"/>
        <v>10203642</v>
      </c>
    </row>
    <row r="23" spans="1:9" x14ac:dyDescent="0.25">
      <c r="A23" s="241" t="s">
        <v>300</v>
      </c>
      <c r="B23" s="202"/>
      <c r="C23" s="27">
        <v>134</v>
      </c>
      <c r="D23" s="52">
        <v>203825</v>
      </c>
      <c r="E23" s="53">
        <v>26110377</v>
      </c>
      <c r="F23" s="54">
        <f t="shared" si="0"/>
        <v>26314202</v>
      </c>
      <c r="G23" s="52">
        <v>49494</v>
      </c>
      <c r="H23" s="53">
        <v>34590346</v>
      </c>
      <c r="I23" s="54">
        <f t="shared" si="1"/>
        <v>34639840</v>
      </c>
    </row>
    <row r="24" spans="1:9" ht="21" customHeight="1" x14ac:dyDescent="0.25">
      <c r="A24" s="203" t="s">
        <v>301</v>
      </c>
      <c r="B24" s="201"/>
      <c r="C24" s="26">
        <v>135</v>
      </c>
      <c r="D24" s="55">
        <f>D25+D28</f>
        <v>-210962441</v>
      </c>
      <c r="E24" s="56">
        <f>E25+E28</f>
        <v>-334432655</v>
      </c>
      <c r="F24" s="54">
        <f t="shared" si="0"/>
        <v>-545395096</v>
      </c>
      <c r="G24" s="55">
        <f>G25+G28</f>
        <v>-121885501</v>
      </c>
      <c r="H24" s="56">
        <f>H25+H28</f>
        <v>-267396767</v>
      </c>
      <c r="I24" s="54">
        <f t="shared" si="1"/>
        <v>-389282268</v>
      </c>
    </row>
    <row r="25" spans="1:9" x14ac:dyDescent="0.25">
      <c r="A25" s="201" t="s">
        <v>302</v>
      </c>
      <c r="B25" s="201"/>
      <c r="C25" s="26">
        <v>136</v>
      </c>
      <c r="D25" s="55">
        <f>D26+D27</f>
        <v>-183814429</v>
      </c>
      <c r="E25" s="56">
        <f>E26+E27</f>
        <v>-320422296</v>
      </c>
      <c r="F25" s="54">
        <f t="shared" si="0"/>
        <v>-504236725</v>
      </c>
      <c r="G25" s="55">
        <f>G26+G27</f>
        <v>-125692658</v>
      </c>
      <c r="H25" s="56">
        <f>H26+H27</f>
        <v>-362551974</v>
      </c>
      <c r="I25" s="54">
        <f t="shared" si="1"/>
        <v>-488244632</v>
      </c>
    </row>
    <row r="26" spans="1:9" x14ac:dyDescent="0.25">
      <c r="A26" s="202" t="s">
        <v>303</v>
      </c>
      <c r="B26" s="202"/>
      <c r="C26" s="27">
        <v>137</v>
      </c>
      <c r="D26" s="52">
        <v>-183814429</v>
      </c>
      <c r="E26" s="53">
        <v>-335621446</v>
      </c>
      <c r="F26" s="54">
        <f t="shared" si="0"/>
        <v>-519435875</v>
      </c>
      <c r="G26" s="52">
        <v>-125692658</v>
      </c>
      <c r="H26" s="53">
        <v>-394589772</v>
      </c>
      <c r="I26" s="54">
        <f t="shared" si="1"/>
        <v>-520282430</v>
      </c>
    </row>
    <row r="27" spans="1:9" x14ac:dyDescent="0.25">
      <c r="A27" s="202" t="s">
        <v>304</v>
      </c>
      <c r="B27" s="202"/>
      <c r="C27" s="27">
        <v>138</v>
      </c>
      <c r="D27" s="52">
        <v>0</v>
      </c>
      <c r="E27" s="53">
        <v>15199150</v>
      </c>
      <c r="F27" s="54">
        <f t="shared" si="0"/>
        <v>15199150</v>
      </c>
      <c r="G27" s="52">
        <v>0</v>
      </c>
      <c r="H27" s="53">
        <v>32037798</v>
      </c>
      <c r="I27" s="54">
        <f t="shared" si="1"/>
        <v>32037798</v>
      </c>
    </row>
    <row r="28" spans="1:9" x14ac:dyDescent="0.25">
      <c r="A28" s="201" t="s">
        <v>305</v>
      </c>
      <c r="B28" s="201"/>
      <c r="C28" s="26">
        <v>139</v>
      </c>
      <c r="D28" s="55">
        <f>D29+D30</f>
        <v>-27148012</v>
      </c>
      <c r="E28" s="56">
        <f>E29+E30</f>
        <v>-14010359</v>
      </c>
      <c r="F28" s="54">
        <f t="shared" si="0"/>
        <v>-41158371</v>
      </c>
      <c r="G28" s="55">
        <f>G29+G30</f>
        <v>3807157</v>
      </c>
      <c r="H28" s="56">
        <f>H29+H30</f>
        <v>95155207</v>
      </c>
      <c r="I28" s="54">
        <f t="shared" si="1"/>
        <v>98962364</v>
      </c>
    </row>
    <row r="29" spans="1:9" x14ac:dyDescent="0.25">
      <c r="A29" s="202" t="s">
        <v>306</v>
      </c>
      <c r="B29" s="202"/>
      <c r="C29" s="27">
        <v>140</v>
      </c>
      <c r="D29" s="52">
        <v>-27148012</v>
      </c>
      <c r="E29" s="53">
        <v>-38019873</v>
      </c>
      <c r="F29" s="54">
        <f t="shared" si="0"/>
        <v>-65167885</v>
      </c>
      <c r="G29" s="52">
        <v>3807157</v>
      </c>
      <c r="H29" s="53">
        <v>87003488</v>
      </c>
      <c r="I29" s="54">
        <f t="shared" si="1"/>
        <v>90810645</v>
      </c>
    </row>
    <row r="30" spans="1:9" x14ac:dyDescent="0.25">
      <c r="A30" s="202" t="s">
        <v>307</v>
      </c>
      <c r="B30" s="202"/>
      <c r="C30" s="27">
        <v>141</v>
      </c>
      <c r="D30" s="52">
        <v>0</v>
      </c>
      <c r="E30" s="53">
        <v>24009514</v>
      </c>
      <c r="F30" s="54">
        <f t="shared" si="0"/>
        <v>24009514</v>
      </c>
      <c r="G30" s="52">
        <v>0</v>
      </c>
      <c r="H30" s="53">
        <v>8151719</v>
      </c>
      <c r="I30" s="54">
        <f t="shared" si="1"/>
        <v>8151719</v>
      </c>
    </row>
    <row r="31" spans="1:9" ht="31.5" customHeight="1" x14ac:dyDescent="0.25">
      <c r="A31" s="203" t="s">
        <v>308</v>
      </c>
      <c r="B31" s="201"/>
      <c r="C31" s="26">
        <v>142</v>
      </c>
      <c r="D31" s="55">
        <f>D32+D35</f>
        <v>20580206</v>
      </c>
      <c r="E31" s="56">
        <f>E32+E35</f>
        <v>19828580</v>
      </c>
      <c r="F31" s="54">
        <f t="shared" si="0"/>
        <v>40408786</v>
      </c>
      <c r="G31" s="55">
        <f>G32+G35</f>
        <v>-32203790</v>
      </c>
      <c r="H31" s="56">
        <f>H32+H35</f>
        <v>-10250854</v>
      </c>
      <c r="I31" s="54">
        <f t="shared" si="1"/>
        <v>-42454644</v>
      </c>
    </row>
    <row r="32" spans="1:9" x14ac:dyDescent="0.25">
      <c r="A32" s="201" t="s">
        <v>309</v>
      </c>
      <c r="B32" s="201"/>
      <c r="C32" s="26">
        <v>143</v>
      </c>
      <c r="D32" s="55">
        <f>D33+D34</f>
        <v>20580206</v>
      </c>
      <c r="E32" s="56">
        <f>E33+E34</f>
        <v>2028911</v>
      </c>
      <c r="F32" s="54">
        <f t="shared" si="0"/>
        <v>22609117</v>
      </c>
      <c r="G32" s="55">
        <f>G33+G34</f>
        <v>-32203790</v>
      </c>
      <c r="H32" s="56">
        <f>H33+H34</f>
        <v>1330679</v>
      </c>
      <c r="I32" s="54">
        <f t="shared" si="1"/>
        <v>-30873111</v>
      </c>
    </row>
    <row r="33" spans="1:9" x14ac:dyDescent="0.25">
      <c r="A33" s="202" t="s">
        <v>310</v>
      </c>
      <c r="B33" s="202"/>
      <c r="C33" s="27">
        <v>144</v>
      </c>
      <c r="D33" s="52">
        <v>20585844</v>
      </c>
      <c r="E33" s="53">
        <v>2028911</v>
      </c>
      <c r="F33" s="54">
        <f t="shared" si="0"/>
        <v>22614755</v>
      </c>
      <c r="G33" s="52">
        <v>-32208612</v>
      </c>
      <c r="H33" s="53">
        <v>1330679</v>
      </c>
      <c r="I33" s="54">
        <f t="shared" si="1"/>
        <v>-30877933</v>
      </c>
    </row>
    <row r="34" spans="1:9" x14ac:dyDescent="0.25">
      <c r="A34" s="202" t="s">
        <v>311</v>
      </c>
      <c r="B34" s="202"/>
      <c r="C34" s="27">
        <v>145</v>
      </c>
      <c r="D34" s="52">
        <v>-5638</v>
      </c>
      <c r="E34" s="53">
        <v>0</v>
      </c>
      <c r="F34" s="54">
        <f t="shared" si="0"/>
        <v>-5638</v>
      </c>
      <c r="G34" s="52">
        <v>4822</v>
      </c>
      <c r="H34" s="53">
        <v>0</v>
      </c>
      <c r="I34" s="54">
        <f t="shared" si="1"/>
        <v>4822</v>
      </c>
    </row>
    <row r="35" spans="1:9" ht="31.5" customHeight="1" x14ac:dyDescent="0.25">
      <c r="A35" s="201" t="s">
        <v>312</v>
      </c>
      <c r="B35" s="201"/>
      <c r="C35" s="26">
        <v>146</v>
      </c>
      <c r="D35" s="55">
        <f>D36+D37</f>
        <v>0</v>
      </c>
      <c r="E35" s="56">
        <f>E36+E37</f>
        <v>17799669</v>
      </c>
      <c r="F35" s="54">
        <f t="shared" si="0"/>
        <v>17799669</v>
      </c>
      <c r="G35" s="55">
        <f>G36+G37</f>
        <v>0</v>
      </c>
      <c r="H35" s="56">
        <f>H36+H37</f>
        <v>-11581533</v>
      </c>
      <c r="I35" s="54">
        <f t="shared" si="1"/>
        <v>-11581533</v>
      </c>
    </row>
    <row r="36" spans="1:9" x14ac:dyDescent="0.25">
      <c r="A36" s="202" t="s">
        <v>313</v>
      </c>
      <c r="B36" s="202"/>
      <c r="C36" s="27">
        <v>147</v>
      </c>
      <c r="D36" s="52">
        <v>0</v>
      </c>
      <c r="E36" s="53">
        <v>17799669</v>
      </c>
      <c r="F36" s="54">
        <f t="shared" si="0"/>
        <v>17799669</v>
      </c>
      <c r="G36" s="52">
        <v>0</v>
      </c>
      <c r="H36" s="53">
        <v>-11581533</v>
      </c>
      <c r="I36" s="54">
        <f t="shared" si="1"/>
        <v>-11581533</v>
      </c>
    </row>
    <row r="37" spans="1:9" x14ac:dyDescent="0.25">
      <c r="A37" s="202" t="s">
        <v>314</v>
      </c>
      <c r="B37" s="202"/>
      <c r="C37" s="27">
        <v>148</v>
      </c>
      <c r="D37" s="52">
        <v>0</v>
      </c>
      <c r="E37" s="53">
        <v>0</v>
      </c>
      <c r="F37" s="54">
        <f t="shared" si="0"/>
        <v>0</v>
      </c>
      <c r="G37" s="52">
        <v>0</v>
      </c>
      <c r="H37" s="53">
        <v>0</v>
      </c>
      <c r="I37" s="54">
        <f t="shared" si="1"/>
        <v>0</v>
      </c>
    </row>
    <row r="38" spans="1:9" ht="45.75" customHeight="1" x14ac:dyDescent="0.25">
      <c r="A38" s="203" t="s">
        <v>315</v>
      </c>
      <c r="B38" s="201"/>
      <c r="C38" s="26">
        <v>149</v>
      </c>
      <c r="D38" s="55">
        <f>D39+D40</f>
        <v>8773543</v>
      </c>
      <c r="E38" s="56">
        <f>E39+E40</f>
        <v>0</v>
      </c>
      <c r="F38" s="54">
        <f t="shared" si="0"/>
        <v>8773543</v>
      </c>
      <c r="G38" s="55">
        <f>G39+G40</f>
        <v>2958057</v>
      </c>
      <c r="H38" s="56">
        <f>H39+H40</f>
        <v>0</v>
      </c>
      <c r="I38" s="54">
        <f t="shared" si="1"/>
        <v>2958057</v>
      </c>
    </row>
    <row r="39" spans="1:9" x14ac:dyDescent="0.25">
      <c r="A39" s="202" t="s">
        <v>316</v>
      </c>
      <c r="B39" s="202"/>
      <c r="C39" s="27">
        <v>150</v>
      </c>
      <c r="D39" s="52">
        <v>8773543</v>
      </c>
      <c r="E39" s="53">
        <v>0</v>
      </c>
      <c r="F39" s="54">
        <f t="shared" si="0"/>
        <v>8773543</v>
      </c>
      <c r="G39" s="52">
        <v>2958057</v>
      </c>
      <c r="H39" s="53">
        <v>0</v>
      </c>
      <c r="I39" s="54">
        <f t="shared" si="1"/>
        <v>2958057</v>
      </c>
    </row>
    <row r="40" spans="1:9" x14ac:dyDescent="0.25">
      <c r="A40" s="202" t="s">
        <v>317</v>
      </c>
      <c r="B40" s="202"/>
      <c r="C40" s="27">
        <v>151</v>
      </c>
      <c r="D40" s="52">
        <v>0</v>
      </c>
      <c r="E40" s="53">
        <v>0</v>
      </c>
      <c r="F40" s="54">
        <f t="shared" si="0"/>
        <v>0</v>
      </c>
      <c r="G40" s="52">
        <v>0</v>
      </c>
      <c r="H40" s="53">
        <v>0</v>
      </c>
      <c r="I40" s="54">
        <f t="shared" si="1"/>
        <v>0</v>
      </c>
    </row>
    <row r="41" spans="1:9" ht="22.9" customHeight="1" x14ac:dyDescent="0.25">
      <c r="A41" s="241" t="s">
        <v>318</v>
      </c>
      <c r="B41" s="202"/>
      <c r="C41" s="27">
        <v>152</v>
      </c>
      <c r="D41" s="55">
        <f>D42+D43</f>
        <v>0</v>
      </c>
      <c r="E41" s="55">
        <f>E42+E43</f>
        <v>-3542507</v>
      </c>
      <c r="F41" s="54">
        <f>D41+E41</f>
        <v>-3542507</v>
      </c>
      <c r="G41" s="55">
        <f>G42+G43</f>
        <v>0</v>
      </c>
      <c r="H41" s="55">
        <f>H42+H43</f>
        <v>-3908947</v>
      </c>
      <c r="I41" s="54">
        <f>G41+H41</f>
        <v>-3908947</v>
      </c>
    </row>
    <row r="42" spans="1:9" x14ac:dyDescent="0.25">
      <c r="A42" s="202" t="s">
        <v>319</v>
      </c>
      <c r="B42" s="202"/>
      <c r="C42" s="27">
        <v>153</v>
      </c>
      <c r="D42" s="52">
        <v>0</v>
      </c>
      <c r="E42" s="53">
        <v>-2192655</v>
      </c>
      <c r="F42" s="54">
        <f t="shared" si="0"/>
        <v>-2192655</v>
      </c>
      <c r="G42" s="52">
        <v>0</v>
      </c>
      <c r="H42" s="53">
        <v>-2767377</v>
      </c>
      <c r="I42" s="54">
        <f t="shared" si="1"/>
        <v>-2767377</v>
      </c>
    </row>
    <row r="43" spans="1:9" x14ac:dyDescent="0.25">
      <c r="A43" s="202" t="s">
        <v>320</v>
      </c>
      <c r="B43" s="202"/>
      <c r="C43" s="27">
        <v>154</v>
      </c>
      <c r="D43" s="52">
        <v>0</v>
      </c>
      <c r="E43" s="53">
        <v>-1349852</v>
      </c>
      <c r="F43" s="54">
        <f t="shared" si="0"/>
        <v>-1349852</v>
      </c>
      <c r="G43" s="52">
        <v>0</v>
      </c>
      <c r="H43" s="53">
        <v>-1141570</v>
      </c>
      <c r="I43" s="54">
        <f t="shared" si="1"/>
        <v>-1141570</v>
      </c>
    </row>
    <row r="44" spans="1:9" ht="22.5" customHeight="1" x14ac:dyDescent="0.25">
      <c r="A44" s="203" t="s">
        <v>321</v>
      </c>
      <c r="B44" s="201"/>
      <c r="C44" s="26">
        <v>155</v>
      </c>
      <c r="D44" s="55">
        <f>D45+D49</f>
        <v>-22078581</v>
      </c>
      <c r="E44" s="56">
        <f>E45+E49</f>
        <v>-228307710</v>
      </c>
      <c r="F44" s="54">
        <f t="shared" si="0"/>
        <v>-250386291</v>
      </c>
      <c r="G44" s="55">
        <f>G45+G49</f>
        <v>-16498820</v>
      </c>
      <c r="H44" s="56">
        <f>H45+H49</f>
        <v>-277003056</v>
      </c>
      <c r="I44" s="54">
        <f t="shared" si="1"/>
        <v>-293501876</v>
      </c>
    </row>
    <row r="45" spans="1:9" x14ac:dyDescent="0.25">
      <c r="A45" s="201" t="s">
        <v>322</v>
      </c>
      <c r="B45" s="201"/>
      <c r="C45" s="26">
        <v>156</v>
      </c>
      <c r="D45" s="55">
        <f>D46+D47+D48</f>
        <v>-11294745</v>
      </c>
      <c r="E45" s="56">
        <f>E46+E47+E48</f>
        <v>-112210187</v>
      </c>
      <c r="F45" s="54">
        <f t="shared" si="0"/>
        <v>-123504932</v>
      </c>
      <c r="G45" s="55">
        <f>G46+G47+G48</f>
        <v>-8492589</v>
      </c>
      <c r="H45" s="56">
        <f>H46+H47+H48</f>
        <v>-142867885</v>
      </c>
      <c r="I45" s="54">
        <f t="shared" si="1"/>
        <v>-151360474</v>
      </c>
    </row>
    <row r="46" spans="1:9" x14ac:dyDescent="0.25">
      <c r="A46" s="202" t="s">
        <v>323</v>
      </c>
      <c r="B46" s="202"/>
      <c r="C46" s="27">
        <v>157</v>
      </c>
      <c r="D46" s="52">
        <v>-4890158</v>
      </c>
      <c r="E46" s="53">
        <v>-75080943</v>
      </c>
      <c r="F46" s="54">
        <f t="shared" si="0"/>
        <v>-79971101</v>
      </c>
      <c r="G46" s="52">
        <v>-2875066</v>
      </c>
      <c r="H46" s="53">
        <v>-79078235</v>
      </c>
      <c r="I46" s="54">
        <f t="shared" si="1"/>
        <v>-81953301</v>
      </c>
    </row>
    <row r="47" spans="1:9" x14ac:dyDescent="0.25">
      <c r="A47" s="202" t="s">
        <v>324</v>
      </c>
      <c r="B47" s="202"/>
      <c r="C47" s="27">
        <v>158</v>
      </c>
      <c r="D47" s="52">
        <v>-6404587</v>
      </c>
      <c r="E47" s="53">
        <v>-47191312</v>
      </c>
      <c r="F47" s="54">
        <f t="shared" si="0"/>
        <v>-53595899</v>
      </c>
      <c r="G47" s="52">
        <v>-5617523</v>
      </c>
      <c r="H47" s="53">
        <v>-71770302</v>
      </c>
      <c r="I47" s="54">
        <f t="shared" si="1"/>
        <v>-77387825</v>
      </c>
    </row>
    <row r="48" spans="1:9" x14ac:dyDescent="0.25">
      <c r="A48" s="202" t="s">
        <v>325</v>
      </c>
      <c r="B48" s="202"/>
      <c r="C48" s="27">
        <v>159</v>
      </c>
      <c r="D48" s="52">
        <v>0</v>
      </c>
      <c r="E48" s="53">
        <v>10062068</v>
      </c>
      <c r="F48" s="54">
        <f t="shared" si="0"/>
        <v>10062068</v>
      </c>
      <c r="G48" s="52">
        <v>0</v>
      </c>
      <c r="H48" s="53">
        <v>7980652</v>
      </c>
      <c r="I48" s="54">
        <f t="shared" si="1"/>
        <v>7980652</v>
      </c>
    </row>
    <row r="49" spans="1:9" ht="24.75" customHeight="1" x14ac:dyDescent="0.25">
      <c r="A49" s="201" t="s">
        <v>326</v>
      </c>
      <c r="B49" s="201"/>
      <c r="C49" s="26">
        <v>160</v>
      </c>
      <c r="D49" s="55">
        <f>D50+D51+D52</f>
        <v>-10783836</v>
      </c>
      <c r="E49" s="56">
        <f>E50+E51+E52</f>
        <v>-116097523</v>
      </c>
      <c r="F49" s="54">
        <f t="shared" si="0"/>
        <v>-126881359</v>
      </c>
      <c r="G49" s="55">
        <f>G50+G51+G52</f>
        <v>-8006231</v>
      </c>
      <c r="H49" s="56">
        <f>H50+H51+H52</f>
        <v>-134135171</v>
      </c>
      <c r="I49" s="54">
        <f t="shared" si="1"/>
        <v>-142141402</v>
      </c>
    </row>
    <row r="50" spans="1:9" x14ac:dyDescent="0.25">
      <c r="A50" s="202" t="s">
        <v>327</v>
      </c>
      <c r="B50" s="202"/>
      <c r="C50" s="27">
        <v>161</v>
      </c>
      <c r="D50" s="52">
        <v>-1117851</v>
      </c>
      <c r="E50" s="53">
        <v>-19409458</v>
      </c>
      <c r="F50" s="54">
        <f t="shared" si="0"/>
        <v>-20527309</v>
      </c>
      <c r="G50" s="52">
        <v>-847801</v>
      </c>
      <c r="H50" s="53">
        <v>-19014113</v>
      </c>
      <c r="I50" s="54">
        <f t="shared" si="1"/>
        <v>-19861914</v>
      </c>
    </row>
    <row r="51" spans="1:9" x14ac:dyDescent="0.25">
      <c r="A51" s="202" t="s">
        <v>328</v>
      </c>
      <c r="B51" s="202"/>
      <c r="C51" s="27">
        <v>162</v>
      </c>
      <c r="D51" s="52">
        <v>-4206906</v>
      </c>
      <c r="E51" s="53">
        <v>-44390347</v>
      </c>
      <c r="F51" s="54">
        <f t="shared" si="0"/>
        <v>-48597253</v>
      </c>
      <c r="G51" s="52">
        <v>-3264552</v>
      </c>
      <c r="H51" s="53">
        <v>-45831208</v>
      </c>
      <c r="I51" s="54">
        <f t="shared" si="1"/>
        <v>-49095760</v>
      </c>
    </row>
    <row r="52" spans="1:9" x14ac:dyDescent="0.25">
      <c r="A52" s="202" t="s">
        <v>329</v>
      </c>
      <c r="B52" s="202"/>
      <c r="C52" s="27">
        <v>163</v>
      </c>
      <c r="D52" s="52">
        <v>-5459079</v>
      </c>
      <c r="E52" s="53">
        <v>-52297718</v>
      </c>
      <c r="F52" s="54">
        <f t="shared" si="0"/>
        <v>-57756797</v>
      </c>
      <c r="G52" s="52">
        <v>-3893878</v>
      </c>
      <c r="H52" s="53">
        <v>-69289850</v>
      </c>
      <c r="I52" s="54">
        <f t="shared" si="1"/>
        <v>-73183728</v>
      </c>
    </row>
    <row r="53" spans="1:9" x14ac:dyDescent="0.25">
      <c r="A53" s="203" t="s">
        <v>330</v>
      </c>
      <c r="B53" s="201"/>
      <c r="C53" s="26">
        <v>164</v>
      </c>
      <c r="D53" s="55">
        <f>D54+D55+D56+D57+D58+D59+D60</f>
        <v>-17464544</v>
      </c>
      <c r="E53" s="56">
        <f>E54+E55+E56+E57+E58+E59+E60</f>
        <v>-65102286</v>
      </c>
      <c r="F53" s="54">
        <f t="shared" si="0"/>
        <v>-82566830</v>
      </c>
      <c r="G53" s="55">
        <f>G54+G55+G56+G57+G58+G59+G60</f>
        <v>-2798203</v>
      </c>
      <c r="H53" s="56">
        <f>H54+H55+H56+H57+H58+H59+H60</f>
        <v>-24917490</v>
      </c>
      <c r="I53" s="54">
        <f t="shared" si="1"/>
        <v>-27715693</v>
      </c>
    </row>
    <row r="54" spans="1:9" ht="24" customHeight="1" x14ac:dyDescent="0.25">
      <c r="A54" s="202" t="s">
        <v>331</v>
      </c>
      <c r="B54" s="202"/>
      <c r="C54" s="27">
        <v>165</v>
      </c>
      <c r="D54" s="52">
        <v>0</v>
      </c>
      <c r="E54" s="53">
        <v>0</v>
      </c>
      <c r="F54" s="54">
        <f t="shared" si="0"/>
        <v>0</v>
      </c>
      <c r="G54" s="52">
        <v>0</v>
      </c>
      <c r="H54" s="53">
        <v>0</v>
      </c>
      <c r="I54" s="54">
        <f t="shared" si="1"/>
        <v>0</v>
      </c>
    </row>
    <row r="55" spans="1:9" x14ac:dyDescent="0.25">
      <c r="A55" s="202" t="s">
        <v>332</v>
      </c>
      <c r="B55" s="202"/>
      <c r="C55" s="27">
        <v>166</v>
      </c>
      <c r="D55" s="52">
        <v>-382078</v>
      </c>
      <c r="E55" s="53">
        <v>-2371952</v>
      </c>
      <c r="F55" s="54">
        <f t="shared" si="0"/>
        <v>-2754030</v>
      </c>
      <c r="G55" s="52">
        <v>-266019</v>
      </c>
      <c r="H55" s="53">
        <v>-2344340</v>
      </c>
      <c r="I55" s="54">
        <f t="shared" si="1"/>
        <v>-2610359</v>
      </c>
    </row>
    <row r="56" spans="1:9" x14ac:dyDescent="0.25">
      <c r="A56" s="202" t="s">
        <v>333</v>
      </c>
      <c r="B56" s="202"/>
      <c r="C56" s="27">
        <v>167</v>
      </c>
      <c r="D56" s="52">
        <v>-1013854</v>
      </c>
      <c r="E56" s="53">
        <v>-2494516</v>
      </c>
      <c r="F56" s="54">
        <f t="shared" si="0"/>
        <v>-3508370</v>
      </c>
      <c r="G56" s="52">
        <v>0</v>
      </c>
      <c r="H56" s="53">
        <v>-59571</v>
      </c>
      <c r="I56" s="54">
        <f t="shared" si="1"/>
        <v>-59571</v>
      </c>
    </row>
    <row r="57" spans="1:9" x14ac:dyDescent="0.25">
      <c r="A57" s="202" t="s">
        <v>334</v>
      </c>
      <c r="B57" s="202"/>
      <c r="C57" s="27">
        <v>168</v>
      </c>
      <c r="D57" s="52">
        <v>-5042381</v>
      </c>
      <c r="E57" s="53">
        <v>-4632875</v>
      </c>
      <c r="F57" s="54">
        <f t="shared" si="0"/>
        <v>-9675256</v>
      </c>
      <c r="G57" s="52">
        <v>-705769</v>
      </c>
      <c r="H57" s="53">
        <v>-1821570</v>
      </c>
      <c r="I57" s="54">
        <f t="shared" si="1"/>
        <v>-2527339</v>
      </c>
    </row>
    <row r="58" spans="1:9" x14ac:dyDescent="0.25">
      <c r="A58" s="202" t="s">
        <v>335</v>
      </c>
      <c r="B58" s="202"/>
      <c r="C58" s="27">
        <v>169</v>
      </c>
      <c r="D58" s="52">
        <v>-9506955</v>
      </c>
      <c r="E58" s="53">
        <v>-40960009</v>
      </c>
      <c r="F58" s="54">
        <f t="shared" si="0"/>
        <v>-50466964</v>
      </c>
      <c r="G58" s="52">
        <v>-1196995</v>
      </c>
      <c r="H58" s="53">
        <v>-8948173</v>
      </c>
      <c r="I58" s="54">
        <f t="shared" si="1"/>
        <v>-10145168</v>
      </c>
    </row>
    <row r="59" spans="1:9" x14ac:dyDescent="0.25">
      <c r="A59" s="202" t="s">
        <v>336</v>
      </c>
      <c r="B59" s="202"/>
      <c r="C59" s="27">
        <v>170</v>
      </c>
      <c r="D59" s="52">
        <v>0</v>
      </c>
      <c r="E59" s="53">
        <v>0</v>
      </c>
      <c r="F59" s="54">
        <f t="shared" si="0"/>
        <v>0</v>
      </c>
      <c r="G59" s="52">
        <v>0</v>
      </c>
      <c r="H59" s="53">
        <v>0</v>
      </c>
      <c r="I59" s="54">
        <f t="shared" si="1"/>
        <v>0</v>
      </c>
    </row>
    <row r="60" spans="1:9" x14ac:dyDescent="0.25">
      <c r="A60" s="202" t="s">
        <v>337</v>
      </c>
      <c r="B60" s="202"/>
      <c r="C60" s="27">
        <v>171</v>
      </c>
      <c r="D60" s="52">
        <v>-1519276</v>
      </c>
      <c r="E60" s="53">
        <v>-14642934</v>
      </c>
      <c r="F60" s="54">
        <f t="shared" si="0"/>
        <v>-16162210</v>
      </c>
      <c r="G60" s="52">
        <v>-629420</v>
      </c>
      <c r="H60" s="53">
        <v>-11743836</v>
      </c>
      <c r="I60" s="54">
        <f t="shared" si="1"/>
        <v>-12373256</v>
      </c>
    </row>
    <row r="61" spans="1:9" ht="29.25" customHeight="1" x14ac:dyDescent="0.25">
      <c r="A61" s="203" t="s">
        <v>338</v>
      </c>
      <c r="B61" s="201"/>
      <c r="C61" s="26">
        <v>172</v>
      </c>
      <c r="D61" s="55">
        <f>D62+D63</f>
        <v>-335368</v>
      </c>
      <c r="E61" s="56">
        <f>E62+E63</f>
        <v>-13623726</v>
      </c>
      <c r="F61" s="54">
        <f t="shared" si="0"/>
        <v>-13959094</v>
      </c>
      <c r="G61" s="55">
        <f>G62+G63</f>
        <v>-1080487</v>
      </c>
      <c r="H61" s="56">
        <f>H62+H63</f>
        <v>-14243147</v>
      </c>
      <c r="I61" s="54">
        <f t="shared" si="1"/>
        <v>-15323634</v>
      </c>
    </row>
    <row r="62" spans="1:9" x14ac:dyDescent="0.25">
      <c r="A62" s="202" t="s">
        <v>339</v>
      </c>
      <c r="B62" s="202"/>
      <c r="C62" s="27">
        <v>173</v>
      </c>
      <c r="D62" s="52">
        <v>0</v>
      </c>
      <c r="E62" s="53">
        <v>-327894</v>
      </c>
      <c r="F62" s="54">
        <f t="shared" si="0"/>
        <v>-327894</v>
      </c>
      <c r="G62" s="52">
        <v>0</v>
      </c>
      <c r="H62" s="53">
        <v>-312155</v>
      </c>
      <c r="I62" s="54">
        <f t="shared" si="1"/>
        <v>-312155</v>
      </c>
    </row>
    <row r="63" spans="1:9" x14ac:dyDescent="0.25">
      <c r="A63" s="202" t="s">
        <v>340</v>
      </c>
      <c r="B63" s="202"/>
      <c r="C63" s="27">
        <v>174</v>
      </c>
      <c r="D63" s="52">
        <v>-335368</v>
      </c>
      <c r="E63" s="53">
        <v>-13295832</v>
      </c>
      <c r="F63" s="54">
        <f t="shared" si="0"/>
        <v>-13631200</v>
      </c>
      <c r="G63" s="52">
        <v>-1080487</v>
      </c>
      <c r="H63" s="53">
        <v>-13930992</v>
      </c>
      <c r="I63" s="54">
        <f t="shared" si="1"/>
        <v>-15011479</v>
      </c>
    </row>
    <row r="64" spans="1:9" x14ac:dyDescent="0.25">
      <c r="A64" s="241" t="s">
        <v>341</v>
      </c>
      <c r="B64" s="202"/>
      <c r="C64" s="27">
        <v>175</v>
      </c>
      <c r="D64" s="52">
        <v>-3525</v>
      </c>
      <c r="E64" s="53">
        <v>-983112</v>
      </c>
      <c r="F64" s="54">
        <f t="shared" si="0"/>
        <v>-986637</v>
      </c>
      <c r="G64" s="52">
        <v>-3576</v>
      </c>
      <c r="H64" s="53">
        <v>-125065</v>
      </c>
      <c r="I64" s="54">
        <f t="shared" si="1"/>
        <v>-128641</v>
      </c>
    </row>
    <row r="65" spans="1:9" ht="42" customHeight="1" x14ac:dyDescent="0.25">
      <c r="A65" s="203" t="s">
        <v>342</v>
      </c>
      <c r="B65" s="201"/>
      <c r="C65" s="26">
        <v>176</v>
      </c>
      <c r="D65" s="55">
        <f>D7+D13+D21+D22+D23+D24+D31+D38+D41+D53+D61+D64+D44</f>
        <v>19752136</v>
      </c>
      <c r="E65" s="56">
        <f>E7+E13+E21+E22+E23+E24+E31+E38+E41+E53+E61+E64+E44</f>
        <v>125467978</v>
      </c>
      <c r="F65" s="54">
        <f t="shared" si="0"/>
        <v>145220114</v>
      </c>
      <c r="G65" s="55">
        <f>G7+G13+G21+G22+G23+G24+G31+G38+G41+G53+G61+G64+G44</f>
        <v>8158416</v>
      </c>
      <c r="H65" s="56">
        <f>H7+H13+H21+H22+H23+H24+H31+H38+H41+H53+H61+H64+H44</f>
        <v>147481444</v>
      </c>
      <c r="I65" s="54">
        <f t="shared" si="1"/>
        <v>155639860</v>
      </c>
    </row>
    <row r="66" spans="1:9" x14ac:dyDescent="0.25">
      <c r="A66" s="203" t="s">
        <v>343</v>
      </c>
      <c r="B66" s="201"/>
      <c r="C66" s="26">
        <v>177</v>
      </c>
      <c r="D66" s="55">
        <f>D67+D68</f>
        <v>-3371137</v>
      </c>
      <c r="E66" s="56">
        <f>E67+E68</f>
        <v>-22742122</v>
      </c>
      <c r="F66" s="54">
        <f t="shared" si="0"/>
        <v>-26113259</v>
      </c>
      <c r="G66" s="55">
        <f>G67+G68</f>
        <v>-1394380</v>
      </c>
      <c r="H66" s="56">
        <f>H67+H68</f>
        <v>-26188351</v>
      </c>
      <c r="I66" s="54">
        <f t="shared" si="1"/>
        <v>-27582731</v>
      </c>
    </row>
    <row r="67" spans="1:9" x14ac:dyDescent="0.25">
      <c r="A67" s="202" t="s">
        <v>344</v>
      </c>
      <c r="B67" s="202"/>
      <c r="C67" s="27">
        <v>178</v>
      </c>
      <c r="D67" s="52">
        <v>-3371137</v>
      </c>
      <c r="E67" s="53">
        <v>-22763625</v>
      </c>
      <c r="F67" s="54">
        <f t="shared" si="0"/>
        <v>-26134762</v>
      </c>
      <c r="G67" s="52">
        <v>-1394380</v>
      </c>
      <c r="H67" s="53">
        <v>-26235700</v>
      </c>
      <c r="I67" s="54">
        <f t="shared" si="1"/>
        <v>-27630080</v>
      </c>
    </row>
    <row r="68" spans="1:9" x14ac:dyDescent="0.25">
      <c r="A68" s="202" t="s">
        <v>345</v>
      </c>
      <c r="B68" s="202"/>
      <c r="C68" s="27">
        <v>179</v>
      </c>
      <c r="D68" s="52">
        <v>0</v>
      </c>
      <c r="E68" s="53">
        <v>21503</v>
      </c>
      <c r="F68" s="54">
        <f t="shared" si="0"/>
        <v>21503</v>
      </c>
      <c r="G68" s="52">
        <v>0</v>
      </c>
      <c r="H68" s="53">
        <v>47349</v>
      </c>
      <c r="I68" s="54">
        <f t="shared" si="1"/>
        <v>47349</v>
      </c>
    </row>
    <row r="69" spans="1:9" ht="24" customHeight="1" x14ac:dyDescent="0.25">
      <c r="A69" s="203" t="s">
        <v>346</v>
      </c>
      <c r="B69" s="201"/>
      <c r="C69" s="26">
        <v>180</v>
      </c>
      <c r="D69" s="55">
        <f>D65+D66</f>
        <v>16380999</v>
      </c>
      <c r="E69" s="56">
        <f>E65+E66</f>
        <v>102725856</v>
      </c>
      <c r="F69" s="54">
        <f t="shared" si="0"/>
        <v>119106855</v>
      </c>
      <c r="G69" s="55">
        <f>G65+G66</f>
        <v>6764036</v>
      </c>
      <c r="H69" s="56">
        <f>H65+H66</f>
        <v>121293093</v>
      </c>
      <c r="I69" s="54">
        <f t="shared" si="1"/>
        <v>128057129</v>
      </c>
    </row>
    <row r="70" spans="1:9" x14ac:dyDescent="0.25">
      <c r="A70" s="240" t="s">
        <v>347</v>
      </c>
      <c r="B70" s="240"/>
      <c r="C70" s="27">
        <v>181</v>
      </c>
      <c r="D70" s="52">
        <v>16317327</v>
      </c>
      <c r="E70" s="53">
        <v>102663661</v>
      </c>
      <c r="F70" s="54">
        <f t="shared" si="0"/>
        <v>118980988</v>
      </c>
      <c r="G70" s="52">
        <v>6741849</v>
      </c>
      <c r="H70" s="53">
        <v>121024747</v>
      </c>
      <c r="I70" s="54">
        <f t="shared" si="1"/>
        <v>127766596</v>
      </c>
    </row>
    <row r="71" spans="1:9" x14ac:dyDescent="0.25">
      <c r="A71" s="240" t="s">
        <v>348</v>
      </c>
      <c r="B71" s="240"/>
      <c r="C71" s="27">
        <v>182</v>
      </c>
      <c r="D71" s="52">
        <v>63672</v>
      </c>
      <c r="E71" s="53">
        <v>62195</v>
      </c>
      <c r="F71" s="54">
        <f t="shared" si="0"/>
        <v>125867</v>
      </c>
      <c r="G71" s="52">
        <v>22187</v>
      </c>
      <c r="H71" s="53">
        <v>268346</v>
      </c>
      <c r="I71" s="54">
        <f t="shared" si="1"/>
        <v>290533</v>
      </c>
    </row>
    <row r="72" spans="1:9" ht="30" customHeight="1" x14ac:dyDescent="0.25">
      <c r="A72" s="203" t="s">
        <v>349</v>
      </c>
      <c r="B72" s="203"/>
      <c r="C72" s="26">
        <v>183</v>
      </c>
      <c r="D72" s="55">
        <f>D7+D13+D21+D22+D23+D68</f>
        <v>241242846</v>
      </c>
      <c r="E72" s="56">
        <f>E7+E13+E21+E22+E23+E68</f>
        <v>751652897</v>
      </c>
      <c r="F72" s="54">
        <f t="shared" ref="F72:F86" si="2">D72+E72</f>
        <v>992895743</v>
      </c>
      <c r="G72" s="55">
        <f>G7+G13+G21+G22+G23+G68</f>
        <v>179670736</v>
      </c>
      <c r="H72" s="56">
        <f>H7+H13+H21+H22+H23+H68</f>
        <v>745374119</v>
      </c>
      <c r="I72" s="54">
        <f t="shared" ref="I72:I86" si="3">G72+H72</f>
        <v>925044855</v>
      </c>
    </row>
    <row r="73" spans="1:9" ht="31.5" customHeight="1" x14ac:dyDescent="0.25">
      <c r="A73" s="203" t="s">
        <v>350</v>
      </c>
      <c r="B73" s="203"/>
      <c r="C73" s="26">
        <v>184</v>
      </c>
      <c r="D73" s="55">
        <f>D24+D31+D38+D41+D44+D53+D61+D64+D67</f>
        <v>-224861847</v>
      </c>
      <c r="E73" s="56">
        <f>E24+E31+E38+E41+E44+E53+E61+E64+E67</f>
        <v>-648927041</v>
      </c>
      <c r="F73" s="54">
        <f t="shared" si="2"/>
        <v>-873788888</v>
      </c>
      <c r="G73" s="55">
        <f>G24+G31+G38+G41+G44+G53+G61+G64+G67</f>
        <v>-172906700</v>
      </c>
      <c r="H73" s="56">
        <f>H24+H31+H38+H41+H44+H53+H61+H64+H67</f>
        <v>-624081026</v>
      </c>
      <c r="I73" s="54">
        <f t="shared" si="3"/>
        <v>-796987726</v>
      </c>
    </row>
    <row r="74" spans="1:9" x14ac:dyDescent="0.25">
      <c r="A74" s="203" t="s">
        <v>351</v>
      </c>
      <c r="B74" s="201"/>
      <c r="C74" s="26">
        <v>185</v>
      </c>
      <c r="D74" s="55">
        <f>D75+D76+D77+D78+D79+D80+D81+D82</f>
        <v>-69377177</v>
      </c>
      <c r="E74" s="56">
        <f>E75+E76+E77+E78+E79+E80+E81+E82</f>
        <v>-148099767</v>
      </c>
      <c r="F74" s="54">
        <f t="shared" si="2"/>
        <v>-217476944</v>
      </c>
      <c r="G74" s="55">
        <f>G75+G76+G77+G78+G79+G80+G81+G82</f>
        <v>-2921782</v>
      </c>
      <c r="H74" s="56">
        <f>H75+H76+H77+H78+H79+H80+H81+H82</f>
        <v>66734535</v>
      </c>
      <c r="I74" s="54">
        <f t="shared" si="3"/>
        <v>63812753</v>
      </c>
    </row>
    <row r="75" spans="1:9" ht="27.75" customHeight="1" x14ac:dyDescent="0.25">
      <c r="A75" s="200" t="s">
        <v>352</v>
      </c>
      <c r="B75" s="200"/>
      <c r="C75" s="27">
        <v>186</v>
      </c>
      <c r="D75" s="57">
        <v>2151604</v>
      </c>
      <c r="E75" s="58">
        <v>3707905</v>
      </c>
      <c r="F75" s="54">
        <f t="shared" si="2"/>
        <v>5859509</v>
      </c>
      <c r="G75" s="57">
        <v>687982</v>
      </c>
      <c r="H75" s="58">
        <v>884244</v>
      </c>
      <c r="I75" s="54">
        <f t="shared" si="3"/>
        <v>1572226</v>
      </c>
    </row>
    <row r="76" spans="1:9" ht="22.9" customHeight="1" x14ac:dyDescent="0.25">
      <c r="A76" s="200" t="s">
        <v>353</v>
      </c>
      <c r="B76" s="200"/>
      <c r="C76" s="27">
        <v>187</v>
      </c>
      <c r="D76" s="57">
        <v>-87904273</v>
      </c>
      <c r="E76" s="58">
        <v>-184975629</v>
      </c>
      <c r="F76" s="54">
        <f t="shared" si="2"/>
        <v>-272879902</v>
      </c>
      <c r="G76" s="57">
        <v>-5507824</v>
      </c>
      <c r="H76" s="58">
        <v>80124129</v>
      </c>
      <c r="I76" s="54">
        <f t="shared" si="3"/>
        <v>74616305</v>
      </c>
    </row>
    <row r="77" spans="1:9" ht="32.25" customHeight="1" x14ac:dyDescent="0.25">
      <c r="A77" s="200" t="s">
        <v>354</v>
      </c>
      <c r="B77" s="200"/>
      <c r="C77" s="27">
        <v>188</v>
      </c>
      <c r="D77" s="57">
        <v>0</v>
      </c>
      <c r="E77" s="58">
        <v>0</v>
      </c>
      <c r="F77" s="54">
        <f t="shared" si="2"/>
        <v>0</v>
      </c>
      <c r="G77" s="57">
        <v>0</v>
      </c>
      <c r="H77" s="58">
        <v>0</v>
      </c>
      <c r="I77" s="54">
        <f t="shared" si="3"/>
        <v>0</v>
      </c>
    </row>
    <row r="78" spans="1:9" ht="32.25" customHeight="1" x14ac:dyDescent="0.25">
      <c r="A78" s="200" t="s">
        <v>355</v>
      </c>
      <c r="B78" s="200"/>
      <c r="C78" s="27">
        <v>189</v>
      </c>
      <c r="D78" s="57">
        <v>0</v>
      </c>
      <c r="E78" s="58">
        <v>0</v>
      </c>
      <c r="F78" s="54">
        <f t="shared" si="2"/>
        <v>0</v>
      </c>
      <c r="G78" s="57">
        <v>0</v>
      </c>
      <c r="H78" s="58">
        <v>0</v>
      </c>
      <c r="I78" s="54">
        <f t="shared" si="3"/>
        <v>0</v>
      </c>
    </row>
    <row r="79" spans="1:9" x14ac:dyDescent="0.25">
      <c r="A79" s="200" t="s">
        <v>356</v>
      </c>
      <c r="B79" s="200"/>
      <c r="C79" s="27">
        <v>190</v>
      </c>
      <c r="D79" s="57">
        <v>0</v>
      </c>
      <c r="E79" s="58">
        <v>0</v>
      </c>
      <c r="F79" s="54">
        <f t="shared" si="2"/>
        <v>0</v>
      </c>
      <c r="G79" s="57">
        <v>0</v>
      </c>
      <c r="H79" s="58">
        <v>0</v>
      </c>
      <c r="I79" s="54">
        <f t="shared" si="3"/>
        <v>0</v>
      </c>
    </row>
    <row r="80" spans="1:9" ht="21" customHeight="1" x14ac:dyDescent="0.25">
      <c r="A80" s="200" t="s">
        <v>357</v>
      </c>
      <c r="B80" s="200"/>
      <c r="C80" s="27">
        <v>191</v>
      </c>
      <c r="D80" s="57">
        <v>0</v>
      </c>
      <c r="E80" s="58">
        <v>0</v>
      </c>
      <c r="F80" s="54">
        <f t="shared" si="2"/>
        <v>0</v>
      </c>
      <c r="G80" s="57">
        <v>0</v>
      </c>
      <c r="H80" s="58">
        <v>0</v>
      </c>
      <c r="I80" s="54">
        <f t="shared" si="3"/>
        <v>0</v>
      </c>
    </row>
    <row r="81" spans="1:9" ht="18.649999999999999" customHeight="1" x14ac:dyDescent="0.25">
      <c r="A81" s="200" t="s">
        <v>358</v>
      </c>
      <c r="B81" s="200"/>
      <c r="C81" s="27">
        <v>192</v>
      </c>
      <c r="D81" s="57">
        <v>0</v>
      </c>
      <c r="E81" s="58">
        <v>0</v>
      </c>
      <c r="F81" s="54">
        <f t="shared" si="2"/>
        <v>0</v>
      </c>
      <c r="G81" s="57">
        <v>0</v>
      </c>
      <c r="H81" s="58">
        <v>0</v>
      </c>
      <c r="I81" s="54">
        <f t="shared" si="3"/>
        <v>0</v>
      </c>
    </row>
    <row r="82" spans="1:9" x14ac:dyDescent="0.25">
      <c r="A82" s="200" t="s">
        <v>359</v>
      </c>
      <c r="B82" s="200"/>
      <c r="C82" s="27">
        <v>193</v>
      </c>
      <c r="D82" s="57">
        <v>16375492</v>
      </c>
      <c r="E82" s="58">
        <v>33167957</v>
      </c>
      <c r="F82" s="54">
        <f t="shared" si="2"/>
        <v>49543449</v>
      </c>
      <c r="G82" s="57">
        <v>1898060</v>
      </c>
      <c r="H82" s="58">
        <v>-14273838</v>
      </c>
      <c r="I82" s="54">
        <f t="shared" si="3"/>
        <v>-12375778</v>
      </c>
    </row>
    <row r="83" spans="1:9" x14ac:dyDescent="0.25">
      <c r="A83" s="203" t="s">
        <v>360</v>
      </c>
      <c r="B83" s="201"/>
      <c r="C83" s="26">
        <v>194</v>
      </c>
      <c r="D83" s="55">
        <f>D69+D74</f>
        <v>-52996178</v>
      </c>
      <c r="E83" s="56">
        <f>E69+E74</f>
        <v>-45373911</v>
      </c>
      <c r="F83" s="54">
        <f t="shared" si="2"/>
        <v>-98370089</v>
      </c>
      <c r="G83" s="55">
        <f>G69+G74</f>
        <v>3842254</v>
      </c>
      <c r="H83" s="56">
        <f>H69+H74</f>
        <v>188027628</v>
      </c>
      <c r="I83" s="54">
        <f t="shared" si="3"/>
        <v>191869882</v>
      </c>
    </row>
    <row r="84" spans="1:9" x14ac:dyDescent="0.25">
      <c r="A84" s="240" t="s">
        <v>361</v>
      </c>
      <c r="B84" s="240"/>
      <c r="C84" s="27">
        <v>195</v>
      </c>
      <c r="D84" s="52">
        <v>-53074513</v>
      </c>
      <c r="E84" s="53">
        <v>-45506065</v>
      </c>
      <c r="F84" s="54">
        <f t="shared" si="2"/>
        <v>-98580578</v>
      </c>
      <c r="G84" s="52">
        <v>3816644</v>
      </c>
      <c r="H84" s="53">
        <v>187744184</v>
      </c>
      <c r="I84" s="54">
        <f t="shared" si="3"/>
        <v>191560828</v>
      </c>
    </row>
    <row r="85" spans="1:9" x14ac:dyDescent="0.25">
      <c r="A85" s="240" t="s">
        <v>362</v>
      </c>
      <c r="B85" s="240"/>
      <c r="C85" s="27">
        <v>196</v>
      </c>
      <c r="D85" s="52">
        <v>78335</v>
      </c>
      <c r="E85" s="53">
        <v>132154</v>
      </c>
      <c r="F85" s="54">
        <f t="shared" si="2"/>
        <v>210489</v>
      </c>
      <c r="G85" s="52">
        <v>25610</v>
      </c>
      <c r="H85" s="53">
        <v>283444</v>
      </c>
      <c r="I85" s="54">
        <f t="shared" si="3"/>
        <v>309054</v>
      </c>
    </row>
    <row r="86" spans="1:9" x14ac:dyDescent="0.25">
      <c r="A86" s="206" t="s">
        <v>363</v>
      </c>
      <c r="B86" s="200"/>
      <c r="C86" s="27">
        <v>197</v>
      </c>
      <c r="D86" s="59">
        <v>0</v>
      </c>
      <c r="E86" s="60">
        <v>0</v>
      </c>
      <c r="F86" s="61">
        <f t="shared" si="2"/>
        <v>0</v>
      </c>
      <c r="G86" s="59">
        <v>0</v>
      </c>
      <c r="H86" s="60">
        <v>0</v>
      </c>
      <c r="I86" s="61">
        <f t="shared" si="3"/>
        <v>0</v>
      </c>
    </row>
  </sheetData>
  <sheetProtection algorithmName="SHA-512" hashValue="DAmzeTCtqnaIQ4wBa3fEHBmS+X/9DMQGO++gnKl9e0WNhX+NZ3k+lQau95Wvgg1ulRL4dS688LwKvFFP/BlmGg==" saltValue="XVIoIRUaQAz/EvJGiUzEuA=="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3" type="noConversion"/>
  <dataValidations count="5">
    <dataValidation allowBlank="1" sqref="A87:I1048576 C6 A6 C4 H5:I6 A1:A4 D4:D6 E5:F6 G4:G6 J1:XFD1048576" xr:uid="{00000000-0002-0000-0300-000000000000}"/>
    <dataValidation type="whole" operator="greaterThanOrEqual" allowBlank="1" showErrorMessage="1" errorTitle="Nedopušten unos" error="Dopušten je unos samo cjelobrojnih pozitivnih vrijednosti ili nule." sqref="D27:I27 D13:I23 D72:I72 D8:I8" xr:uid="{08D76F2E-3183-4999-89C0-D062DE91BF14}">
      <formula1>0</formula1>
    </dataValidation>
    <dataValidation type="whole" operator="lessThanOrEqual" allowBlank="1" showErrorMessage="1" errorTitle="Nedopušten unos" error="Dopušten je unos samo cjelobrojnih negativnih vrijednosti ili nule." sqref="D10:I10 D24:I26 D44:I47 D49:I64 D67:I67 D73:I73" xr:uid="{8A430448-0135-41E5-A02A-43DBFA5C384C}">
      <formula1>0</formula1>
    </dataValidation>
    <dataValidation type="whole" operator="notEqual" allowBlank="1" showErrorMessage="1" errorTitle="Nedopušten unos" error="Dopušten je unos samo cjelobrojnih (pozitivnih ili negativnih) vrijednosti ili nule." sqref="D7:I7 D9:I9 D11:I12 D83:I86 D48:I48 D65:I66 D68:I71 D74:I81 D28:I43" xr:uid="{3CF575E2-71E0-499E-A4BD-253D9DE4653A}">
      <formula1>999999999</formula1>
    </dataValidation>
    <dataValidation type="whole" operator="notEqual" allowBlank="1" showErrorMessage="1" errorTitle="Nedopušten unos" error="Dopušten je unos samo cjelobrojnih vrijednosti." sqref="D82:I82" xr:uid="{7599A879-07DB-407E-A0FF-ECE218233AF1}">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I1" sqref="I1"/>
    </sheetView>
  </sheetViews>
  <sheetFormatPr defaultColWidth="9.1796875" defaultRowHeight="12.5" x14ac:dyDescent="0.25"/>
  <cols>
    <col min="1" max="7" width="9.1796875" style="18"/>
    <col min="8" max="8" width="13.26953125" style="68" customWidth="1"/>
    <col min="9" max="9" width="13.26953125" style="17" customWidth="1"/>
    <col min="10" max="10" width="16.26953125" style="17" bestFit="1" customWidth="1"/>
    <col min="11" max="16384" width="9.1796875" style="18"/>
  </cols>
  <sheetData>
    <row r="1" spans="1:9" x14ac:dyDescent="0.25">
      <c r="A1" s="209" t="s">
        <v>364</v>
      </c>
      <c r="B1" s="210"/>
      <c r="C1" s="210"/>
      <c r="D1" s="210"/>
      <c r="E1" s="210"/>
      <c r="F1" s="210"/>
      <c r="G1" s="210"/>
      <c r="H1" s="210"/>
    </row>
    <row r="2" spans="1:9" x14ac:dyDescent="0.25">
      <c r="A2" s="211" t="s">
        <v>486</v>
      </c>
      <c r="B2" s="212"/>
      <c r="C2" s="212"/>
      <c r="D2" s="212"/>
      <c r="E2" s="212"/>
      <c r="F2" s="212"/>
      <c r="G2" s="212"/>
      <c r="H2" s="212"/>
    </row>
    <row r="3" spans="1:9" x14ac:dyDescent="0.25">
      <c r="A3" s="251" t="s">
        <v>365</v>
      </c>
      <c r="B3" s="252"/>
      <c r="C3" s="252"/>
      <c r="D3" s="252"/>
      <c r="E3" s="252"/>
      <c r="F3" s="252"/>
      <c r="G3" s="252"/>
      <c r="H3" s="252"/>
    </row>
    <row r="4" spans="1:9" ht="22.5" thickBot="1" x14ac:dyDescent="0.3">
      <c r="A4" s="253" t="s">
        <v>366</v>
      </c>
      <c r="B4" s="254"/>
      <c r="C4" s="254"/>
      <c r="D4" s="254"/>
      <c r="E4" s="254"/>
      <c r="F4" s="255"/>
      <c r="G4" s="19" t="s">
        <v>367</v>
      </c>
      <c r="H4" s="62" t="s">
        <v>368</v>
      </c>
      <c r="I4" s="62" t="s">
        <v>369</v>
      </c>
    </row>
    <row r="5" spans="1:9" ht="12.75" customHeight="1" x14ac:dyDescent="0.25">
      <c r="A5" s="256">
        <v>1</v>
      </c>
      <c r="B5" s="257"/>
      <c r="C5" s="257"/>
      <c r="D5" s="257"/>
      <c r="E5" s="257"/>
      <c r="F5" s="258"/>
      <c r="G5" s="20">
        <v>2</v>
      </c>
      <c r="H5" s="63">
        <v>3</v>
      </c>
      <c r="I5" s="63">
        <v>4</v>
      </c>
    </row>
    <row r="6" spans="1:9" x14ac:dyDescent="0.25">
      <c r="A6" s="259" t="s">
        <v>370</v>
      </c>
      <c r="B6" s="260"/>
      <c r="C6" s="260"/>
      <c r="D6" s="260"/>
      <c r="E6" s="260"/>
      <c r="F6" s="260"/>
      <c r="G6" s="21">
        <v>1</v>
      </c>
      <c r="H6" s="64">
        <f>H7+H18+H36</f>
        <v>491579314</v>
      </c>
      <c r="I6" s="64">
        <f>I7+I18+I36</f>
        <v>-90600684</v>
      </c>
    </row>
    <row r="7" spans="1:9" ht="21" customHeight="1" x14ac:dyDescent="0.25">
      <c r="A7" s="246" t="s">
        <v>371</v>
      </c>
      <c r="B7" s="248"/>
      <c r="C7" s="248"/>
      <c r="D7" s="248"/>
      <c r="E7" s="248"/>
      <c r="F7" s="248"/>
      <c r="G7" s="22">
        <v>2</v>
      </c>
      <c r="H7" s="65">
        <f>H8+H9</f>
        <v>165375050</v>
      </c>
      <c r="I7" s="65">
        <f>I8+I9</f>
        <v>123995228</v>
      </c>
    </row>
    <row r="8" spans="1:9" x14ac:dyDescent="0.25">
      <c r="A8" s="242" t="s">
        <v>372</v>
      </c>
      <c r="B8" s="243"/>
      <c r="C8" s="243"/>
      <c r="D8" s="243"/>
      <c r="E8" s="243"/>
      <c r="F8" s="243"/>
      <c r="G8" s="23">
        <v>3</v>
      </c>
      <c r="H8" s="66">
        <v>145220114</v>
      </c>
      <c r="I8" s="66">
        <v>155639860</v>
      </c>
    </row>
    <row r="9" spans="1:9" x14ac:dyDescent="0.25">
      <c r="A9" s="248" t="s">
        <v>373</v>
      </c>
      <c r="B9" s="248"/>
      <c r="C9" s="248"/>
      <c r="D9" s="248"/>
      <c r="E9" s="248"/>
      <c r="F9" s="248"/>
      <c r="G9" s="22">
        <v>4</v>
      </c>
      <c r="H9" s="65">
        <f>SUM(H10:H17)</f>
        <v>20154936</v>
      </c>
      <c r="I9" s="65">
        <f>SUM(I10:I17)</f>
        <v>-31644632</v>
      </c>
    </row>
    <row r="10" spans="1:9" x14ac:dyDescent="0.25">
      <c r="A10" s="242" t="s">
        <v>374</v>
      </c>
      <c r="B10" s="243"/>
      <c r="C10" s="243"/>
      <c r="D10" s="243"/>
      <c r="E10" s="243"/>
      <c r="F10" s="243"/>
      <c r="G10" s="23">
        <v>5</v>
      </c>
      <c r="H10" s="66">
        <v>15242682</v>
      </c>
      <c r="I10" s="66">
        <v>13738350</v>
      </c>
    </row>
    <row r="11" spans="1:9" x14ac:dyDescent="0.25">
      <c r="A11" s="242" t="s">
        <v>375</v>
      </c>
      <c r="B11" s="243"/>
      <c r="C11" s="243"/>
      <c r="D11" s="243"/>
      <c r="E11" s="243"/>
      <c r="F11" s="243"/>
      <c r="G11" s="23">
        <v>6</v>
      </c>
      <c r="H11" s="66">
        <v>5284627</v>
      </c>
      <c r="I11" s="66">
        <v>6123564</v>
      </c>
    </row>
    <row r="12" spans="1:9" ht="23.25" customHeight="1" x14ac:dyDescent="0.25">
      <c r="A12" s="242" t="s">
        <v>376</v>
      </c>
      <c r="B12" s="243"/>
      <c r="C12" s="243"/>
      <c r="D12" s="243"/>
      <c r="E12" s="243"/>
      <c r="F12" s="243"/>
      <c r="G12" s="23">
        <v>7</v>
      </c>
      <c r="H12" s="66">
        <v>51537149</v>
      </c>
      <c r="I12" s="66">
        <v>-1245248</v>
      </c>
    </row>
    <row r="13" spans="1:9" x14ac:dyDescent="0.25">
      <c r="A13" s="242" t="s">
        <v>377</v>
      </c>
      <c r="B13" s="243"/>
      <c r="C13" s="243"/>
      <c r="D13" s="243"/>
      <c r="E13" s="243"/>
      <c r="F13" s="243"/>
      <c r="G13" s="23">
        <v>8</v>
      </c>
      <c r="H13" s="66">
        <v>2754030</v>
      </c>
      <c r="I13" s="66">
        <v>2610359</v>
      </c>
    </row>
    <row r="14" spans="1:9" x14ac:dyDescent="0.25">
      <c r="A14" s="242" t="s">
        <v>378</v>
      </c>
      <c r="B14" s="243"/>
      <c r="C14" s="243"/>
      <c r="D14" s="243"/>
      <c r="E14" s="243"/>
      <c r="F14" s="243"/>
      <c r="G14" s="23">
        <v>9</v>
      </c>
      <c r="H14" s="66">
        <v>-53453947</v>
      </c>
      <c r="I14" s="66">
        <v>-48197239</v>
      </c>
    </row>
    <row r="15" spans="1:9" x14ac:dyDescent="0.25">
      <c r="A15" s="242" t="s">
        <v>379</v>
      </c>
      <c r="B15" s="243"/>
      <c r="C15" s="243"/>
      <c r="D15" s="243"/>
      <c r="E15" s="243"/>
      <c r="F15" s="243"/>
      <c r="G15" s="23">
        <v>10</v>
      </c>
      <c r="H15" s="66">
        <v>-2243426</v>
      </c>
      <c r="I15" s="66">
        <v>-2803967</v>
      </c>
    </row>
    <row r="16" spans="1:9" ht="24.75" customHeight="1" x14ac:dyDescent="0.25">
      <c r="A16" s="242" t="s">
        <v>380</v>
      </c>
      <c r="B16" s="243"/>
      <c r="C16" s="243"/>
      <c r="D16" s="243"/>
      <c r="E16" s="243"/>
      <c r="F16" s="243"/>
      <c r="G16" s="23">
        <v>11</v>
      </c>
      <c r="H16" s="66">
        <v>584360</v>
      </c>
      <c r="I16" s="66">
        <v>-160086</v>
      </c>
    </row>
    <row r="17" spans="1:9" x14ac:dyDescent="0.25">
      <c r="A17" s="242" t="s">
        <v>381</v>
      </c>
      <c r="B17" s="243"/>
      <c r="C17" s="243"/>
      <c r="D17" s="243"/>
      <c r="E17" s="243"/>
      <c r="F17" s="243"/>
      <c r="G17" s="23">
        <v>12</v>
      </c>
      <c r="H17" s="66">
        <v>449461</v>
      </c>
      <c r="I17" s="66">
        <v>-1710365</v>
      </c>
    </row>
    <row r="18" spans="1:9" ht="30.75" customHeight="1" x14ac:dyDescent="0.25">
      <c r="A18" s="246" t="s">
        <v>382</v>
      </c>
      <c r="B18" s="248"/>
      <c r="C18" s="248"/>
      <c r="D18" s="248"/>
      <c r="E18" s="248"/>
      <c r="F18" s="248"/>
      <c r="G18" s="22">
        <v>13</v>
      </c>
      <c r="H18" s="65">
        <f>SUM(H19:H35)</f>
        <v>337844995</v>
      </c>
      <c r="I18" s="65">
        <f>SUM(I19:I35)</f>
        <v>-191825918</v>
      </c>
    </row>
    <row r="19" spans="1:9" x14ac:dyDescent="0.25">
      <c r="A19" s="242" t="s">
        <v>383</v>
      </c>
      <c r="B19" s="243"/>
      <c r="C19" s="243"/>
      <c r="D19" s="243"/>
      <c r="E19" s="243"/>
      <c r="F19" s="243"/>
      <c r="G19" s="23">
        <v>14</v>
      </c>
      <c r="H19" s="66">
        <v>108178190</v>
      </c>
      <c r="I19" s="66">
        <v>-291735923</v>
      </c>
    </row>
    <row r="20" spans="1:9" ht="24.75" customHeight="1" x14ac:dyDescent="0.25">
      <c r="A20" s="242" t="s">
        <v>384</v>
      </c>
      <c r="B20" s="243"/>
      <c r="C20" s="243"/>
      <c r="D20" s="243"/>
      <c r="E20" s="243"/>
      <c r="F20" s="243"/>
      <c r="G20" s="23">
        <v>15</v>
      </c>
      <c r="H20" s="66">
        <v>-13458445</v>
      </c>
      <c r="I20" s="66">
        <v>-13839521</v>
      </c>
    </row>
    <row r="21" spans="1:9" x14ac:dyDescent="0.25">
      <c r="A21" s="242" t="s">
        <v>385</v>
      </c>
      <c r="B21" s="243"/>
      <c r="C21" s="243"/>
      <c r="D21" s="243"/>
      <c r="E21" s="243"/>
      <c r="F21" s="243"/>
      <c r="G21" s="23">
        <v>16</v>
      </c>
      <c r="H21" s="66">
        <v>-15701392</v>
      </c>
      <c r="I21" s="66">
        <v>106699037</v>
      </c>
    </row>
    <row r="22" spans="1:9" x14ac:dyDescent="0.25">
      <c r="A22" s="242" t="s">
        <v>386</v>
      </c>
      <c r="B22" s="243"/>
      <c r="C22" s="243"/>
      <c r="D22" s="243"/>
      <c r="E22" s="243"/>
      <c r="F22" s="243"/>
      <c r="G22" s="23">
        <v>17</v>
      </c>
      <c r="H22" s="66">
        <v>0</v>
      </c>
      <c r="I22" s="66">
        <v>0</v>
      </c>
    </row>
    <row r="23" spans="1:9" ht="30" customHeight="1" x14ac:dyDescent="0.25">
      <c r="A23" s="242" t="s">
        <v>387</v>
      </c>
      <c r="B23" s="243"/>
      <c r="C23" s="243"/>
      <c r="D23" s="243"/>
      <c r="E23" s="243"/>
      <c r="F23" s="243"/>
      <c r="G23" s="23">
        <v>18</v>
      </c>
      <c r="H23" s="66">
        <v>8991354</v>
      </c>
      <c r="I23" s="66">
        <v>-462121</v>
      </c>
    </row>
    <row r="24" spans="1:9" x14ac:dyDescent="0.25">
      <c r="A24" s="242" t="s">
        <v>388</v>
      </c>
      <c r="B24" s="243"/>
      <c r="C24" s="243"/>
      <c r="D24" s="243"/>
      <c r="E24" s="243"/>
      <c r="F24" s="243"/>
      <c r="G24" s="23">
        <v>19</v>
      </c>
      <c r="H24" s="66">
        <v>-81999509</v>
      </c>
      <c r="I24" s="66">
        <v>-85748272</v>
      </c>
    </row>
    <row r="25" spans="1:9" x14ac:dyDescent="0.25">
      <c r="A25" s="242" t="s">
        <v>389</v>
      </c>
      <c r="B25" s="243"/>
      <c r="C25" s="243"/>
      <c r="D25" s="243"/>
      <c r="E25" s="243"/>
      <c r="F25" s="243"/>
      <c r="G25" s="23">
        <v>20</v>
      </c>
      <c r="H25" s="66">
        <v>-3833255</v>
      </c>
      <c r="I25" s="66">
        <v>-5788117</v>
      </c>
    </row>
    <row r="26" spans="1:9" x14ac:dyDescent="0.25">
      <c r="A26" s="242" t="s">
        <v>390</v>
      </c>
      <c r="B26" s="243"/>
      <c r="C26" s="243"/>
      <c r="D26" s="243"/>
      <c r="E26" s="243"/>
      <c r="F26" s="243"/>
      <c r="G26" s="23">
        <v>21</v>
      </c>
      <c r="H26" s="66">
        <v>-180720553</v>
      </c>
      <c r="I26" s="66">
        <v>-259100152</v>
      </c>
    </row>
    <row r="27" spans="1:9" x14ac:dyDescent="0.25">
      <c r="A27" s="242" t="s">
        <v>391</v>
      </c>
      <c r="B27" s="243"/>
      <c r="C27" s="243"/>
      <c r="D27" s="243"/>
      <c r="E27" s="243"/>
      <c r="F27" s="243"/>
      <c r="G27" s="23">
        <v>22</v>
      </c>
      <c r="H27" s="66">
        <v>0</v>
      </c>
      <c r="I27" s="66">
        <v>0</v>
      </c>
    </row>
    <row r="28" spans="1:9" ht="25.5" customHeight="1" x14ac:dyDescent="0.25">
      <c r="A28" s="242" t="s">
        <v>392</v>
      </c>
      <c r="B28" s="243"/>
      <c r="C28" s="243"/>
      <c r="D28" s="243"/>
      <c r="E28" s="243"/>
      <c r="F28" s="243"/>
      <c r="G28" s="23">
        <v>23</v>
      </c>
      <c r="H28" s="66">
        <v>-17371059</v>
      </c>
      <c r="I28" s="66">
        <v>22810532</v>
      </c>
    </row>
    <row r="29" spans="1:9" x14ac:dyDescent="0.25">
      <c r="A29" s="242" t="s">
        <v>393</v>
      </c>
      <c r="B29" s="243"/>
      <c r="C29" s="243"/>
      <c r="D29" s="243"/>
      <c r="E29" s="243"/>
      <c r="F29" s="243"/>
      <c r="G29" s="23">
        <v>24</v>
      </c>
      <c r="H29" s="66">
        <v>261603302</v>
      </c>
      <c r="I29" s="66">
        <v>145111277</v>
      </c>
    </row>
    <row r="30" spans="1:9" ht="33" customHeight="1" x14ac:dyDescent="0.25">
      <c r="A30" s="242" t="s">
        <v>394</v>
      </c>
      <c r="B30" s="243"/>
      <c r="C30" s="243"/>
      <c r="D30" s="243"/>
      <c r="E30" s="243"/>
      <c r="F30" s="243"/>
      <c r="G30" s="23">
        <v>25</v>
      </c>
      <c r="H30" s="66">
        <v>-8991354</v>
      </c>
      <c r="I30" s="66">
        <v>462121</v>
      </c>
    </row>
    <row r="31" spans="1:9" x14ac:dyDescent="0.25">
      <c r="A31" s="242" t="s">
        <v>395</v>
      </c>
      <c r="B31" s="243"/>
      <c r="C31" s="243"/>
      <c r="D31" s="243"/>
      <c r="E31" s="243"/>
      <c r="F31" s="243"/>
      <c r="G31" s="23">
        <v>26</v>
      </c>
      <c r="H31" s="66">
        <v>4033679</v>
      </c>
      <c r="I31" s="66">
        <v>11511916</v>
      </c>
    </row>
    <row r="32" spans="1:9" ht="23.25" customHeight="1" x14ac:dyDescent="0.25">
      <c r="A32" s="242" t="s">
        <v>396</v>
      </c>
      <c r="B32" s="243"/>
      <c r="C32" s="243"/>
      <c r="D32" s="243"/>
      <c r="E32" s="243"/>
      <c r="F32" s="243"/>
      <c r="G32" s="23">
        <v>27</v>
      </c>
      <c r="H32" s="66">
        <v>0</v>
      </c>
      <c r="I32" s="66">
        <v>0</v>
      </c>
    </row>
    <row r="33" spans="1:9" x14ac:dyDescent="0.25">
      <c r="A33" s="242" t="s">
        <v>397</v>
      </c>
      <c r="B33" s="243"/>
      <c r="C33" s="243"/>
      <c r="D33" s="243"/>
      <c r="E33" s="243"/>
      <c r="F33" s="243"/>
      <c r="G33" s="23">
        <v>28</v>
      </c>
      <c r="H33" s="66">
        <v>245259755</v>
      </c>
      <c r="I33" s="66">
        <v>85953781</v>
      </c>
    </row>
    <row r="34" spans="1:9" x14ac:dyDescent="0.25">
      <c r="A34" s="242" t="s">
        <v>398</v>
      </c>
      <c r="B34" s="243"/>
      <c r="C34" s="243"/>
      <c r="D34" s="243"/>
      <c r="E34" s="243"/>
      <c r="F34" s="243"/>
      <c r="G34" s="23">
        <v>29</v>
      </c>
      <c r="H34" s="66">
        <v>29266749</v>
      </c>
      <c r="I34" s="66">
        <v>60862949</v>
      </c>
    </row>
    <row r="35" spans="1:9" ht="21" customHeight="1" x14ac:dyDescent="0.25">
      <c r="A35" s="242" t="s">
        <v>399</v>
      </c>
      <c r="B35" s="243"/>
      <c r="C35" s="243"/>
      <c r="D35" s="243"/>
      <c r="E35" s="243"/>
      <c r="F35" s="243"/>
      <c r="G35" s="23">
        <v>30</v>
      </c>
      <c r="H35" s="66">
        <v>2587533</v>
      </c>
      <c r="I35" s="66">
        <v>31436575</v>
      </c>
    </row>
    <row r="36" spans="1:9" x14ac:dyDescent="0.25">
      <c r="A36" s="244" t="s">
        <v>400</v>
      </c>
      <c r="B36" s="243"/>
      <c r="C36" s="243"/>
      <c r="D36" s="243"/>
      <c r="E36" s="243"/>
      <c r="F36" s="243"/>
      <c r="G36" s="23">
        <v>31</v>
      </c>
      <c r="H36" s="66">
        <v>-11640731</v>
      </c>
      <c r="I36" s="66">
        <v>-22769994</v>
      </c>
    </row>
    <row r="37" spans="1:9" x14ac:dyDescent="0.25">
      <c r="A37" s="246" t="s">
        <v>401</v>
      </c>
      <c r="B37" s="248"/>
      <c r="C37" s="248"/>
      <c r="D37" s="248"/>
      <c r="E37" s="248"/>
      <c r="F37" s="248"/>
      <c r="G37" s="22">
        <v>32</v>
      </c>
      <c r="H37" s="65">
        <f>SUM(H38:H51)</f>
        <v>208147899</v>
      </c>
      <c r="I37" s="65">
        <f>SUM(I38:I51)</f>
        <v>-25787022</v>
      </c>
    </row>
    <row r="38" spans="1:9" x14ac:dyDescent="0.25">
      <c r="A38" s="242" t="s">
        <v>402</v>
      </c>
      <c r="B38" s="243"/>
      <c r="C38" s="243"/>
      <c r="D38" s="243"/>
      <c r="E38" s="243"/>
      <c r="F38" s="243"/>
      <c r="G38" s="23">
        <v>33</v>
      </c>
      <c r="H38" s="66">
        <v>1259847</v>
      </c>
      <c r="I38" s="66">
        <v>20755</v>
      </c>
    </row>
    <row r="39" spans="1:9" x14ac:dyDescent="0.25">
      <c r="A39" s="242" t="s">
        <v>403</v>
      </c>
      <c r="B39" s="243"/>
      <c r="C39" s="243"/>
      <c r="D39" s="243"/>
      <c r="E39" s="243"/>
      <c r="F39" s="243"/>
      <c r="G39" s="23">
        <v>34</v>
      </c>
      <c r="H39" s="66">
        <v>-28422232</v>
      </c>
      <c r="I39" s="66">
        <v>-3874735</v>
      </c>
    </row>
    <row r="40" spans="1:9" x14ac:dyDescent="0.25">
      <c r="A40" s="242" t="s">
        <v>404</v>
      </c>
      <c r="B40" s="243"/>
      <c r="C40" s="243"/>
      <c r="D40" s="243"/>
      <c r="E40" s="243"/>
      <c r="F40" s="243"/>
      <c r="G40" s="23">
        <v>35</v>
      </c>
      <c r="H40" s="66">
        <v>0</v>
      </c>
      <c r="I40" s="66">
        <v>0</v>
      </c>
    </row>
    <row r="41" spans="1:9" x14ac:dyDescent="0.25">
      <c r="A41" s="242" t="s">
        <v>405</v>
      </c>
      <c r="B41" s="243"/>
      <c r="C41" s="243"/>
      <c r="D41" s="243"/>
      <c r="E41" s="243"/>
      <c r="F41" s="243"/>
      <c r="G41" s="23">
        <v>36</v>
      </c>
      <c r="H41" s="66">
        <v>-14010958</v>
      </c>
      <c r="I41" s="66">
        <v>-22564456</v>
      </c>
    </row>
    <row r="42" spans="1:9" ht="25.5" customHeight="1" x14ac:dyDescent="0.25">
      <c r="A42" s="242" t="s">
        <v>406</v>
      </c>
      <c r="B42" s="243"/>
      <c r="C42" s="243"/>
      <c r="D42" s="243"/>
      <c r="E42" s="243"/>
      <c r="F42" s="243"/>
      <c r="G42" s="23">
        <v>37</v>
      </c>
      <c r="H42" s="66">
        <v>300068</v>
      </c>
      <c r="I42" s="66">
        <v>1133665</v>
      </c>
    </row>
    <row r="43" spans="1:9" ht="21.75" customHeight="1" x14ac:dyDescent="0.25">
      <c r="A43" s="242" t="s">
        <v>407</v>
      </c>
      <c r="B43" s="243"/>
      <c r="C43" s="243"/>
      <c r="D43" s="243"/>
      <c r="E43" s="243"/>
      <c r="F43" s="243"/>
      <c r="G43" s="23">
        <v>38</v>
      </c>
      <c r="H43" s="66">
        <v>-539104</v>
      </c>
      <c r="I43" s="66">
        <v>-448027</v>
      </c>
    </row>
    <row r="44" spans="1:9" ht="24" customHeight="1" x14ac:dyDescent="0.25">
      <c r="A44" s="242" t="s">
        <v>408</v>
      </c>
      <c r="B44" s="243"/>
      <c r="C44" s="243"/>
      <c r="D44" s="243"/>
      <c r="E44" s="243"/>
      <c r="F44" s="243"/>
      <c r="G44" s="23">
        <v>39</v>
      </c>
      <c r="H44" s="66">
        <v>0</v>
      </c>
      <c r="I44" s="66">
        <v>3960817</v>
      </c>
    </row>
    <row r="45" spans="1:9" x14ac:dyDescent="0.25">
      <c r="A45" s="242" t="s">
        <v>409</v>
      </c>
      <c r="B45" s="243"/>
      <c r="C45" s="243"/>
      <c r="D45" s="243"/>
      <c r="E45" s="243"/>
      <c r="F45" s="243"/>
      <c r="G45" s="23">
        <v>40</v>
      </c>
      <c r="H45" s="66">
        <v>350513322</v>
      </c>
      <c r="I45" s="66">
        <v>37209504</v>
      </c>
    </row>
    <row r="46" spans="1:9" x14ac:dyDescent="0.25">
      <c r="A46" s="242" t="s">
        <v>410</v>
      </c>
      <c r="B46" s="243"/>
      <c r="C46" s="243"/>
      <c r="D46" s="243"/>
      <c r="E46" s="243"/>
      <c r="F46" s="243"/>
      <c r="G46" s="23">
        <v>41</v>
      </c>
      <c r="H46" s="66">
        <v>-102751198</v>
      </c>
      <c r="I46" s="66">
        <v>-55174995</v>
      </c>
    </row>
    <row r="47" spans="1:9" x14ac:dyDescent="0.25">
      <c r="A47" s="242" t="s">
        <v>411</v>
      </c>
      <c r="B47" s="243"/>
      <c r="C47" s="243"/>
      <c r="D47" s="243"/>
      <c r="E47" s="243"/>
      <c r="F47" s="243"/>
      <c r="G47" s="23">
        <v>42</v>
      </c>
      <c r="H47" s="66">
        <v>0</v>
      </c>
      <c r="I47" s="66">
        <v>0</v>
      </c>
    </row>
    <row r="48" spans="1:9" x14ac:dyDescent="0.25">
      <c r="A48" s="242" t="s">
        <v>412</v>
      </c>
      <c r="B48" s="243"/>
      <c r="C48" s="243"/>
      <c r="D48" s="243"/>
      <c r="E48" s="243"/>
      <c r="F48" s="243"/>
      <c r="G48" s="23">
        <v>43</v>
      </c>
      <c r="H48" s="66">
        <v>0</v>
      </c>
      <c r="I48" s="66">
        <v>0</v>
      </c>
    </row>
    <row r="49" spans="1:9" x14ac:dyDescent="0.25">
      <c r="A49" s="242" t="s">
        <v>413</v>
      </c>
      <c r="B49" s="245"/>
      <c r="C49" s="245"/>
      <c r="D49" s="245"/>
      <c r="E49" s="245"/>
      <c r="F49" s="245"/>
      <c r="G49" s="23">
        <v>44</v>
      </c>
      <c r="H49" s="66">
        <v>994319</v>
      </c>
      <c r="I49" s="66">
        <v>1533750</v>
      </c>
    </row>
    <row r="50" spans="1:9" x14ac:dyDescent="0.25">
      <c r="A50" s="242" t="s">
        <v>414</v>
      </c>
      <c r="B50" s="245"/>
      <c r="C50" s="245"/>
      <c r="D50" s="245"/>
      <c r="E50" s="245"/>
      <c r="F50" s="245"/>
      <c r="G50" s="23">
        <v>45</v>
      </c>
      <c r="H50" s="66">
        <v>9346384</v>
      </c>
      <c r="I50" s="66">
        <v>17727498</v>
      </c>
    </row>
    <row r="51" spans="1:9" x14ac:dyDescent="0.25">
      <c r="A51" s="242" t="s">
        <v>415</v>
      </c>
      <c r="B51" s="245"/>
      <c r="C51" s="245"/>
      <c r="D51" s="245"/>
      <c r="E51" s="245"/>
      <c r="F51" s="245"/>
      <c r="G51" s="23">
        <v>46</v>
      </c>
      <c r="H51" s="66">
        <v>-8542549</v>
      </c>
      <c r="I51" s="66">
        <v>-5310798</v>
      </c>
    </row>
    <row r="52" spans="1:9" x14ac:dyDescent="0.25">
      <c r="A52" s="246" t="s">
        <v>416</v>
      </c>
      <c r="B52" s="247"/>
      <c r="C52" s="247"/>
      <c r="D52" s="247"/>
      <c r="E52" s="247"/>
      <c r="F52" s="247"/>
      <c r="G52" s="22">
        <v>47</v>
      </c>
      <c r="H52" s="65">
        <f>SUM(H53:H57)</f>
        <v>-6222446</v>
      </c>
      <c r="I52" s="65">
        <f>SUM(I53:I57)</f>
        <v>-6789884</v>
      </c>
    </row>
    <row r="53" spans="1:9" x14ac:dyDescent="0.25">
      <c r="A53" s="242" t="s">
        <v>417</v>
      </c>
      <c r="B53" s="245"/>
      <c r="C53" s="245"/>
      <c r="D53" s="245"/>
      <c r="E53" s="245"/>
      <c r="F53" s="245"/>
      <c r="G53" s="23">
        <v>48</v>
      </c>
      <c r="H53" s="66">
        <v>0</v>
      </c>
      <c r="I53" s="66">
        <v>0</v>
      </c>
    </row>
    <row r="54" spans="1:9" x14ac:dyDescent="0.25">
      <c r="A54" s="242" t="s">
        <v>418</v>
      </c>
      <c r="B54" s="245"/>
      <c r="C54" s="245"/>
      <c r="D54" s="245"/>
      <c r="E54" s="245"/>
      <c r="F54" s="245"/>
      <c r="G54" s="23">
        <v>49</v>
      </c>
      <c r="H54" s="66">
        <v>0</v>
      </c>
      <c r="I54" s="66">
        <v>0</v>
      </c>
    </row>
    <row r="55" spans="1:9" x14ac:dyDescent="0.25">
      <c r="A55" s="242" t="s">
        <v>419</v>
      </c>
      <c r="B55" s="245"/>
      <c r="C55" s="245"/>
      <c r="D55" s="245"/>
      <c r="E55" s="245"/>
      <c r="F55" s="245"/>
      <c r="G55" s="23">
        <v>50</v>
      </c>
      <c r="H55" s="66">
        <v>-6076189</v>
      </c>
      <c r="I55" s="66">
        <v>-6646496</v>
      </c>
    </row>
    <row r="56" spans="1:9" x14ac:dyDescent="0.25">
      <c r="A56" s="242" t="s">
        <v>420</v>
      </c>
      <c r="B56" s="245"/>
      <c r="C56" s="245"/>
      <c r="D56" s="245"/>
      <c r="E56" s="245"/>
      <c r="F56" s="245"/>
      <c r="G56" s="23">
        <v>51</v>
      </c>
      <c r="H56" s="66">
        <v>0</v>
      </c>
      <c r="I56" s="66">
        <v>0</v>
      </c>
    </row>
    <row r="57" spans="1:9" x14ac:dyDescent="0.25">
      <c r="A57" s="242" t="s">
        <v>421</v>
      </c>
      <c r="B57" s="245"/>
      <c r="C57" s="245"/>
      <c r="D57" s="245"/>
      <c r="E57" s="245"/>
      <c r="F57" s="245"/>
      <c r="G57" s="23">
        <v>52</v>
      </c>
      <c r="H57" s="66">
        <v>-146257</v>
      </c>
      <c r="I57" s="66">
        <v>-143388</v>
      </c>
    </row>
    <row r="58" spans="1:9" x14ac:dyDescent="0.25">
      <c r="A58" s="246" t="s">
        <v>422</v>
      </c>
      <c r="B58" s="247"/>
      <c r="C58" s="247"/>
      <c r="D58" s="247"/>
      <c r="E58" s="247"/>
      <c r="F58" s="247"/>
      <c r="G58" s="22">
        <v>53</v>
      </c>
      <c r="H58" s="65">
        <f>H6+H37+H52</f>
        <v>693504767</v>
      </c>
      <c r="I58" s="65">
        <f>I6+I37+I52</f>
        <v>-123177590</v>
      </c>
    </row>
    <row r="59" spans="1:9" ht="24.75" customHeight="1" x14ac:dyDescent="0.25">
      <c r="A59" s="244" t="s">
        <v>423</v>
      </c>
      <c r="B59" s="245"/>
      <c r="C59" s="245"/>
      <c r="D59" s="245"/>
      <c r="E59" s="245"/>
      <c r="F59" s="245"/>
      <c r="G59" s="23">
        <v>54</v>
      </c>
      <c r="H59" s="66">
        <v>-86773368</v>
      </c>
      <c r="I59" s="66">
        <v>-21760654</v>
      </c>
    </row>
    <row r="60" spans="1:9" ht="27.75" customHeight="1" x14ac:dyDescent="0.25">
      <c r="A60" s="246" t="s">
        <v>424</v>
      </c>
      <c r="B60" s="247"/>
      <c r="C60" s="247"/>
      <c r="D60" s="247"/>
      <c r="E60" s="247"/>
      <c r="F60" s="247"/>
      <c r="G60" s="22">
        <v>55</v>
      </c>
      <c r="H60" s="65">
        <f>H58+H59</f>
        <v>606731399</v>
      </c>
      <c r="I60" s="65">
        <f>I58+I59</f>
        <v>-144938244</v>
      </c>
    </row>
    <row r="61" spans="1:9" x14ac:dyDescent="0.25">
      <c r="A61" s="242" t="s">
        <v>425</v>
      </c>
      <c r="B61" s="245"/>
      <c r="C61" s="245"/>
      <c r="D61" s="245"/>
      <c r="E61" s="245"/>
      <c r="F61" s="245"/>
      <c r="G61" s="23">
        <v>56</v>
      </c>
      <c r="H61" s="66">
        <v>220351390</v>
      </c>
      <c r="I61" s="66">
        <v>662448984</v>
      </c>
    </row>
    <row r="62" spans="1:9" x14ac:dyDescent="0.25">
      <c r="A62" s="249" t="s">
        <v>426</v>
      </c>
      <c r="B62" s="250"/>
      <c r="C62" s="250"/>
      <c r="D62" s="250"/>
      <c r="E62" s="250"/>
      <c r="F62" s="250"/>
      <c r="G62" s="24">
        <v>57</v>
      </c>
      <c r="H62" s="67">
        <f>H60+H61</f>
        <v>827082789</v>
      </c>
      <c r="I62" s="67">
        <f>I60+I61</f>
        <v>517510740</v>
      </c>
    </row>
  </sheetData>
  <sheetProtection algorithmName="SHA-512" hashValue="xkm8Qi1NzrZALMChRBMgb2mrlbXjY6q/9qqJOinhH6e/AXXDZce+J6x8f+NWrODevbvv0Usa0PzQ/PZ3xp9yNA==" saltValue="ek5dWqH3ZAq+QliZ2r40NQ=="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3" type="noConversion"/>
  <dataValidations count="2">
    <dataValidation allowBlank="1" sqref="A1:A5 J1:XFD1048576 I1:I3 G4:I5 A63:I1048576" xr:uid="{00000000-0002-0000-0400-000000000000}"/>
    <dataValidation type="whole" operator="notEqual" allowBlank="1" showInputMessage="1" showErrorMessage="1" errorTitle="Nedopušten unos" error="Dopušten je unos samo cjelobrojnih zaokruženih vrijednosti." sqref="H6:I62" xr:uid="{C72B4CEC-01C9-4F0E-AE27-7555A2F188F8}">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70" zoomScaleNormal="100" zoomScaleSheetLayoutView="70" workbookViewId="0">
      <pane xSplit="4" ySplit="6" topLeftCell="E7" activePane="bottomRight" state="frozen"/>
      <selection activeCell="L1" sqref="L1"/>
      <selection pane="topRight" activeCell="L1" sqref="L1"/>
      <selection pane="bottomLeft" activeCell="L1" sqref="L1"/>
      <selection pane="bottomRight" activeCell="L39" sqref="L39"/>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66" t="s">
        <v>427</v>
      </c>
      <c r="B1" s="267"/>
      <c r="C1" s="267"/>
      <c r="D1" s="267"/>
      <c r="E1" s="268"/>
      <c r="F1" s="269"/>
      <c r="G1" s="269"/>
      <c r="H1" s="269"/>
      <c r="I1" s="269"/>
      <c r="J1" s="269"/>
      <c r="K1" s="270"/>
      <c r="L1" s="210"/>
      <c r="M1" s="210"/>
    </row>
    <row r="2" spans="1:34" ht="19.5" customHeight="1" x14ac:dyDescent="0.25">
      <c r="A2" s="211" t="s">
        <v>487</v>
      </c>
      <c r="B2" s="212"/>
      <c r="C2" s="212"/>
      <c r="D2" s="212"/>
      <c r="E2" s="212"/>
      <c r="F2" s="212"/>
      <c r="G2" s="212"/>
      <c r="H2" s="212"/>
      <c r="I2" s="212"/>
      <c r="J2" s="212"/>
      <c r="K2" s="212"/>
      <c r="L2" s="212"/>
      <c r="M2" s="212"/>
    </row>
    <row r="3" spans="1:34" ht="13" x14ac:dyDescent="0.25">
      <c r="A3" s="4"/>
      <c r="B3" s="5"/>
      <c r="C3" s="5"/>
      <c r="D3" s="6"/>
      <c r="E3" s="69"/>
      <c r="F3" s="70"/>
      <c r="G3" s="70"/>
      <c r="H3" s="70"/>
      <c r="I3" s="70"/>
      <c r="J3" s="70"/>
      <c r="K3" s="70"/>
      <c r="L3" s="271" t="s">
        <v>428</v>
      </c>
      <c r="M3" s="271"/>
    </row>
    <row r="4" spans="1:34" ht="13.5" customHeight="1" x14ac:dyDescent="0.25">
      <c r="A4" s="272" t="s">
        <v>429</v>
      </c>
      <c r="B4" s="272"/>
      <c r="C4" s="272"/>
      <c r="D4" s="265" t="s">
        <v>430</v>
      </c>
      <c r="E4" s="198" t="s">
        <v>431</v>
      </c>
      <c r="F4" s="198"/>
      <c r="G4" s="198"/>
      <c r="H4" s="198"/>
      <c r="I4" s="198"/>
      <c r="J4" s="198"/>
      <c r="K4" s="198"/>
      <c r="L4" s="198" t="s">
        <v>432</v>
      </c>
      <c r="M4" s="198" t="s">
        <v>433</v>
      </c>
    </row>
    <row r="5" spans="1:34" ht="42" x14ac:dyDescent="0.25">
      <c r="A5" s="272"/>
      <c r="B5" s="272"/>
      <c r="C5" s="272"/>
      <c r="D5" s="265"/>
      <c r="E5" s="35" t="s">
        <v>434</v>
      </c>
      <c r="F5" s="35" t="s">
        <v>435</v>
      </c>
      <c r="G5" s="35" t="s">
        <v>436</v>
      </c>
      <c r="H5" s="35" t="s">
        <v>437</v>
      </c>
      <c r="I5" s="35" t="s">
        <v>438</v>
      </c>
      <c r="J5" s="35" t="s">
        <v>439</v>
      </c>
      <c r="K5" s="35" t="s">
        <v>440</v>
      </c>
      <c r="L5" s="198"/>
      <c r="M5" s="198"/>
    </row>
    <row r="6" spans="1:34" ht="13" x14ac:dyDescent="0.3">
      <c r="A6" s="198">
        <v>1</v>
      </c>
      <c r="B6" s="198"/>
      <c r="C6" s="198"/>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5">
      <c r="A7" s="264" t="s">
        <v>450</v>
      </c>
      <c r="B7" s="264"/>
      <c r="C7" s="264"/>
      <c r="D7" s="11">
        <v>1</v>
      </c>
      <c r="E7" s="71">
        <v>589325800</v>
      </c>
      <c r="F7" s="71">
        <v>681482525</v>
      </c>
      <c r="G7" s="71">
        <v>609339271</v>
      </c>
      <c r="H7" s="71">
        <v>402038575</v>
      </c>
      <c r="I7" s="71">
        <v>1198062132</v>
      </c>
      <c r="J7" s="71">
        <v>339392129</v>
      </c>
      <c r="K7" s="72">
        <f>SUM(E7:J7)</f>
        <v>3819640432</v>
      </c>
      <c r="L7" s="71">
        <v>12553358</v>
      </c>
      <c r="M7" s="72">
        <f>K7+L7</f>
        <v>3832193790</v>
      </c>
      <c r="X7" s="2"/>
      <c r="Y7" s="2"/>
      <c r="Z7" s="2"/>
      <c r="AA7" s="2"/>
      <c r="AB7" s="2"/>
      <c r="AC7" s="2"/>
      <c r="AD7" s="2"/>
      <c r="AE7" s="2"/>
      <c r="AF7" s="12"/>
      <c r="AG7" s="12"/>
      <c r="AH7" s="12"/>
    </row>
    <row r="8" spans="1:34" ht="22.5" customHeight="1" x14ac:dyDescent="0.25">
      <c r="A8" s="262" t="s">
        <v>451</v>
      </c>
      <c r="B8" s="262"/>
      <c r="C8" s="262"/>
      <c r="D8" s="11">
        <v>2</v>
      </c>
      <c r="E8" s="71">
        <v>0</v>
      </c>
      <c r="F8" s="71">
        <v>0</v>
      </c>
      <c r="G8" s="71">
        <v>0</v>
      </c>
      <c r="H8" s="71">
        <v>0</v>
      </c>
      <c r="I8" s="71">
        <v>0</v>
      </c>
      <c r="J8" s="71">
        <v>0</v>
      </c>
      <c r="K8" s="72">
        <f t="shared" ref="K8:K40" si="0">SUM(E8:J8)</f>
        <v>0</v>
      </c>
      <c r="L8" s="71">
        <v>0</v>
      </c>
      <c r="M8" s="72">
        <f t="shared" ref="M8:M40" si="1">K8+L8</f>
        <v>0</v>
      </c>
      <c r="X8" s="2"/>
      <c r="Y8" s="2"/>
      <c r="Z8" s="2"/>
      <c r="AA8" s="2"/>
      <c r="AB8" s="2"/>
      <c r="AC8" s="2"/>
      <c r="AD8" s="2"/>
      <c r="AE8" s="2"/>
      <c r="AF8" s="12"/>
    </row>
    <row r="9" spans="1:34" ht="21.75" customHeight="1" x14ac:dyDescent="0.25">
      <c r="A9" s="262" t="s">
        <v>452</v>
      </c>
      <c r="B9" s="262"/>
      <c r="C9" s="262"/>
      <c r="D9" s="11">
        <v>3</v>
      </c>
      <c r="E9" s="71">
        <v>0</v>
      </c>
      <c r="F9" s="71">
        <v>0</v>
      </c>
      <c r="G9" s="71">
        <v>0</v>
      </c>
      <c r="H9" s="71">
        <v>0</v>
      </c>
      <c r="I9" s="71">
        <v>0</v>
      </c>
      <c r="J9" s="71">
        <v>0</v>
      </c>
      <c r="K9" s="72">
        <f t="shared" si="0"/>
        <v>0</v>
      </c>
      <c r="L9" s="71">
        <v>0</v>
      </c>
      <c r="M9" s="72">
        <f t="shared" si="1"/>
        <v>0</v>
      </c>
      <c r="X9" s="2"/>
      <c r="Y9" s="2"/>
      <c r="Z9" s="2"/>
      <c r="AA9" s="2"/>
      <c r="AB9" s="2"/>
      <c r="AC9" s="2"/>
      <c r="AD9" s="2"/>
      <c r="AE9" s="2"/>
      <c r="AF9" s="12"/>
    </row>
    <row r="10" spans="1:34" ht="35.5" customHeight="1" x14ac:dyDescent="0.25">
      <c r="A10" s="261" t="s">
        <v>453</v>
      </c>
      <c r="B10" s="261"/>
      <c r="C10" s="261"/>
      <c r="D10" s="13">
        <v>4</v>
      </c>
      <c r="E10" s="72">
        <f>E7+E8+E9</f>
        <v>589325800</v>
      </c>
      <c r="F10" s="72">
        <f t="shared" ref="F10:L10" si="2">F7+F8+F9</f>
        <v>681482525</v>
      </c>
      <c r="G10" s="72">
        <f>G7+G8+G9</f>
        <v>609339271</v>
      </c>
      <c r="H10" s="72">
        <f t="shared" si="2"/>
        <v>402038575</v>
      </c>
      <c r="I10" s="72">
        <f t="shared" si="2"/>
        <v>1198062132</v>
      </c>
      <c r="J10" s="72">
        <f t="shared" si="2"/>
        <v>339392129</v>
      </c>
      <c r="K10" s="72">
        <f t="shared" si="0"/>
        <v>3819640432</v>
      </c>
      <c r="L10" s="72">
        <f t="shared" si="2"/>
        <v>12553358</v>
      </c>
      <c r="M10" s="72">
        <f t="shared" si="1"/>
        <v>3832193790</v>
      </c>
      <c r="X10" s="2"/>
      <c r="Y10" s="2"/>
      <c r="Z10" s="2"/>
      <c r="AA10" s="2"/>
      <c r="AB10" s="2"/>
      <c r="AC10" s="2"/>
      <c r="AD10" s="2"/>
      <c r="AE10" s="2"/>
      <c r="AF10" s="12"/>
    </row>
    <row r="11" spans="1:34" ht="37.5" customHeight="1" x14ac:dyDescent="0.25">
      <c r="A11" s="261" t="s">
        <v>454</v>
      </c>
      <c r="B11" s="261"/>
      <c r="C11" s="261"/>
      <c r="D11" s="13">
        <v>5</v>
      </c>
      <c r="E11" s="72">
        <f>E12+E13</f>
        <v>0</v>
      </c>
      <c r="F11" s="72">
        <f t="shared" ref="F11:L11" si="3">F12+F13</f>
        <v>0</v>
      </c>
      <c r="G11" s="72">
        <f t="shared" si="3"/>
        <v>-38971168</v>
      </c>
      <c r="H11" s="72">
        <f t="shared" si="3"/>
        <v>0</v>
      </c>
      <c r="I11" s="72">
        <f t="shared" si="3"/>
        <v>0</v>
      </c>
      <c r="J11" s="72">
        <f t="shared" si="3"/>
        <v>327902069</v>
      </c>
      <c r="K11" s="72">
        <f t="shared" si="0"/>
        <v>288930901</v>
      </c>
      <c r="L11" s="72">
        <f t="shared" si="3"/>
        <v>295386</v>
      </c>
      <c r="M11" s="72">
        <f t="shared" si="1"/>
        <v>289226287</v>
      </c>
      <c r="X11" s="2"/>
      <c r="Y11" s="2"/>
      <c r="Z11" s="2"/>
      <c r="AA11" s="2"/>
      <c r="AB11" s="2"/>
      <c r="AC11" s="2"/>
      <c r="AD11" s="2"/>
      <c r="AE11" s="2"/>
      <c r="AF11" s="12"/>
    </row>
    <row r="12" spans="1:34" ht="12.75" customHeight="1" x14ac:dyDescent="0.25">
      <c r="A12" s="262" t="s">
        <v>455</v>
      </c>
      <c r="B12" s="262"/>
      <c r="C12" s="262"/>
      <c r="D12" s="11">
        <v>6</v>
      </c>
      <c r="E12" s="71">
        <v>0</v>
      </c>
      <c r="F12" s="71">
        <v>0</v>
      </c>
      <c r="G12" s="71">
        <v>0</v>
      </c>
      <c r="H12" s="71">
        <v>0</v>
      </c>
      <c r="I12" s="71">
        <v>0</v>
      </c>
      <c r="J12" s="71">
        <v>327902069</v>
      </c>
      <c r="K12" s="72">
        <f t="shared" si="0"/>
        <v>327902069</v>
      </c>
      <c r="L12" s="71">
        <v>298786</v>
      </c>
      <c r="M12" s="72">
        <f t="shared" si="1"/>
        <v>328200855</v>
      </c>
      <c r="X12" s="2"/>
      <c r="Y12" s="2"/>
      <c r="Z12" s="2"/>
      <c r="AA12" s="2"/>
      <c r="AB12" s="2"/>
      <c r="AC12" s="2"/>
      <c r="AD12" s="2"/>
      <c r="AE12" s="2"/>
      <c r="AF12" s="12"/>
    </row>
    <row r="13" spans="1:34" ht="39" customHeight="1" x14ac:dyDescent="0.25">
      <c r="A13" s="263" t="s">
        <v>456</v>
      </c>
      <c r="B13" s="263"/>
      <c r="C13" s="263"/>
      <c r="D13" s="13">
        <v>7</v>
      </c>
      <c r="E13" s="72">
        <f>E14+E15+E16+E17</f>
        <v>0</v>
      </c>
      <c r="F13" s="72">
        <f t="shared" ref="F13:L13" si="4">F14+F15+F16+F17</f>
        <v>0</v>
      </c>
      <c r="G13" s="72">
        <f t="shared" si="4"/>
        <v>-38971168</v>
      </c>
      <c r="H13" s="72">
        <f t="shared" si="4"/>
        <v>0</v>
      </c>
      <c r="I13" s="72">
        <f t="shared" si="4"/>
        <v>0</v>
      </c>
      <c r="J13" s="72">
        <f t="shared" si="4"/>
        <v>0</v>
      </c>
      <c r="K13" s="72">
        <f t="shared" si="0"/>
        <v>-38971168</v>
      </c>
      <c r="L13" s="72">
        <f t="shared" si="4"/>
        <v>-3400</v>
      </c>
      <c r="M13" s="72">
        <f t="shared" si="1"/>
        <v>-38974568</v>
      </c>
      <c r="X13" s="2"/>
      <c r="Y13" s="2"/>
      <c r="Z13" s="2"/>
      <c r="AA13" s="2"/>
      <c r="AB13" s="2"/>
      <c r="AC13" s="2"/>
      <c r="AD13" s="2"/>
      <c r="AE13" s="2"/>
      <c r="AF13" s="12"/>
    </row>
    <row r="14" spans="1:34" ht="38.5" customHeight="1" x14ac:dyDescent="0.25">
      <c r="A14" s="262" t="s">
        <v>457</v>
      </c>
      <c r="B14" s="262"/>
      <c r="C14" s="262"/>
      <c r="D14" s="11">
        <v>8</v>
      </c>
      <c r="E14" s="71">
        <v>0</v>
      </c>
      <c r="F14" s="71">
        <v>0</v>
      </c>
      <c r="G14" s="71">
        <v>-5448093</v>
      </c>
      <c r="H14" s="71">
        <v>0</v>
      </c>
      <c r="I14" s="71">
        <v>0</v>
      </c>
      <c r="J14" s="71">
        <v>0</v>
      </c>
      <c r="K14" s="72">
        <f>SUM(E14:J14)</f>
        <v>-5448093</v>
      </c>
      <c r="L14" s="71">
        <v>-63084</v>
      </c>
      <c r="M14" s="72">
        <f>K14+L14</f>
        <v>-5511177</v>
      </c>
      <c r="X14" s="2"/>
      <c r="Y14" s="2"/>
      <c r="Z14" s="2"/>
      <c r="AA14" s="2"/>
      <c r="AB14" s="2"/>
      <c r="AC14" s="2"/>
      <c r="AD14" s="2"/>
      <c r="AE14" s="2"/>
      <c r="AF14" s="12"/>
    </row>
    <row r="15" spans="1:34" ht="38.5" customHeight="1" x14ac:dyDescent="0.25">
      <c r="A15" s="262" t="s">
        <v>458</v>
      </c>
      <c r="B15" s="262"/>
      <c r="C15" s="262"/>
      <c r="D15" s="11">
        <v>9</v>
      </c>
      <c r="E15" s="71">
        <v>0</v>
      </c>
      <c r="F15" s="71">
        <v>0</v>
      </c>
      <c r="G15" s="71">
        <v>14993777</v>
      </c>
      <c r="H15" s="71">
        <v>0</v>
      </c>
      <c r="I15" s="71">
        <v>0</v>
      </c>
      <c r="J15" s="71">
        <v>0</v>
      </c>
      <c r="K15" s="72">
        <f t="shared" si="0"/>
        <v>14993777</v>
      </c>
      <c r="L15" s="71">
        <v>-6590</v>
      </c>
      <c r="M15" s="72">
        <f t="shared" si="1"/>
        <v>14987187</v>
      </c>
      <c r="X15" s="2"/>
      <c r="Y15" s="2"/>
      <c r="Z15" s="2"/>
      <c r="AA15" s="2"/>
      <c r="AB15" s="2"/>
      <c r="AC15" s="2"/>
      <c r="AD15" s="2"/>
      <c r="AE15" s="2"/>
      <c r="AF15" s="12"/>
    </row>
    <row r="16" spans="1:34" ht="38.5" customHeight="1" x14ac:dyDescent="0.25">
      <c r="A16" s="262" t="s">
        <v>459</v>
      </c>
      <c r="B16" s="262"/>
      <c r="C16" s="262"/>
      <c r="D16" s="11">
        <v>10</v>
      </c>
      <c r="E16" s="71">
        <v>0</v>
      </c>
      <c r="F16" s="71">
        <v>0</v>
      </c>
      <c r="G16" s="71">
        <v>-51498680</v>
      </c>
      <c r="H16" s="71">
        <v>0</v>
      </c>
      <c r="I16" s="71">
        <v>0</v>
      </c>
      <c r="J16" s="71">
        <v>0</v>
      </c>
      <c r="K16" s="72">
        <f t="shared" si="0"/>
        <v>-51498680</v>
      </c>
      <c r="L16" s="71">
        <v>0</v>
      </c>
      <c r="M16" s="72">
        <f t="shared" si="1"/>
        <v>-51498680</v>
      </c>
      <c r="X16" s="2"/>
      <c r="Y16" s="2"/>
      <c r="Z16" s="2"/>
      <c r="AA16" s="2"/>
      <c r="AB16" s="2"/>
      <c r="AC16" s="2"/>
      <c r="AD16" s="2"/>
      <c r="AE16" s="2"/>
      <c r="AF16" s="12"/>
    </row>
    <row r="17" spans="1:32" ht="21.75" customHeight="1" x14ac:dyDescent="0.25">
      <c r="A17" s="262" t="s">
        <v>460</v>
      </c>
      <c r="B17" s="262"/>
      <c r="C17" s="262"/>
      <c r="D17" s="11">
        <v>11</v>
      </c>
      <c r="E17" s="71">
        <v>0</v>
      </c>
      <c r="F17" s="71">
        <v>0</v>
      </c>
      <c r="G17" s="71">
        <v>2981828</v>
      </c>
      <c r="H17" s="71">
        <v>0</v>
      </c>
      <c r="I17" s="71">
        <v>0</v>
      </c>
      <c r="J17" s="71">
        <v>0</v>
      </c>
      <c r="K17" s="72">
        <f t="shared" si="0"/>
        <v>2981828</v>
      </c>
      <c r="L17" s="126">
        <v>66274</v>
      </c>
      <c r="M17" s="72">
        <f t="shared" si="1"/>
        <v>3048102</v>
      </c>
      <c r="X17" s="2"/>
      <c r="Y17" s="2"/>
      <c r="Z17" s="2"/>
      <c r="AA17" s="2"/>
      <c r="AB17" s="2"/>
      <c r="AC17" s="2"/>
      <c r="AD17" s="2"/>
      <c r="AE17" s="2"/>
      <c r="AF17" s="12"/>
    </row>
    <row r="18" spans="1:32" ht="24" customHeight="1" x14ac:dyDescent="0.25">
      <c r="A18" s="261" t="s">
        <v>461</v>
      </c>
      <c r="B18" s="261"/>
      <c r="C18" s="261"/>
      <c r="D18" s="13">
        <v>12</v>
      </c>
      <c r="E18" s="72">
        <f>E19+E20+E21+E22</f>
        <v>0</v>
      </c>
      <c r="F18" s="72">
        <f t="shared" ref="F18:L18" si="5">F19+F20+F21+F22</f>
        <v>0</v>
      </c>
      <c r="G18" s="72">
        <f t="shared" si="5"/>
        <v>-1918480</v>
      </c>
      <c r="H18" s="72">
        <f t="shared" si="5"/>
        <v>0</v>
      </c>
      <c r="I18" s="72">
        <f t="shared" si="5"/>
        <v>340091085</v>
      </c>
      <c r="J18" s="72">
        <f t="shared" si="5"/>
        <v>-339392129</v>
      </c>
      <c r="K18" s="72">
        <f t="shared" si="0"/>
        <v>-1219524</v>
      </c>
      <c r="L18" s="72">
        <f t="shared" si="5"/>
        <v>-194303</v>
      </c>
      <c r="M18" s="72">
        <f t="shared" si="1"/>
        <v>-1413827</v>
      </c>
      <c r="X18" s="2"/>
      <c r="Y18" s="2"/>
      <c r="Z18" s="2"/>
      <c r="AA18" s="2"/>
      <c r="AB18" s="2"/>
      <c r="AC18" s="2"/>
      <c r="AD18" s="2"/>
      <c r="AE18" s="2"/>
      <c r="AF18" s="12"/>
    </row>
    <row r="19" spans="1:32" ht="25.15" customHeight="1" x14ac:dyDescent="0.25">
      <c r="A19" s="262" t="s">
        <v>462</v>
      </c>
      <c r="B19" s="262"/>
      <c r="C19" s="262"/>
      <c r="D19" s="11">
        <v>13</v>
      </c>
      <c r="E19" s="71">
        <v>0</v>
      </c>
      <c r="F19" s="71">
        <v>0</v>
      </c>
      <c r="G19" s="71">
        <v>0</v>
      </c>
      <c r="H19" s="71">
        <v>0</v>
      </c>
      <c r="I19" s="71">
        <v>0</v>
      </c>
      <c r="J19" s="71">
        <v>0</v>
      </c>
      <c r="K19" s="72">
        <f t="shared" si="0"/>
        <v>0</v>
      </c>
      <c r="L19" s="71">
        <v>0</v>
      </c>
      <c r="M19" s="72">
        <f t="shared" si="1"/>
        <v>0</v>
      </c>
      <c r="X19" s="2"/>
      <c r="Y19" s="2"/>
      <c r="Z19" s="2"/>
      <c r="AA19" s="2"/>
      <c r="AB19" s="2"/>
      <c r="AC19" s="2"/>
      <c r="AD19" s="2"/>
      <c r="AE19" s="2"/>
      <c r="AF19" s="12"/>
    </row>
    <row r="20" spans="1:32" ht="18.649999999999999" customHeight="1" x14ac:dyDescent="0.25">
      <c r="A20" s="262" t="s">
        <v>463</v>
      </c>
      <c r="B20" s="262"/>
      <c r="C20" s="262"/>
      <c r="D20" s="11">
        <v>14</v>
      </c>
      <c r="E20" s="71">
        <v>0</v>
      </c>
      <c r="F20" s="71">
        <v>0</v>
      </c>
      <c r="G20" s="71">
        <v>0</v>
      </c>
      <c r="H20" s="71">
        <v>0</v>
      </c>
      <c r="I20" s="71">
        <v>0</v>
      </c>
      <c r="J20" s="71">
        <v>0</v>
      </c>
      <c r="K20" s="72">
        <f t="shared" si="0"/>
        <v>0</v>
      </c>
      <c r="L20" s="71">
        <v>0</v>
      </c>
      <c r="M20" s="72">
        <f t="shared" si="1"/>
        <v>0</v>
      </c>
      <c r="X20" s="2"/>
      <c r="Y20" s="2"/>
      <c r="Z20" s="2"/>
      <c r="AA20" s="2"/>
      <c r="AB20" s="2"/>
      <c r="AC20" s="2"/>
      <c r="AD20" s="2"/>
      <c r="AE20" s="2"/>
      <c r="AF20" s="12"/>
    </row>
    <row r="21" spans="1:32" ht="18" customHeight="1" x14ac:dyDescent="0.25">
      <c r="A21" s="262" t="s">
        <v>464</v>
      </c>
      <c r="B21" s="262"/>
      <c r="C21" s="262"/>
      <c r="D21" s="11">
        <v>15</v>
      </c>
      <c r="E21" s="71">
        <v>0</v>
      </c>
      <c r="F21" s="71">
        <v>0</v>
      </c>
      <c r="G21" s="71">
        <v>0</v>
      </c>
      <c r="H21" s="71">
        <v>0</v>
      </c>
      <c r="I21" s="71">
        <v>0</v>
      </c>
      <c r="J21" s="71">
        <v>0</v>
      </c>
      <c r="K21" s="72">
        <f t="shared" si="0"/>
        <v>0</v>
      </c>
      <c r="L21" s="71">
        <v>-156751</v>
      </c>
      <c r="M21" s="72">
        <f t="shared" si="1"/>
        <v>-156751</v>
      </c>
      <c r="X21" s="2"/>
      <c r="Y21" s="2"/>
      <c r="Z21" s="2"/>
      <c r="AA21" s="2"/>
      <c r="AB21" s="2"/>
      <c r="AC21" s="2"/>
      <c r="AD21" s="2"/>
      <c r="AE21" s="2"/>
      <c r="AF21" s="12"/>
    </row>
    <row r="22" spans="1:32" ht="16.149999999999999" customHeight="1" x14ac:dyDescent="0.25">
      <c r="A22" s="262" t="s">
        <v>465</v>
      </c>
      <c r="B22" s="262"/>
      <c r="C22" s="262"/>
      <c r="D22" s="11">
        <v>16</v>
      </c>
      <c r="E22" s="71">
        <v>0</v>
      </c>
      <c r="F22" s="71">
        <v>0</v>
      </c>
      <c r="G22" s="71">
        <v>-1918480</v>
      </c>
      <c r="H22" s="71">
        <v>0</v>
      </c>
      <c r="I22" s="71">
        <v>340091085</v>
      </c>
      <c r="J22" s="71">
        <v>-339392129</v>
      </c>
      <c r="K22" s="72">
        <f t="shared" si="0"/>
        <v>-1219524</v>
      </c>
      <c r="L22" s="71">
        <v>-37552</v>
      </c>
      <c r="M22" s="72">
        <f t="shared" si="1"/>
        <v>-1257076</v>
      </c>
      <c r="X22" s="2"/>
      <c r="Y22" s="2"/>
      <c r="Z22" s="2"/>
      <c r="AA22" s="2"/>
      <c r="AB22" s="2"/>
      <c r="AC22" s="2"/>
      <c r="AD22" s="2"/>
      <c r="AE22" s="2"/>
      <c r="AF22" s="12"/>
    </row>
    <row r="23" spans="1:32" ht="36" customHeight="1" x14ac:dyDescent="0.25">
      <c r="A23" s="261" t="s">
        <v>466</v>
      </c>
      <c r="B23" s="261"/>
      <c r="C23" s="261"/>
      <c r="D23" s="13">
        <v>17</v>
      </c>
      <c r="E23" s="72">
        <f>E18+E11+E10</f>
        <v>589325800</v>
      </c>
      <c r="F23" s="72">
        <f t="shared" ref="F23:J23" si="6">F18+F11+F10</f>
        <v>681482525</v>
      </c>
      <c r="G23" s="72">
        <f t="shared" si="6"/>
        <v>568449623</v>
      </c>
      <c r="H23" s="72">
        <f t="shared" si="6"/>
        <v>402038575</v>
      </c>
      <c r="I23" s="72">
        <f t="shared" si="6"/>
        <v>1538153217</v>
      </c>
      <c r="J23" s="72">
        <f t="shared" si="6"/>
        <v>327902069</v>
      </c>
      <c r="K23" s="72">
        <f t="shared" si="0"/>
        <v>4107351809</v>
      </c>
      <c r="L23" s="72">
        <f t="shared" ref="L23" si="7">L18+L11+L10</f>
        <v>12654441</v>
      </c>
      <c r="M23" s="72">
        <f t="shared" si="1"/>
        <v>4120006250</v>
      </c>
      <c r="X23" s="2"/>
      <c r="Y23" s="2"/>
      <c r="Z23" s="2"/>
      <c r="AA23" s="2"/>
      <c r="AB23" s="2"/>
      <c r="AC23" s="2"/>
      <c r="AD23" s="2"/>
      <c r="AE23" s="2"/>
      <c r="AF23" s="12"/>
    </row>
    <row r="24" spans="1:32" ht="24" customHeight="1" x14ac:dyDescent="0.25">
      <c r="A24" s="264" t="s">
        <v>467</v>
      </c>
      <c r="B24" s="264"/>
      <c r="C24" s="264"/>
      <c r="D24" s="11">
        <v>18</v>
      </c>
      <c r="E24" s="71">
        <v>589325800</v>
      </c>
      <c r="F24" s="71">
        <v>681482525</v>
      </c>
      <c r="G24" s="71">
        <v>568449623</v>
      </c>
      <c r="H24" s="71">
        <v>402038575</v>
      </c>
      <c r="I24" s="71">
        <v>1538153217</v>
      </c>
      <c r="J24" s="71">
        <v>327902069</v>
      </c>
      <c r="K24" s="72">
        <f t="shared" si="0"/>
        <v>4107351809</v>
      </c>
      <c r="L24" s="71">
        <v>12654441</v>
      </c>
      <c r="M24" s="72">
        <f t="shared" si="1"/>
        <v>4120006250</v>
      </c>
      <c r="X24" s="2"/>
      <c r="Y24" s="2"/>
      <c r="Z24" s="2"/>
      <c r="AA24" s="2"/>
      <c r="AB24" s="2"/>
      <c r="AC24" s="2"/>
      <c r="AD24" s="2"/>
      <c r="AE24" s="2"/>
      <c r="AF24" s="12"/>
    </row>
    <row r="25" spans="1:32" ht="16.149999999999999" customHeight="1" x14ac:dyDescent="0.25">
      <c r="A25" s="262" t="s">
        <v>468</v>
      </c>
      <c r="B25" s="262"/>
      <c r="C25" s="262"/>
      <c r="D25" s="11">
        <v>19</v>
      </c>
      <c r="E25" s="71">
        <v>0</v>
      </c>
      <c r="F25" s="71">
        <v>0</v>
      </c>
      <c r="G25" s="71">
        <v>0</v>
      </c>
      <c r="H25" s="71">
        <v>0</v>
      </c>
      <c r="I25" s="71">
        <v>0</v>
      </c>
      <c r="J25" s="71">
        <v>0</v>
      </c>
      <c r="K25" s="72">
        <f t="shared" si="0"/>
        <v>0</v>
      </c>
      <c r="L25" s="71">
        <v>0</v>
      </c>
      <c r="M25" s="72">
        <f t="shared" si="1"/>
        <v>0</v>
      </c>
      <c r="X25" s="2"/>
      <c r="Y25" s="2"/>
      <c r="Z25" s="2"/>
      <c r="AA25" s="2"/>
      <c r="AB25" s="2"/>
      <c r="AC25" s="2"/>
      <c r="AD25" s="2"/>
      <c r="AE25" s="2"/>
      <c r="AF25" s="12"/>
    </row>
    <row r="26" spans="1:32" ht="22.15" customHeight="1" x14ac:dyDescent="0.25">
      <c r="A26" s="262" t="s">
        <v>469</v>
      </c>
      <c r="B26" s="262"/>
      <c r="C26" s="262"/>
      <c r="D26" s="11">
        <v>20</v>
      </c>
      <c r="E26" s="71">
        <v>0</v>
      </c>
      <c r="F26" s="71">
        <v>0</v>
      </c>
      <c r="G26" s="71">
        <v>0</v>
      </c>
      <c r="H26" s="71">
        <v>0</v>
      </c>
      <c r="I26" s="71">
        <v>0</v>
      </c>
      <c r="J26" s="71">
        <v>0</v>
      </c>
      <c r="K26" s="72">
        <f t="shared" si="0"/>
        <v>0</v>
      </c>
      <c r="L26" s="71">
        <v>0</v>
      </c>
      <c r="M26" s="72">
        <f t="shared" si="1"/>
        <v>0</v>
      </c>
      <c r="X26" s="2"/>
      <c r="Y26" s="2"/>
      <c r="Z26" s="2"/>
      <c r="AA26" s="2"/>
      <c r="AB26" s="2"/>
      <c r="AC26" s="2"/>
      <c r="AD26" s="2"/>
      <c r="AE26" s="2"/>
      <c r="AF26" s="12"/>
    </row>
    <row r="27" spans="1:32" ht="21.75" customHeight="1" x14ac:dyDescent="0.25">
      <c r="A27" s="261" t="s">
        <v>470</v>
      </c>
      <c r="B27" s="261"/>
      <c r="C27" s="261"/>
      <c r="D27" s="13">
        <v>21</v>
      </c>
      <c r="E27" s="72">
        <f>E24+E25+E26</f>
        <v>589325800</v>
      </c>
      <c r="F27" s="72">
        <f t="shared" ref="F27:L27" si="8">F24+F25+F26</f>
        <v>681482525</v>
      </c>
      <c r="G27" s="72">
        <f t="shared" si="8"/>
        <v>568449623</v>
      </c>
      <c r="H27" s="72">
        <f t="shared" si="8"/>
        <v>402038575</v>
      </c>
      <c r="I27" s="72">
        <f t="shared" si="8"/>
        <v>1538153217</v>
      </c>
      <c r="J27" s="72">
        <f t="shared" si="8"/>
        <v>327902069</v>
      </c>
      <c r="K27" s="72">
        <f t="shared" si="0"/>
        <v>4107351809</v>
      </c>
      <c r="L27" s="72">
        <f t="shared" si="8"/>
        <v>12654441</v>
      </c>
      <c r="M27" s="72">
        <f t="shared" si="1"/>
        <v>4120006250</v>
      </c>
      <c r="N27" s="14"/>
      <c r="X27" s="2"/>
      <c r="Y27" s="2"/>
      <c r="Z27" s="2"/>
      <c r="AA27" s="2"/>
      <c r="AB27" s="2"/>
      <c r="AC27" s="2"/>
      <c r="AD27" s="2"/>
      <c r="AE27" s="2"/>
      <c r="AF27" s="12"/>
    </row>
    <row r="28" spans="1:32" ht="42" customHeight="1" x14ac:dyDescent="0.25">
      <c r="A28" s="261" t="s">
        <v>471</v>
      </c>
      <c r="B28" s="261"/>
      <c r="C28" s="261"/>
      <c r="D28" s="13">
        <v>22</v>
      </c>
      <c r="E28" s="72">
        <f>E29+E30</f>
        <v>0</v>
      </c>
      <c r="F28" s="72">
        <f t="shared" ref="F28:L28" si="9">F29+F30</f>
        <v>0</v>
      </c>
      <c r="G28" s="72">
        <f t="shared" si="9"/>
        <v>63794232</v>
      </c>
      <c r="H28" s="72">
        <f t="shared" si="9"/>
        <v>0</v>
      </c>
      <c r="I28" s="72">
        <f t="shared" si="9"/>
        <v>0</v>
      </c>
      <c r="J28" s="72">
        <f t="shared" si="9"/>
        <v>127766596</v>
      </c>
      <c r="K28" s="72">
        <f t="shared" si="0"/>
        <v>191560828</v>
      </c>
      <c r="L28" s="72">
        <f t="shared" si="9"/>
        <v>309054</v>
      </c>
      <c r="M28" s="72">
        <f t="shared" si="1"/>
        <v>191869882</v>
      </c>
      <c r="X28" s="2"/>
      <c r="Y28" s="2"/>
      <c r="Z28" s="2"/>
      <c r="AA28" s="2"/>
      <c r="AB28" s="2"/>
      <c r="AC28" s="2"/>
      <c r="AD28" s="2"/>
      <c r="AE28" s="2"/>
      <c r="AF28" s="12"/>
    </row>
    <row r="29" spans="1:32" ht="24.75" customHeight="1" x14ac:dyDescent="0.25">
      <c r="A29" s="262" t="s">
        <v>472</v>
      </c>
      <c r="B29" s="262"/>
      <c r="C29" s="262"/>
      <c r="D29" s="11">
        <v>23</v>
      </c>
      <c r="E29" s="71">
        <v>0</v>
      </c>
      <c r="F29" s="71">
        <v>0</v>
      </c>
      <c r="G29" s="71">
        <v>0</v>
      </c>
      <c r="H29" s="71">
        <v>0</v>
      </c>
      <c r="I29" s="71">
        <v>0</v>
      </c>
      <c r="J29" s="71">
        <v>127766596</v>
      </c>
      <c r="K29" s="72">
        <f t="shared" si="0"/>
        <v>127766596</v>
      </c>
      <c r="L29" s="71">
        <v>290533</v>
      </c>
      <c r="M29" s="72">
        <f t="shared" si="1"/>
        <v>128057129</v>
      </c>
      <c r="X29" s="2"/>
      <c r="Y29" s="2"/>
      <c r="Z29" s="2"/>
      <c r="AA29" s="2"/>
      <c r="AB29" s="2"/>
      <c r="AC29" s="2"/>
      <c r="AD29" s="2"/>
      <c r="AE29" s="2"/>
      <c r="AF29" s="12"/>
    </row>
    <row r="30" spans="1:32" ht="33.75" customHeight="1" x14ac:dyDescent="0.25">
      <c r="A30" s="263" t="s">
        <v>473</v>
      </c>
      <c r="B30" s="263"/>
      <c r="C30" s="263"/>
      <c r="D30" s="13">
        <v>24</v>
      </c>
      <c r="E30" s="72">
        <f>E31+E32+E33+E34</f>
        <v>0</v>
      </c>
      <c r="F30" s="72">
        <f t="shared" ref="F30:L30" si="10">F31+F32+F33+F34</f>
        <v>0</v>
      </c>
      <c r="G30" s="72">
        <f t="shared" si="10"/>
        <v>63794232</v>
      </c>
      <c r="H30" s="72">
        <f t="shared" si="10"/>
        <v>0</v>
      </c>
      <c r="I30" s="72">
        <f t="shared" si="10"/>
        <v>0</v>
      </c>
      <c r="J30" s="72">
        <f t="shared" si="10"/>
        <v>0</v>
      </c>
      <c r="K30" s="72">
        <f t="shared" si="0"/>
        <v>63794232</v>
      </c>
      <c r="L30" s="72">
        <f t="shared" si="10"/>
        <v>18521</v>
      </c>
      <c r="M30" s="72">
        <f t="shared" si="1"/>
        <v>63812753</v>
      </c>
      <c r="X30" s="2"/>
      <c r="Y30" s="2"/>
      <c r="Z30" s="2"/>
      <c r="AA30" s="2"/>
      <c r="AB30" s="2"/>
      <c r="AC30" s="2"/>
      <c r="AD30" s="2"/>
      <c r="AE30" s="2"/>
      <c r="AF30" s="12"/>
    </row>
    <row r="31" spans="1:32" ht="34.5" customHeight="1" x14ac:dyDescent="0.25">
      <c r="A31" s="262" t="s">
        <v>474</v>
      </c>
      <c r="B31" s="262"/>
      <c r="C31" s="262"/>
      <c r="D31" s="11">
        <v>25</v>
      </c>
      <c r="E31" s="71">
        <v>0</v>
      </c>
      <c r="F31" s="71">
        <v>0</v>
      </c>
      <c r="G31" s="71">
        <v>0</v>
      </c>
      <c r="H31" s="71">
        <v>0</v>
      </c>
      <c r="I31" s="71">
        <v>0</v>
      </c>
      <c r="J31" s="71">
        <v>0</v>
      </c>
      <c r="K31" s="72">
        <f t="shared" si="0"/>
        <v>0</v>
      </c>
      <c r="L31" s="71"/>
      <c r="M31" s="72">
        <f t="shared" si="1"/>
        <v>0</v>
      </c>
      <c r="X31" s="2"/>
      <c r="Y31" s="2"/>
      <c r="Z31" s="2"/>
      <c r="AA31" s="2"/>
      <c r="AB31" s="2"/>
      <c r="AC31" s="2"/>
      <c r="AD31" s="2"/>
      <c r="AE31" s="2"/>
      <c r="AF31" s="12"/>
    </row>
    <row r="32" spans="1:32" ht="33.75" customHeight="1" x14ac:dyDescent="0.25">
      <c r="A32" s="262" t="s">
        <v>475</v>
      </c>
      <c r="B32" s="262"/>
      <c r="C32" s="262"/>
      <c r="D32" s="11">
        <v>26</v>
      </c>
      <c r="E32" s="71">
        <v>0</v>
      </c>
      <c r="F32" s="71">
        <v>0</v>
      </c>
      <c r="G32" s="71">
        <v>76341818</v>
      </c>
      <c r="H32" s="71">
        <v>0</v>
      </c>
      <c r="I32" s="71">
        <v>0</v>
      </c>
      <c r="J32" s="71">
        <v>0</v>
      </c>
      <c r="K32" s="72">
        <f t="shared" si="0"/>
        <v>76341818</v>
      </c>
      <c r="L32" s="71">
        <v>-4359</v>
      </c>
      <c r="M32" s="72">
        <f t="shared" si="1"/>
        <v>76337459</v>
      </c>
      <c r="X32" s="2"/>
      <c r="Y32" s="2"/>
      <c r="Z32" s="2"/>
      <c r="AA32" s="2"/>
      <c r="AB32" s="2"/>
      <c r="AC32" s="2"/>
      <c r="AD32" s="2"/>
      <c r="AE32" s="2"/>
      <c r="AF32" s="12"/>
    </row>
    <row r="33" spans="1:32" ht="22.5" customHeight="1" x14ac:dyDescent="0.25">
      <c r="A33" s="262" t="s">
        <v>476</v>
      </c>
      <c r="B33" s="262"/>
      <c r="C33" s="262"/>
      <c r="D33" s="11">
        <v>27</v>
      </c>
      <c r="E33" s="71">
        <v>0</v>
      </c>
      <c r="F33" s="71">
        <v>0</v>
      </c>
      <c r="G33" s="71">
        <v>-14096932</v>
      </c>
      <c r="H33" s="71">
        <v>0</v>
      </c>
      <c r="I33" s="71">
        <v>0</v>
      </c>
      <c r="J33" s="71">
        <v>0</v>
      </c>
      <c r="K33" s="72">
        <f t="shared" si="0"/>
        <v>-14096932</v>
      </c>
      <c r="L33" s="71">
        <v>0</v>
      </c>
      <c r="M33" s="72">
        <f t="shared" si="1"/>
        <v>-14096932</v>
      </c>
      <c r="X33" s="2"/>
      <c r="Y33" s="2"/>
      <c r="Z33" s="2"/>
      <c r="AA33" s="2"/>
      <c r="AB33" s="2"/>
      <c r="AC33" s="2"/>
      <c r="AD33" s="2"/>
      <c r="AE33" s="2"/>
      <c r="AF33" s="12"/>
    </row>
    <row r="34" spans="1:32" ht="21" customHeight="1" x14ac:dyDescent="0.25">
      <c r="A34" s="262" t="s">
        <v>477</v>
      </c>
      <c r="B34" s="262"/>
      <c r="C34" s="262"/>
      <c r="D34" s="11">
        <v>28</v>
      </c>
      <c r="E34" s="71">
        <v>0</v>
      </c>
      <c r="F34" s="71">
        <v>0</v>
      </c>
      <c r="G34" s="71">
        <v>1549346</v>
      </c>
      <c r="H34" s="71">
        <v>0</v>
      </c>
      <c r="I34" s="71">
        <v>0</v>
      </c>
      <c r="J34" s="71">
        <v>0</v>
      </c>
      <c r="K34" s="72">
        <f t="shared" si="0"/>
        <v>1549346</v>
      </c>
      <c r="L34" s="71">
        <v>22880</v>
      </c>
      <c r="M34" s="72">
        <f t="shared" si="1"/>
        <v>1572226</v>
      </c>
      <c r="X34" s="2"/>
      <c r="Y34" s="2"/>
      <c r="Z34" s="2"/>
      <c r="AA34" s="2"/>
      <c r="AB34" s="2"/>
      <c r="AC34" s="2"/>
      <c r="AD34" s="2"/>
      <c r="AE34" s="2"/>
      <c r="AF34" s="12"/>
    </row>
    <row r="35" spans="1:32" ht="33.75" customHeight="1" x14ac:dyDescent="0.25">
      <c r="A35" s="261" t="s">
        <v>478</v>
      </c>
      <c r="B35" s="261"/>
      <c r="C35" s="261"/>
      <c r="D35" s="13">
        <v>29</v>
      </c>
      <c r="E35" s="72">
        <f>E36+E37+E38+E39</f>
        <v>0</v>
      </c>
      <c r="F35" s="72">
        <f t="shared" ref="F35:L35" si="11">F36+F37+F38+F39</f>
        <v>0</v>
      </c>
      <c r="G35" s="72">
        <f t="shared" si="11"/>
        <v>-444471</v>
      </c>
      <c r="H35" s="72">
        <f t="shared" si="11"/>
        <v>0</v>
      </c>
      <c r="I35" s="72">
        <f t="shared" si="11"/>
        <v>328731118</v>
      </c>
      <c r="J35" s="72">
        <f t="shared" si="11"/>
        <v>-327902069</v>
      </c>
      <c r="K35" s="72">
        <f t="shared" si="0"/>
        <v>384578</v>
      </c>
      <c r="L35" s="72">
        <f t="shared" si="11"/>
        <v>-663725</v>
      </c>
      <c r="M35" s="72">
        <f t="shared" si="1"/>
        <v>-279147</v>
      </c>
      <c r="X35" s="2"/>
      <c r="Y35" s="2"/>
      <c r="Z35" s="2"/>
      <c r="AA35" s="2"/>
      <c r="AB35" s="2"/>
      <c r="AC35" s="2"/>
      <c r="AD35" s="2"/>
      <c r="AE35" s="2"/>
      <c r="AF35" s="12"/>
    </row>
    <row r="36" spans="1:32" ht="26.25" customHeight="1" x14ac:dyDescent="0.25">
      <c r="A36" s="262" t="s">
        <v>479</v>
      </c>
      <c r="B36" s="262"/>
      <c r="C36" s="262"/>
      <c r="D36" s="11">
        <v>30</v>
      </c>
      <c r="E36" s="71">
        <v>0</v>
      </c>
      <c r="F36" s="71">
        <v>0</v>
      </c>
      <c r="G36" s="71">
        <v>0</v>
      </c>
      <c r="H36" s="71">
        <v>0</v>
      </c>
      <c r="I36" s="71">
        <v>0</v>
      </c>
      <c r="J36" s="71">
        <v>0</v>
      </c>
      <c r="K36" s="72">
        <f t="shared" si="0"/>
        <v>0</v>
      </c>
      <c r="L36" s="71">
        <v>0</v>
      </c>
      <c r="M36" s="72">
        <f t="shared" si="1"/>
        <v>0</v>
      </c>
      <c r="X36" s="2"/>
      <c r="Y36" s="2"/>
      <c r="Z36" s="2"/>
      <c r="AA36" s="2"/>
      <c r="AB36" s="2"/>
      <c r="AC36" s="2"/>
      <c r="AD36" s="2"/>
      <c r="AE36" s="2"/>
      <c r="AF36" s="12"/>
    </row>
    <row r="37" spans="1:32" ht="12.75" customHeight="1" x14ac:dyDescent="0.25">
      <c r="A37" s="262" t="s">
        <v>480</v>
      </c>
      <c r="B37" s="262"/>
      <c r="C37" s="262"/>
      <c r="D37" s="11">
        <v>31</v>
      </c>
      <c r="E37" s="71">
        <v>0</v>
      </c>
      <c r="F37" s="71">
        <v>0</v>
      </c>
      <c r="G37" s="71">
        <v>0</v>
      </c>
      <c r="H37" s="71">
        <v>0</v>
      </c>
      <c r="I37" s="71">
        <v>232207</v>
      </c>
      <c r="J37" s="71">
        <v>0</v>
      </c>
      <c r="K37" s="72">
        <f t="shared" si="0"/>
        <v>232207</v>
      </c>
      <c r="L37" s="71">
        <v>-520337</v>
      </c>
      <c r="M37" s="72">
        <f t="shared" si="1"/>
        <v>-288130</v>
      </c>
      <c r="X37" s="2"/>
      <c r="Y37" s="2"/>
      <c r="Z37" s="2"/>
      <c r="AA37" s="2"/>
      <c r="AB37" s="2"/>
      <c r="AC37" s="2"/>
      <c r="AD37" s="2"/>
      <c r="AE37" s="2"/>
      <c r="AF37" s="12"/>
    </row>
    <row r="38" spans="1:32" ht="12.75" customHeight="1" x14ac:dyDescent="0.25">
      <c r="A38" s="262" t="s">
        <v>481</v>
      </c>
      <c r="B38" s="262"/>
      <c r="C38" s="262"/>
      <c r="D38" s="11">
        <v>32</v>
      </c>
      <c r="E38" s="71">
        <v>0</v>
      </c>
      <c r="F38" s="71">
        <v>0</v>
      </c>
      <c r="G38" s="71">
        <v>0</v>
      </c>
      <c r="H38" s="71">
        <v>0</v>
      </c>
      <c r="I38" s="71">
        <v>0</v>
      </c>
      <c r="J38" s="71">
        <v>0</v>
      </c>
      <c r="K38" s="72">
        <f t="shared" si="0"/>
        <v>0</v>
      </c>
      <c r="L38" s="71">
        <v>-143388</v>
      </c>
      <c r="M38" s="72">
        <f t="shared" si="1"/>
        <v>-143388</v>
      </c>
      <c r="X38" s="2"/>
      <c r="Y38" s="2"/>
      <c r="Z38" s="2"/>
      <c r="AA38" s="2"/>
      <c r="AB38" s="2"/>
      <c r="AC38" s="2"/>
      <c r="AD38" s="2"/>
      <c r="AE38" s="2"/>
      <c r="AF38" s="12"/>
    </row>
    <row r="39" spans="1:32" ht="12.75" customHeight="1" x14ac:dyDescent="0.25">
      <c r="A39" s="262" t="s">
        <v>482</v>
      </c>
      <c r="B39" s="262"/>
      <c r="C39" s="262"/>
      <c r="D39" s="11">
        <v>33</v>
      </c>
      <c r="E39" s="71">
        <v>0</v>
      </c>
      <c r="F39" s="71">
        <v>0</v>
      </c>
      <c r="G39" s="71">
        <v>-444471</v>
      </c>
      <c r="H39" s="71">
        <v>0</v>
      </c>
      <c r="I39" s="71">
        <v>328498911</v>
      </c>
      <c r="J39" s="71">
        <v>-327902069</v>
      </c>
      <c r="K39" s="72">
        <f t="shared" si="0"/>
        <v>152371</v>
      </c>
      <c r="L39" s="71">
        <v>0</v>
      </c>
      <c r="M39" s="72">
        <f t="shared" si="1"/>
        <v>152371</v>
      </c>
      <c r="X39" s="2"/>
      <c r="Y39" s="2"/>
      <c r="Z39" s="2"/>
      <c r="AA39" s="2"/>
      <c r="AB39" s="2"/>
      <c r="AC39" s="2"/>
      <c r="AD39" s="2"/>
      <c r="AE39" s="2"/>
      <c r="AF39" s="12"/>
    </row>
    <row r="40" spans="1:32" ht="48.75" customHeight="1" x14ac:dyDescent="0.25">
      <c r="A40" s="261" t="s">
        <v>483</v>
      </c>
      <c r="B40" s="261"/>
      <c r="C40" s="261"/>
      <c r="D40" s="13">
        <v>34</v>
      </c>
      <c r="E40" s="72">
        <f>E35+E28+E27</f>
        <v>589325800</v>
      </c>
      <c r="F40" s="72">
        <f t="shared" ref="F40:J40" si="12">F35+F28+F27</f>
        <v>681482525</v>
      </c>
      <c r="G40" s="72">
        <f t="shared" si="12"/>
        <v>631799384</v>
      </c>
      <c r="H40" s="72">
        <f t="shared" si="12"/>
        <v>402038575</v>
      </c>
      <c r="I40" s="72">
        <f t="shared" si="12"/>
        <v>1866884335</v>
      </c>
      <c r="J40" s="72">
        <f t="shared" si="12"/>
        <v>127766596</v>
      </c>
      <c r="K40" s="72">
        <f t="shared" si="0"/>
        <v>4299297215</v>
      </c>
      <c r="L40" s="72">
        <f t="shared" ref="L40" si="13">L35+L28+L27</f>
        <v>12299770</v>
      </c>
      <c r="M40" s="72">
        <f t="shared" si="1"/>
        <v>4311596985</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0Bjj5ZfK2yELBVRflww860KcoAdNiL+wPioFIvG+LEpUWJAxlpzG5n5oaPAUARM2BsPFc5aLKu01SSANs1aiqQ==" saltValue="ZK5MTyRTWtpF+QaGgLkY3Q=="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3"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8"/>
  <sheetViews>
    <sheetView zoomScale="87" zoomScaleNormal="87" workbookViewId="0">
      <selection activeCell="C115" sqref="C115"/>
    </sheetView>
  </sheetViews>
  <sheetFormatPr defaultRowHeight="12.5" x14ac:dyDescent="0.25"/>
  <cols>
    <col min="9" max="9" width="115.26953125" customWidth="1"/>
  </cols>
  <sheetData>
    <row r="1" spans="1:9" x14ac:dyDescent="0.25">
      <c r="A1" s="273" t="s">
        <v>577</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10" x14ac:dyDescent="0.25">
      <c r="A33" s="274"/>
      <c r="B33" s="274"/>
      <c r="C33" s="274"/>
      <c r="D33" s="274"/>
      <c r="E33" s="274"/>
      <c r="F33" s="274"/>
      <c r="G33" s="274"/>
      <c r="H33" s="274"/>
      <c r="I33" s="274"/>
    </row>
    <row r="34" spans="1:10" x14ac:dyDescent="0.25">
      <c r="A34" s="274"/>
      <c r="B34" s="274"/>
      <c r="C34" s="274"/>
      <c r="D34" s="274"/>
      <c r="E34" s="274"/>
      <c r="F34" s="274"/>
      <c r="G34" s="274"/>
      <c r="H34" s="274"/>
      <c r="I34" s="274"/>
    </row>
    <row r="35" spans="1:10" x14ac:dyDescent="0.25">
      <c r="A35" s="274"/>
      <c r="B35" s="274"/>
      <c r="C35" s="274"/>
      <c r="D35" s="274"/>
      <c r="E35" s="274"/>
      <c r="F35" s="274"/>
      <c r="G35" s="274"/>
      <c r="H35" s="274"/>
      <c r="I35" s="274"/>
    </row>
    <row r="36" spans="1:10" ht="35" customHeight="1" x14ac:dyDescent="0.25">
      <c r="A36" s="274"/>
      <c r="B36" s="274"/>
      <c r="C36" s="274"/>
      <c r="D36" s="274"/>
      <c r="E36" s="274"/>
      <c r="F36" s="274"/>
      <c r="G36" s="274"/>
      <c r="H36" s="274"/>
      <c r="I36" s="274"/>
    </row>
    <row r="37" spans="1:10" ht="35" customHeight="1" x14ac:dyDescent="0.25">
      <c r="A37" s="274"/>
      <c r="B37" s="274"/>
      <c r="C37" s="274"/>
      <c r="D37" s="274"/>
      <c r="E37" s="274"/>
      <c r="F37" s="274"/>
      <c r="G37" s="274"/>
      <c r="H37" s="274"/>
      <c r="I37" s="274"/>
    </row>
    <row r="38" spans="1:10" ht="35" customHeight="1" x14ac:dyDescent="0.25">
      <c r="A38" s="274"/>
      <c r="B38" s="274"/>
      <c r="C38" s="274"/>
      <c r="D38" s="274"/>
      <c r="E38" s="274"/>
      <c r="F38" s="274"/>
      <c r="G38" s="274"/>
      <c r="H38" s="274"/>
      <c r="I38" s="274"/>
    </row>
    <row r="39" spans="1:10" ht="35" customHeight="1" x14ac:dyDescent="0.25">
      <c r="A39" s="274"/>
      <c r="B39" s="274"/>
      <c r="C39" s="274"/>
      <c r="D39" s="274"/>
      <c r="E39" s="274"/>
      <c r="F39" s="274"/>
      <c r="G39" s="274"/>
      <c r="H39" s="274"/>
      <c r="I39" s="274"/>
    </row>
    <row r="40" spans="1:10" ht="15" customHeight="1" x14ac:dyDescent="0.25">
      <c r="A40" s="274"/>
      <c r="B40" s="274"/>
      <c r="C40" s="274"/>
      <c r="D40" s="274"/>
      <c r="E40" s="274"/>
      <c r="F40" s="274"/>
      <c r="G40" s="274"/>
      <c r="H40" s="274"/>
      <c r="I40" s="274"/>
    </row>
    <row r="43" spans="1:10" ht="13" x14ac:dyDescent="0.3">
      <c r="A43" s="127" t="s">
        <v>575</v>
      </c>
      <c r="J43" s="127"/>
    </row>
    <row r="44" spans="1:10" x14ac:dyDescent="0.25">
      <c r="A44" s="129"/>
    </row>
    <row r="45" spans="1:10" x14ac:dyDescent="0.25">
      <c r="A45" s="128" t="s">
        <v>541</v>
      </c>
      <c r="J45" s="128"/>
    </row>
    <row r="46" spans="1:10" x14ac:dyDescent="0.25">
      <c r="A46" s="128" t="s">
        <v>564</v>
      </c>
      <c r="J46" s="128"/>
    </row>
    <row r="47" spans="1:10" x14ac:dyDescent="0.25">
      <c r="A47" s="128"/>
      <c r="J47" s="128"/>
    </row>
    <row r="48" spans="1:10" x14ac:dyDescent="0.25">
      <c r="A48" s="128" t="s">
        <v>542</v>
      </c>
      <c r="J48" s="128"/>
    </row>
    <row r="49" spans="1:10" x14ac:dyDescent="0.25">
      <c r="A49" s="128" t="s">
        <v>567</v>
      </c>
      <c r="J49" s="128"/>
    </row>
    <row r="50" spans="1:10" x14ac:dyDescent="0.25">
      <c r="A50" s="128" t="s">
        <v>568</v>
      </c>
      <c r="J50" s="128"/>
    </row>
    <row r="51" spans="1:10" x14ac:dyDescent="0.25">
      <c r="A51" s="128"/>
      <c r="J51" s="128"/>
    </row>
    <row r="52" spans="1:10" x14ac:dyDescent="0.25">
      <c r="A52" s="128" t="s">
        <v>543</v>
      </c>
      <c r="J52" s="128"/>
    </row>
    <row r="53" spans="1:10" x14ac:dyDescent="0.25">
      <c r="A53" s="128" t="s">
        <v>570</v>
      </c>
      <c r="J53" s="128"/>
    </row>
    <row r="54" spans="1:10" x14ac:dyDescent="0.25">
      <c r="A54" s="128" t="s">
        <v>569</v>
      </c>
      <c r="J54" s="128"/>
    </row>
    <row r="55" spans="1:10" x14ac:dyDescent="0.25">
      <c r="A55" s="128"/>
      <c r="J55" s="129"/>
    </row>
    <row r="56" spans="1:10" x14ac:dyDescent="0.25">
      <c r="A56" s="128" t="s">
        <v>544</v>
      </c>
      <c r="J56" s="128"/>
    </row>
    <row r="57" spans="1:10" x14ac:dyDescent="0.25">
      <c r="A57" s="128" t="s">
        <v>563</v>
      </c>
      <c r="J57" s="128"/>
    </row>
    <row r="58" spans="1:10" x14ac:dyDescent="0.25">
      <c r="A58" s="128"/>
      <c r="J58" s="128"/>
    </row>
    <row r="59" spans="1:10" x14ac:dyDescent="0.25">
      <c r="A59" s="128" t="s">
        <v>545</v>
      </c>
      <c r="J59" s="128"/>
    </row>
    <row r="60" spans="1:10" x14ac:dyDescent="0.25">
      <c r="A60" s="128" t="s">
        <v>563</v>
      </c>
      <c r="J60" s="128"/>
    </row>
    <row r="61" spans="1:10" x14ac:dyDescent="0.25">
      <c r="A61" s="129"/>
      <c r="J61" s="129"/>
    </row>
    <row r="62" spans="1:10" x14ac:dyDescent="0.25">
      <c r="A62" s="128" t="s">
        <v>546</v>
      </c>
      <c r="J62" s="128"/>
    </row>
    <row r="63" spans="1:10" x14ac:dyDescent="0.25">
      <c r="A63" s="128" t="s">
        <v>563</v>
      </c>
      <c r="J63" s="128"/>
    </row>
    <row r="64" spans="1:10" x14ac:dyDescent="0.25">
      <c r="A64" s="129"/>
      <c r="J64" s="129"/>
    </row>
    <row r="65" spans="1:10" x14ac:dyDescent="0.25">
      <c r="A65" s="128" t="s">
        <v>547</v>
      </c>
      <c r="C65" s="131"/>
      <c r="J65" s="128"/>
    </row>
    <row r="66" spans="1:10" x14ac:dyDescent="0.25">
      <c r="A66" s="128" t="s">
        <v>571</v>
      </c>
      <c r="J66" s="128"/>
    </row>
    <row r="67" spans="1:10" x14ac:dyDescent="0.25">
      <c r="A67" s="128" t="s">
        <v>572</v>
      </c>
      <c r="J67" s="128"/>
    </row>
    <row r="68" spans="1:10" x14ac:dyDescent="0.25">
      <c r="A68" s="128"/>
      <c r="J68" s="128"/>
    </row>
    <row r="69" spans="1:10" x14ac:dyDescent="0.25">
      <c r="A69" s="128" t="s">
        <v>548</v>
      </c>
      <c r="J69" s="128"/>
    </row>
    <row r="70" spans="1:10" x14ac:dyDescent="0.25">
      <c r="A70" s="128" t="s">
        <v>563</v>
      </c>
      <c r="J70" s="128"/>
    </row>
    <row r="71" spans="1:10" x14ac:dyDescent="0.25">
      <c r="A71" s="129"/>
      <c r="J71" s="129"/>
    </row>
    <row r="72" spans="1:10" x14ac:dyDescent="0.25">
      <c r="A72" s="129" t="s">
        <v>549</v>
      </c>
      <c r="J72" s="129"/>
    </row>
    <row r="73" spans="1:10" x14ac:dyDescent="0.25">
      <c r="A73" s="128" t="s">
        <v>564</v>
      </c>
      <c r="J73" s="128"/>
    </row>
    <row r="74" spans="1:10" x14ac:dyDescent="0.25">
      <c r="A74" s="128"/>
      <c r="J74" s="128"/>
    </row>
    <row r="75" spans="1:10" x14ac:dyDescent="0.25">
      <c r="A75" s="129" t="s">
        <v>550</v>
      </c>
      <c r="J75" s="129"/>
    </row>
    <row r="76" spans="1:10" x14ac:dyDescent="0.25">
      <c r="A76" s="128" t="s">
        <v>563</v>
      </c>
      <c r="J76" s="128"/>
    </row>
    <row r="77" spans="1:10" x14ac:dyDescent="0.25">
      <c r="A77" s="129"/>
      <c r="J77" s="129"/>
    </row>
    <row r="78" spans="1:10" x14ac:dyDescent="0.25">
      <c r="A78" s="129" t="s">
        <v>551</v>
      </c>
      <c r="J78" s="129"/>
    </row>
    <row r="79" spans="1:10" x14ac:dyDescent="0.25">
      <c r="A79" s="128" t="s">
        <v>563</v>
      </c>
      <c r="J79" s="128"/>
    </row>
    <row r="80" spans="1:10" x14ac:dyDescent="0.25">
      <c r="A80" s="129"/>
      <c r="J80" s="129"/>
    </row>
    <row r="81" spans="1:10" x14ac:dyDescent="0.25">
      <c r="A81" s="129" t="s">
        <v>552</v>
      </c>
      <c r="J81" s="129"/>
    </row>
    <row r="82" spans="1:10" x14ac:dyDescent="0.25">
      <c r="A82" s="128" t="s">
        <v>563</v>
      </c>
      <c r="J82" s="128"/>
    </row>
    <row r="83" spans="1:10" x14ac:dyDescent="0.25">
      <c r="A83" s="129"/>
      <c r="J83" s="129"/>
    </row>
    <row r="84" spans="1:10" x14ac:dyDescent="0.25">
      <c r="A84" s="129" t="s">
        <v>553</v>
      </c>
      <c r="J84" s="129"/>
    </row>
    <row r="85" spans="1:10" x14ac:dyDescent="0.25">
      <c r="A85" s="128" t="s">
        <v>563</v>
      </c>
      <c r="J85" s="128"/>
    </row>
    <row r="86" spans="1:10" x14ac:dyDescent="0.25">
      <c r="A86" s="129"/>
      <c r="J86" s="129"/>
    </row>
    <row r="87" spans="1:10" x14ac:dyDescent="0.25">
      <c r="A87" s="129" t="s">
        <v>554</v>
      </c>
      <c r="J87" s="129"/>
    </row>
    <row r="88" spans="1:10" x14ac:dyDescent="0.25">
      <c r="A88" s="128" t="s">
        <v>563</v>
      </c>
      <c r="J88" s="128"/>
    </row>
    <row r="89" spans="1:10" x14ac:dyDescent="0.25">
      <c r="A89" s="129"/>
      <c r="J89" s="129"/>
    </row>
    <row r="90" spans="1:10" x14ac:dyDescent="0.25">
      <c r="A90" s="129" t="s">
        <v>555</v>
      </c>
      <c r="J90" s="129"/>
    </row>
    <row r="91" spans="1:10" x14ac:dyDescent="0.25">
      <c r="A91" s="128" t="s">
        <v>563</v>
      </c>
      <c r="J91" s="128"/>
    </row>
    <row r="92" spans="1:10" x14ac:dyDescent="0.25">
      <c r="A92" s="129"/>
      <c r="J92" s="129"/>
    </row>
    <row r="93" spans="1:10" x14ac:dyDescent="0.25">
      <c r="A93" s="129" t="s">
        <v>556</v>
      </c>
      <c r="J93" s="129"/>
    </row>
    <row r="94" spans="1:10" x14ac:dyDescent="0.25">
      <c r="A94" s="130" t="s">
        <v>566</v>
      </c>
      <c r="J94" s="130"/>
    </row>
    <row r="95" spans="1:10" x14ac:dyDescent="0.25">
      <c r="A95" s="129"/>
      <c r="J95" s="129"/>
    </row>
    <row r="96" spans="1:10" x14ac:dyDescent="0.25">
      <c r="A96" s="129" t="s">
        <v>557</v>
      </c>
      <c r="J96" s="129"/>
    </row>
    <row r="97" spans="1:10" x14ac:dyDescent="0.25">
      <c r="A97" s="128" t="s">
        <v>565</v>
      </c>
      <c r="J97" s="128"/>
    </row>
    <row r="98" spans="1:10" x14ac:dyDescent="0.25">
      <c r="A98" s="129"/>
      <c r="J98" s="129"/>
    </row>
    <row r="99" spans="1:10" x14ac:dyDescent="0.25">
      <c r="A99" s="129" t="s">
        <v>558</v>
      </c>
      <c r="J99" s="129"/>
    </row>
    <row r="100" spans="1:10" x14ac:dyDescent="0.25">
      <c r="A100" s="128" t="s">
        <v>563</v>
      </c>
      <c r="J100" s="128"/>
    </row>
    <row r="101" spans="1:10" x14ac:dyDescent="0.25">
      <c r="A101" s="129"/>
      <c r="J101" s="129"/>
    </row>
    <row r="102" spans="1:10" x14ac:dyDescent="0.25">
      <c r="A102" s="129" t="s">
        <v>559</v>
      </c>
      <c r="J102" s="129"/>
    </row>
    <row r="103" spans="1:10" x14ac:dyDescent="0.25">
      <c r="A103" s="128" t="s">
        <v>574</v>
      </c>
      <c r="J103" s="128"/>
    </row>
    <row r="104" spans="1:10" x14ac:dyDescent="0.25">
      <c r="A104" s="129"/>
      <c r="J104" s="129"/>
    </row>
    <row r="105" spans="1:10" x14ac:dyDescent="0.25">
      <c r="A105" s="129" t="s">
        <v>560</v>
      </c>
      <c r="J105" s="129"/>
    </row>
    <row r="106" spans="1:10" x14ac:dyDescent="0.25">
      <c r="A106" s="128" t="s">
        <v>576</v>
      </c>
      <c r="J106" s="128"/>
    </row>
    <row r="107" spans="1:10" x14ac:dyDescent="0.25">
      <c r="A107" s="129"/>
      <c r="J107" s="129"/>
    </row>
    <row r="108" spans="1:10" x14ac:dyDescent="0.25">
      <c r="A108" s="129" t="s">
        <v>561</v>
      </c>
      <c r="J108" s="129"/>
    </row>
    <row r="109" spans="1:10" x14ac:dyDescent="0.25">
      <c r="A109" s="128" t="s">
        <v>573</v>
      </c>
      <c r="J109" s="128"/>
    </row>
    <row r="110" spans="1:10" x14ac:dyDescent="0.25">
      <c r="A110" s="129"/>
      <c r="J110" s="129"/>
    </row>
    <row r="111" spans="1:10" x14ac:dyDescent="0.25">
      <c r="A111" s="129" t="s">
        <v>562</v>
      </c>
      <c r="J111" s="129"/>
    </row>
    <row r="112" spans="1:10" x14ac:dyDescent="0.25">
      <c r="A112" s="128" t="s">
        <v>563</v>
      </c>
      <c r="J112" s="128"/>
    </row>
    <row r="113" spans="1:1" x14ac:dyDescent="0.25">
      <c r="A113" s="129"/>
    </row>
    <row r="114" spans="1:1" x14ac:dyDescent="0.25">
      <c r="A114" s="129"/>
    </row>
    <row r="115" spans="1:1" x14ac:dyDescent="0.25">
      <c r="A115" s="129"/>
    </row>
    <row r="116" spans="1:1" x14ac:dyDescent="0.25">
      <c r="A116" s="129"/>
    </row>
    <row r="117" spans="1:1" x14ac:dyDescent="0.25">
      <c r="A117" s="129"/>
    </row>
    <row r="118" spans="1:1" x14ac:dyDescent="0.25">
      <c r="A118" s="129"/>
    </row>
  </sheetData>
  <mergeCells count="1">
    <mergeCell ref="A1:I40"/>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Karlo Drčić</cp:lastModifiedBy>
  <cp:lastPrinted>2015-04-30T06:30:17Z</cp:lastPrinted>
  <dcterms:created xsi:type="dcterms:W3CDTF">2008-10-17T11:51:54Z</dcterms:created>
  <dcterms:modified xsi:type="dcterms:W3CDTF">2021-04-28T11:54:44Z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