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tables/tableSingleCells6.xml" ContentType="application/vnd.openxmlformats-officedocument.spreadsheetml.tableSingleCells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1 KONSOLIDACIJA\KONSOLIDACIJA 2021\10 MJESEČNE KONSOLIDACIJE\03 2021\70 BURZA\02 RADNO NEREVIDIRANO TFI\"/>
    </mc:Choice>
  </mc:AlternateContent>
  <xr:revisionPtr revIDLastSave="0" documentId="13_ncr:1_{6CEF91E1-E33F-4FAB-9D59-775C19DC986C}" xr6:coauthVersionLast="36" xr6:coauthVersionMax="36" xr10:uidLastSave="{00000000-0000-0000-0000-000000000000}"/>
  <workbookProtection workbookAlgorithmName="SHA-512" workbookHashValue="KGHEZJ2zPXhEzSnxROi/5YZFDvROWH9yR2dO9peuGv76DMPcjY+YK3E3WMtFNw37BqI6HkH9nGz8mcMH9cNWmA==" workbookSaltValue="zqjvGnARl8/Qqkd05+kbFg==" workbookSpinCount="100000" lockStructure="1"/>
  <bookViews>
    <workbookView xWindow="0" yWindow="0" windowWidth="19200" windowHeight="9210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6" hidden="1">Bilješke!$A$43:$A$113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2" i="22" l="1"/>
  <c r="I37" i="22"/>
  <c r="H37" i="22"/>
  <c r="I18" i="22"/>
  <c r="I9" i="22"/>
  <c r="I7" i="22" s="1"/>
  <c r="H9" i="22"/>
  <c r="I52" i="22"/>
  <c r="H18" i="22"/>
  <c r="I6" i="22" l="1"/>
  <c r="I58" i="22" s="1"/>
  <c r="I60" i="22" s="1"/>
  <c r="I62" i="22" s="1"/>
  <c r="H7" i="22"/>
  <c r="H6" i="22" s="1"/>
  <c r="H58" i="22" s="1"/>
  <c r="H60" i="22" s="1"/>
  <c r="H62" i="22" s="1"/>
  <c r="I86" i="21" l="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I74" i="21" s="1"/>
  <c r="E74" i="21"/>
  <c r="D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D66" i="21"/>
  <c r="F66" i="21" s="1"/>
  <c r="I64" i="21"/>
  <c r="F64" i="21"/>
  <c r="I63" i="21"/>
  <c r="F63" i="21"/>
  <c r="I62" i="21"/>
  <c r="F62" i="21"/>
  <c r="H61" i="21"/>
  <c r="G61" i="21"/>
  <c r="I61" i="21" s="1"/>
  <c r="E61" i="21"/>
  <c r="D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I53" i="21" s="1"/>
  <c r="E53" i="21"/>
  <c r="D53" i="21"/>
  <c r="F53" i="21" s="1"/>
  <c r="I52" i="21"/>
  <c r="F52" i="21"/>
  <c r="I51" i="21"/>
  <c r="F51" i="21"/>
  <c r="I50" i="21"/>
  <c r="F50" i="21"/>
  <c r="H49" i="21"/>
  <c r="G49" i="21"/>
  <c r="I49" i="21" s="1"/>
  <c r="E49" i="21"/>
  <c r="D49" i="21"/>
  <c r="F49" i="21" s="1"/>
  <c r="I48" i="21"/>
  <c r="F48" i="21"/>
  <c r="I47" i="21"/>
  <c r="F47" i="21"/>
  <c r="I46" i="21"/>
  <c r="F46" i="21"/>
  <c r="H45" i="21"/>
  <c r="G45" i="21"/>
  <c r="I45" i="21" s="1"/>
  <c r="E45" i="21"/>
  <c r="E44" i="21" s="1"/>
  <c r="D45" i="21"/>
  <c r="F45" i="21" s="1"/>
  <c r="I43" i="21"/>
  <c r="F43" i="21"/>
  <c r="I42" i="21"/>
  <c r="F42" i="21"/>
  <c r="H41" i="21"/>
  <c r="G41" i="21"/>
  <c r="I41" i="21" s="1"/>
  <c r="E41" i="21"/>
  <c r="D41" i="21"/>
  <c r="I40" i="21"/>
  <c r="F40" i="21"/>
  <c r="I39" i="21"/>
  <c r="F39" i="21"/>
  <c r="H38" i="21"/>
  <c r="G38" i="21"/>
  <c r="I38" i="21" s="1"/>
  <c r="E38" i="21"/>
  <c r="D38" i="21"/>
  <c r="F38" i="21" s="1"/>
  <c r="I37" i="21"/>
  <c r="F37" i="21"/>
  <c r="I36" i="21"/>
  <c r="F36" i="21"/>
  <c r="H35" i="21"/>
  <c r="H31" i="21" s="1"/>
  <c r="G35" i="21"/>
  <c r="E35" i="21"/>
  <c r="D35" i="21"/>
  <c r="F35" i="21" s="1"/>
  <c r="I34" i="21"/>
  <c r="F34" i="21"/>
  <c r="I33" i="21"/>
  <c r="F33" i="21"/>
  <c r="I32" i="21"/>
  <c r="H32" i="21"/>
  <c r="G32" i="21"/>
  <c r="E32" i="21"/>
  <c r="E31" i="21" s="1"/>
  <c r="D32" i="21"/>
  <c r="G31" i="21"/>
  <c r="D31" i="21"/>
  <c r="I30" i="21"/>
  <c r="F30" i="21"/>
  <c r="I29" i="21"/>
  <c r="F29" i="21"/>
  <c r="H28" i="21"/>
  <c r="G28" i="21"/>
  <c r="I28" i="21" s="1"/>
  <c r="F28" i="21"/>
  <c r="E28" i="21"/>
  <c r="D28" i="21"/>
  <c r="I27" i="21"/>
  <c r="F27" i="21"/>
  <c r="I26" i="21"/>
  <c r="F26" i="21"/>
  <c r="H25" i="21"/>
  <c r="H24" i="21" s="1"/>
  <c r="G25" i="21"/>
  <c r="I25" i="21" s="1"/>
  <c r="E25" i="21"/>
  <c r="D25" i="21"/>
  <c r="F25" i="21" s="1"/>
  <c r="E24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E13" i="21"/>
  <c r="D13" i="21"/>
  <c r="F13" i="21" s="1"/>
  <c r="I12" i="21"/>
  <c r="F12" i="21"/>
  <c r="I11" i="21"/>
  <c r="F11" i="21"/>
  <c r="I10" i="21"/>
  <c r="F10" i="21"/>
  <c r="I9" i="21"/>
  <c r="F9" i="21"/>
  <c r="I8" i="21"/>
  <c r="F8" i="21"/>
  <c r="H7" i="21"/>
  <c r="G7" i="21"/>
  <c r="E7" i="21"/>
  <c r="E72" i="21" s="1"/>
  <c r="D7" i="2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H74" i="24"/>
  <c r="I75" i="24"/>
  <c r="F75" i="24"/>
  <c r="E74" i="24"/>
  <c r="I71" i="24"/>
  <c r="F71" i="24"/>
  <c r="I70" i="24"/>
  <c r="F70" i="24"/>
  <c r="I68" i="24"/>
  <c r="F68" i="24"/>
  <c r="H66" i="24"/>
  <c r="I67" i="24"/>
  <c r="F67" i="24"/>
  <c r="E66" i="24"/>
  <c r="I64" i="24"/>
  <c r="F64" i="24"/>
  <c r="I63" i="24"/>
  <c r="F63" i="24"/>
  <c r="I62" i="24"/>
  <c r="F62" i="24"/>
  <c r="E61" i="24"/>
  <c r="H61" i="24"/>
  <c r="G61" i="24"/>
  <c r="I61" i="24" s="1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E53" i="24"/>
  <c r="H53" i="24"/>
  <c r="G53" i="24"/>
  <c r="D53" i="24"/>
  <c r="I52" i="24"/>
  <c r="F52" i="24"/>
  <c r="I51" i="24"/>
  <c r="F51" i="24"/>
  <c r="I50" i="24"/>
  <c r="F50" i="24"/>
  <c r="E49" i="24"/>
  <c r="H49" i="24"/>
  <c r="G49" i="24"/>
  <c r="I49" i="24" s="1"/>
  <c r="D49" i="24"/>
  <c r="I48" i="24"/>
  <c r="F48" i="24"/>
  <c r="I47" i="24"/>
  <c r="F47" i="24"/>
  <c r="I46" i="24"/>
  <c r="F46" i="24"/>
  <c r="E45" i="24"/>
  <c r="H45" i="24"/>
  <c r="H44" i="24" s="1"/>
  <c r="G45" i="24"/>
  <c r="D45" i="24"/>
  <c r="I43" i="24"/>
  <c r="F43" i="24"/>
  <c r="I42" i="24"/>
  <c r="F42" i="24"/>
  <c r="E41" i="24"/>
  <c r="H41" i="24"/>
  <c r="G41" i="24"/>
  <c r="D41" i="24"/>
  <c r="I40" i="24"/>
  <c r="F40" i="24"/>
  <c r="H38" i="24"/>
  <c r="I39" i="24"/>
  <c r="F39" i="24"/>
  <c r="E38" i="24"/>
  <c r="I37" i="24"/>
  <c r="F37" i="24"/>
  <c r="I36" i="24"/>
  <c r="F36" i="24"/>
  <c r="E35" i="24"/>
  <c r="H35" i="24"/>
  <c r="G35" i="24"/>
  <c r="I35" i="24" s="1"/>
  <c r="D35" i="24"/>
  <c r="I34" i="24"/>
  <c r="F34" i="24"/>
  <c r="H32" i="24"/>
  <c r="H31" i="24" s="1"/>
  <c r="I33" i="24"/>
  <c r="F33" i="24"/>
  <c r="E32" i="24"/>
  <c r="I30" i="24"/>
  <c r="F30" i="24"/>
  <c r="H28" i="24"/>
  <c r="I29" i="24"/>
  <c r="F29" i="24"/>
  <c r="E28" i="24"/>
  <c r="I27" i="24"/>
  <c r="F27" i="24"/>
  <c r="I26" i="24"/>
  <c r="F26" i="24"/>
  <c r="E25" i="24"/>
  <c r="H25" i="24"/>
  <c r="G25" i="24"/>
  <c r="I25" i="24" s="1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E13" i="24"/>
  <c r="H13" i="24"/>
  <c r="G13" i="24"/>
  <c r="I13" i="24" s="1"/>
  <c r="D13" i="24"/>
  <c r="I12" i="24"/>
  <c r="F12" i="24"/>
  <c r="I11" i="24"/>
  <c r="F11" i="24"/>
  <c r="I10" i="24"/>
  <c r="F10" i="24"/>
  <c r="I9" i="24"/>
  <c r="F9" i="24"/>
  <c r="I8" i="24"/>
  <c r="F8" i="24"/>
  <c r="E7" i="24"/>
  <c r="H7" i="24"/>
  <c r="H72" i="24" s="1"/>
  <c r="G7" i="24"/>
  <c r="D7" i="24"/>
  <c r="I31" i="21" l="1"/>
  <c r="F32" i="21"/>
  <c r="H72" i="21"/>
  <c r="F31" i="21"/>
  <c r="F35" i="24"/>
  <c r="F61" i="24"/>
  <c r="I13" i="21"/>
  <c r="I35" i="21"/>
  <c r="F41" i="21"/>
  <c r="H44" i="21"/>
  <c r="I66" i="21"/>
  <c r="D72" i="24"/>
  <c r="F53" i="24"/>
  <c r="E24" i="24"/>
  <c r="I41" i="24"/>
  <c r="I45" i="24"/>
  <c r="I53" i="24"/>
  <c r="E73" i="21"/>
  <c r="H73" i="21"/>
  <c r="H65" i="21"/>
  <c r="H69" i="21" s="1"/>
  <c r="H83" i="21" s="1"/>
  <c r="I7" i="21"/>
  <c r="G24" i="21"/>
  <c r="G44" i="21"/>
  <c r="I44" i="21" s="1"/>
  <c r="E65" i="21"/>
  <c r="E69" i="21" s="1"/>
  <c r="E83" i="21" s="1"/>
  <c r="G72" i="21"/>
  <c r="F7" i="21"/>
  <c r="D24" i="21"/>
  <c r="D44" i="21"/>
  <c r="F44" i="21" s="1"/>
  <c r="D72" i="21"/>
  <c r="F72" i="21" s="1"/>
  <c r="F13" i="24"/>
  <c r="F41" i="24"/>
  <c r="F25" i="24"/>
  <c r="E31" i="24"/>
  <c r="E44" i="24"/>
  <c r="F49" i="24"/>
  <c r="F45" i="24"/>
  <c r="E72" i="24"/>
  <c r="E65" i="24"/>
  <c r="E69" i="24" s="1"/>
  <c r="E83" i="24" s="1"/>
  <c r="H24" i="24"/>
  <c r="H73" i="24" s="1"/>
  <c r="I7" i="24"/>
  <c r="G28" i="24"/>
  <c r="I28" i="24" s="1"/>
  <c r="G32" i="24"/>
  <c r="G38" i="24"/>
  <c r="I38" i="24" s="1"/>
  <c r="G44" i="24"/>
  <c r="I44" i="24" s="1"/>
  <c r="G66" i="24"/>
  <c r="I66" i="24" s="1"/>
  <c r="G72" i="24"/>
  <c r="I72" i="24" s="1"/>
  <c r="G74" i="24"/>
  <c r="I74" i="24" s="1"/>
  <c r="H65" i="24"/>
  <c r="H69" i="24" s="1"/>
  <c r="H83" i="24" s="1"/>
  <c r="F7" i="24"/>
  <c r="D28" i="24"/>
  <c r="F28" i="24" s="1"/>
  <c r="D32" i="24"/>
  <c r="D38" i="24"/>
  <c r="F38" i="24" s="1"/>
  <c r="D44" i="24"/>
  <c r="D66" i="24"/>
  <c r="F66" i="24" s="1"/>
  <c r="D74" i="24"/>
  <c r="F74" i="24" s="1"/>
  <c r="E73" i="24" l="1"/>
  <c r="F44" i="24"/>
  <c r="F72" i="24"/>
  <c r="I72" i="21"/>
  <c r="G24" i="24"/>
  <c r="G73" i="21"/>
  <c r="I73" i="21" s="1"/>
  <c r="I24" i="21"/>
  <c r="G65" i="21"/>
  <c r="D73" i="21"/>
  <c r="F73" i="21" s="1"/>
  <c r="F24" i="21"/>
  <c r="D65" i="21"/>
  <c r="D31" i="24"/>
  <c r="F31" i="24" s="1"/>
  <c r="F32" i="24"/>
  <c r="D24" i="24"/>
  <c r="I32" i="24"/>
  <c r="G31" i="24"/>
  <c r="I31" i="24" s="1"/>
  <c r="I24" i="24"/>
  <c r="G65" i="24" l="1"/>
  <c r="G69" i="24" s="1"/>
  <c r="G69" i="21"/>
  <c r="I65" i="21"/>
  <c r="F65" i="21"/>
  <c r="D69" i="21"/>
  <c r="I65" i="24"/>
  <c r="F24" i="24"/>
  <c r="D73" i="24"/>
  <c r="F73" i="24" s="1"/>
  <c r="D65" i="24"/>
  <c r="G73" i="24"/>
  <c r="I73" i="24" s="1"/>
  <c r="D83" i="21" l="1"/>
  <c r="F83" i="21" s="1"/>
  <c r="F69" i="21"/>
  <c r="G83" i="21"/>
  <c r="I83" i="21" s="1"/>
  <c r="I69" i="21"/>
  <c r="F65" i="24"/>
  <c r="D69" i="24"/>
  <c r="G83" i="24"/>
  <c r="I83" i="24" s="1"/>
  <c r="I69" i="24"/>
  <c r="F69" i="24" l="1"/>
  <c r="D83" i="24"/>
  <c r="F83" i="24" s="1"/>
  <c r="D85" i="20" l="1"/>
  <c r="D81" i="20"/>
  <c r="D77" i="20"/>
  <c r="E69" i="20"/>
  <c r="F69" i="20" s="1"/>
  <c r="F71" i="20"/>
  <c r="F67" i="20"/>
  <c r="F65" i="20"/>
  <c r="F60" i="20"/>
  <c r="D54" i="20"/>
  <c r="F51" i="20"/>
  <c r="F46" i="20"/>
  <c r="E42" i="20"/>
  <c r="D42" i="20"/>
  <c r="F34" i="20"/>
  <c r="F32" i="20"/>
  <c r="E25" i="20"/>
  <c r="F26" i="20"/>
  <c r="E22" i="20"/>
  <c r="D22" i="20"/>
  <c r="F13" i="20"/>
  <c r="E8" i="20"/>
  <c r="F9" i="20"/>
  <c r="F10" i="20"/>
  <c r="D11" i="20"/>
  <c r="F11" i="20" s="1"/>
  <c r="E11" i="20"/>
  <c r="F12" i="20"/>
  <c r="F14" i="20"/>
  <c r="F16" i="20"/>
  <c r="D17" i="20"/>
  <c r="F17" i="20" s="1"/>
  <c r="E17" i="20"/>
  <c r="F18" i="20"/>
  <c r="F19" i="20"/>
  <c r="F20" i="20"/>
  <c r="F23" i="20"/>
  <c r="F24" i="20"/>
  <c r="D25" i="20"/>
  <c r="F27" i="20"/>
  <c r="F28" i="20"/>
  <c r="F29" i="20"/>
  <c r="E30" i="20"/>
  <c r="F31" i="20"/>
  <c r="F33" i="20"/>
  <c r="F35" i="20"/>
  <c r="D36" i="20"/>
  <c r="E36" i="20"/>
  <c r="F37" i="20"/>
  <c r="F38" i="20"/>
  <c r="F39" i="20"/>
  <c r="F40" i="20"/>
  <c r="F41" i="20"/>
  <c r="F43" i="20"/>
  <c r="F44" i="20"/>
  <c r="F45" i="20"/>
  <c r="F47" i="20"/>
  <c r="F48" i="20"/>
  <c r="F49" i="20"/>
  <c r="E50" i="20"/>
  <c r="F52" i="20"/>
  <c r="E54" i="20"/>
  <c r="F55" i="20"/>
  <c r="F57" i="20"/>
  <c r="D58" i="20"/>
  <c r="E58" i="20"/>
  <c r="F59" i="20"/>
  <c r="F61" i="20"/>
  <c r="E63" i="20"/>
  <c r="F64" i="20"/>
  <c r="F66" i="20"/>
  <c r="F68" i="20"/>
  <c r="D69" i="20"/>
  <c r="F70" i="20"/>
  <c r="F72" i="20"/>
  <c r="F74" i="20"/>
  <c r="G8" i="20"/>
  <c r="I8" i="20" s="1"/>
  <c r="H8" i="20"/>
  <c r="I9" i="20"/>
  <c r="I10" i="20"/>
  <c r="G11" i="20"/>
  <c r="I11" i="20" s="1"/>
  <c r="H11" i="20"/>
  <c r="I12" i="20"/>
  <c r="I13" i="20"/>
  <c r="I14" i="20"/>
  <c r="I16" i="20"/>
  <c r="G17" i="20"/>
  <c r="H17" i="20"/>
  <c r="I18" i="20"/>
  <c r="I19" i="20"/>
  <c r="I20" i="20"/>
  <c r="G22" i="20"/>
  <c r="H22" i="20"/>
  <c r="I22" i="20" s="1"/>
  <c r="I23" i="20"/>
  <c r="I24" i="20"/>
  <c r="G25" i="20"/>
  <c r="H25" i="20"/>
  <c r="I26" i="20"/>
  <c r="I27" i="20"/>
  <c r="I28" i="20"/>
  <c r="I29" i="20"/>
  <c r="G30" i="20"/>
  <c r="I30" i="20" s="1"/>
  <c r="H30" i="20"/>
  <c r="I31" i="20"/>
  <c r="I32" i="20"/>
  <c r="I33" i="20"/>
  <c r="I34" i="20"/>
  <c r="I35" i="20"/>
  <c r="G36" i="20"/>
  <c r="I36" i="20" s="1"/>
  <c r="H36" i="20"/>
  <c r="I37" i="20"/>
  <c r="I38" i="20"/>
  <c r="I39" i="20"/>
  <c r="I40" i="20"/>
  <c r="I41" i="20"/>
  <c r="G42" i="20"/>
  <c r="I42" i="20" s="1"/>
  <c r="H42" i="20"/>
  <c r="I43" i="20"/>
  <c r="I44" i="20"/>
  <c r="I45" i="20"/>
  <c r="I46" i="20"/>
  <c r="I47" i="20"/>
  <c r="I48" i="20"/>
  <c r="I49" i="20"/>
  <c r="G50" i="20"/>
  <c r="H50" i="20"/>
  <c r="I51" i="20"/>
  <c r="I52" i="20"/>
  <c r="G54" i="20"/>
  <c r="H54" i="20"/>
  <c r="I54" i="20" s="1"/>
  <c r="I55" i="20"/>
  <c r="I56" i="20"/>
  <c r="I57" i="20"/>
  <c r="G58" i="20"/>
  <c r="H58" i="20"/>
  <c r="I59" i="20"/>
  <c r="I60" i="20"/>
  <c r="I61" i="20"/>
  <c r="H62" i="20"/>
  <c r="G63" i="20"/>
  <c r="G62" i="20" s="1"/>
  <c r="H63" i="20"/>
  <c r="I63" i="20"/>
  <c r="I64" i="20"/>
  <c r="I65" i="20"/>
  <c r="I66" i="20"/>
  <c r="I67" i="20"/>
  <c r="I68" i="20"/>
  <c r="G69" i="20"/>
  <c r="H69" i="20"/>
  <c r="I69" i="20"/>
  <c r="I70" i="20"/>
  <c r="I71" i="20"/>
  <c r="I72" i="20"/>
  <c r="I74" i="20"/>
  <c r="G77" i="20"/>
  <c r="H77" i="20"/>
  <c r="I78" i="20"/>
  <c r="I79" i="20"/>
  <c r="I80" i="20"/>
  <c r="G81" i="20"/>
  <c r="H81" i="20"/>
  <c r="I81" i="20"/>
  <c r="I82" i="20"/>
  <c r="I83" i="20"/>
  <c r="I84" i="20"/>
  <c r="G85" i="20"/>
  <c r="H85" i="20"/>
  <c r="I86" i="20"/>
  <c r="I87" i="20"/>
  <c r="I88" i="20"/>
  <c r="G89" i="20"/>
  <c r="I89" i="20" s="1"/>
  <c r="H89" i="20"/>
  <c r="I90" i="20"/>
  <c r="I91" i="20"/>
  <c r="G92" i="20"/>
  <c r="H92" i="20"/>
  <c r="I93" i="20"/>
  <c r="I94" i="20"/>
  <c r="I95" i="20"/>
  <c r="I96" i="20"/>
  <c r="G97" i="20"/>
  <c r="H97" i="20"/>
  <c r="I98" i="20"/>
  <c r="I99" i="20"/>
  <c r="I100" i="20"/>
  <c r="I101" i="20"/>
  <c r="I102" i="20"/>
  <c r="I103" i="20"/>
  <c r="I104" i="20"/>
  <c r="G105" i="20"/>
  <c r="H105" i="20"/>
  <c r="I106" i="20"/>
  <c r="I107" i="20"/>
  <c r="G108" i="20"/>
  <c r="I108" i="20" s="1"/>
  <c r="H108" i="20"/>
  <c r="I109" i="20"/>
  <c r="I110" i="20"/>
  <c r="I111" i="20"/>
  <c r="G112" i="20"/>
  <c r="I112" i="20" s="1"/>
  <c r="H112" i="20"/>
  <c r="I113" i="20"/>
  <c r="I114" i="20"/>
  <c r="I115" i="20"/>
  <c r="G116" i="20"/>
  <c r="H116" i="20"/>
  <c r="I117" i="20"/>
  <c r="I118" i="20"/>
  <c r="I119" i="20"/>
  <c r="I120" i="20"/>
  <c r="G121" i="20"/>
  <c r="H121" i="20"/>
  <c r="I122" i="20"/>
  <c r="I123" i="20"/>
  <c r="I125" i="20"/>
  <c r="E121" i="20"/>
  <c r="D121" i="20"/>
  <c r="E116" i="20"/>
  <c r="D116" i="20"/>
  <c r="E112" i="20"/>
  <c r="D112" i="20"/>
  <c r="E108" i="20"/>
  <c r="D108" i="20"/>
  <c r="E105" i="20"/>
  <c r="D105" i="20"/>
  <c r="E97" i="20"/>
  <c r="D97" i="20"/>
  <c r="E92" i="20"/>
  <c r="D92" i="20"/>
  <c r="E89" i="20"/>
  <c r="D89" i="20"/>
  <c r="E85" i="20"/>
  <c r="E81" i="20"/>
  <c r="E77" i="20"/>
  <c r="E76" i="20"/>
  <c r="I97" i="20" l="1"/>
  <c r="I85" i="20"/>
  <c r="I58" i="20"/>
  <c r="I25" i="20"/>
  <c r="G53" i="20"/>
  <c r="I50" i="20"/>
  <c r="F58" i="20"/>
  <c r="I62" i="20"/>
  <c r="G21" i="20"/>
  <c r="F42" i="20"/>
  <c r="D76" i="20"/>
  <c r="E124" i="20"/>
  <c r="D63" i="20"/>
  <c r="D62" i="20" s="1"/>
  <c r="D53" i="20"/>
  <c r="F56" i="20"/>
  <c r="D50" i="20"/>
  <c r="F50" i="20" s="1"/>
  <c r="D30" i="20"/>
  <c r="F30" i="20" s="1"/>
  <c r="F25" i="20"/>
  <c r="D8" i="20"/>
  <c r="F8" i="20" s="1"/>
  <c r="G15" i="20"/>
  <c r="G73" i="20" s="1"/>
  <c r="I17" i="20"/>
  <c r="F36" i="20"/>
  <c r="H21" i="20"/>
  <c r="H15" i="20" s="1"/>
  <c r="H53" i="20"/>
  <c r="I53" i="20" s="1"/>
  <c r="E62" i="20"/>
  <c r="F62" i="20" s="1"/>
  <c r="E21" i="20"/>
  <c r="D124" i="20"/>
  <c r="E53" i="20"/>
  <c r="F53" i="20" s="1"/>
  <c r="D21" i="20"/>
  <c r="E15" i="20"/>
  <c r="F22" i="20"/>
  <c r="F54" i="20"/>
  <c r="I121" i="20"/>
  <c r="I116" i="20"/>
  <c r="I92" i="20"/>
  <c r="H76" i="20"/>
  <c r="H124" i="20" s="1"/>
  <c r="G76" i="20"/>
  <c r="G124" i="20"/>
  <c r="I105" i="20"/>
  <c r="I77" i="20"/>
  <c r="I76" i="20" l="1"/>
  <c r="F63" i="20"/>
  <c r="F21" i="20"/>
  <c r="D15" i="20"/>
  <c r="F15" i="20" s="1"/>
  <c r="H73" i="20"/>
  <c r="I73" i="20" s="1"/>
  <c r="I15" i="20"/>
  <c r="E73" i="20"/>
  <c r="I21" i="20"/>
  <c r="I124" i="20"/>
  <c r="D73" i="20" l="1"/>
  <c r="F73" i="20"/>
  <c r="G10" i="23" l="1"/>
  <c r="E35" i="23" l="1"/>
  <c r="E27" i="23"/>
  <c r="E18" i="23"/>
  <c r="E13" i="23"/>
  <c r="E11" i="23" s="1"/>
  <c r="K14" i="23"/>
  <c r="M14" i="23" s="1"/>
  <c r="E10" i="23"/>
  <c r="K39" i="23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J27" i="23"/>
  <c r="I27" i="23"/>
  <c r="H27" i="23"/>
  <c r="G27" i="23"/>
  <c r="F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E40" i="23" l="1"/>
  <c r="K10" i="23"/>
  <c r="M10" i="23" s="1"/>
  <c r="E23" i="23"/>
  <c r="G23" i="23"/>
  <c r="H40" i="23"/>
  <c r="F23" i="23"/>
  <c r="J23" i="23"/>
  <c r="F40" i="23"/>
  <c r="K30" i="23"/>
  <c r="M30" i="23" s="1"/>
  <c r="J40" i="23"/>
  <c r="K28" i="23"/>
  <c r="M28" i="23" s="1"/>
  <c r="L23" i="23"/>
  <c r="I40" i="23"/>
  <c r="K13" i="23"/>
  <c r="M13" i="23" s="1"/>
  <c r="H23" i="23"/>
  <c r="K27" i="23"/>
  <c r="M27" i="23" s="1"/>
  <c r="K18" i="23"/>
  <c r="M18" i="23" s="1"/>
  <c r="I23" i="23"/>
  <c r="G40" i="23"/>
  <c r="L40" i="23"/>
  <c r="K35" i="23"/>
  <c r="M35" i="23" s="1"/>
  <c r="K11" i="23"/>
  <c r="M11" i="23" s="1"/>
  <c r="K40" i="23" l="1"/>
  <c r="M40" i="23" s="1"/>
  <c r="K23" i="23"/>
  <c r="M23" i="23" s="1"/>
  <c r="F125" i="20"/>
  <c r="F123" i="20"/>
  <c r="F122" i="20"/>
  <c r="F121" i="20"/>
  <c r="F120" i="20"/>
  <c r="F119" i="20"/>
  <c r="F118" i="20"/>
  <c r="F117" i="20"/>
  <c r="F116" i="20"/>
  <c r="F115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 l="1"/>
  <c r="F97" i="20"/>
  <c r="F124" i="20" l="1"/>
</calcChain>
</file>

<file path=xl/sharedStrings.xml><?xml version="1.0" encoding="utf-8"?>
<sst xmlns="http://schemas.openxmlformats.org/spreadsheetml/2006/main" count="555" uniqueCount="425">
  <si>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</si>
  <si>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</si>
  <si>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</si>
  <si>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</si>
  <si>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</si>
  <si>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</si>
  <si>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</si>
  <si>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</si>
  <si>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</si>
  <si>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</si>
  <si>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</si>
  <si>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</si>
  <si>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</si>
  <si>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</si>
  <si>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</si>
  <si>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</si>
  <si>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</si>
  <si>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</si>
  <si>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</si>
  <si>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</si>
  <si>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</si>
  <si>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</si>
  <si>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</si>
  <si>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</si>
  <si>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</si>
  <si>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</si>
  <si>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</si>
  <si>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</si>
  <si>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</si>
  <si>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</si>
  <si>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</si>
  <si>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</si>
  <si>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</si>
  <si>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</si>
  <si>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</si>
  <si>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</si>
  <si>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</si>
  <si>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</si>
  <si>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</si>
  <si>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</si>
  <si>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</si>
  <si>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</si>
  <si>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</si>
  <si>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</si>
  <si>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</si>
  <si>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</si>
  <si>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</si>
  <si>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</si>
  <si>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</si>
  <si>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</si>
  <si>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</si>
  <si>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</si>
  <si>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</si>
  <si>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</si>
  <si>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</si>
  <si>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</si>
  <si>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</si>
  <si>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</si>
  <si>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</si>
  <si>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</si>
  <si>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</si>
  <si>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</si>
  <si>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</si>
  <si>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</si>
  <si>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</si>
  <si>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</si>
  <si>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</si>
  <si>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</si>
  <si>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</si>
  <si>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</si>
  <si>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</si>
  <si>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</si>
  <si>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</si>
  <si>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</si>
  <si>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</si>
  <si>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</si>
  <si>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</si>
  <si>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</si>
  <si>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</si>
  <si>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</si>
  <si>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</si>
  <si>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</si>
  <si>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</si>
  <si>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</si>
  <si>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</si>
  <si>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</si>
  <si>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</si>
  <si>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</si>
  <si>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</si>
  <si>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</si>
  <si>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</si>
  <si>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</si>
  <si>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</si>
  <si>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</si>
  <si>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</si>
  <si>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</si>
  <si>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</si>
  <si>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</si>
  <si>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</si>
  <si>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</si>
  <si>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</si>
  <si>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</si>
  <si>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</si>
  <si>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</si>
  <si>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</si>
  <si>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</si>
  <si>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</si>
  <si>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</si>
  <si>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</si>
  <si>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</si>
  <si>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</si>
  <si>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</si>
  <si>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</si>
  <si>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</si>
  <si>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</si>
  <si>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</si>
  <si>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</si>
  <si>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</si>
  <si>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</si>
  <si>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</si>
  <si>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</si>
  <si>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</si>
  <si>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</si>
  <si>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</si>
  <si>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</si>
  <si>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</si>
  <si>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</si>
  <si>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</si>
  <si>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</si>
  <si>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</si>
  <si>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</si>
  <si>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</si>
  <si>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</si>
  <si>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</si>
  <si>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</si>
  <si>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</si>
  <si>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</si>
  <si>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</si>
  <si>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</si>
  <si>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</si>
  <si>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</si>
  <si>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</si>
  <si>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</si>
  <si>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</si>
  <si>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</si>
  <si>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</si>
  <si>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</si>
  <si>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</si>
  <si>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</si>
  <si>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</si>
  <si>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</si>
  <si>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</si>
  <si>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</si>
  <si>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</si>
  <si>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</si>
  <si>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</si>
  <si>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</si>
  <si>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</si>
  <si>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</si>
  <si>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</si>
  <si>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</si>
  <si>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</si>
  <si>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</si>
  <si>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</si>
  <si>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</si>
  <si>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</si>
  <si>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</si>
  <si>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</si>
  <si>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</si>
  <si>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</si>
  <si>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</si>
  <si>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</si>
  <si>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</si>
  <si>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</si>
  <si>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</si>
  <si>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</si>
  <si>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</si>
  <si>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</si>
  <si>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</si>
  <si>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</si>
  <si>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</si>
  <si>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</si>
  <si>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</si>
  <si>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</si>
  <si>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</si>
  <si>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</si>
  <si>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</si>
  <si>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</si>
  <si>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</si>
  <si>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</si>
  <si>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</si>
  <si>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</si>
  <si>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</si>
  <si>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</si>
  <si>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</si>
  <si>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</si>
  <si>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</si>
  <si>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</si>
  <si>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</si>
  <si>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</si>
  <si>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</si>
  <si>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</si>
  <si>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</si>
  <si>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</si>
  <si>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</si>
  <si>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</si>
  <si>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</si>
  <si>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</si>
  <si>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</si>
  <si>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</si>
  <si>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</si>
  <si>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</si>
  <si>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</si>
  <si>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</si>
  <si>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</si>
  <si>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</si>
  <si>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</si>
  <si>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</si>
  <si>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</si>
  <si>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</si>
  <si>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</si>
  <si>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</si>
  <si>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</si>
  <si>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</si>
  <si>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</si>
  <si>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</si>
  <si>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</si>
  <si>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</si>
  <si>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</si>
  <si>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</si>
  <si>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</si>
  <si>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</si>
  <si>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</si>
  <si>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</si>
  <si>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</si>
  <si>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</si>
  <si>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</si>
  <si>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</si>
  <si>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</si>
  <si>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</si>
  <si>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</si>
  <si>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</si>
  <si>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</si>
  <si>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</si>
  <si>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</si>
  <si>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</si>
  <si>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</si>
  <si>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</si>
  <si>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</si>
  <si>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</si>
  <si>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</si>
  <si>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</si>
  <si>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</si>
  <si>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</si>
  <si>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</si>
  <si>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</si>
  <si>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</si>
  <si>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</si>
  <si>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</si>
  <si>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</si>
  <si>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</si>
  <si>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</si>
  <si>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</si>
  <si>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</si>
  <si>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</si>
  <si>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</si>
  <si>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</si>
  <si>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</si>
  <si>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</si>
  <si>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</si>
  <si>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</si>
  <si>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</si>
  <si>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</si>
  <si>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</si>
  <si>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</si>
  <si>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</si>
  <si>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</si>
  <si>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</si>
  <si>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</si>
  <si>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</si>
  <si>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</si>
  <si>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</si>
  <si>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</si>
  <si>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</si>
  <si>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</si>
  <si>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</si>
  <si>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</si>
  <si>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</si>
  <si>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</si>
  <si>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</si>
  <si>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</si>
  <si>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</si>
  <si>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</si>
  <si>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</si>
  <si>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</si>
  <si>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</si>
  <si>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</si>
  <si>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</si>
  <si>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</si>
  <si>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</si>
  <si>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</si>
  <si>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</si>
  <si>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</si>
  <si>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</si>
  <si>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</si>
  <si>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</si>
  <si>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</si>
  <si>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</si>
  <si>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</si>
  <si>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</si>
  <si>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</si>
  <si>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</si>
  <si>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</si>
  <si>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</si>
  <si>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</si>
  <si>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</si>
  <si>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</si>
  <si>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</si>
  <si>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</si>
  <si>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</si>
  <si>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</si>
  <si>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</si>
  <si>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</si>
  <si>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</si>
  <si>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</si>
  <si>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</si>
  <si>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</si>
  <si>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</si>
  <si>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</si>
  <si>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</si>
  <si>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</si>
  <si>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</si>
  <si>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</si>
  <si>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</si>
  <si>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</si>
  <si>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</si>
  <si>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</si>
  <si>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</si>
  <si>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</si>
  <si>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</si>
  <si>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</si>
  <si>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</si>
  <si>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</si>
  <si>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</si>
  <si>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</si>
  <si>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</si>
  <si>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</si>
  <si>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</si>
  <si>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</si>
  <si>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</si>
  <si>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</si>
  <si>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</si>
  <si>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</si>
  <si>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</si>
  <si>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</si>
  <si>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</si>
  <si>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</si>
  <si>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</si>
  <si>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</si>
  <si>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</si>
  <si>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</si>
  <si>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</si>
  <si>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</si>
  <si>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</si>
  <si>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</si>
  <si>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</si>
  <si>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</si>
  <si>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</si>
  <si>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</si>
  <si>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</si>
  <si>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</si>
  <si>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03276147</t>
  </si>
  <si>
    <t>HR</t>
  </si>
  <si>
    <t>080051022</t>
  </si>
  <si>
    <t>26187994862</t>
  </si>
  <si>
    <t>199</t>
  </si>
  <si>
    <t>74780000M0GHQ1VXJU20</t>
  </si>
  <si>
    <t>Croatia osiguranje d.d.</t>
  </si>
  <si>
    <t>ZAGREB</t>
  </si>
  <si>
    <t>Vatroslava Jagića 33</t>
  </si>
  <si>
    <t>info@crosig.hr</t>
  </si>
  <si>
    <t>www.crosig.hr</t>
  </si>
  <si>
    <t>Jelena Matijević</t>
  </si>
  <si>
    <t>072 00 1884</t>
  </si>
  <si>
    <t>izdavatelji@crosig.hr</t>
  </si>
  <si>
    <t>Stanje na dan: 31.3.2021</t>
  </si>
  <si>
    <t>U razdoblju: 01.01.2021.-31.3.2021.</t>
  </si>
  <si>
    <t>U razdoblju: 1.1.2021-31.3.2021</t>
  </si>
  <si>
    <t>BILJEŠKE UZ FINANCIJSKE IZVJEŠTAJE - TFI</t>
  </si>
  <si>
    <t>a)</t>
  </si>
  <si>
    <t>b)</t>
  </si>
  <si>
    <t xml:space="preserve">Godišnji financijski izvještaj za 2020. godinu, radi razumijevanja informacija objavljenih u bilješkama uz financijske izvještaje sastavljenih za prvo tromjesečje 2021. godine, dostupan je na službenoj stranici društva, </t>
  </si>
  <si>
    <t>službenim stranicama Zagrebačke burze te u Službenom registru propisanih informacija HANFA-e.</t>
  </si>
  <si>
    <t>c)</t>
  </si>
  <si>
    <t xml:space="preserve">Računovodstvene politike korištene u pripremi financijskih izvještaja za izvještajno razdoblje odgovaraju računovodstvenim politikama korištenim u pripremi revidiranih financijskih izvještaja za 2020. godinu. </t>
  </si>
  <si>
    <t>Detalji su prikazani u Bilješkama u Izvještaju o poslovanju.</t>
  </si>
  <si>
    <t>d)</t>
  </si>
  <si>
    <t>e)</t>
  </si>
  <si>
    <t>1.</t>
  </si>
  <si>
    <t xml:space="preserve">2. </t>
  </si>
  <si>
    <t xml:space="preserve">3.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</si>
  <si>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</si>
  <si>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</si>
  <si>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</si>
  <si>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</si>
  <si>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</si>
  <si>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</si>
  <si>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</si>
  <si>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</si>
  <si>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</si>
  <si>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</si>
  <si>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</si>
  <si>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</si>
  <si>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</si>
  <si>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</si>
  <si>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Detalji su objavljeni unutar Međuizvještaja rukovodstva u sklopu nekonsolidiranog nerevidiranog izvještaja o poslovanju za prvo tromjesečje 2021. godine.</t>
  </si>
  <si>
    <t>Detalji su objavljeni u bilješkama u sklopu nekonsolidiranog nerevidiranog izvještaja o poslovanju za prvo tromjesečje 2021. godine.</t>
  </si>
  <si>
    <t>Društvo nema potvrda o sudjelovanju, konvertibilnih zadužnica, jamstava, opcija ili sličnih vrijednosnica ili prava.</t>
  </si>
  <si>
    <t>Društvo nema udjela u društvima s neograničenom odgovornosti.</t>
  </si>
  <si>
    <t>Najveća grupa poduzetnika u kojoj poduzetnik sudjeluje kao kontrolirani član grupe je ujedno i jedina grupa u kojoj poduzetnik sudjeluje kao kontrolirani član grupe.</t>
  </si>
  <si>
    <t>Finanijski izvještaji su dostupni na Internet stranicama adris.hr.</t>
  </si>
  <si>
    <t>Društvo nema materijalnih aranžmana sa društvima koji nisu uključeni u prezentirane financijske izvještaje.</t>
  </si>
  <si>
    <t xml:space="preserve">Prilikom sastavljanja nekonsolidiranog nerevidiranog izvještaja o poslovanju za prvo tromjesečje 2021. godine primjenjuje se iste računovodstvene politike kao i u posljednjim godišnjim  financijskim izvještajima za 2020. godinu </t>
  </si>
  <si>
    <t xml:space="preserve">koji su objavljeni na službenoj stranici društva, službenim stranicama Zagrebačke burze te u Službenom registru propisanih informacija HANFA-e. </t>
  </si>
  <si>
    <t xml:space="preserve">BILJEŠKE UZ FINANCIJSKE IZVJEŠTAJE - TFI
(koji se sastavljaju za tromjesečna razdoblja)
Naziv izdavatelja:  Croatia osiguranje d.d.
OIB:  26187994862
Izvještajno razdoblje: 01.01.2021.-31.3.2021.
Bilješke uz financijske izvještaje za tromjesečna razdoblja uključuju:
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
b) informacije gdje je omogućen pristup posljednjim godišnjim financijskim izvještajima, radi razumijevanja informacija objavljenih u bilješkama uz financijske izvještaje sastavljene za izvještajno tromjesečno razdoblje, 
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
d) objašnjenje poslovnih rezultata u slučaju da izdavatelj obavlja djelatnost sezonske prirode (točke 37. i 38. MRS 34- Financijsko izvještavanje za razdoblja tijekom godine) 
e) ostale objave koje propisuje MRS 34- Financijsko izvještavanje za razdoblja tijekom godine te
f) u bilješkama uz financijske izvještaje za tromjesečna razdoblja, osim gore navedenih informacija, objavljuju se i sljedeće informacije:
1. naziv, sjedište poduzetnika (adresa), pravni oblik poduzetnika, državu osnivanja, matični broj subjekta, osobni identifikacijski broj te, ako je primjenjivo, da je poduzetnik u likvidaciji, stečaju, skraćenom postupku prestanka ili izvanrednoj upravi
2. usvojene računovodstvene politike (samo naznaku je li došlo do promjene u odnosu na prethodno razdoblje)
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
4. iznos i prirodu pojedinih stavki prihoda ili rashoda izuzetne veličine ili pojave
5. iznose koje poduzetnik duguje i koji dospijevaju nakon više od pet godina, kao i ukupna dugovanja poduzetnika pokrivena vrijednim osiguranjem koje je dao poduzetnik, uz naznaku vrste i oblika osiguranja
6. prosječan broj zaposlenih tijekom tekućeg razdoblja
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
8. ako su u bilanci priznata rezerviranja za odgođeni porez, stanja odgođenog poreza na kraju poslovne godine i kretanja tih stanja tijekom poslovne godine
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
10. broj i nominalnu vrijednost, ili ako ne postoji nominalna vrijednost, knjigovodstvenu vrijednost dionica ili udjela upisanih tijekom poslovne godine u okviru odobrenog kapitala
11. postojanje bilo kakvih potvrda o sudjelovanju, konvertibilnih zadužnica, jamstava, opcija ili sličnih vrijednosnica ili prava, s naznakom njihovog broja i prava koja daju
12. naziv, sjedište te pravni oblik svakog poduzetnika u kojemu poduzetnik ima neograničenu odgovornost
13. naziv i sjedište poduzetnika koji sastavlja tromjesečni konsolidirani financijski izvještaj najveće grupe poduzetnika u kojoj poduzetnik sudjeluje kao kontrolirani član grupe
14. naziv i sjedište poduzetnika koji sastavlja tromjesečni konsolidirani financijski izvještaj najmanje grupe poduzetnika u kojoj poduzetnik sudjeluje kao kontrolirani član i koji je također uključen u grupu poduzetnika iz točke 13. 
15. mjesto na kojem je moguće dobiti primjerke tromjesečnih konsolidiranih financijskih izvještaja iz točaka 13. i 14., pod uvjetom da su dostupni
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
17. prirodu i financijski učinak značajnih događaja koji su nastupili nakon datuma bilance i nisu odraženi u računu dobiti i gubitka ili bilanci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</si>
</sst>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1" fillId="0" borderId="0"/>
    <xf numFmtId="0" fontId="6" fillId="0" borderId="0"/>
    <xf numFmtId="0" fontId="15" fillId="0" borderId="0">
      <alignment vertical="top"/>
    </xf>
    <xf numFmtId="0" fontId="1" fillId="0" borderId="0"/>
  </cellStyleXfs>
  <cellXfs count="269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9" fillId="4" borderId="10" xfId="0" applyNumberFormat="1" applyFont="1" applyFill="1" applyBorder="1" applyAlignment="1" applyProtection="1">
      <alignment horizontal="center" vertical="top" wrapText="1"/>
    </xf>
    <xf numFmtId="49" fontId="11" fillId="4" borderId="0" xfId="0" applyNumberFormat="1" applyFont="1" applyFill="1" applyBorder="1" applyAlignment="1" applyProtection="1">
      <alignment horizontal="center" vertical="top" wrapText="1"/>
    </xf>
    <xf numFmtId="1" fontId="11" fillId="4" borderId="0" xfId="0" applyNumberFormat="1" applyFont="1" applyFill="1" applyBorder="1" applyAlignment="1" applyProtection="1">
      <alignment horizontal="center" vertical="top" wrapText="1"/>
    </xf>
    <xf numFmtId="1" fontId="7" fillId="2" borderId="44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9" fillId="0" borderId="0" xfId="0" applyFont="1" applyFill="1" applyProtection="1"/>
    <xf numFmtId="1" fontId="4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4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1" fillId="0" borderId="0" xfId="0" applyNumberFormat="1" applyFont="1" applyProtection="1"/>
    <xf numFmtId="1" fontId="11" fillId="0" borderId="0" xfId="0" applyNumberFormat="1" applyFont="1" applyProtection="1"/>
    <xf numFmtId="0" fontId="11" fillId="0" borderId="0" xfId="0" applyFont="1" applyFill="1" applyProtection="1"/>
    <xf numFmtId="0" fontId="11" fillId="0" borderId="0" xfId="0" applyFont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</xf>
    <xf numFmtId="164" fontId="7" fillId="6" borderId="38" xfId="0" applyNumberFormat="1" applyFont="1" applyFill="1" applyBorder="1" applyAlignment="1" applyProtection="1">
      <alignment horizontal="center" vertical="center"/>
    </xf>
    <xf numFmtId="164" fontId="7" fillId="6" borderId="39" xfId="0" applyNumberFormat="1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/>
    </xf>
    <xf numFmtId="164" fontId="7" fillId="6" borderId="40" xfId="0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164" fontId="7" fillId="6" borderId="44" xfId="0" applyNumberFormat="1" applyFont="1" applyFill="1" applyBorder="1" applyAlignment="1" applyProtection="1">
      <alignment horizontal="center" vertical="center"/>
    </xf>
    <xf numFmtId="164" fontId="7" fillId="0" borderId="4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64" fontId="7" fillId="0" borderId="27" xfId="0" applyNumberFormat="1" applyFont="1" applyFill="1" applyBorder="1" applyAlignment="1" applyProtection="1">
      <alignment horizontal="center" vertical="center"/>
    </xf>
    <xf numFmtId="164" fontId="7" fillId="0" borderId="31" xfId="0" applyNumberFormat="1" applyFont="1" applyFill="1" applyBorder="1" applyAlignment="1" applyProtection="1">
      <alignment horizontal="center" vertical="center"/>
    </xf>
    <xf numFmtId="164" fontId="7" fillId="6" borderId="26" xfId="0" applyNumberFormat="1" applyFont="1" applyFill="1" applyBorder="1" applyAlignment="1" applyProtection="1">
      <alignment horizontal="center" vertical="center"/>
    </xf>
    <xf numFmtId="164" fontId="7" fillId="6" borderId="27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1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7" fillId="2" borderId="44" xfId="0" applyNumberFormat="1" applyFont="1" applyFill="1" applyBorder="1" applyAlignment="1" applyProtection="1">
      <alignment horizontal="center" vertical="center"/>
    </xf>
    <xf numFmtId="3" fontId="18" fillId="6" borderId="44" xfId="0" applyNumberFormat="1" applyFont="1" applyFill="1" applyBorder="1" applyAlignment="1" applyProtection="1">
      <alignment horizontal="right" vertical="center" shrinkToFit="1"/>
    </xf>
    <xf numFmtId="3" fontId="2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 wrapText="1"/>
    </xf>
    <xf numFmtId="3" fontId="7" fillId="2" borderId="5" xfId="0" applyNumberFormat="1" applyFont="1" applyFill="1" applyBorder="1" applyAlignment="1" applyProtection="1">
      <alignment horizontal="center" vertical="center"/>
    </xf>
    <xf numFmtId="3" fontId="7" fillId="2" borderId="6" xfId="0" applyNumberFormat="1" applyFont="1" applyFill="1" applyBorder="1" applyAlignment="1" applyProtection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7" fillId="2" borderId="12" xfId="0" applyNumberFormat="1" applyFont="1" applyFill="1" applyBorder="1" applyAlignment="1" applyProtection="1">
      <alignment horizontal="center" vertical="center"/>
    </xf>
    <xf numFmtId="3" fontId="18" fillId="6" borderId="35" xfId="0" applyNumberFormat="1" applyFont="1" applyFill="1" applyBorder="1" applyAlignment="1" applyProtection="1">
      <alignment horizontal="right" vertical="center" shrinkToFit="1"/>
    </xf>
    <xf numFmtId="3" fontId="18" fillId="6" borderId="36" xfId="0" applyNumberFormat="1" applyFont="1" applyFill="1" applyBorder="1" applyAlignment="1" applyProtection="1">
      <alignment horizontal="right" vertical="center" shrinkToFit="1"/>
    </xf>
    <xf numFmtId="3" fontId="18" fillId="6" borderId="37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8" fillId="6" borderId="30" xfId="0" applyNumberFormat="1" applyFont="1" applyFill="1" applyBorder="1" applyAlignment="1" applyProtection="1">
      <alignment horizontal="right" vertical="center" shrinkToFit="1"/>
    </xf>
    <xf numFmtId="3" fontId="18" fillId="6" borderId="28" xfId="0" applyNumberFormat="1" applyFont="1" applyFill="1" applyBorder="1" applyAlignment="1" applyProtection="1">
      <alignment horizontal="right" vertical="center" shrinkToFit="1"/>
    </xf>
    <xf numFmtId="3" fontId="18" fillId="6" borderId="29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Border="1" applyAlignment="1" applyProtection="1">
      <alignment horizontal="right" vertical="center" shrinkToFit="1"/>
      <protection locked="0"/>
    </xf>
    <xf numFmtId="3" fontId="2" fillId="0" borderId="32" xfId="0" applyNumberFormat="1" applyFont="1" applyBorder="1" applyAlignment="1" applyProtection="1">
      <alignment horizontal="right" vertical="center" shrinkToFit="1"/>
      <protection locked="0"/>
    </xf>
    <xf numFmtId="3" fontId="2" fillId="0" borderId="33" xfId="0" applyNumberFormat="1" applyFont="1" applyBorder="1" applyAlignment="1" applyProtection="1">
      <alignment horizontal="right" vertical="center" shrinkToFit="1"/>
      <protection locked="0"/>
    </xf>
    <xf numFmtId="3" fontId="18" fillId="6" borderId="34" xfId="0" applyNumberFormat="1" applyFont="1" applyFill="1" applyBorder="1" applyAlignment="1" applyProtection="1">
      <alignment horizontal="right" vertical="center" shrinkToFit="1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3" fontId="18" fillId="6" borderId="38" xfId="0" applyNumberFormat="1" applyFont="1" applyFill="1" applyBorder="1" applyAlignment="1" applyProtection="1">
      <alignment vertical="center" shrinkToFit="1"/>
    </xf>
    <xf numFmtId="3" fontId="18" fillId="6" borderId="39" xfId="0" applyNumberFormat="1" applyFont="1" applyFill="1" applyBorder="1" applyAlignment="1" applyProtection="1">
      <alignment vertical="center" shrinkToFit="1"/>
    </xf>
    <xf numFmtId="3" fontId="2" fillId="0" borderId="39" xfId="0" applyNumberFormat="1" applyFont="1" applyFill="1" applyBorder="1" applyAlignment="1" applyProtection="1">
      <alignment vertical="center" shrinkToFit="1"/>
      <protection locked="0"/>
    </xf>
    <xf numFmtId="3" fontId="18" fillId="6" borderId="40" xfId="0" applyNumberFormat="1" applyFont="1" applyFill="1" applyBorder="1" applyAlignment="1" applyProtection="1">
      <alignment vertical="center" shrinkToFit="1"/>
    </xf>
    <xf numFmtId="3" fontId="11" fillId="0" borderId="0" xfId="0" applyNumberFormat="1" applyFont="1" applyProtection="1"/>
    <xf numFmtId="3" fontId="14" fillId="4" borderId="0" xfId="0" applyNumberFormat="1" applyFont="1" applyFill="1" applyBorder="1" applyAlignment="1" applyProtection="1">
      <alignment horizontal="center" wrapText="1"/>
    </xf>
    <xf numFmtId="3" fontId="2" fillId="4" borderId="0" xfId="0" applyNumberFormat="1" applyFont="1" applyFill="1" applyBorder="1" applyAlignment="1" applyProtection="1">
      <alignment vertical="center"/>
    </xf>
    <xf numFmtId="3" fontId="5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2" fillId="5" borderId="44" xfId="0" applyNumberFormat="1" applyFont="1" applyFill="1" applyBorder="1" applyAlignment="1" applyProtection="1">
      <alignment horizontal="right" vertical="center" shrinkToFit="1"/>
    </xf>
    <xf numFmtId="0" fontId="24" fillId="4" borderId="11" xfId="5" applyFont="1" applyFill="1" applyBorder="1"/>
    <xf numFmtId="0" fontId="1" fillId="4" borderId="13" xfId="5" applyFill="1" applyBorder="1"/>
    <xf numFmtId="0" fontId="1" fillId="0" borderId="0" xfId="5"/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center" vertical="center"/>
    </xf>
    <xf numFmtId="0" fontId="5" fillId="4" borderId="50" xfId="5" applyFont="1" applyFill="1" applyBorder="1" applyAlignment="1">
      <alignment vertical="center"/>
    </xf>
    <xf numFmtId="0" fontId="29" fillId="0" borderId="0" xfId="5" applyFont="1" applyFill="1"/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horizontal="right" vertical="center" wrapText="1"/>
    </xf>
    <xf numFmtId="0" fontId="4" fillId="4" borderId="0" xfId="5" applyFont="1" applyFill="1" applyBorder="1" applyAlignment="1">
      <alignment vertical="center" wrapText="1"/>
    </xf>
    <xf numFmtId="14" fontId="4" fillId="8" borderId="0" xfId="5" applyNumberFormat="1" applyFont="1" applyFill="1" applyBorder="1" applyAlignment="1" applyProtection="1">
      <alignment horizontal="center" vertical="center"/>
      <protection locked="0"/>
    </xf>
    <xf numFmtId="1" fontId="4" fillId="8" borderId="0" xfId="5" applyNumberFormat="1" applyFont="1" applyFill="1" applyBorder="1" applyAlignment="1" applyProtection="1">
      <alignment horizontal="center" vertical="center"/>
      <protection locked="0"/>
    </xf>
    <xf numFmtId="0" fontId="5" fillId="4" borderId="47" xfId="5" applyFont="1" applyFill="1" applyBorder="1" applyAlignment="1">
      <alignment vertical="center"/>
    </xf>
    <xf numFmtId="14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10" borderId="0" xfId="5" applyFill="1"/>
    <xf numFmtId="1" fontId="4" fillId="7" borderId="51" xfId="5" applyNumberFormat="1" applyFont="1" applyFill="1" applyBorder="1" applyAlignment="1" applyProtection="1">
      <alignment horizontal="center" vertical="center"/>
      <protection locked="0"/>
    </xf>
    <xf numFmtId="1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4" borderId="47" xfId="5" applyFill="1" applyBorder="1"/>
    <xf numFmtId="0" fontId="27" fillId="4" borderId="46" xfId="5" applyFont="1" applyFill="1" applyBorder="1" applyAlignment="1">
      <alignment wrapText="1"/>
    </xf>
    <xf numFmtId="0" fontId="27" fillId="4" borderId="47" xfId="5" applyFont="1" applyFill="1" applyBorder="1" applyAlignment="1">
      <alignment wrapText="1"/>
    </xf>
    <xf numFmtId="0" fontId="27" fillId="4" borderId="46" xfId="5" applyFont="1" applyFill="1" applyBorder="1"/>
    <xf numFmtId="0" fontId="27" fillId="4" borderId="0" xfId="5" applyFont="1" applyFill="1" applyBorder="1"/>
    <xf numFmtId="0" fontId="27" fillId="4" borderId="0" xfId="5" applyFont="1" applyFill="1" applyBorder="1" applyAlignment="1">
      <alignment wrapText="1"/>
    </xf>
    <xf numFmtId="0" fontId="27" fillId="4" borderId="47" xfId="5" applyFont="1" applyFill="1" applyBorder="1"/>
    <xf numFmtId="0" fontId="5" fillId="4" borderId="0" xfId="5" applyFont="1" applyFill="1" applyBorder="1" applyAlignment="1">
      <alignment horizontal="right" vertical="center" wrapText="1"/>
    </xf>
    <xf numFmtId="0" fontId="28" fillId="4" borderId="47" xfId="5" applyFont="1" applyFill="1" applyBorder="1" applyAlignment="1">
      <alignment vertical="center"/>
    </xf>
    <xf numFmtId="0" fontId="5" fillId="4" borderId="46" xfId="5" applyFont="1" applyFill="1" applyBorder="1" applyAlignment="1">
      <alignment horizontal="right" vertical="center" wrapText="1"/>
    </xf>
    <xf numFmtId="0" fontId="28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top"/>
    </xf>
    <xf numFmtId="0" fontId="4" fillId="7" borderId="51" xfId="5" applyFont="1" applyFill="1" applyBorder="1" applyAlignment="1" applyProtection="1">
      <alignment horizontal="center" vertical="center"/>
      <protection locked="0"/>
    </xf>
    <xf numFmtId="0" fontId="4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center"/>
    </xf>
    <xf numFmtId="0" fontId="27" fillId="4" borderId="47" xfId="5" applyFont="1" applyFill="1" applyBorder="1" applyAlignment="1">
      <alignment vertical="center"/>
    </xf>
    <xf numFmtId="0" fontId="27" fillId="4" borderId="0" xfId="5" applyFont="1" applyFill="1" applyBorder="1" applyAlignment="1"/>
    <xf numFmtId="0" fontId="30" fillId="4" borderId="0" xfId="5" applyFont="1" applyFill="1" applyBorder="1" applyAlignment="1">
      <alignment vertical="center"/>
    </xf>
    <xf numFmtId="0" fontId="30" fillId="4" borderId="47" xfId="5" applyFont="1" applyFill="1" applyBorder="1" applyAlignment="1">
      <alignment vertical="center"/>
    </xf>
    <xf numFmtId="0" fontId="4" fillId="4" borderId="0" xfId="5" applyFont="1" applyFill="1" applyBorder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27" fillId="4" borderId="0" xfId="5" applyFont="1" applyFill="1" applyBorder="1" applyAlignment="1">
      <alignment vertical="top" wrapText="1"/>
    </xf>
    <xf numFmtId="0" fontId="27" fillId="4" borderId="46" xfId="5" applyFont="1" applyFill="1" applyBorder="1" applyAlignment="1">
      <alignment vertical="top"/>
    </xf>
    <xf numFmtId="0" fontId="30" fillId="4" borderId="47" xfId="5" applyFont="1" applyFill="1" applyBorder="1"/>
    <xf numFmtId="0" fontId="1" fillId="4" borderId="48" xfId="5" applyFill="1" applyBorder="1"/>
    <xf numFmtId="0" fontId="1" fillId="4" borderId="10" xfId="5" applyFill="1" applyBorder="1"/>
    <xf numFmtId="0" fontId="1" fillId="4" borderId="49" xfId="5" applyFill="1" applyBorder="1"/>
    <xf numFmtId="49" fontId="4" fillId="7" borderId="51" xfId="5" applyNumberFormat="1" applyFont="1" applyFill="1" applyBorder="1" applyAlignment="1" applyProtection="1">
      <alignment horizontal="center" vertical="center"/>
      <protection locked="0"/>
    </xf>
    <xf numFmtId="3" fontId="5" fillId="0" borderId="44" xfId="0" applyNumberFormat="1" applyFont="1" applyFill="1" applyBorder="1" applyAlignment="1" applyProtection="1">
      <alignment horizontal="right" vertical="center" shrinkToFit="1"/>
    </xf>
    <xf numFmtId="3" fontId="18" fillId="11" borderId="44" xfId="0" applyNumberFormat="1" applyFont="1" applyFill="1" applyBorder="1" applyAlignment="1" applyProtection="1">
      <alignment horizontal="right" vertical="center" shrinkToFit="1"/>
    </xf>
    <xf numFmtId="0" fontId="9" fillId="0" borderId="0" xfId="0" applyFont="1"/>
    <xf numFmtId="0" fontId="11" fillId="0" borderId="0" xfId="0" applyFont="1" applyFill="1"/>
    <xf numFmtId="0" fontId="0" fillId="0" borderId="0" xfId="0" applyFill="1"/>
    <xf numFmtId="0" fontId="11" fillId="0" borderId="0" xfId="0" applyFont="1" applyFill="1" applyAlignment="1">
      <alignment vertical="center"/>
    </xf>
    <xf numFmtId="0" fontId="23" fillId="4" borderId="45" xfId="5" applyFont="1" applyFill="1" applyBorder="1" applyAlignment="1">
      <alignment vertical="center"/>
    </xf>
    <xf numFmtId="0" fontId="23" fillId="4" borderId="11" xfId="5" applyFont="1" applyFill="1" applyBorder="1" applyAlignment="1">
      <alignment vertical="center"/>
    </xf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14" fontId="4" fillId="7" borderId="48" xfId="5" applyNumberFormat="1" applyFont="1" applyFill="1" applyBorder="1" applyAlignment="1" applyProtection="1">
      <alignment horizontal="center" vertical="center"/>
      <protection locked="0"/>
    </xf>
    <xf numFmtId="14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4" fillId="0" borderId="46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5" fillId="4" borderId="46" xfId="5" applyFont="1" applyFill="1" applyBorder="1" applyAlignment="1">
      <alignment horizontal="right" vertical="center" wrapText="1"/>
    </xf>
    <xf numFmtId="0" fontId="5" fillId="4" borderId="47" xfId="5" applyFont="1" applyFill="1" applyBorder="1" applyAlignment="1">
      <alignment horizontal="right" vertical="center" wrapText="1"/>
    </xf>
    <xf numFmtId="49" fontId="4" fillId="7" borderId="48" xfId="0" applyNumberFormat="1" applyFont="1" applyFill="1" applyBorder="1" applyAlignment="1" applyProtection="1">
      <alignment horizontal="center" vertical="center"/>
      <protection locked="0"/>
    </xf>
    <xf numFmtId="49" fontId="4" fillId="7" borderId="49" xfId="0" applyNumberFormat="1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wrapText="1"/>
    </xf>
    <xf numFmtId="0" fontId="27" fillId="4" borderId="0" xfId="5" applyFont="1" applyFill="1" applyBorder="1" applyAlignment="1">
      <alignment wrapText="1"/>
    </xf>
    <xf numFmtId="0" fontId="27" fillId="4" borderId="0" xfId="5" applyFont="1" applyFill="1" applyBorder="1"/>
    <xf numFmtId="0" fontId="25" fillId="4" borderId="46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5" fillId="4" borderId="46" xfId="5" applyFont="1" applyFill="1" applyBorder="1" applyAlignment="1">
      <alignment horizontal="right" vertical="center"/>
    </xf>
    <xf numFmtId="0" fontId="5" fillId="4" borderId="47" xfId="5" applyFont="1" applyFill="1" applyBorder="1" applyAlignment="1">
      <alignment horizontal="right" vertical="center"/>
    </xf>
    <xf numFmtId="0" fontId="5" fillId="4" borderId="0" xfId="5" applyFont="1" applyFill="1" applyBorder="1" applyAlignment="1">
      <alignment horizontal="right" vertical="center" wrapText="1"/>
    </xf>
    <xf numFmtId="0" fontId="4" fillId="7" borderId="48" xfId="0" applyFont="1" applyFill="1" applyBorder="1" applyAlignment="1" applyProtection="1">
      <alignment horizontal="center" vertical="center"/>
      <protection locked="0"/>
    </xf>
    <xf numFmtId="0" fontId="4" fillId="7" borderId="49" xfId="0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vertical="center" wrapText="1"/>
    </xf>
    <xf numFmtId="0" fontId="27" fillId="4" borderId="0" xfId="5" applyFont="1" applyFill="1" applyBorder="1" applyAlignment="1">
      <alignment vertical="center" wrapText="1"/>
    </xf>
    <xf numFmtId="0" fontId="5" fillId="4" borderId="0" xfId="5" applyFont="1" applyFill="1" applyBorder="1" applyAlignment="1">
      <alignment horizontal="right" vertical="center"/>
    </xf>
    <xf numFmtId="0" fontId="4" fillId="7" borderId="48" xfId="0" applyFont="1" applyFill="1" applyBorder="1" applyAlignment="1" applyProtection="1">
      <alignment vertical="center"/>
      <protection locked="0"/>
    </xf>
    <xf numFmtId="0" fontId="4" fillId="7" borderId="10" xfId="0" applyFont="1" applyFill="1" applyBorder="1" applyAlignment="1" applyProtection="1">
      <alignment vertical="center"/>
      <protection locked="0"/>
    </xf>
    <xf numFmtId="0" fontId="4" fillId="7" borderId="49" xfId="0" applyFont="1" applyFill="1" applyBorder="1" applyAlignment="1" applyProtection="1">
      <alignment vertical="center"/>
      <protection locked="0"/>
    </xf>
    <xf numFmtId="0" fontId="28" fillId="4" borderId="46" xfId="5" applyFont="1" applyFill="1" applyBorder="1" applyAlignment="1">
      <alignment vertical="center"/>
    </xf>
    <xf numFmtId="0" fontId="28" fillId="4" borderId="0" xfId="5" applyFont="1" applyFill="1" applyBorder="1" applyAlignment="1">
      <alignment vertical="center"/>
    </xf>
    <xf numFmtId="0" fontId="5" fillId="4" borderId="0" xfId="5" applyFont="1" applyFill="1" applyBorder="1" applyAlignment="1">
      <alignment vertical="center"/>
    </xf>
    <xf numFmtId="0" fontId="27" fillId="7" borderId="48" xfId="0" applyFont="1" applyFill="1" applyBorder="1" applyProtection="1">
      <protection locked="0"/>
    </xf>
    <xf numFmtId="0" fontId="27" fillId="7" borderId="10" xfId="0" applyFont="1" applyFill="1" applyBorder="1" applyProtection="1">
      <protection locked="0"/>
    </xf>
    <xf numFmtId="0" fontId="27" fillId="7" borderId="49" xfId="0" applyFont="1" applyFill="1" applyBorder="1" applyProtection="1">
      <protection locked="0"/>
    </xf>
    <xf numFmtId="0" fontId="5" fillId="4" borderId="46" xfId="5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center" vertical="center"/>
    </xf>
    <xf numFmtId="0" fontId="4" fillId="7" borderId="48" xfId="5" applyFont="1" applyFill="1" applyBorder="1" applyAlignment="1" applyProtection="1">
      <alignment horizontal="right" vertical="center"/>
      <protection locked="0"/>
    </xf>
    <xf numFmtId="0" fontId="4" fillId="7" borderId="10" xfId="5" applyFont="1" applyFill="1" applyBorder="1" applyAlignment="1" applyProtection="1">
      <alignment horizontal="right" vertical="center"/>
      <protection locked="0"/>
    </xf>
    <xf numFmtId="0" fontId="4" fillId="7" borderId="49" xfId="5" applyFont="1" applyFill="1" applyBorder="1" applyAlignment="1" applyProtection="1">
      <alignment horizontal="right" vertical="center"/>
      <protection locked="0"/>
    </xf>
    <xf numFmtId="0" fontId="27" fillId="4" borderId="0" xfId="5" applyFont="1" applyFill="1" applyBorder="1" applyAlignment="1">
      <alignment vertical="top" wrapText="1"/>
    </xf>
    <xf numFmtId="0" fontId="27" fillId="4" borderId="0" xfId="5" applyFont="1" applyFill="1" applyBorder="1" applyAlignment="1">
      <alignment vertical="top"/>
    </xf>
    <xf numFmtId="0" fontId="27" fillId="4" borderId="0" xfId="5" applyFont="1" applyFill="1" applyBorder="1" applyProtection="1">
      <protection locked="0"/>
    </xf>
    <xf numFmtId="49" fontId="4" fillId="7" borderId="48" xfId="0" applyNumberFormat="1" applyFont="1" applyFill="1" applyBorder="1" applyAlignment="1" applyProtection="1">
      <alignment vertical="center"/>
      <protection locked="0"/>
    </xf>
    <xf numFmtId="49" fontId="4" fillId="7" borderId="10" xfId="0" applyNumberFormat="1" applyFont="1" applyFill="1" applyBorder="1" applyAlignment="1" applyProtection="1">
      <alignment vertical="center"/>
      <protection locked="0"/>
    </xf>
    <xf numFmtId="49" fontId="4" fillId="7" borderId="49" xfId="0" applyNumberFormat="1" applyFont="1" applyFill="1" applyBorder="1" applyAlignment="1" applyProtection="1">
      <alignment vertical="center"/>
      <protection locked="0"/>
    </xf>
    <xf numFmtId="0" fontId="5" fillId="4" borderId="47" xfId="5" applyFont="1" applyFill="1" applyBorder="1" applyAlignment="1">
      <alignment horizontal="center" vertical="center"/>
    </xf>
    <xf numFmtId="0" fontId="4" fillId="7" borderId="48" xfId="5" applyFont="1" applyFill="1" applyBorder="1" applyAlignment="1" applyProtection="1">
      <alignment horizontal="center" vertical="center"/>
      <protection locked="0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5" fillId="4" borderId="46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horizontal="left" vertical="center"/>
    </xf>
    <xf numFmtId="0" fontId="4" fillId="7" borderId="48" xfId="5" applyFont="1" applyFill="1" applyBorder="1" applyAlignment="1" applyProtection="1">
      <alignment vertical="center"/>
      <protection locked="0"/>
    </xf>
    <xf numFmtId="0" fontId="4" fillId="7" borderId="10" xfId="5" applyFont="1" applyFill="1" applyBorder="1" applyAlignment="1" applyProtection="1">
      <alignment vertical="center"/>
      <protection locked="0"/>
    </xf>
    <xf numFmtId="0" fontId="4" fillId="7" borderId="49" xfId="5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vertical="top"/>
    </xf>
    <xf numFmtId="0" fontId="27" fillId="7" borderId="48" xfId="5" applyFont="1" applyFill="1" applyBorder="1" applyAlignment="1" applyProtection="1">
      <alignment vertical="center"/>
      <protection locked="0"/>
    </xf>
    <xf numFmtId="0" fontId="27" fillId="7" borderId="10" xfId="5" applyFont="1" applyFill="1" applyBorder="1" applyAlignment="1" applyProtection="1">
      <alignment vertical="center"/>
      <protection locked="0"/>
    </xf>
    <xf numFmtId="0" fontId="27" fillId="7" borderId="49" xfId="5" applyFont="1" applyFill="1" applyBorder="1" applyAlignment="1" applyProtection="1">
      <alignment vertical="center"/>
      <protection locked="0"/>
    </xf>
    <xf numFmtId="0" fontId="5" fillId="4" borderId="11" xfId="5" applyFont="1" applyFill="1" applyBorder="1" applyAlignment="1">
      <alignment horizontal="left" vertical="center" wrapText="1"/>
    </xf>
    <xf numFmtId="0" fontId="5" fillId="4" borderId="52" xfId="5" applyFont="1" applyFill="1" applyBorder="1" applyAlignment="1">
      <alignment horizontal="left" vertical="center" wrapText="1"/>
    </xf>
    <xf numFmtId="0" fontId="27" fillId="7" borderId="48" xfId="0" applyFont="1" applyFill="1" applyBorder="1" applyAlignment="1" applyProtection="1">
      <alignment vertical="center"/>
      <protection locked="0"/>
    </xf>
    <xf numFmtId="0" fontId="27" fillId="7" borderId="10" xfId="0" applyFont="1" applyFill="1" applyBorder="1" applyAlignment="1" applyProtection="1">
      <alignment vertical="center"/>
      <protection locked="0"/>
    </xf>
    <xf numFmtId="0" fontId="27" fillId="7" borderId="49" xfId="0" applyFont="1" applyFill="1" applyBorder="1" applyAlignment="1" applyProtection="1">
      <alignment vertical="center"/>
      <protection locked="0"/>
    </xf>
    <xf numFmtId="0" fontId="2" fillId="0" borderId="44" xfId="0" applyFont="1" applyBorder="1" applyAlignment="1" applyProtection="1">
      <alignment vertical="center" wrapText="1"/>
    </xf>
    <xf numFmtId="0" fontId="7" fillId="6" borderId="44" xfId="0" applyFont="1" applyFill="1" applyBorder="1" applyAlignment="1" applyProtection="1">
      <alignment vertical="center" wrapText="1"/>
    </xf>
    <xf numFmtId="0" fontId="2" fillId="6" borderId="44" xfId="0" applyFont="1" applyFill="1" applyBorder="1" applyAlignment="1" applyProtection="1">
      <alignment vertical="center" wrapText="1"/>
    </xf>
    <xf numFmtId="0" fontId="7" fillId="0" borderId="44" xfId="0" applyFont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7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2" fillId="0" borderId="44" xfId="0" applyFont="1" applyFill="1" applyBorder="1" applyAlignment="1" applyProtection="1">
      <alignment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20" fillId="3" borderId="44" xfId="0" applyFont="1" applyFill="1" applyBorder="1" applyAlignment="1" applyProtection="1">
      <alignment vertical="center"/>
    </xf>
    <xf numFmtId="0" fontId="16" fillId="3" borderId="44" xfId="0" applyFont="1" applyFill="1" applyBorder="1" applyAlignment="1" applyProtection="1">
      <alignment horizontal="left" vertical="center" wrapText="1"/>
    </xf>
    <xf numFmtId="0" fontId="17" fillId="3" borderId="44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5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7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vertical="center" wrapText="1"/>
    </xf>
    <xf numFmtId="0" fontId="2" fillId="6" borderId="26" xfId="0" applyFont="1" applyFill="1" applyBorder="1" applyAlignment="1" applyProtection="1">
      <alignment vertical="center" wrapText="1"/>
    </xf>
    <xf numFmtId="0" fontId="7" fillId="6" borderId="27" xfId="0" applyFont="1" applyFill="1" applyBorder="1" applyAlignment="1" applyProtection="1">
      <alignment vertical="center" wrapText="1"/>
    </xf>
    <xf numFmtId="0" fontId="2" fillId="6" borderId="27" xfId="0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2" fillId="0" borderId="27" xfId="0" applyFont="1" applyBorder="1" applyAlignment="1" applyProtection="1">
      <alignment vertical="center" wrapText="1"/>
    </xf>
    <xf numFmtId="0" fontId="21" fillId="0" borderId="27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 wrapText="1"/>
    </xf>
    <xf numFmtId="0" fontId="2" fillId="0" borderId="31" xfId="0" applyFont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21" fillId="0" borderId="44" xfId="0" applyFont="1" applyFill="1" applyBorder="1" applyAlignment="1" applyProtection="1">
      <alignment vertical="center" wrapText="1"/>
    </xf>
    <xf numFmtId="0" fontId="2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wrapText="1"/>
    </xf>
    <xf numFmtId="0" fontId="2" fillId="6" borderId="40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wrapText="1"/>
    </xf>
    <xf numFmtId="0" fontId="2" fillId="4" borderId="10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vertical="center" wrapText="1"/>
    </xf>
    <xf numFmtId="0" fontId="7" fillId="6" borderId="38" xfId="0" applyFont="1" applyFill="1" applyBorder="1" applyAlignment="1" applyProtection="1">
      <alignment vertical="center" wrapText="1"/>
    </xf>
    <xf numFmtId="0" fontId="2" fillId="6" borderId="38" xfId="0" applyFont="1" applyFill="1" applyBorder="1" applyAlignment="1" applyProtection="1">
      <alignment vertical="center" wrapText="1"/>
    </xf>
    <xf numFmtId="0" fontId="7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wrapText="1"/>
    </xf>
    <xf numFmtId="0" fontId="7" fillId="0" borderId="39" xfId="0" applyFont="1" applyFill="1" applyBorder="1" applyAlignment="1" applyProtection="1">
      <alignment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4" fontId="12" fillId="6" borderId="44" xfId="0" applyNumberFormat="1" applyFont="1" applyFill="1" applyBorder="1" applyAlignment="1" applyProtection="1">
      <alignment horizontal="left"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2" fillId="0" borderId="44" xfId="0" applyNumberFormat="1" applyFont="1" applyFill="1" applyBorder="1" applyAlignment="1" applyProtection="1">
      <alignment horizontal="left" vertical="center" wrapText="1"/>
    </xf>
    <xf numFmtId="4" fontId="4" fillId="2" borderId="44" xfId="0" applyNumberFormat="1" applyFont="1" applyFill="1" applyBorder="1" applyAlignment="1" applyProtection="1">
      <alignment horizontal="center" vertical="center" wrapText="1"/>
    </xf>
    <xf numFmtId="1" fontId="4" fillId="2" borderId="4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3" fontId="2" fillId="4" borderId="10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6">
    <cellStyle name="Normal" xfId="0" builtinId="0"/>
    <cellStyle name="Normal 12" xfId="1" xr:uid="{00000000-0005-0000-0000-000001000000}"/>
    <cellStyle name="Normal 2" xfId="2" xr:uid="{00000000-0005-0000-0000-000002000000}"/>
    <cellStyle name="Normal 3" xfId="5" xr:uid="{00000000-0005-0000-0000-000003000000}"/>
    <cellStyle name="Obično_Knjiga2" xfId="3" xr:uid="{00000000-0005-0000-0000-000004000000}"/>
    <cellStyle name="Style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milosevic.HANFA\My%20Documents\Ksenija\Izvjesca%20drustava%20za%20osiguranje\Allianz\2009\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zoomScale="85" zoomScaleNormal="85" workbookViewId="0">
      <selection activeCell="J1" sqref="J1"/>
    </sheetView>
  </sheetViews>
  <sheetFormatPr defaultColWidth="9.1796875" defaultRowHeight="14.5" x14ac:dyDescent="0.35"/>
  <cols>
    <col min="1" max="8" width="9.1796875" style="75"/>
    <col min="9" max="9" width="20" style="75" customWidth="1"/>
    <col min="10" max="16384" width="9.1796875" style="75"/>
  </cols>
  <sheetData>
    <row r="1" spans="1:10" ht="15.5" x14ac:dyDescent="0.35">
      <c r="A1" s="127" t="s">
        <v>326</v>
      </c>
      <c r="B1" s="128"/>
      <c r="C1" s="128"/>
      <c r="D1" s="73"/>
      <c r="E1" s="73"/>
      <c r="F1" s="73"/>
      <c r="G1" s="73"/>
      <c r="H1" s="73"/>
      <c r="I1" s="73"/>
      <c r="J1" s="74"/>
    </row>
    <row r="2" spans="1:10" ht="14.5" customHeight="1" x14ac:dyDescent="0.35">
      <c r="A2" s="129" t="s">
        <v>343</v>
      </c>
      <c r="B2" s="130"/>
      <c r="C2" s="130"/>
      <c r="D2" s="130"/>
      <c r="E2" s="130"/>
      <c r="F2" s="130"/>
      <c r="G2" s="130"/>
      <c r="H2" s="130"/>
      <c r="I2" s="130"/>
      <c r="J2" s="131"/>
    </row>
    <row r="3" spans="1:10" x14ac:dyDescent="0.35">
      <c r="A3" s="76"/>
      <c r="B3" s="77"/>
      <c r="C3" s="77"/>
      <c r="D3" s="77"/>
      <c r="E3" s="77"/>
      <c r="F3" s="77"/>
      <c r="G3" s="77"/>
      <c r="H3" s="77"/>
      <c r="I3" s="77"/>
      <c r="J3" s="78"/>
    </row>
    <row r="4" spans="1:10" ht="33.65" customHeight="1" x14ac:dyDescent="0.35">
      <c r="A4" s="132" t="s">
        <v>327</v>
      </c>
      <c r="B4" s="133"/>
      <c r="C4" s="133"/>
      <c r="D4" s="133"/>
      <c r="E4" s="134">
        <v>44197</v>
      </c>
      <c r="F4" s="135"/>
      <c r="G4" s="79" t="s">
        <v>328</v>
      </c>
      <c r="H4" s="134">
        <v>44286</v>
      </c>
      <c r="I4" s="135"/>
      <c r="J4" s="80"/>
    </row>
    <row r="5" spans="1:10" s="81" customFormat="1" ht="10.15" customHeight="1" x14ac:dyDescent="0.35">
      <c r="A5" s="136"/>
      <c r="B5" s="137"/>
      <c r="C5" s="137"/>
      <c r="D5" s="137"/>
      <c r="E5" s="137"/>
      <c r="F5" s="137"/>
      <c r="G5" s="137"/>
      <c r="H5" s="137"/>
      <c r="I5" s="137"/>
      <c r="J5" s="138"/>
    </row>
    <row r="6" spans="1:10" ht="20.5" customHeight="1" x14ac:dyDescent="0.35">
      <c r="A6" s="82"/>
      <c r="B6" s="83" t="s">
        <v>350</v>
      </c>
      <c r="C6" s="84"/>
      <c r="D6" s="84"/>
      <c r="E6" s="90">
        <v>2021</v>
      </c>
      <c r="F6" s="85"/>
      <c r="G6" s="79"/>
      <c r="H6" s="85"/>
      <c r="I6" s="86"/>
      <c r="J6" s="87"/>
    </row>
    <row r="7" spans="1:10" s="89" customFormat="1" ht="10.9" customHeight="1" x14ac:dyDescent="0.35">
      <c r="A7" s="82"/>
      <c r="B7" s="84"/>
      <c r="C7" s="84"/>
      <c r="D7" s="84"/>
      <c r="E7" s="88"/>
      <c r="F7" s="88"/>
      <c r="G7" s="79"/>
      <c r="H7" s="85"/>
      <c r="I7" s="86"/>
      <c r="J7" s="87"/>
    </row>
    <row r="8" spans="1:10" ht="20.5" customHeight="1" x14ac:dyDescent="0.35">
      <c r="A8" s="82"/>
      <c r="B8" s="83" t="s">
        <v>351</v>
      </c>
      <c r="C8" s="84"/>
      <c r="D8" s="84"/>
      <c r="E8" s="90">
        <v>1</v>
      </c>
      <c r="F8" s="85"/>
      <c r="G8" s="79"/>
      <c r="H8" s="85"/>
      <c r="I8" s="86"/>
      <c r="J8" s="87"/>
    </row>
    <row r="9" spans="1:10" s="89" customFormat="1" ht="10.9" customHeight="1" x14ac:dyDescent="0.35">
      <c r="A9" s="82"/>
      <c r="B9" s="84"/>
      <c r="C9" s="84"/>
      <c r="D9" s="84"/>
      <c r="E9" s="88"/>
      <c r="F9" s="88"/>
      <c r="G9" s="79"/>
      <c r="H9" s="88"/>
      <c r="I9" s="91"/>
      <c r="J9" s="87"/>
    </row>
    <row r="10" spans="1:10" ht="37.9" customHeight="1" x14ac:dyDescent="0.35">
      <c r="A10" s="146" t="s">
        <v>352</v>
      </c>
      <c r="B10" s="147"/>
      <c r="C10" s="147"/>
      <c r="D10" s="147"/>
      <c r="E10" s="147"/>
      <c r="F10" s="147"/>
      <c r="G10" s="147"/>
      <c r="H10" s="147"/>
      <c r="I10" s="147"/>
      <c r="J10" s="92"/>
    </row>
    <row r="11" spans="1:10" ht="24.65" customHeight="1" x14ac:dyDescent="0.35">
      <c r="A11" s="148" t="s">
        <v>329</v>
      </c>
      <c r="B11" s="149"/>
      <c r="C11" s="141" t="s">
        <v>371</v>
      </c>
      <c r="D11" s="142"/>
      <c r="E11" s="93"/>
      <c r="F11" s="150" t="s">
        <v>353</v>
      </c>
      <c r="G11" s="140"/>
      <c r="H11" s="151" t="s">
        <v>372</v>
      </c>
      <c r="I11" s="152"/>
      <c r="J11" s="94"/>
    </row>
    <row r="12" spans="1:10" ht="14.5" customHeight="1" x14ac:dyDescent="0.35">
      <c r="A12" s="95"/>
      <c r="B12" s="96"/>
      <c r="C12" s="96"/>
      <c r="D12" s="96"/>
      <c r="E12" s="144"/>
      <c r="F12" s="144"/>
      <c r="G12" s="144"/>
      <c r="H12" s="144"/>
      <c r="I12" s="97"/>
      <c r="J12" s="94"/>
    </row>
    <row r="13" spans="1:10" ht="21" customHeight="1" x14ac:dyDescent="0.35">
      <c r="A13" s="139" t="s">
        <v>344</v>
      </c>
      <c r="B13" s="140"/>
      <c r="C13" s="141" t="s">
        <v>373</v>
      </c>
      <c r="D13" s="142"/>
      <c r="E13" s="143"/>
      <c r="F13" s="144"/>
      <c r="G13" s="144"/>
      <c r="H13" s="144"/>
      <c r="I13" s="97"/>
      <c r="J13" s="94"/>
    </row>
    <row r="14" spans="1:10" ht="10.9" customHeight="1" x14ac:dyDescent="0.35">
      <c r="A14" s="93"/>
      <c r="B14" s="97"/>
      <c r="C14" s="96"/>
      <c r="D14" s="96"/>
      <c r="E14" s="145"/>
      <c r="F14" s="145"/>
      <c r="G14" s="145"/>
      <c r="H14" s="145"/>
      <c r="I14" s="96"/>
      <c r="J14" s="98"/>
    </row>
    <row r="15" spans="1:10" ht="22.9" customHeight="1" x14ac:dyDescent="0.35">
      <c r="A15" s="139" t="s">
        <v>330</v>
      </c>
      <c r="B15" s="140"/>
      <c r="C15" s="141" t="s">
        <v>374</v>
      </c>
      <c r="D15" s="142"/>
      <c r="E15" s="159"/>
      <c r="F15" s="160"/>
      <c r="G15" s="99" t="s">
        <v>354</v>
      </c>
      <c r="H15" s="151" t="s">
        <v>376</v>
      </c>
      <c r="I15" s="152"/>
      <c r="J15" s="100"/>
    </row>
    <row r="16" spans="1:10" ht="10.9" customHeight="1" x14ac:dyDescent="0.35">
      <c r="A16" s="93"/>
      <c r="B16" s="97"/>
      <c r="C16" s="96"/>
      <c r="D16" s="96"/>
      <c r="E16" s="145"/>
      <c r="F16" s="145"/>
      <c r="G16" s="145"/>
      <c r="H16" s="145"/>
      <c r="I16" s="96"/>
      <c r="J16" s="98"/>
    </row>
    <row r="17" spans="1:10" ht="22.9" customHeight="1" x14ac:dyDescent="0.35">
      <c r="A17" s="101"/>
      <c r="B17" s="99" t="s">
        <v>355</v>
      </c>
      <c r="C17" s="141" t="s">
        <v>375</v>
      </c>
      <c r="D17" s="142"/>
      <c r="E17" s="102"/>
      <c r="F17" s="102"/>
      <c r="G17" s="102"/>
      <c r="H17" s="102"/>
      <c r="I17" s="102"/>
      <c r="J17" s="100"/>
    </row>
    <row r="18" spans="1:10" x14ac:dyDescent="0.35">
      <c r="A18" s="153"/>
      <c r="B18" s="154"/>
      <c r="C18" s="145"/>
      <c r="D18" s="145"/>
      <c r="E18" s="145"/>
      <c r="F18" s="145"/>
      <c r="G18" s="145"/>
      <c r="H18" s="145"/>
      <c r="I18" s="96"/>
      <c r="J18" s="98"/>
    </row>
    <row r="19" spans="1:10" x14ac:dyDescent="0.35">
      <c r="A19" s="148" t="s">
        <v>331</v>
      </c>
      <c r="B19" s="155"/>
      <c r="C19" s="156" t="s">
        <v>377</v>
      </c>
      <c r="D19" s="157"/>
      <c r="E19" s="157"/>
      <c r="F19" s="157"/>
      <c r="G19" s="157"/>
      <c r="H19" s="157"/>
      <c r="I19" s="157"/>
      <c r="J19" s="158"/>
    </row>
    <row r="20" spans="1:10" x14ac:dyDescent="0.35">
      <c r="A20" s="95"/>
      <c r="B20" s="96"/>
      <c r="C20" s="103"/>
      <c r="D20" s="96"/>
      <c r="E20" s="145"/>
      <c r="F20" s="145"/>
      <c r="G20" s="145"/>
      <c r="H20" s="145"/>
      <c r="I20" s="96"/>
      <c r="J20" s="98"/>
    </row>
    <row r="21" spans="1:10" x14ac:dyDescent="0.35">
      <c r="A21" s="148" t="s">
        <v>332</v>
      </c>
      <c r="B21" s="155"/>
      <c r="C21" s="151">
        <v>10000</v>
      </c>
      <c r="D21" s="152"/>
      <c r="E21" s="145"/>
      <c r="F21" s="145"/>
      <c r="G21" s="156" t="s">
        <v>378</v>
      </c>
      <c r="H21" s="157"/>
      <c r="I21" s="157"/>
      <c r="J21" s="158"/>
    </row>
    <row r="22" spans="1:10" x14ac:dyDescent="0.35">
      <c r="A22" s="95"/>
      <c r="B22" s="96"/>
      <c r="C22" s="96"/>
      <c r="D22" s="96"/>
      <c r="E22" s="145"/>
      <c r="F22" s="145"/>
      <c r="G22" s="145"/>
      <c r="H22" s="145"/>
      <c r="I22" s="96"/>
      <c r="J22" s="98"/>
    </row>
    <row r="23" spans="1:10" x14ac:dyDescent="0.35">
      <c r="A23" s="148" t="s">
        <v>333</v>
      </c>
      <c r="B23" s="155"/>
      <c r="C23" s="156" t="s">
        <v>379</v>
      </c>
      <c r="D23" s="157"/>
      <c r="E23" s="157"/>
      <c r="F23" s="157"/>
      <c r="G23" s="157"/>
      <c r="H23" s="157"/>
      <c r="I23" s="157"/>
      <c r="J23" s="158"/>
    </row>
    <row r="24" spans="1:10" x14ac:dyDescent="0.35">
      <c r="A24" s="95"/>
      <c r="B24" s="96"/>
      <c r="C24" s="96"/>
      <c r="D24" s="96"/>
      <c r="E24" s="145"/>
      <c r="F24" s="145"/>
      <c r="G24" s="145"/>
      <c r="H24" s="145"/>
      <c r="I24" s="96"/>
      <c r="J24" s="98"/>
    </row>
    <row r="25" spans="1:10" x14ac:dyDescent="0.35">
      <c r="A25" s="148" t="s">
        <v>334</v>
      </c>
      <c r="B25" s="155"/>
      <c r="C25" s="162" t="s">
        <v>380</v>
      </c>
      <c r="D25" s="163"/>
      <c r="E25" s="163"/>
      <c r="F25" s="163"/>
      <c r="G25" s="163"/>
      <c r="H25" s="163"/>
      <c r="I25" s="163"/>
      <c r="J25" s="164"/>
    </row>
    <row r="26" spans="1:10" x14ac:dyDescent="0.35">
      <c r="A26" s="95"/>
      <c r="B26" s="96"/>
      <c r="C26" s="103"/>
      <c r="D26" s="96"/>
      <c r="E26" s="145"/>
      <c r="F26" s="145"/>
      <c r="G26" s="145"/>
      <c r="H26" s="145"/>
      <c r="I26" s="96"/>
      <c r="J26" s="98"/>
    </row>
    <row r="27" spans="1:10" x14ac:dyDescent="0.35">
      <c r="A27" s="148" t="s">
        <v>335</v>
      </c>
      <c r="B27" s="155"/>
      <c r="C27" s="162" t="s">
        <v>381</v>
      </c>
      <c r="D27" s="163"/>
      <c r="E27" s="163"/>
      <c r="F27" s="163"/>
      <c r="G27" s="163"/>
      <c r="H27" s="163"/>
      <c r="I27" s="163"/>
      <c r="J27" s="164"/>
    </row>
    <row r="28" spans="1:10" ht="13.9" customHeight="1" x14ac:dyDescent="0.35">
      <c r="A28" s="95"/>
      <c r="B28" s="96"/>
      <c r="C28" s="103"/>
      <c r="D28" s="96"/>
      <c r="E28" s="145"/>
      <c r="F28" s="145"/>
      <c r="G28" s="145"/>
      <c r="H28" s="145"/>
      <c r="I28" s="96"/>
      <c r="J28" s="98"/>
    </row>
    <row r="29" spans="1:10" ht="22.9" customHeight="1" x14ac:dyDescent="0.35">
      <c r="A29" s="139" t="s">
        <v>345</v>
      </c>
      <c r="B29" s="155"/>
      <c r="C29" s="104">
        <v>2265</v>
      </c>
      <c r="D29" s="105"/>
      <c r="E29" s="161"/>
      <c r="F29" s="161"/>
      <c r="G29" s="161"/>
      <c r="H29" s="161"/>
      <c r="I29" s="106"/>
      <c r="J29" s="107"/>
    </row>
    <row r="30" spans="1:10" x14ac:dyDescent="0.35">
      <c r="A30" s="95"/>
      <c r="B30" s="96"/>
      <c r="C30" s="96"/>
      <c r="D30" s="96"/>
      <c r="E30" s="145"/>
      <c r="F30" s="145"/>
      <c r="G30" s="145"/>
      <c r="H30" s="145"/>
      <c r="I30" s="106"/>
      <c r="J30" s="107"/>
    </row>
    <row r="31" spans="1:10" x14ac:dyDescent="0.35">
      <c r="A31" s="148" t="s">
        <v>336</v>
      </c>
      <c r="B31" s="155"/>
      <c r="C31" s="120" t="s">
        <v>357</v>
      </c>
      <c r="D31" s="165" t="s">
        <v>356</v>
      </c>
      <c r="E31" s="166"/>
      <c r="F31" s="166"/>
      <c r="G31" s="166"/>
      <c r="H31" s="108"/>
      <c r="I31" s="109" t="s">
        <v>357</v>
      </c>
      <c r="J31" s="110" t="s">
        <v>358</v>
      </c>
    </row>
    <row r="32" spans="1:10" x14ac:dyDescent="0.35">
      <c r="A32" s="148"/>
      <c r="B32" s="155"/>
      <c r="C32" s="111"/>
      <c r="D32" s="79"/>
      <c r="E32" s="160"/>
      <c r="F32" s="160"/>
      <c r="G32" s="160"/>
      <c r="H32" s="160"/>
      <c r="I32" s="106"/>
      <c r="J32" s="107"/>
    </row>
    <row r="33" spans="1:10" x14ac:dyDescent="0.35">
      <c r="A33" s="148" t="s">
        <v>346</v>
      </c>
      <c r="B33" s="155"/>
      <c r="C33" s="104" t="s">
        <v>360</v>
      </c>
      <c r="D33" s="165" t="s">
        <v>359</v>
      </c>
      <c r="E33" s="166"/>
      <c r="F33" s="166"/>
      <c r="G33" s="166"/>
      <c r="H33" s="102"/>
      <c r="I33" s="109" t="s">
        <v>360</v>
      </c>
      <c r="J33" s="110" t="s">
        <v>361</v>
      </c>
    </row>
    <row r="34" spans="1:10" x14ac:dyDescent="0.35">
      <c r="A34" s="95"/>
      <c r="B34" s="96"/>
      <c r="C34" s="96"/>
      <c r="D34" s="96"/>
      <c r="E34" s="145"/>
      <c r="F34" s="145"/>
      <c r="G34" s="145"/>
      <c r="H34" s="145"/>
      <c r="I34" s="96"/>
      <c r="J34" s="98"/>
    </row>
    <row r="35" spans="1:10" x14ac:dyDescent="0.35">
      <c r="A35" s="165" t="s">
        <v>347</v>
      </c>
      <c r="B35" s="166"/>
      <c r="C35" s="166"/>
      <c r="D35" s="166"/>
      <c r="E35" s="166" t="s">
        <v>337</v>
      </c>
      <c r="F35" s="166"/>
      <c r="G35" s="166"/>
      <c r="H35" s="166"/>
      <c r="I35" s="166"/>
      <c r="J35" s="112" t="s">
        <v>338</v>
      </c>
    </row>
    <row r="36" spans="1:10" x14ac:dyDescent="0.35">
      <c r="A36" s="95"/>
      <c r="B36" s="96"/>
      <c r="C36" s="96"/>
      <c r="D36" s="96"/>
      <c r="E36" s="145"/>
      <c r="F36" s="145"/>
      <c r="G36" s="145"/>
      <c r="H36" s="145"/>
      <c r="I36" s="96"/>
      <c r="J36" s="107"/>
    </row>
    <row r="37" spans="1:10" x14ac:dyDescent="0.35">
      <c r="A37" s="167"/>
      <c r="B37" s="168"/>
      <c r="C37" s="168"/>
      <c r="D37" s="168"/>
      <c r="E37" s="167"/>
      <c r="F37" s="168"/>
      <c r="G37" s="168"/>
      <c r="H37" s="168"/>
      <c r="I37" s="169"/>
      <c r="J37" s="113"/>
    </row>
    <row r="38" spans="1:10" x14ac:dyDescent="0.35">
      <c r="A38" s="95"/>
      <c r="B38" s="96"/>
      <c r="C38" s="103"/>
      <c r="D38" s="170"/>
      <c r="E38" s="170"/>
      <c r="F38" s="170"/>
      <c r="G38" s="170"/>
      <c r="H38" s="170"/>
      <c r="I38" s="170"/>
      <c r="J38" s="98"/>
    </row>
    <row r="39" spans="1:10" x14ac:dyDescent="0.35">
      <c r="A39" s="167"/>
      <c r="B39" s="168"/>
      <c r="C39" s="168"/>
      <c r="D39" s="169"/>
      <c r="E39" s="167"/>
      <c r="F39" s="168"/>
      <c r="G39" s="168"/>
      <c r="H39" s="168"/>
      <c r="I39" s="169"/>
      <c r="J39" s="104"/>
    </row>
    <row r="40" spans="1:10" x14ac:dyDescent="0.35">
      <c r="A40" s="95"/>
      <c r="B40" s="96"/>
      <c r="C40" s="103"/>
      <c r="D40" s="114"/>
      <c r="E40" s="170"/>
      <c r="F40" s="170"/>
      <c r="G40" s="170"/>
      <c r="H40" s="170"/>
      <c r="I40" s="97"/>
      <c r="J40" s="98"/>
    </row>
    <row r="41" spans="1:10" x14ac:dyDescent="0.35">
      <c r="A41" s="167"/>
      <c r="B41" s="168"/>
      <c r="C41" s="168"/>
      <c r="D41" s="169"/>
      <c r="E41" s="167"/>
      <c r="F41" s="168"/>
      <c r="G41" s="168"/>
      <c r="H41" s="168"/>
      <c r="I41" s="169"/>
      <c r="J41" s="104"/>
    </row>
    <row r="42" spans="1:10" x14ac:dyDescent="0.35">
      <c r="A42" s="95"/>
      <c r="B42" s="96"/>
      <c r="C42" s="103"/>
      <c r="D42" s="114"/>
      <c r="E42" s="170"/>
      <c r="F42" s="170"/>
      <c r="G42" s="170"/>
      <c r="H42" s="170"/>
      <c r="I42" s="97"/>
      <c r="J42" s="98"/>
    </row>
    <row r="43" spans="1:10" x14ac:dyDescent="0.35">
      <c r="A43" s="167"/>
      <c r="B43" s="168"/>
      <c r="C43" s="168"/>
      <c r="D43" s="169"/>
      <c r="E43" s="167"/>
      <c r="F43" s="168"/>
      <c r="G43" s="168"/>
      <c r="H43" s="168"/>
      <c r="I43" s="169"/>
      <c r="J43" s="104"/>
    </row>
    <row r="44" spans="1:10" x14ac:dyDescent="0.35">
      <c r="A44" s="115"/>
      <c r="B44" s="103"/>
      <c r="C44" s="171"/>
      <c r="D44" s="171"/>
      <c r="E44" s="145"/>
      <c r="F44" s="145"/>
      <c r="G44" s="171"/>
      <c r="H44" s="171"/>
      <c r="I44" s="171"/>
      <c r="J44" s="98"/>
    </row>
    <row r="45" spans="1:10" x14ac:dyDescent="0.35">
      <c r="A45" s="167"/>
      <c r="B45" s="168"/>
      <c r="C45" s="168"/>
      <c r="D45" s="169"/>
      <c r="E45" s="167"/>
      <c r="F45" s="168"/>
      <c r="G45" s="168"/>
      <c r="H45" s="168"/>
      <c r="I45" s="169"/>
      <c r="J45" s="104"/>
    </row>
    <row r="46" spans="1:10" x14ac:dyDescent="0.35">
      <c r="A46" s="115"/>
      <c r="B46" s="103"/>
      <c r="C46" s="103"/>
      <c r="D46" s="96"/>
      <c r="E46" s="172"/>
      <c r="F46" s="172"/>
      <c r="G46" s="171"/>
      <c r="H46" s="171"/>
      <c r="I46" s="96"/>
      <c r="J46" s="98"/>
    </row>
    <row r="47" spans="1:10" x14ac:dyDescent="0.35">
      <c r="A47" s="167"/>
      <c r="B47" s="168"/>
      <c r="C47" s="168"/>
      <c r="D47" s="169"/>
      <c r="E47" s="167"/>
      <c r="F47" s="168"/>
      <c r="G47" s="168"/>
      <c r="H47" s="168"/>
      <c r="I47" s="169"/>
      <c r="J47" s="104"/>
    </row>
    <row r="48" spans="1:10" x14ac:dyDescent="0.35">
      <c r="A48" s="115"/>
      <c r="B48" s="103"/>
      <c r="C48" s="103"/>
      <c r="D48" s="96"/>
      <c r="E48" s="145"/>
      <c r="F48" s="145"/>
      <c r="G48" s="171"/>
      <c r="H48" s="171"/>
      <c r="I48" s="96"/>
      <c r="J48" s="116" t="s">
        <v>362</v>
      </c>
    </row>
    <row r="49" spans="1:10" x14ac:dyDescent="0.35">
      <c r="A49" s="115"/>
      <c r="B49" s="103"/>
      <c r="C49" s="103"/>
      <c r="D49" s="96"/>
      <c r="E49" s="145"/>
      <c r="F49" s="145"/>
      <c r="G49" s="171"/>
      <c r="H49" s="171"/>
      <c r="I49" s="96"/>
      <c r="J49" s="116" t="s">
        <v>363</v>
      </c>
    </row>
    <row r="50" spans="1:10" ht="14.5" customHeight="1" x14ac:dyDescent="0.35">
      <c r="A50" s="139" t="s">
        <v>339</v>
      </c>
      <c r="B50" s="150"/>
      <c r="C50" s="177" t="s">
        <v>363</v>
      </c>
      <c r="D50" s="178"/>
      <c r="E50" s="179" t="s">
        <v>364</v>
      </c>
      <c r="F50" s="180"/>
      <c r="G50" s="181"/>
      <c r="H50" s="182"/>
      <c r="I50" s="182"/>
      <c r="J50" s="183"/>
    </row>
    <row r="51" spans="1:10" x14ac:dyDescent="0.35">
      <c r="A51" s="115"/>
      <c r="B51" s="103"/>
      <c r="C51" s="171"/>
      <c r="D51" s="171"/>
      <c r="E51" s="145"/>
      <c r="F51" s="145"/>
      <c r="G51" s="184" t="s">
        <v>365</v>
      </c>
      <c r="H51" s="184"/>
      <c r="I51" s="184"/>
      <c r="J51" s="87"/>
    </row>
    <row r="52" spans="1:10" ht="13.9" customHeight="1" x14ac:dyDescent="0.35">
      <c r="A52" s="139" t="s">
        <v>340</v>
      </c>
      <c r="B52" s="150"/>
      <c r="C52" s="156" t="s">
        <v>382</v>
      </c>
      <c r="D52" s="157"/>
      <c r="E52" s="157"/>
      <c r="F52" s="157"/>
      <c r="G52" s="157"/>
      <c r="H52" s="157"/>
      <c r="I52" s="157"/>
      <c r="J52" s="158"/>
    </row>
    <row r="53" spans="1:10" x14ac:dyDescent="0.35">
      <c r="A53" s="95"/>
      <c r="B53" s="96"/>
      <c r="C53" s="161" t="s">
        <v>341</v>
      </c>
      <c r="D53" s="161"/>
      <c r="E53" s="161"/>
      <c r="F53" s="161"/>
      <c r="G53" s="161"/>
      <c r="H53" s="161"/>
      <c r="I53" s="161"/>
      <c r="J53" s="98"/>
    </row>
    <row r="54" spans="1:10" x14ac:dyDescent="0.35">
      <c r="A54" s="139" t="s">
        <v>342</v>
      </c>
      <c r="B54" s="150"/>
      <c r="C54" s="173" t="s">
        <v>383</v>
      </c>
      <c r="D54" s="174"/>
      <c r="E54" s="175"/>
      <c r="F54" s="145"/>
      <c r="G54" s="145"/>
      <c r="H54" s="166"/>
      <c r="I54" s="166"/>
      <c r="J54" s="176"/>
    </row>
    <row r="55" spans="1:10" x14ac:dyDescent="0.35">
      <c r="A55" s="95"/>
      <c r="B55" s="96"/>
      <c r="C55" s="103"/>
      <c r="D55" s="96"/>
      <c r="E55" s="145"/>
      <c r="F55" s="145"/>
      <c r="G55" s="145"/>
      <c r="H55" s="145"/>
      <c r="I55" s="96"/>
      <c r="J55" s="98"/>
    </row>
    <row r="56" spans="1:10" ht="14.5" customHeight="1" x14ac:dyDescent="0.35">
      <c r="A56" s="139" t="s">
        <v>334</v>
      </c>
      <c r="B56" s="150"/>
      <c r="C56" s="190" t="s">
        <v>384</v>
      </c>
      <c r="D56" s="191"/>
      <c r="E56" s="191"/>
      <c r="F56" s="191"/>
      <c r="G56" s="191"/>
      <c r="H56" s="191"/>
      <c r="I56" s="191"/>
      <c r="J56" s="192"/>
    </row>
    <row r="57" spans="1:10" x14ac:dyDescent="0.35">
      <c r="A57" s="95"/>
      <c r="B57" s="96"/>
      <c r="C57" s="96"/>
      <c r="D57" s="96"/>
      <c r="E57" s="145"/>
      <c r="F57" s="145"/>
      <c r="G57" s="145"/>
      <c r="H57" s="145"/>
      <c r="I57" s="96"/>
      <c r="J57" s="98"/>
    </row>
    <row r="58" spans="1:10" x14ac:dyDescent="0.35">
      <c r="A58" s="139" t="s">
        <v>366</v>
      </c>
      <c r="B58" s="150"/>
      <c r="C58" s="185"/>
      <c r="D58" s="186"/>
      <c r="E58" s="186"/>
      <c r="F58" s="186"/>
      <c r="G58" s="186"/>
      <c r="H58" s="186"/>
      <c r="I58" s="186"/>
      <c r="J58" s="187"/>
    </row>
    <row r="59" spans="1:10" ht="14.5" customHeight="1" x14ac:dyDescent="0.35">
      <c r="A59" s="95"/>
      <c r="B59" s="96"/>
      <c r="C59" s="188" t="s">
        <v>367</v>
      </c>
      <c r="D59" s="188"/>
      <c r="E59" s="188"/>
      <c r="F59" s="188"/>
      <c r="G59" s="96"/>
      <c r="H59" s="96"/>
      <c r="I59" s="96"/>
      <c r="J59" s="98"/>
    </row>
    <row r="60" spans="1:10" x14ac:dyDescent="0.35">
      <c r="A60" s="139" t="s">
        <v>368</v>
      </c>
      <c r="B60" s="150"/>
      <c r="C60" s="185"/>
      <c r="D60" s="186"/>
      <c r="E60" s="186"/>
      <c r="F60" s="186"/>
      <c r="G60" s="186"/>
      <c r="H60" s="186"/>
      <c r="I60" s="186"/>
      <c r="J60" s="187"/>
    </row>
    <row r="61" spans="1:10" ht="14.5" customHeight="1" x14ac:dyDescent="0.35">
      <c r="A61" s="117"/>
      <c r="B61" s="118"/>
      <c r="C61" s="189" t="s">
        <v>369</v>
      </c>
      <c r="D61" s="189"/>
      <c r="E61" s="189"/>
      <c r="F61" s="189"/>
      <c r="G61" s="189"/>
      <c r="H61" s="118"/>
      <c r="I61" s="118"/>
      <c r="J61" s="119"/>
    </row>
    <row r="68" ht="27" customHeight="1" x14ac:dyDescent="0.35"/>
    <row r="72" ht="38.5" customHeight="1" x14ac:dyDescent="0.35"/>
  </sheetData>
  <sheetProtection algorithmName="SHA-512" hashValue="aAUsLaJKrKAFYA0iZ+DN+gyBkFyeSyQKTBCaHKQRO4siYTnvWdyR7OznSPHm0R3YPekClV/zmE7ztrz1MkULYw==" saltValue="glyGPGS4pGZvZNZuJr/ibQ==" spinCount="100000"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125"/>
  <sheetViews>
    <sheetView view="pageBreakPreview" zoomScale="85" zoomScaleNormal="100" zoomScaleSheetLayoutView="85" workbookViewId="0">
      <selection sqref="A1:I1"/>
    </sheetView>
  </sheetViews>
  <sheetFormatPr defaultColWidth="8.81640625" defaultRowHeight="12.5" x14ac:dyDescent="0.25"/>
  <cols>
    <col min="1" max="2" width="29.54296875" style="3" customWidth="1"/>
    <col min="3" max="3" width="20.81640625" style="3" customWidth="1"/>
    <col min="4" max="9" width="10.81640625" style="12" customWidth="1"/>
    <col min="10" max="10" width="9" style="1" customWidth="1"/>
    <col min="11" max="12" width="12.7265625" style="3" bestFit="1" customWidth="1"/>
    <col min="13" max="13" width="12" style="3" bestFit="1" customWidth="1"/>
    <col min="14" max="14" width="10.1796875" style="3" bestFit="1" customWidth="1"/>
    <col min="15" max="16" width="11.7265625" style="3" bestFit="1" customWidth="1"/>
    <col min="17" max="17" width="13.81640625" style="3" bestFit="1" customWidth="1"/>
    <col min="18" max="19" width="15.453125" style="3" bestFit="1" customWidth="1"/>
    <col min="20" max="20" width="13.81640625" style="3" bestFit="1" customWidth="1"/>
    <col min="21" max="22" width="15.453125" style="3" bestFit="1" customWidth="1"/>
    <col min="23" max="23" width="14.453125" style="3" bestFit="1" customWidth="1"/>
    <col min="24" max="16384" width="8.81640625" style="3"/>
  </cols>
  <sheetData>
    <row r="1" spans="1:9" ht="27" customHeight="1" x14ac:dyDescent="0.25">
      <c r="A1" s="197" t="s">
        <v>68</v>
      </c>
      <c r="B1" s="198"/>
      <c r="C1" s="198"/>
      <c r="D1" s="198"/>
      <c r="E1" s="198"/>
      <c r="F1" s="198"/>
      <c r="G1" s="198"/>
      <c r="H1" s="198"/>
      <c r="I1" s="198"/>
    </row>
    <row r="2" spans="1:9" x14ac:dyDescent="0.25">
      <c r="A2" s="199" t="s">
        <v>385</v>
      </c>
      <c r="B2" s="200"/>
      <c r="C2" s="200"/>
      <c r="D2" s="200"/>
      <c r="E2" s="200"/>
      <c r="F2" s="200"/>
      <c r="G2" s="200"/>
      <c r="H2" s="200"/>
      <c r="I2" s="200"/>
    </row>
    <row r="3" spans="1:9" ht="13" x14ac:dyDescent="0.25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5">
      <c r="A4" s="201" t="s">
        <v>0</v>
      </c>
      <c r="B4" s="202"/>
      <c r="C4" s="201" t="s">
        <v>77</v>
      </c>
      <c r="D4" s="203" t="s">
        <v>284</v>
      </c>
      <c r="E4" s="204"/>
      <c r="F4" s="204"/>
      <c r="G4" s="203" t="s">
        <v>293</v>
      </c>
      <c r="H4" s="204"/>
      <c r="I4" s="204"/>
    </row>
    <row r="5" spans="1:9" x14ac:dyDescent="0.25">
      <c r="A5" s="202"/>
      <c r="B5" s="202"/>
      <c r="C5" s="202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01">
        <v>1</v>
      </c>
      <c r="B6" s="202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5">
      <c r="A7" s="208" t="s">
        <v>1</v>
      </c>
      <c r="B7" s="209"/>
      <c r="C7" s="209"/>
      <c r="D7" s="209"/>
      <c r="E7" s="209"/>
      <c r="F7" s="209"/>
      <c r="G7" s="209"/>
      <c r="H7" s="209"/>
      <c r="I7" s="209"/>
    </row>
    <row r="8" spans="1:9" ht="12.75" customHeight="1" x14ac:dyDescent="0.25">
      <c r="A8" s="194" t="s">
        <v>136</v>
      </c>
      <c r="B8" s="195"/>
      <c r="C8" s="26">
        <v>1</v>
      </c>
      <c r="D8" s="40">
        <f t="shared" ref="D8:E8" si="0">D9+D10</f>
        <v>0</v>
      </c>
      <c r="E8" s="40">
        <f t="shared" si="0"/>
        <v>96858015</v>
      </c>
      <c r="F8" s="40">
        <f>D8+E8</f>
        <v>96858015</v>
      </c>
      <c r="G8" s="40">
        <f>G9+G10</f>
        <v>0</v>
      </c>
      <c r="H8" s="40">
        <f>H9+H10</f>
        <v>117215805</v>
      </c>
      <c r="I8" s="40">
        <f>G8+H8</f>
        <v>117215805</v>
      </c>
    </row>
    <row r="9" spans="1:9" ht="12.75" customHeight="1" x14ac:dyDescent="0.25">
      <c r="A9" s="193" t="s">
        <v>111</v>
      </c>
      <c r="B9" s="193"/>
      <c r="C9" s="27">
        <v>2</v>
      </c>
      <c r="D9" s="41">
        <v>0</v>
      </c>
      <c r="E9" s="41">
        <v>0</v>
      </c>
      <c r="F9" s="40">
        <f t="shared" ref="F9:F73" si="1">D9+E9</f>
        <v>0</v>
      </c>
      <c r="G9" s="41">
        <v>0</v>
      </c>
      <c r="H9" s="41">
        <v>0</v>
      </c>
      <c r="I9" s="40">
        <f>G9+H9</f>
        <v>0</v>
      </c>
    </row>
    <row r="10" spans="1:9" x14ac:dyDescent="0.25">
      <c r="A10" s="193" t="s">
        <v>112</v>
      </c>
      <c r="B10" s="193"/>
      <c r="C10" s="27">
        <v>3</v>
      </c>
      <c r="D10" s="41">
        <v>0</v>
      </c>
      <c r="E10" s="41">
        <v>96858015</v>
      </c>
      <c r="F10" s="40">
        <f t="shared" si="1"/>
        <v>96858015</v>
      </c>
      <c r="G10" s="41">
        <v>0</v>
      </c>
      <c r="H10" s="41">
        <v>117215805</v>
      </c>
      <c r="I10" s="40">
        <f t="shared" ref="I10:I72" si="2">G10+H10</f>
        <v>117215805</v>
      </c>
    </row>
    <row r="11" spans="1:9" x14ac:dyDescent="0.25">
      <c r="A11" s="194" t="s">
        <v>137</v>
      </c>
      <c r="B11" s="195"/>
      <c r="C11" s="26">
        <v>4</v>
      </c>
      <c r="D11" s="40">
        <f t="shared" ref="D11:E11" si="3">D12+D13+D14</f>
        <v>14133</v>
      </c>
      <c r="E11" s="40">
        <f t="shared" si="3"/>
        <v>553220673</v>
      </c>
      <c r="F11" s="40">
        <f t="shared" si="1"/>
        <v>553234806</v>
      </c>
      <c r="G11" s="40">
        <f>G12+G13+G14</f>
        <v>14133</v>
      </c>
      <c r="H11" s="40">
        <f>H12+H13+H14</f>
        <v>479652500</v>
      </c>
      <c r="I11" s="40">
        <f t="shared" si="2"/>
        <v>479666633</v>
      </c>
    </row>
    <row r="12" spans="1:9" x14ac:dyDescent="0.25">
      <c r="A12" s="193" t="s">
        <v>113</v>
      </c>
      <c r="B12" s="193"/>
      <c r="C12" s="27">
        <v>5</v>
      </c>
      <c r="D12" s="41">
        <v>0</v>
      </c>
      <c r="E12" s="41">
        <v>264388018</v>
      </c>
      <c r="F12" s="40">
        <f t="shared" si="1"/>
        <v>264388018</v>
      </c>
      <c r="G12" s="41">
        <v>0</v>
      </c>
      <c r="H12" s="41">
        <v>197777891</v>
      </c>
      <c r="I12" s="40">
        <f t="shared" si="2"/>
        <v>197777891</v>
      </c>
    </row>
    <row r="13" spans="1:9" x14ac:dyDescent="0.25">
      <c r="A13" s="193" t="s">
        <v>114</v>
      </c>
      <c r="B13" s="193"/>
      <c r="C13" s="27">
        <v>6</v>
      </c>
      <c r="D13" s="41">
        <v>14051</v>
      </c>
      <c r="E13" s="41">
        <v>26833703</v>
      </c>
      <c r="F13" s="40">
        <f t="shared" si="1"/>
        <v>26847754</v>
      </c>
      <c r="G13" s="41">
        <v>14051</v>
      </c>
      <c r="H13" s="41">
        <v>25081598</v>
      </c>
      <c r="I13" s="40">
        <f t="shared" si="2"/>
        <v>25095649</v>
      </c>
    </row>
    <row r="14" spans="1:9" x14ac:dyDescent="0.25">
      <c r="A14" s="193" t="s">
        <v>115</v>
      </c>
      <c r="B14" s="193"/>
      <c r="C14" s="27">
        <v>7</v>
      </c>
      <c r="D14" s="41">
        <v>82</v>
      </c>
      <c r="E14" s="41">
        <v>261998952</v>
      </c>
      <c r="F14" s="40">
        <f t="shared" si="1"/>
        <v>261999034</v>
      </c>
      <c r="G14" s="41">
        <v>82</v>
      </c>
      <c r="H14" s="41">
        <v>256793011</v>
      </c>
      <c r="I14" s="40">
        <f t="shared" si="2"/>
        <v>256793093</v>
      </c>
    </row>
    <row r="15" spans="1:9" x14ac:dyDescent="0.25">
      <c r="A15" s="194" t="s">
        <v>138</v>
      </c>
      <c r="B15" s="195"/>
      <c r="C15" s="26">
        <v>8</v>
      </c>
      <c r="D15" s="40">
        <f t="shared" ref="D15:E15" si="4">D16+D17+D21+D40</f>
        <v>3114967354</v>
      </c>
      <c r="E15" s="40">
        <f t="shared" si="4"/>
        <v>5376935614</v>
      </c>
      <c r="F15" s="40">
        <f t="shared" si="1"/>
        <v>8491902968</v>
      </c>
      <c r="G15" s="40">
        <f>G16+G17+G21+G40</f>
        <v>3185397191</v>
      </c>
      <c r="H15" s="40">
        <f>H16+H17+H21+H40</f>
        <v>5721651474</v>
      </c>
      <c r="I15" s="40">
        <f t="shared" si="2"/>
        <v>8907048665</v>
      </c>
    </row>
    <row r="16" spans="1:9" ht="22.5" customHeight="1" x14ac:dyDescent="0.25">
      <c r="A16" s="196" t="s">
        <v>139</v>
      </c>
      <c r="B16" s="193"/>
      <c r="C16" s="27">
        <v>9</v>
      </c>
      <c r="D16" s="41">
        <v>0</v>
      </c>
      <c r="E16" s="41">
        <v>456652567</v>
      </c>
      <c r="F16" s="40">
        <f t="shared" si="1"/>
        <v>456652567</v>
      </c>
      <c r="G16" s="41">
        <v>0</v>
      </c>
      <c r="H16" s="41">
        <v>518147126</v>
      </c>
      <c r="I16" s="40">
        <f t="shared" si="2"/>
        <v>518147126</v>
      </c>
    </row>
    <row r="17" spans="1:9" ht="29.25" customHeight="1" x14ac:dyDescent="0.25">
      <c r="A17" s="194" t="s">
        <v>140</v>
      </c>
      <c r="B17" s="195"/>
      <c r="C17" s="26">
        <v>10</v>
      </c>
      <c r="D17" s="40">
        <f>D18+D19+D20</f>
        <v>0</v>
      </c>
      <c r="E17" s="40">
        <f t="shared" ref="E17" si="5">E18+E19+E20</f>
        <v>376515932</v>
      </c>
      <c r="F17" s="40">
        <f t="shared" si="1"/>
        <v>376515932</v>
      </c>
      <c r="G17" s="40">
        <f>G18+G19+G20</f>
        <v>0</v>
      </c>
      <c r="H17" s="40">
        <f>H18+H19+H20</f>
        <v>382212742</v>
      </c>
      <c r="I17" s="40">
        <f t="shared" si="2"/>
        <v>382212742</v>
      </c>
    </row>
    <row r="18" spans="1:9" x14ac:dyDescent="0.25">
      <c r="A18" s="193" t="s">
        <v>116</v>
      </c>
      <c r="B18" s="193"/>
      <c r="C18" s="27">
        <v>11</v>
      </c>
      <c r="D18" s="41">
        <v>0</v>
      </c>
      <c r="E18" s="41">
        <v>342827639</v>
      </c>
      <c r="F18" s="40">
        <f t="shared" si="1"/>
        <v>342827639</v>
      </c>
      <c r="G18" s="41">
        <v>0</v>
      </c>
      <c r="H18" s="41">
        <v>354212742</v>
      </c>
      <c r="I18" s="40">
        <f t="shared" si="2"/>
        <v>354212742</v>
      </c>
    </row>
    <row r="19" spans="1:9" x14ac:dyDescent="0.25">
      <c r="A19" s="193" t="s">
        <v>117</v>
      </c>
      <c r="B19" s="193"/>
      <c r="C19" s="27">
        <v>12</v>
      </c>
      <c r="D19" s="41">
        <v>0</v>
      </c>
      <c r="E19" s="41">
        <v>5688293</v>
      </c>
      <c r="F19" s="40">
        <f t="shared" si="1"/>
        <v>5688293</v>
      </c>
      <c r="G19" s="41">
        <v>0</v>
      </c>
      <c r="H19" s="41">
        <v>0</v>
      </c>
      <c r="I19" s="40">
        <f t="shared" si="2"/>
        <v>0</v>
      </c>
    </row>
    <row r="20" spans="1:9" x14ac:dyDescent="0.25">
      <c r="A20" s="193" t="s">
        <v>141</v>
      </c>
      <c r="B20" s="193"/>
      <c r="C20" s="27">
        <v>13</v>
      </c>
      <c r="D20" s="41">
        <v>0</v>
      </c>
      <c r="E20" s="41">
        <v>28000000</v>
      </c>
      <c r="F20" s="40">
        <f t="shared" si="1"/>
        <v>28000000</v>
      </c>
      <c r="G20" s="41">
        <v>0</v>
      </c>
      <c r="H20" s="41">
        <v>28000000</v>
      </c>
      <c r="I20" s="40">
        <f t="shared" si="2"/>
        <v>28000000</v>
      </c>
    </row>
    <row r="21" spans="1:9" x14ac:dyDescent="0.25">
      <c r="A21" s="194" t="s">
        <v>142</v>
      </c>
      <c r="B21" s="195"/>
      <c r="C21" s="26">
        <v>14</v>
      </c>
      <c r="D21" s="40">
        <f t="shared" ref="D21:E21" si="6">D22+D25+D30+D36</f>
        <v>3114967354</v>
      </c>
      <c r="E21" s="40">
        <f t="shared" si="6"/>
        <v>4543767115</v>
      </c>
      <c r="F21" s="40">
        <f t="shared" si="1"/>
        <v>7658734469</v>
      </c>
      <c r="G21" s="40">
        <f>G22+G25+G30+G36</f>
        <v>3185397191</v>
      </c>
      <c r="H21" s="40">
        <f>H22+H25+H30+H36</f>
        <v>4821291606</v>
      </c>
      <c r="I21" s="40">
        <f t="shared" si="2"/>
        <v>8006688797</v>
      </c>
    </row>
    <row r="22" spans="1:9" x14ac:dyDescent="0.25">
      <c r="A22" s="195" t="s">
        <v>143</v>
      </c>
      <c r="B22" s="195"/>
      <c r="C22" s="26">
        <v>15</v>
      </c>
      <c r="D22" s="40">
        <f t="shared" ref="D22:E22" si="7">D23+D24</f>
        <v>1083787700</v>
      </c>
      <c r="E22" s="40">
        <f t="shared" si="7"/>
        <v>998546873</v>
      </c>
      <c r="F22" s="40">
        <f t="shared" si="1"/>
        <v>2082334573</v>
      </c>
      <c r="G22" s="40">
        <f>G23+G24</f>
        <v>1129912357</v>
      </c>
      <c r="H22" s="40">
        <f>H23+H24</f>
        <v>994085102</v>
      </c>
      <c r="I22" s="40">
        <f t="shared" si="2"/>
        <v>2123997459</v>
      </c>
    </row>
    <row r="23" spans="1:9" x14ac:dyDescent="0.25">
      <c r="A23" s="193" t="s">
        <v>144</v>
      </c>
      <c r="B23" s="193"/>
      <c r="C23" s="27">
        <v>16</v>
      </c>
      <c r="D23" s="41">
        <v>1083787700</v>
      </c>
      <c r="E23" s="41">
        <v>998546873</v>
      </c>
      <c r="F23" s="40">
        <f t="shared" si="1"/>
        <v>2082334573</v>
      </c>
      <c r="G23" s="41">
        <v>1129912357</v>
      </c>
      <c r="H23" s="41">
        <v>994085102</v>
      </c>
      <c r="I23" s="40">
        <f t="shared" si="2"/>
        <v>2123997459</v>
      </c>
    </row>
    <row r="24" spans="1:9" x14ac:dyDescent="0.25">
      <c r="A24" s="193" t="s">
        <v>145</v>
      </c>
      <c r="B24" s="193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5">
      <c r="A25" s="195" t="s">
        <v>146</v>
      </c>
      <c r="B25" s="195"/>
      <c r="C25" s="26">
        <v>18</v>
      </c>
      <c r="D25" s="40">
        <f t="shared" ref="D25:E25" si="8">D26+D27+D28+D29</f>
        <v>1804243754</v>
      </c>
      <c r="E25" s="40">
        <f t="shared" si="8"/>
        <v>2731918505</v>
      </c>
      <c r="F25" s="40">
        <f t="shared" si="1"/>
        <v>4536162259</v>
      </c>
      <c r="G25" s="40">
        <f>G26+G27+G28+G29</f>
        <v>1827149354</v>
      </c>
      <c r="H25" s="40">
        <f>H26+H27+H28+H29</f>
        <v>3113894263</v>
      </c>
      <c r="I25" s="40">
        <f t="shared" si="2"/>
        <v>4941043617</v>
      </c>
    </row>
    <row r="26" spans="1:9" x14ac:dyDescent="0.25">
      <c r="A26" s="193" t="s">
        <v>147</v>
      </c>
      <c r="B26" s="193"/>
      <c r="C26" s="27">
        <v>19</v>
      </c>
      <c r="D26" s="41">
        <v>29250178</v>
      </c>
      <c r="E26" s="41">
        <v>506883860</v>
      </c>
      <c r="F26" s="40">
        <f t="shared" si="1"/>
        <v>536134038</v>
      </c>
      <c r="G26" s="41">
        <v>33728056</v>
      </c>
      <c r="H26" s="41">
        <v>597678008</v>
      </c>
      <c r="I26" s="40">
        <f t="shared" si="2"/>
        <v>631406064</v>
      </c>
    </row>
    <row r="27" spans="1:9" x14ac:dyDescent="0.25">
      <c r="A27" s="193" t="s">
        <v>148</v>
      </c>
      <c r="B27" s="193"/>
      <c r="C27" s="27">
        <v>20</v>
      </c>
      <c r="D27" s="41">
        <v>1718133233</v>
      </c>
      <c r="E27" s="41">
        <v>2089821103</v>
      </c>
      <c r="F27" s="40">
        <f t="shared" si="1"/>
        <v>3807954336</v>
      </c>
      <c r="G27" s="41">
        <v>1727374226</v>
      </c>
      <c r="H27" s="41">
        <v>2291434340</v>
      </c>
      <c r="I27" s="40">
        <f t="shared" si="2"/>
        <v>4018808566</v>
      </c>
    </row>
    <row r="28" spans="1:9" x14ac:dyDescent="0.25">
      <c r="A28" s="193" t="s">
        <v>118</v>
      </c>
      <c r="B28" s="193"/>
      <c r="C28" s="27">
        <v>21</v>
      </c>
      <c r="D28" s="41">
        <v>56860343</v>
      </c>
      <c r="E28" s="41">
        <v>135213542</v>
      </c>
      <c r="F28" s="40">
        <f t="shared" si="1"/>
        <v>192073885</v>
      </c>
      <c r="G28" s="41">
        <v>66047072</v>
      </c>
      <c r="H28" s="41">
        <v>224781915</v>
      </c>
      <c r="I28" s="40">
        <f t="shared" si="2"/>
        <v>290828987</v>
      </c>
    </row>
    <row r="29" spans="1:9" x14ac:dyDescent="0.25">
      <c r="A29" s="193" t="s">
        <v>149</v>
      </c>
      <c r="B29" s="193"/>
      <c r="C29" s="27">
        <v>22</v>
      </c>
      <c r="D29" s="41">
        <v>0</v>
      </c>
      <c r="E29" s="41">
        <v>0</v>
      </c>
      <c r="F29" s="40">
        <f t="shared" si="1"/>
        <v>0</v>
      </c>
      <c r="G29" s="41">
        <v>0</v>
      </c>
      <c r="H29" s="41">
        <v>0</v>
      </c>
      <c r="I29" s="40">
        <f t="shared" si="2"/>
        <v>0</v>
      </c>
    </row>
    <row r="30" spans="1:9" ht="21" customHeight="1" x14ac:dyDescent="0.25">
      <c r="A30" s="195" t="s">
        <v>150</v>
      </c>
      <c r="B30" s="195"/>
      <c r="C30" s="26">
        <v>23</v>
      </c>
      <c r="D30" s="40">
        <f t="shared" ref="D30:E30" si="9">D31+D32+D33+D34+D35</f>
        <v>318108</v>
      </c>
      <c r="E30" s="40">
        <f t="shared" si="9"/>
        <v>20984620</v>
      </c>
      <c r="F30" s="40">
        <f t="shared" si="1"/>
        <v>21302728</v>
      </c>
      <c r="G30" s="40">
        <f>G31+G32+G33+G34+G35</f>
        <v>0</v>
      </c>
      <c r="H30" s="40">
        <f>H31+H32+H33+H34+H35</f>
        <v>21112567</v>
      </c>
      <c r="I30" s="40">
        <f t="shared" si="2"/>
        <v>21112567</v>
      </c>
    </row>
    <row r="31" spans="1:9" x14ac:dyDescent="0.25">
      <c r="A31" s="193" t="s">
        <v>151</v>
      </c>
      <c r="B31" s="193"/>
      <c r="C31" s="27">
        <v>24</v>
      </c>
      <c r="D31" s="41">
        <v>0</v>
      </c>
      <c r="E31" s="41">
        <v>17187511</v>
      </c>
      <c r="F31" s="40">
        <f t="shared" si="1"/>
        <v>17187511</v>
      </c>
      <c r="G31" s="41">
        <v>0</v>
      </c>
      <c r="H31" s="41">
        <v>20678213</v>
      </c>
      <c r="I31" s="40">
        <f t="shared" si="2"/>
        <v>20678213</v>
      </c>
    </row>
    <row r="32" spans="1:9" x14ac:dyDescent="0.25">
      <c r="A32" s="193" t="s">
        <v>152</v>
      </c>
      <c r="B32" s="193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5">
      <c r="A33" s="193" t="s">
        <v>153</v>
      </c>
      <c r="B33" s="193"/>
      <c r="C33" s="27">
        <v>26</v>
      </c>
      <c r="D33" s="41">
        <v>318108</v>
      </c>
      <c r="E33" s="41">
        <v>3797109</v>
      </c>
      <c r="F33" s="40">
        <f t="shared" si="1"/>
        <v>4115217</v>
      </c>
      <c r="G33" s="41">
        <v>0</v>
      </c>
      <c r="H33" s="41">
        <v>434354</v>
      </c>
      <c r="I33" s="40">
        <f t="shared" si="2"/>
        <v>434354</v>
      </c>
    </row>
    <row r="34" spans="1:9" x14ac:dyDescent="0.25">
      <c r="A34" s="193" t="s">
        <v>119</v>
      </c>
      <c r="B34" s="193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5">
      <c r="A35" s="193" t="s">
        <v>154</v>
      </c>
      <c r="B35" s="193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5">
      <c r="A36" s="195" t="s">
        <v>155</v>
      </c>
      <c r="B36" s="195"/>
      <c r="C36" s="26">
        <v>29</v>
      </c>
      <c r="D36" s="40">
        <f t="shared" ref="D36:E36" si="10">D37+D38+D39</f>
        <v>226617792</v>
      </c>
      <c r="E36" s="40">
        <f t="shared" si="10"/>
        <v>792317117</v>
      </c>
      <c r="F36" s="40">
        <f t="shared" si="1"/>
        <v>1018934909</v>
      </c>
      <c r="G36" s="40">
        <f>G37+G38+G39</f>
        <v>228335480</v>
      </c>
      <c r="H36" s="40">
        <f>H37+H38+H39</f>
        <v>692199674</v>
      </c>
      <c r="I36" s="40">
        <f t="shared" si="2"/>
        <v>920535154</v>
      </c>
    </row>
    <row r="37" spans="1:9" x14ac:dyDescent="0.25">
      <c r="A37" s="205" t="s">
        <v>156</v>
      </c>
      <c r="B37" s="205"/>
      <c r="C37" s="27">
        <v>30</v>
      </c>
      <c r="D37" s="41">
        <v>175737297</v>
      </c>
      <c r="E37" s="41">
        <v>317322719</v>
      </c>
      <c r="F37" s="40">
        <f t="shared" si="1"/>
        <v>493060016</v>
      </c>
      <c r="G37" s="41">
        <v>176408689</v>
      </c>
      <c r="H37" s="41">
        <v>228452759</v>
      </c>
      <c r="I37" s="40">
        <f t="shared" si="2"/>
        <v>404861448</v>
      </c>
    </row>
    <row r="38" spans="1:9" x14ac:dyDescent="0.25">
      <c r="A38" s="193" t="s">
        <v>120</v>
      </c>
      <c r="B38" s="193"/>
      <c r="C38" s="27">
        <v>31</v>
      </c>
      <c r="D38" s="41">
        <v>47414600</v>
      </c>
      <c r="E38" s="41">
        <v>301235373</v>
      </c>
      <c r="F38" s="40">
        <f t="shared" si="1"/>
        <v>348649973</v>
      </c>
      <c r="G38" s="41">
        <v>48460896</v>
      </c>
      <c r="H38" s="41">
        <v>292990480</v>
      </c>
      <c r="I38" s="40">
        <f t="shared" si="2"/>
        <v>341451376</v>
      </c>
    </row>
    <row r="39" spans="1:9" x14ac:dyDescent="0.25">
      <c r="A39" s="193" t="s">
        <v>157</v>
      </c>
      <c r="B39" s="193"/>
      <c r="C39" s="27">
        <v>32</v>
      </c>
      <c r="D39" s="41">
        <v>3465895</v>
      </c>
      <c r="E39" s="41">
        <v>173759025</v>
      </c>
      <c r="F39" s="40">
        <f t="shared" si="1"/>
        <v>177224920</v>
      </c>
      <c r="G39" s="41">
        <v>3465895</v>
      </c>
      <c r="H39" s="41">
        <v>170756435</v>
      </c>
      <c r="I39" s="40">
        <f t="shared" si="2"/>
        <v>174222330</v>
      </c>
    </row>
    <row r="40" spans="1:9" x14ac:dyDescent="0.25">
      <c r="A40" s="196" t="s">
        <v>158</v>
      </c>
      <c r="B40" s="193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5">
      <c r="A41" s="196" t="s">
        <v>159</v>
      </c>
      <c r="B41" s="193"/>
      <c r="C41" s="27">
        <v>34</v>
      </c>
      <c r="D41" s="41">
        <v>400250132</v>
      </c>
      <c r="E41" s="41">
        <v>0</v>
      </c>
      <c r="F41" s="40">
        <f t="shared" si="1"/>
        <v>400250132</v>
      </c>
      <c r="G41" s="41">
        <v>398799443</v>
      </c>
      <c r="H41" s="41">
        <v>0</v>
      </c>
      <c r="I41" s="40">
        <f t="shared" si="2"/>
        <v>398799443</v>
      </c>
    </row>
    <row r="42" spans="1:9" x14ac:dyDescent="0.25">
      <c r="A42" s="194" t="s">
        <v>160</v>
      </c>
      <c r="B42" s="195"/>
      <c r="C42" s="26">
        <v>35</v>
      </c>
      <c r="D42" s="40">
        <f>D43+D44+D45+D46+D47+D48+D49</f>
        <v>12263</v>
      </c>
      <c r="E42" s="40">
        <f>E43+E44+E45+E46+E47+E48+E49</f>
        <v>474856240</v>
      </c>
      <c r="F42" s="40">
        <f t="shared" si="1"/>
        <v>474868503</v>
      </c>
      <c r="G42" s="40">
        <f>G43+G44+G45+G46+G47+G48+G49</f>
        <v>27696</v>
      </c>
      <c r="H42" s="40">
        <f>H43+H44+H45+H46+H47+H48+H49</f>
        <v>558411003</v>
      </c>
      <c r="I42" s="40">
        <f t="shared" si="2"/>
        <v>558438699</v>
      </c>
    </row>
    <row r="43" spans="1:9" x14ac:dyDescent="0.25">
      <c r="A43" s="193" t="s">
        <v>161</v>
      </c>
      <c r="B43" s="193"/>
      <c r="C43" s="27">
        <v>36</v>
      </c>
      <c r="D43" s="41">
        <v>0</v>
      </c>
      <c r="E43" s="41">
        <v>58699359</v>
      </c>
      <c r="F43" s="40">
        <f t="shared" si="1"/>
        <v>58699359</v>
      </c>
      <c r="G43" s="41">
        <v>10611</v>
      </c>
      <c r="H43" s="41">
        <v>134690135</v>
      </c>
      <c r="I43" s="40">
        <f t="shared" si="2"/>
        <v>134700746</v>
      </c>
    </row>
    <row r="44" spans="1:9" x14ac:dyDescent="0.25">
      <c r="A44" s="193" t="s">
        <v>162</v>
      </c>
      <c r="B44" s="193"/>
      <c r="C44" s="27">
        <v>37</v>
      </c>
      <c r="D44" s="41">
        <v>12263</v>
      </c>
      <c r="E44" s="41">
        <v>0</v>
      </c>
      <c r="F44" s="40">
        <f t="shared" si="1"/>
        <v>12263</v>
      </c>
      <c r="G44" s="41">
        <v>17085</v>
      </c>
      <c r="H44" s="41">
        <v>0</v>
      </c>
      <c r="I44" s="40">
        <f t="shared" si="2"/>
        <v>17085</v>
      </c>
    </row>
    <row r="45" spans="1:9" x14ac:dyDescent="0.25">
      <c r="A45" s="193" t="s">
        <v>121</v>
      </c>
      <c r="B45" s="193"/>
      <c r="C45" s="27">
        <v>38</v>
      </c>
      <c r="D45" s="41">
        <v>0</v>
      </c>
      <c r="E45" s="41">
        <v>416156881</v>
      </c>
      <c r="F45" s="40">
        <f t="shared" si="1"/>
        <v>416156881</v>
      </c>
      <c r="G45" s="41">
        <v>0</v>
      </c>
      <c r="H45" s="41">
        <v>423720868</v>
      </c>
      <c r="I45" s="40">
        <f t="shared" si="2"/>
        <v>423720868</v>
      </c>
    </row>
    <row r="46" spans="1:9" x14ac:dyDescent="0.25">
      <c r="A46" s="193" t="s">
        <v>163</v>
      </c>
      <c r="B46" s="193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5">
      <c r="A47" s="205" t="s">
        <v>106</v>
      </c>
      <c r="B47" s="205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5">
      <c r="A48" s="193" t="s">
        <v>164</v>
      </c>
      <c r="B48" s="193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5">
      <c r="A49" s="193" t="s">
        <v>165</v>
      </c>
      <c r="B49" s="193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5">
      <c r="A50" s="194" t="s">
        <v>166</v>
      </c>
      <c r="B50" s="195"/>
      <c r="C50" s="26">
        <v>43</v>
      </c>
      <c r="D50" s="40">
        <f>D51+D52</f>
        <v>1777335</v>
      </c>
      <c r="E50" s="40">
        <f>E51+E52</f>
        <v>65691032</v>
      </c>
      <c r="F50" s="40">
        <f t="shared" si="1"/>
        <v>67468367</v>
      </c>
      <c r="G50" s="40">
        <f>G51+G52</f>
        <v>1777335</v>
      </c>
      <c r="H50" s="40">
        <f>H51+H52</f>
        <v>76685081</v>
      </c>
      <c r="I50" s="40">
        <f t="shared" si="2"/>
        <v>78462416</v>
      </c>
    </row>
    <row r="51" spans="1:9" x14ac:dyDescent="0.25">
      <c r="A51" s="193" t="s">
        <v>122</v>
      </c>
      <c r="B51" s="193"/>
      <c r="C51" s="27">
        <v>44</v>
      </c>
      <c r="D51" s="41">
        <v>1777335</v>
      </c>
      <c r="E51" s="41">
        <v>65691032</v>
      </c>
      <c r="F51" s="40">
        <f t="shared" si="1"/>
        <v>67468367</v>
      </c>
      <c r="G51" s="41">
        <v>1777335</v>
      </c>
      <c r="H51" s="41">
        <v>65691032</v>
      </c>
      <c r="I51" s="40">
        <f t="shared" si="2"/>
        <v>67468367</v>
      </c>
    </row>
    <row r="52" spans="1:9" x14ac:dyDescent="0.25">
      <c r="A52" s="193" t="s">
        <v>123</v>
      </c>
      <c r="B52" s="193"/>
      <c r="C52" s="27">
        <v>45</v>
      </c>
      <c r="D52" s="41">
        <v>0</v>
      </c>
      <c r="E52" s="41">
        <v>0</v>
      </c>
      <c r="F52" s="40">
        <f t="shared" si="1"/>
        <v>0</v>
      </c>
      <c r="G52" s="41">
        <v>0</v>
      </c>
      <c r="H52" s="41">
        <v>10994049</v>
      </c>
      <c r="I52" s="40">
        <f t="shared" si="2"/>
        <v>10994049</v>
      </c>
    </row>
    <row r="53" spans="1:9" x14ac:dyDescent="0.25">
      <c r="A53" s="194" t="s">
        <v>167</v>
      </c>
      <c r="B53" s="195"/>
      <c r="C53" s="26">
        <v>46</v>
      </c>
      <c r="D53" s="40">
        <f>D54+D57+D58</f>
        <v>622575</v>
      </c>
      <c r="E53" s="40">
        <f>E54+E57+E58</f>
        <v>741344470</v>
      </c>
      <c r="F53" s="40">
        <f t="shared" si="1"/>
        <v>741967045</v>
      </c>
      <c r="G53" s="40">
        <f>G54+G57+G58</f>
        <v>1197144</v>
      </c>
      <c r="H53" s="40">
        <f>H54+H57+H58</f>
        <v>980149448</v>
      </c>
      <c r="I53" s="40">
        <f t="shared" si="2"/>
        <v>981346592</v>
      </c>
    </row>
    <row r="54" spans="1:9" x14ac:dyDescent="0.25">
      <c r="A54" s="194" t="s">
        <v>168</v>
      </c>
      <c r="B54" s="195"/>
      <c r="C54" s="26">
        <v>47</v>
      </c>
      <c r="D54" s="40">
        <f>D55+D56</f>
        <v>234219</v>
      </c>
      <c r="E54" s="40">
        <f>E55+E56</f>
        <v>486139967</v>
      </c>
      <c r="F54" s="40">
        <f t="shared" si="1"/>
        <v>486374186</v>
      </c>
      <c r="G54" s="40">
        <f>G55+G56</f>
        <v>235799</v>
      </c>
      <c r="H54" s="40">
        <f>H55+H56</f>
        <v>653297393</v>
      </c>
      <c r="I54" s="40">
        <f t="shared" si="2"/>
        <v>653533192</v>
      </c>
    </row>
    <row r="55" spans="1:9" x14ac:dyDescent="0.25">
      <c r="A55" s="193" t="s">
        <v>107</v>
      </c>
      <c r="B55" s="193"/>
      <c r="C55" s="27">
        <v>48</v>
      </c>
      <c r="D55" s="41">
        <v>0</v>
      </c>
      <c r="E55" s="41">
        <v>485689766</v>
      </c>
      <c r="F55" s="40">
        <f t="shared" si="1"/>
        <v>485689766</v>
      </c>
      <c r="G55" s="41">
        <v>0</v>
      </c>
      <c r="H55" s="41">
        <v>652759915</v>
      </c>
      <c r="I55" s="40">
        <f t="shared" si="2"/>
        <v>652759915</v>
      </c>
    </row>
    <row r="56" spans="1:9" x14ac:dyDescent="0.25">
      <c r="A56" s="193" t="s">
        <v>169</v>
      </c>
      <c r="B56" s="193"/>
      <c r="C56" s="27">
        <v>49</v>
      </c>
      <c r="D56" s="41">
        <v>234219</v>
      </c>
      <c r="E56" s="41">
        <v>450201</v>
      </c>
      <c r="F56" s="40">
        <f t="shared" si="1"/>
        <v>684420</v>
      </c>
      <c r="G56" s="41">
        <v>235799</v>
      </c>
      <c r="H56" s="41">
        <v>537478</v>
      </c>
      <c r="I56" s="40">
        <f t="shared" si="2"/>
        <v>773277</v>
      </c>
    </row>
    <row r="57" spans="1:9" x14ac:dyDescent="0.25">
      <c r="A57" s="196" t="s">
        <v>170</v>
      </c>
      <c r="B57" s="193"/>
      <c r="C57" s="27">
        <v>50</v>
      </c>
      <c r="D57" s="41">
        <v>415</v>
      </c>
      <c r="E57" s="41">
        <v>59037982</v>
      </c>
      <c r="F57" s="40">
        <f t="shared" si="1"/>
        <v>59038397</v>
      </c>
      <c r="G57" s="41">
        <v>884</v>
      </c>
      <c r="H57" s="41">
        <v>105564676</v>
      </c>
      <c r="I57" s="40">
        <f t="shared" si="2"/>
        <v>105565560</v>
      </c>
    </row>
    <row r="58" spans="1:9" x14ac:dyDescent="0.25">
      <c r="A58" s="194" t="s">
        <v>171</v>
      </c>
      <c r="B58" s="195"/>
      <c r="C58" s="26">
        <v>51</v>
      </c>
      <c r="D58" s="40">
        <f>D59+D60+D61</f>
        <v>387941</v>
      </c>
      <c r="E58" s="40">
        <f>E59+E60+E61</f>
        <v>196166521</v>
      </c>
      <c r="F58" s="40">
        <f t="shared" si="1"/>
        <v>196554462</v>
      </c>
      <c r="G58" s="40">
        <f>G59+G60+G61</f>
        <v>960461</v>
      </c>
      <c r="H58" s="40">
        <f>H59+H60+H61</f>
        <v>221287379</v>
      </c>
      <c r="I58" s="40">
        <f t="shared" si="2"/>
        <v>222247840</v>
      </c>
    </row>
    <row r="59" spans="1:9" x14ac:dyDescent="0.25">
      <c r="A59" s="193" t="s">
        <v>105</v>
      </c>
      <c r="B59" s="193"/>
      <c r="C59" s="27">
        <v>52</v>
      </c>
      <c r="D59" s="41">
        <v>0</v>
      </c>
      <c r="E59" s="41">
        <v>164158334</v>
      </c>
      <c r="F59" s="40">
        <f t="shared" si="1"/>
        <v>164158334</v>
      </c>
      <c r="G59" s="41">
        <v>0</v>
      </c>
      <c r="H59" s="41">
        <v>156451103</v>
      </c>
      <c r="I59" s="40">
        <f t="shared" si="2"/>
        <v>156451103</v>
      </c>
    </row>
    <row r="60" spans="1:9" x14ac:dyDescent="0.25">
      <c r="A60" s="193" t="s">
        <v>172</v>
      </c>
      <c r="B60" s="193"/>
      <c r="C60" s="27">
        <v>53</v>
      </c>
      <c r="D60" s="41">
        <v>277389</v>
      </c>
      <c r="E60" s="41">
        <v>756947</v>
      </c>
      <c r="F60" s="40">
        <f t="shared" si="1"/>
        <v>1034336</v>
      </c>
      <c r="G60" s="41">
        <v>331195</v>
      </c>
      <c r="H60" s="41">
        <v>368768</v>
      </c>
      <c r="I60" s="40">
        <f t="shared" si="2"/>
        <v>699963</v>
      </c>
    </row>
    <row r="61" spans="1:9" x14ac:dyDescent="0.25">
      <c r="A61" s="193" t="s">
        <v>124</v>
      </c>
      <c r="B61" s="193"/>
      <c r="C61" s="27">
        <v>54</v>
      </c>
      <c r="D61" s="41">
        <v>110552</v>
      </c>
      <c r="E61" s="41">
        <v>31251240</v>
      </c>
      <c r="F61" s="40">
        <f t="shared" si="1"/>
        <v>31361792</v>
      </c>
      <c r="G61" s="41">
        <v>629266</v>
      </c>
      <c r="H61" s="41">
        <v>64467508</v>
      </c>
      <c r="I61" s="40">
        <f t="shared" si="2"/>
        <v>65096774</v>
      </c>
    </row>
    <row r="62" spans="1:9" x14ac:dyDescent="0.25">
      <c r="A62" s="194" t="s">
        <v>173</v>
      </c>
      <c r="B62" s="195"/>
      <c r="C62" s="26">
        <v>55</v>
      </c>
      <c r="D62" s="40">
        <f>D63+D67+D68</f>
        <v>62420478</v>
      </c>
      <c r="E62" s="40">
        <f>E63+E67+E68</f>
        <v>450515970</v>
      </c>
      <c r="F62" s="40">
        <f t="shared" si="1"/>
        <v>512936448</v>
      </c>
      <c r="G62" s="40">
        <f>G63+G67+G68</f>
        <v>71811736</v>
      </c>
      <c r="H62" s="40">
        <f>H63+H67+H68</f>
        <v>274244110</v>
      </c>
      <c r="I62" s="40">
        <f t="shared" si="2"/>
        <v>346055846</v>
      </c>
    </row>
    <row r="63" spans="1:9" x14ac:dyDescent="0.25">
      <c r="A63" s="194" t="s">
        <v>174</v>
      </c>
      <c r="B63" s="195"/>
      <c r="C63" s="26">
        <v>56</v>
      </c>
      <c r="D63" s="40">
        <f>D64+D65+D66</f>
        <v>62420478</v>
      </c>
      <c r="E63" s="40">
        <f>E64+E65+E66</f>
        <v>450515458</v>
      </c>
      <c r="F63" s="40">
        <f t="shared" si="1"/>
        <v>512935936</v>
      </c>
      <c r="G63" s="40">
        <f>G64+G65+G66</f>
        <v>71811736</v>
      </c>
      <c r="H63" s="40">
        <f>H64+H65+H66</f>
        <v>274243598</v>
      </c>
      <c r="I63" s="40">
        <f t="shared" si="2"/>
        <v>346055334</v>
      </c>
    </row>
    <row r="64" spans="1:9" x14ac:dyDescent="0.25">
      <c r="A64" s="193" t="s">
        <v>125</v>
      </c>
      <c r="B64" s="193"/>
      <c r="C64" s="27">
        <v>57</v>
      </c>
      <c r="D64" s="41">
        <v>0</v>
      </c>
      <c r="E64" s="41">
        <v>450515458</v>
      </c>
      <c r="F64" s="40">
        <f t="shared" si="1"/>
        <v>450515458</v>
      </c>
      <c r="G64" s="41">
        <v>0</v>
      </c>
      <c r="H64" s="41">
        <v>274243598</v>
      </c>
      <c r="I64" s="40">
        <f t="shared" si="2"/>
        <v>274243598</v>
      </c>
    </row>
    <row r="65" spans="1:9" x14ac:dyDescent="0.25">
      <c r="A65" s="193" t="s">
        <v>126</v>
      </c>
      <c r="B65" s="193"/>
      <c r="C65" s="27">
        <v>58</v>
      </c>
      <c r="D65" s="41">
        <v>62420478</v>
      </c>
      <c r="E65" s="41">
        <v>0</v>
      </c>
      <c r="F65" s="40">
        <f t="shared" si="1"/>
        <v>62420478</v>
      </c>
      <c r="G65" s="41">
        <v>71811736</v>
      </c>
      <c r="H65" s="41">
        <v>0</v>
      </c>
      <c r="I65" s="40">
        <f t="shared" si="2"/>
        <v>71811736</v>
      </c>
    </row>
    <row r="66" spans="1:9" x14ac:dyDescent="0.25">
      <c r="A66" s="193" t="s">
        <v>127</v>
      </c>
      <c r="B66" s="193"/>
      <c r="C66" s="27">
        <v>59</v>
      </c>
      <c r="D66" s="41">
        <v>0</v>
      </c>
      <c r="E66" s="41">
        <v>0</v>
      </c>
      <c r="F66" s="40">
        <f t="shared" si="1"/>
        <v>0</v>
      </c>
      <c r="G66" s="41">
        <v>0</v>
      </c>
      <c r="H66" s="41">
        <v>0</v>
      </c>
      <c r="I66" s="40">
        <f t="shared" si="2"/>
        <v>0</v>
      </c>
    </row>
    <row r="67" spans="1:9" x14ac:dyDescent="0.25">
      <c r="A67" s="196" t="s">
        <v>128</v>
      </c>
      <c r="B67" s="193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5">
      <c r="A68" s="196" t="s">
        <v>129</v>
      </c>
      <c r="B68" s="193"/>
      <c r="C68" s="27">
        <v>61</v>
      </c>
      <c r="D68" s="41">
        <v>0</v>
      </c>
      <c r="E68" s="41">
        <v>512</v>
      </c>
      <c r="F68" s="40">
        <f t="shared" si="1"/>
        <v>512</v>
      </c>
      <c r="G68" s="41">
        <v>0</v>
      </c>
      <c r="H68" s="41">
        <v>512</v>
      </c>
      <c r="I68" s="40">
        <f t="shared" si="2"/>
        <v>512</v>
      </c>
    </row>
    <row r="69" spans="1:9" ht="23.25" customHeight="1" x14ac:dyDescent="0.25">
      <c r="A69" s="194" t="s">
        <v>175</v>
      </c>
      <c r="B69" s="195"/>
      <c r="C69" s="26">
        <v>62</v>
      </c>
      <c r="D69" s="40">
        <f>D70+D71+D72</f>
        <v>0</v>
      </c>
      <c r="E69" s="40">
        <f>E70+E71+E72</f>
        <v>260751069</v>
      </c>
      <c r="F69" s="40">
        <f t="shared" si="1"/>
        <v>260751069</v>
      </c>
      <c r="G69" s="40">
        <f>G70+G71+G72</f>
        <v>0</v>
      </c>
      <c r="H69" s="40">
        <f>H70+H71+H72</f>
        <v>234379449</v>
      </c>
      <c r="I69" s="40">
        <f t="shared" si="2"/>
        <v>234379449</v>
      </c>
    </row>
    <row r="70" spans="1:9" x14ac:dyDescent="0.25">
      <c r="A70" s="193" t="s">
        <v>130</v>
      </c>
      <c r="B70" s="193"/>
      <c r="C70" s="27">
        <v>63</v>
      </c>
      <c r="D70" s="41">
        <v>0</v>
      </c>
      <c r="E70" s="41">
        <v>10000</v>
      </c>
      <c r="F70" s="40">
        <f t="shared" si="1"/>
        <v>10000</v>
      </c>
      <c r="G70" s="41">
        <v>0</v>
      </c>
      <c r="H70" s="41">
        <v>0</v>
      </c>
      <c r="I70" s="40">
        <f t="shared" si="2"/>
        <v>0</v>
      </c>
    </row>
    <row r="71" spans="1:9" x14ac:dyDescent="0.25">
      <c r="A71" s="193" t="s">
        <v>131</v>
      </c>
      <c r="B71" s="193"/>
      <c r="C71" s="27">
        <v>64</v>
      </c>
      <c r="D71" s="41">
        <v>0</v>
      </c>
      <c r="E71" s="41">
        <v>208349670</v>
      </c>
      <c r="F71" s="40">
        <f t="shared" si="1"/>
        <v>208349670</v>
      </c>
      <c r="G71" s="41">
        <v>0</v>
      </c>
      <c r="H71" s="41">
        <v>216801810</v>
      </c>
      <c r="I71" s="40">
        <f t="shared" si="2"/>
        <v>216801810</v>
      </c>
    </row>
    <row r="72" spans="1:9" x14ac:dyDescent="0.25">
      <c r="A72" s="193" t="s">
        <v>135</v>
      </c>
      <c r="B72" s="193"/>
      <c r="C72" s="27">
        <v>65</v>
      </c>
      <c r="D72" s="41">
        <v>0</v>
      </c>
      <c r="E72" s="41">
        <v>52391399</v>
      </c>
      <c r="F72" s="40">
        <f t="shared" si="1"/>
        <v>52391399</v>
      </c>
      <c r="G72" s="41">
        <v>0</v>
      </c>
      <c r="H72" s="41">
        <v>17577639</v>
      </c>
      <c r="I72" s="40">
        <f t="shared" si="2"/>
        <v>17577639</v>
      </c>
    </row>
    <row r="73" spans="1:9" x14ac:dyDescent="0.25">
      <c r="A73" s="194" t="s">
        <v>176</v>
      </c>
      <c r="B73" s="195"/>
      <c r="C73" s="26">
        <v>66</v>
      </c>
      <c r="D73" s="40">
        <f>D8+D11+D15+D41+D42+D50+D53+D62+D69</f>
        <v>3580064270</v>
      </c>
      <c r="E73" s="40">
        <f>E8+E11+E15+E41+E42+E50+E53+E62+E69</f>
        <v>8020173083</v>
      </c>
      <c r="F73" s="40">
        <f t="shared" si="1"/>
        <v>11600237353</v>
      </c>
      <c r="G73" s="40">
        <f>G8+G11+G15+G41+G42+G50+G53+G62+G69</f>
        <v>3659024678</v>
      </c>
      <c r="H73" s="40">
        <f>H8+H11+H15+H41+H42+H50+H53+H62+H69</f>
        <v>8442388870</v>
      </c>
      <c r="I73" s="40">
        <f>G73+H73</f>
        <v>12101413548</v>
      </c>
    </row>
    <row r="74" spans="1:9" x14ac:dyDescent="0.25">
      <c r="A74" s="196" t="s">
        <v>177</v>
      </c>
      <c r="B74" s="193"/>
      <c r="C74" s="27">
        <v>67</v>
      </c>
      <c r="D74" s="41">
        <v>368537309</v>
      </c>
      <c r="E74" s="41">
        <v>2681501745</v>
      </c>
      <c r="F74" s="40">
        <f t="shared" ref="F74" si="11">D74+E74</f>
        <v>3050039054</v>
      </c>
      <c r="G74" s="41">
        <v>389253551</v>
      </c>
      <c r="H74" s="41">
        <v>3055939781</v>
      </c>
      <c r="I74" s="40">
        <f t="shared" ref="I74" si="12">G74+H74</f>
        <v>3445193332</v>
      </c>
    </row>
    <row r="75" spans="1:9" x14ac:dyDescent="0.25">
      <c r="A75" s="206" t="s">
        <v>78</v>
      </c>
      <c r="B75" s="207"/>
      <c r="C75" s="207"/>
      <c r="D75" s="207"/>
      <c r="E75" s="207"/>
      <c r="F75" s="207"/>
      <c r="G75" s="207"/>
      <c r="H75" s="207"/>
      <c r="I75" s="207"/>
    </row>
    <row r="76" spans="1:9" x14ac:dyDescent="0.25">
      <c r="A76" s="194" t="s">
        <v>178</v>
      </c>
      <c r="B76" s="195"/>
      <c r="C76" s="26">
        <v>68</v>
      </c>
      <c r="D76" s="122">
        <f t="shared" ref="D76:E76" si="13">D77+D80+D81+D85+D89+D92</f>
        <v>453763909</v>
      </c>
      <c r="E76" s="122">
        <f t="shared" si="13"/>
        <v>3080075801</v>
      </c>
      <c r="F76" s="40">
        <f>D76+E76</f>
        <v>3533839710</v>
      </c>
      <c r="G76" s="40">
        <f>G77+G80+G81+G85+G89+G92</f>
        <v>445047680</v>
      </c>
      <c r="H76" s="40">
        <f>H77+H80+H81+H85+H89+H92</f>
        <v>3257287193</v>
      </c>
      <c r="I76" s="40">
        <f>G76+H76</f>
        <v>3702334873</v>
      </c>
    </row>
    <row r="77" spans="1:9" x14ac:dyDescent="0.25">
      <c r="A77" s="194" t="s">
        <v>179</v>
      </c>
      <c r="B77" s="195"/>
      <c r="C77" s="26">
        <v>69</v>
      </c>
      <c r="D77" s="122">
        <f t="shared" ref="D77" si="14">D78+D79</f>
        <v>44288720</v>
      </c>
      <c r="E77" s="122">
        <f>E78+E79</f>
        <v>545037080</v>
      </c>
      <c r="F77" s="40">
        <f t="shared" ref="F77:F125" si="15">D77+E77</f>
        <v>589325800</v>
      </c>
      <c r="G77" s="40">
        <f>G78+G79</f>
        <v>44288720</v>
      </c>
      <c r="H77" s="40">
        <f>H78+H79</f>
        <v>545037080</v>
      </c>
      <c r="I77" s="40">
        <f t="shared" ref="I77:I125" si="16">G77+H77</f>
        <v>589325800</v>
      </c>
    </row>
    <row r="78" spans="1:9" x14ac:dyDescent="0.25">
      <c r="A78" s="193" t="s">
        <v>18</v>
      </c>
      <c r="B78" s="193"/>
      <c r="C78" s="27">
        <v>70</v>
      </c>
      <c r="D78" s="41">
        <v>44288720</v>
      </c>
      <c r="E78" s="41">
        <v>545037080</v>
      </c>
      <c r="F78" s="40">
        <f t="shared" si="15"/>
        <v>589325800</v>
      </c>
      <c r="G78" s="41">
        <v>44288720</v>
      </c>
      <c r="H78" s="41">
        <v>545037080</v>
      </c>
      <c r="I78" s="40">
        <f t="shared" si="16"/>
        <v>589325800</v>
      </c>
    </row>
    <row r="79" spans="1:9" x14ac:dyDescent="0.25">
      <c r="A79" s="193" t="s">
        <v>180</v>
      </c>
      <c r="B79" s="193"/>
      <c r="C79" s="27">
        <v>71</v>
      </c>
      <c r="D79" s="41">
        <v>0</v>
      </c>
      <c r="E79" s="41">
        <v>0</v>
      </c>
      <c r="F79" s="40">
        <f t="shared" si="15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5">
      <c r="A80" s="196" t="s">
        <v>19</v>
      </c>
      <c r="B80" s="193"/>
      <c r="C80" s="27">
        <v>72</v>
      </c>
      <c r="D80" s="41">
        <v>0</v>
      </c>
      <c r="E80" s="41">
        <v>681482525</v>
      </c>
      <c r="F80" s="40">
        <f t="shared" si="15"/>
        <v>681482525</v>
      </c>
      <c r="G80" s="41">
        <v>0</v>
      </c>
      <c r="H80" s="41">
        <v>681482525</v>
      </c>
      <c r="I80" s="40">
        <f t="shared" si="16"/>
        <v>681482525</v>
      </c>
    </row>
    <row r="81" spans="1:9" x14ac:dyDescent="0.25">
      <c r="A81" s="194" t="s">
        <v>181</v>
      </c>
      <c r="B81" s="195"/>
      <c r="C81" s="26">
        <v>73</v>
      </c>
      <c r="D81" s="122">
        <f t="shared" ref="D81:E81" si="17">D82+D83+D84</f>
        <v>144192801</v>
      </c>
      <c r="E81" s="122">
        <f t="shared" si="17"/>
        <v>326931603</v>
      </c>
      <c r="F81" s="40">
        <f t="shared" si="15"/>
        <v>471124404</v>
      </c>
      <c r="G81" s="40">
        <f>G82+G83+G84</f>
        <v>130383214</v>
      </c>
      <c r="H81" s="40">
        <f>H82+H83+H84</f>
        <v>391764578</v>
      </c>
      <c r="I81" s="40">
        <f t="shared" si="16"/>
        <v>522147792</v>
      </c>
    </row>
    <row r="82" spans="1:9" x14ac:dyDescent="0.25">
      <c r="A82" s="193" t="s">
        <v>20</v>
      </c>
      <c r="B82" s="193"/>
      <c r="C82" s="27">
        <v>74</v>
      </c>
      <c r="D82" s="41">
        <v>0</v>
      </c>
      <c r="E82" s="41">
        <v>49173638</v>
      </c>
      <c r="F82" s="40">
        <f t="shared" si="15"/>
        <v>49173638</v>
      </c>
      <c r="G82" s="41">
        <v>0</v>
      </c>
      <c r="H82" s="41">
        <v>49059137</v>
      </c>
      <c r="I82" s="40">
        <f t="shared" si="16"/>
        <v>49059137</v>
      </c>
    </row>
    <row r="83" spans="1:9" x14ac:dyDescent="0.25">
      <c r="A83" s="193" t="s">
        <v>182</v>
      </c>
      <c r="B83" s="193"/>
      <c r="C83" s="27">
        <v>75</v>
      </c>
      <c r="D83" s="41">
        <v>144192801</v>
      </c>
      <c r="E83" s="41">
        <v>277757965</v>
      </c>
      <c r="F83" s="40">
        <f t="shared" si="15"/>
        <v>421950766</v>
      </c>
      <c r="G83" s="41">
        <v>130383214</v>
      </c>
      <c r="H83" s="41">
        <v>342705441</v>
      </c>
      <c r="I83" s="40">
        <f t="shared" si="16"/>
        <v>473088655</v>
      </c>
    </row>
    <row r="84" spans="1:9" x14ac:dyDescent="0.25">
      <c r="A84" s="193" t="s">
        <v>21</v>
      </c>
      <c r="B84" s="193"/>
      <c r="C84" s="27">
        <v>76</v>
      </c>
      <c r="D84" s="41">
        <v>0</v>
      </c>
      <c r="E84" s="41">
        <v>0</v>
      </c>
      <c r="F84" s="40">
        <f t="shared" si="15"/>
        <v>0</v>
      </c>
      <c r="G84" s="41">
        <v>0</v>
      </c>
      <c r="H84" s="41">
        <v>0</v>
      </c>
      <c r="I84" s="40">
        <f t="shared" si="16"/>
        <v>0</v>
      </c>
    </row>
    <row r="85" spans="1:9" x14ac:dyDescent="0.25">
      <c r="A85" s="194" t="s">
        <v>183</v>
      </c>
      <c r="B85" s="195"/>
      <c r="C85" s="26">
        <v>77</v>
      </c>
      <c r="D85" s="122">
        <f t="shared" ref="D85:E85" si="18">D86+D87+D88</f>
        <v>85295937</v>
      </c>
      <c r="E85" s="122">
        <f t="shared" si="18"/>
        <v>316742639</v>
      </c>
      <c r="F85" s="40">
        <f t="shared" si="15"/>
        <v>402038576</v>
      </c>
      <c r="G85" s="40">
        <f>G86+G87+G88</f>
        <v>85295937</v>
      </c>
      <c r="H85" s="40">
        <f>H86+H87+H88</f>
        <v>316742639</v>
      </c>
      <c r="I85" s="40">
        <f t="shared" si="16"/>
        <v>402038576</v>
      </c>
    </row>
    <row r="86" spans="1:9" x14ac:dyDescent="0.25">
      <c r="A86" s="193" t="s">
        <v>22</v>
      </c>
      <c r="B86" s="193"/>
      <c r="C86" s="27">
        <v>78</v>
      </c>
      <c r="D86" s="41">
        <v>2214436</v>
      </c>
      <c r="E86" s="41">
        <v>27864354</v>
      </c>
      <c r="F86" s="40">
        <f t="shared" si="15"/>
        <v>30078790</v>
      </c>
      <c r="G86" s="41">
        <v>2214436</v>
      </c>
      <c r="H86" s="41">
        <v>27864354</v>
      </c>
      <c r="I86" s="40">
        <f t="shared" si="16"/>
        <v>30078790</v>
      </c>
    </row>
    <row r="87" spans="1:9" x14ac:dyDescent="0.25">
      <c r="A87" s="193" t="s">
        <v>23</v>
      </c>
      <c r="B87" s="193"/>
      <c r="C87" s="27">
        <v>79</v>
      </c>
      <c r="D87" s="41">
        <v>7581501</v>
      </c>
      <c r="E87" s="41">
        <v>139638995</v>
      </c>
      <c r="F87" s="40">
        <f t="shared" si="15"/>
        <v>147220496</v>
      </c>
      <c r="G87" s="41">
        <v>7581501</v>
      </c>
      <c r="H87" s="41">
        <v>139638995</v>
      </c>
      <c r="I87" s="40">
        <f t="shared" si="16"/>
        <v>147220496</v>
      </c>
    </row>
    <row r="88" spans="1:9" x14ac:dyDescent="0.25">
      <c r="A88" s="193" t="s">
        <v>24</v>
      </c>
      <c r="B88" s="193"/>
      <c r="C88" s="27">
        <v>80</v>
      </c>
      <c r="D88" s="41">
        <v>75500000</v>
      </c>
      <c r="E88" s="41">
        <v>149239290</v>
      </c>
      <c r="F88" s="40">
        <f t="shared" si="15"/>
        <v>224739290</v>
      </c>
      <c r="G88" s="41">
        <v>75500000</v>
      </c>
      <c r="H88" s="41">
        <v>149239290</v>
      </c>
      <c r="I88" s="40">
        <f t="shared" si="16"/>
        <v>224739290</v>
      </c>
    </row>
    <row r="89" spans="1:9" x14ac:dyDescent="0.25">
      <c r="A89" s="194" t="s">
        <v>184</v>
      </c>
      <c r="B89" s="195"/>
      <c r="C89" s="26">
        <v>81</v>
      </c>
      <c r="D89" s="122">
        <f t="shared" ref="D89:E89" si="19">D90+D91</f>
        <v>157219337</v>
      </c>
      <c r="E89" s="122">
        <f t="shared" si="19"/>
        <v>1003059796</v>
      </c>
      <c r="F89" s="40">
        <f t="shared" si="15"/>
        <v>1160279133</v>
      </c>
      <c r="G89" s="40">
        <f>G90+G91</f>
        <v>179986450</v>
      </c>
      <c r="H89" s="40">
        <f>H90+H91</f>
        <v>1210021589</v>
      </c>
      <c r="I89" s="40">
        <f t="shared" si="16"/>
        <v>1390008039</v>
      </c>
    </row>
    <row r="90" spans="1:9" x14ac:dyDescent="0.25">
      <c r="A90" s="193" t="s">
        <v>2</v>
      </c>
      <c r="B90" s="193"/>
      <c r="C90" s="27">
        <v>82</v>
      </c>
      <c r="D90" s="41">
        <v>157219337</v>
      </c>
      <c r="E90" s="41">
        <v>1003059796</v>
      </c>
      <c r="F90" s="40">
        <f t="shared" si="15"/>
        <v>1160279133</v>
      </c>
      <c r="G90" s="41">
        <v>179986450</v>
      </c>
      <c r="H90" s="41">
        <v>1210021589</v>
      </c>
      <c r="I90" s="40">
        <f t="shared" si="16"/>
        <v>1390008039</v>
      </c>
    </row>
    <row r="91" spans="1:9" x14ac:dyDescent="0.25">
      <c r="A91" s="193" t="s">
        <v>86</v>
      </c>
      <c r="B91" s="193"/>
      <c r="C91" s="27">
        <v>83</v>
      </c>
      <c r="D91" s="41">
        <v>0</v>
      </c>
      <c r="E91" s="41">
        <v>0</v>
      </c>
      <c r="F91" s="40">
        <f t="shared" si="15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5">
      <c r="A92" s="194" t="s">
        <v>185</v>
      </c>
      <c r="B92" s="195"/>
      <c r="C92" s="26">
        <v>84</v>
      </c>
      <c r="D92" s="122">
        <f t="shared" ref="D92:E92" si="20">D93+D94</f>
        <v>22767114</v>
      </c>
      <c r="E92" s="122">
        <f t="shared" si="20"/>
        <v>206822158</v>
      </c>
      <c r="F92" s="40">
        <f t="shared" si="15"/>
        <v>229589272</v>
      </c>
      <c r="G92" s="40">
        <f>G93+G94</f>
        <v>5093359</v>
      </c>
      <c r="H92" s="40">
        <f>H93+H94</f>
        <v>112238782</v>
      </c>
      <c r="I92" s="40">
        <f t="shared" si="16"/>
        <v>117332141</v>
      </c>
    </row>
    <row r="93" spans="1:9" x14ac:dyDescent="0.25">
      <c r="A93" s="193" t="s">
        <v>87</v>
      </c>
      <c r="B93" s="193"/>
      <c r="C93" s="27">
        <v>85</v>
      </c>
      <c r="D93" s="41">
        <v>22767114</v>
      </c>
      <c r="E93" s="41">
        <v>206822158</v>
      </c>
      <c r="F93" s="40">
        <f t="shared" si="15"/>
        <v>229589272</v>
      </c>
      <c r="G93" s="41">
        <v>5093359</v>
      </c>
      <c r="H93" s="41">
        <v>112238782</v>
      </c>
      <c r="I93" s="40">
        <f t="shared" si="16"/>
        <v>117332141</v>
      </c>
    </row>
    <row r="94" spans="1:9" x14ac:dyDescent="0.25">
      <c r="A94" s="193" t="s">
        <v>108</v>
      </c>
      <c r="B94" s="193"/>
      <c r="C94" s="27">
        <v>86</v>
      </c>
      <c r="D94" s="41">
        <v>0</v>
      </c>
      <c r="E94" s="41">
        <v>0</v>
      </c>
      <c r="F94" s="40">
        <f t="shared" si="15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5">
      <c r="A95" s="196" t="s">
        <v>186</v>
      </c>
      <c r="B95" s="193"/>
      <c r="C95" s="27">
        <v>87</v>
      </c>
      <c r="D95" s="41">
        <v>0</v>
      </c>
      <c r="E95" s="41">
        <v>0</v>
      </c>
      <c r="F95" s="40">
        <f t="shared" si="15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5">
      <c r="A96" s="196" t="s">
        <v>187</v>
      </c>
      <c r="B96" s="193"/>
      <c r="C96" s="27">
        <v>88</v>
      </c>
      <c r="D96" s="41">
        <v>0</v>
      </c>
      <c r="E96" s="41">
        <v>0</v>
      </c>
      <c r="F96" s="40">
        <f t="shared" si="15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5">
      <c r="A97" s="194" t="s">
        <v>188</v>
      </c>
      <c r="B97" s="195"/>
      <c r="C97" s="26">
        <v>89</v>
      </c>
      <c r="D97" s="122">
        <f t="shared" ref="D97:E97" si="21">D98+D99+D100+D101+D102+D103</f>
        <v>2654028927</v>
      </c>
      <c r="E97" s="122">
        <f t="shared" si="21"/>
        <v>3980977359</v>
      </c>
      <c r="F97" s="40">
        <f t="shared" si="15"/>
        <v>6635006286</v>
      </c>
      <c r="G97" s="40">
        <f>G98+G99+G100+G101+G102+G103</f>
        <v>2679073019</v>
      </c>
      <c r="H97" s="40">
        <f>H98+H99+H100+H101+H102+H103</f>
        <v>4094586382</v>
      </c>
      <c r="I97" s="40">
        <f t="shared" si="16"/>
        <v>6773659401</v>
      </c>
    </row>
    <row r="98" spans="1:9" x14ac:dyDescent="0.25">
      <c r="A98" s="193" t="s">
        <v>189</v>
      </c>
      <c r="B98" s="193"/>
      <c r="C98" s="27">
        <v>90</v>
      </c>
      <c r="D98" s="41">
        <v>5022484</v>
      </c>
      <c r="E98" s="41">
        <v>1143856246</v>
      </c>
      <c r="F98" s="40">
        <f t="shared" si="15"/>
        <v>1148878730</v>
      </c>
      <c r="G98" s="41">
        <v>4961012</v>
      </c>
      <c r="H98" s="41">
        <v>1340090750</v>
      </c>
      <c r="I98" s="40">
        <f t="shared" si="16"/>
        <v>1345051762</v>
      </c>
    </row>
    <row r="99" spans="1:9" x14ac:dyDescent="0.25">
      <c r="A99" s="193" t="s">
        <v>190</v>
      </c>
      <c r="B99" s="193"/>
      <c r="C99" s="27">
        <v>91</v>
      </c>
      <c r="D99" s="41">
        <v>2554176172</v>
      </c>
      <c r="E99" s="41">
        <v>11308894</v>
      </c>
      <c r="F99" s="40">
        <f t="shared" si="15"/>
        <v>2565485066</v>
      </c>
      <c r="G99" s="41">
        <v>2583363106</v>
      </c>
      <c r="H99" s="41">
        <v>9978215</v>
      </c>
      <c r="I99" s="40">
        <f t="shared" si="16"/>
        <v>2593341321</v>
      </c>
    </row>
    <row r="100" spans="1:9" x14ac:dyDescent="0.25">
      <c r="A100" s="193" t="s">
        <v>191</v>
      </c>
      <c r="B100" s="193"/>
      <c r="C100" s="27">
        <v>92</v>
      </c>
      <c r="D100" s="41">
        <v>94830271</v>
      </c>
      <c r="E100" s="41">
        <v>2810611741</v>
      </c>
      <c r="F100" s="40">
        <f t="shared" si="15"/>
        <v>2905442012</v>
      </c>
      <c r="G100" s="41">
        <v>90748901</v>
      </c>
      <c r="H100" s="41">
        <v>2718366275</v>
      </c>
      <c r="I100" s="40">
        <f t="shared" si="16"/>
        <v>2809115176</v>
      </c>
    </row>
    <row r="101" spans="1:9" x14ac:dyDescent="0.25">
      <c r="A101" s="193" t="s">
        <v>192</v>
      </c>
      <c r="B101" s="193"/>
      <c r="C101" s="27">
        <v>93</v>
      </c>
      <c r="D101" s="41">
        <v>0</v>
      </c>
      <c r="E101" s="41">
        <v>7213900</v>
      </c>
      <c r="F101" s="40">
        <f t="shared" si="15"/>
        <v>7213900</v>
      </c>
      <c r="G101" s="41">
        <v>0</v>
      </c>
      <c r="H101" s="41">
        <v>15970753</v>
      </c>
      <c r="I101" s="40">
        <f t="shared" si="16"/>
        <v>15970753</v>
      </c>
    </row>
    <row r="102" spans="1:9" x14ac:dyDescent="0.25">
      <c r="A102" s="193" t="s">
        <v>109</v>
      </c>
      <c r="B102" s="193"/>
      <c r="C102" s="27">
        <v>94</v>
      </c>
      <c r="D102" s="41">
        <v>0</v>
      </c>
      <c r="E102" s="41">
        <v>7055533</v>
      </c>
      <c r="F102" s="40">
        <f t="shared" si="15"/>
        <v>7055533</v>
      </c>
      <c r="G102" s="41">
        <v>0</v>
      </c>
      <c r="H102" s="41">
        <v>7055533</v>
      </c>
      <c r="I102" s="40">
        <f t="shared" si="16"/>
        <v>7055533</v>
      </c>
    </row>
    <row r="103" spans="1:9" x14ac:dyDescent="0.25">
      <c r="A103" s="193" t="s">
        <v>193</v>
      </c>
      <c r="B103" s="193"/>
      <c r="C103" s="27">
        <v>95</v>
      </c>
      <c r="D103" s="41">
        <v>0</v>
      </c>
      <c r="E103" s="41">
        <v>931045</v>
      </c>
      <c r="F103" s="40">
        <f t="shared" si="15"/>
        <v>931045</v>
      </c>
      <c r="G103" s="41">
        <v>0</v>
      </c>
      <c r="H103" s="41">
        <v>3124856</v>
      </c>
      <c r="I103" s="40">
        <f t="shared" si="16"/>
        <v>3124856</v>
      </c>
    </row>
    <row r="104" spans="1:9" ht="28.5" customHeight="1" x14ac:dyDescent="0.25">
      <c r="A104" s="196" t="s">
        <v>194</v>
      </c>
      <c r="B104" s="193"/>
      <c r="C104" s="27">
        <v>96</v>
      </c>
      <c r="D104" s="41">
        <v>400250132</v>
      </c>
      <c r="E104" s="41">
        <v>0</v>
      </c>
      <c r="F104" s="40">
        <f t="shared" si="15"/>
        <v>400250132</v>
      </c>
      <c r="G104" s="41">
        <v>398799443</v>
      </c>
      <c r="H104" s="41">
        <v>0</v>
      </c>
      <c r="I104" s="40">
        <f t="shared" si="16"/>
        <v>398799443</v>
      </c>
    </row>
    <row r="105" spans="1:9" x14ac:dyDescent="0.25">
      <c r="A105" s="194" t="s">
        <v>195</v>
      </c>
      <c r="B105" s="195"/>
      <c r="C105" s="26">
        <v>97</v>
      </c>
      <c r="D105" s="122">
        <f t="shared" ref="D105:E105" si="22">D106+D107</f>
        <v>2570940</v>
      </c>
      <c r="E105" s="122">
        <f t="shared" si="22"/>
        <v>87002391</v>
      </c>
      <c r="F105" s="40">
        <f t="shared" si="15"/>
        <v>89573331</v>
      </c>
      <c r="G105" s="40">
        <f>G106+G107</f>
        <v>3165929</v>
      </c>
      <c r="H105" s="40">
        <f>H106+H107</f>
        <v>77267643</v>
      </c>
      <c r="I105" s="40">
        <f t="shared" si="16"/>
        <v>80433572</v>
      </c>
    </row>
    <row r="106" spans="1:9" x14ac:dyDescent="0.25">
      <c r="A106" s="205" t="s">
        <v>88</v>
      </c>
      <c r="B106" s="205"/>
      <c r="C106" s="27">
        <v>98</v>
      </c>
      <c r="D106" s="41">
        <v>2570940</v>
      </c>
      <c r="E106" s="41">
        <v>83967933</v>
      </c>
      <c r="F106" s="40">
        <f t="shared" si="15"/>
        <v>86538873</v>
      </c>
      <c r="G106" s="41">
        <v>2481005</v>
      </c>
      <c r="H106" s="41">
        <v>74666785</v>
      </c>
      <c r="I106" s="40">
        <f t="shared" si="16"/>
        <v>77147790</v>
      </c>
    </row>
    <row r="107" spans="1:9" x14ac:dyDescent="0.25">
      <c r="A107" s="193" t="s">
        <v>89</v>
      </c>
      <c r="B107" s="193"/>
      <c r="C107" s="27">
        <v>99</v>
      </c>
      <c r="D107" s="41">
        <v>0</v>
      </c>
      <c r="E107" s="41">
        <v>3034458</v>
      </c>
      <c r="F107" s="40">
        <f t="shared" si="15"/>
        <v>3034458</v>
      </c>
      <c r="G107" s="41">
        <v>684924</v>
      </c>
      <c r="H107" s="41">
        <v>2600858</v>
      </c>
      <c r="I107" s="40">
        <f t="shared" si="16"/>
        <v>3285782</v>
      </c>
    </row>
    <row r="108" spans="1:9" x14ac:dyDescent="0.25">
      <c r="A108" s="194" t="s">
        <v>196</v>
      </c>
      <c r="B108" s="195"/>
      <c r="C108" s="26">
        <v>100</v>
      </c>
      <c r="D108" s="122">
        <f t="shared" ref="D108:E108" si="23">D109+D110</f>
        <v>31652078</v>
      </c>
      <c r="E108" s="122">
        <f t="shared" si="23"/>
        <v>76140059</v>
      </c>
      <c r="F108" s="40">
        <f t="shared" si="15"/>
        <v>107792137</v>
      </c>
      <c r="G108" s="40">
        <f>G109+G110</f>
        <v>29641066</v>
      </c>
      <c r="H108" s="40">
        <f>H109+H110</f>
        <v>112615271</v>
      </c>
      <c r="I108" s="40">
        <f t="shared" si="16"/>
        <v>142256337</v>
      </c>
    </row>
    <row r="109" spans="1:9" x14ac:dyDescent="0.25">
      <c r="A109" s="193" t="s">
        <v>90</v>
      </c>
      <c r="B109" s="193"/>
      <c r="C109" s="27">
        <v>101</v>
      </c>
      <c r="D109" s="41">
        <v>31652078</v>
      </c>
      <c r="E109" s="41">
        <v>71795993</v>
      </c>
      <c r="F109" s="40">
        <f t="shared" si="15"/>
        <v>103448071</v>
      </c>
      <c r="G109" s="41">
        <v>28620706</v>
      </c>
      <c r="H109" s="41">
        <v>86043269</v>
      </c>
      <c r="I109" s="40">
        <f t="shared" si="16"/>
        <v>114663975</v>
      </c>
    </row>
    <row r="110" spans="1:9" x14ac:dyDescent="0.25">
      <c r="A110" s="193" t="s">
        <v>91</v>
      </c>
      <c r="B110" s="193"/>
      <c r="C110" s="27">
        <v>102</v>
      </c>
      <c r="D110" s="41">
        <v>0</v>
      </c>
      <c r="E110" s="41">
        <v>4344066</v>
      </c>
      <c r="F110" s="40">
        <f t="shared" si="15"/>
        <v>4344066</v>
      </c>
      <c r="G110" s="41">
        <v>1020360</v>
      </c>
      <c r="H110" s="41">
        <v>26572002</v>
      </c>
      <c r="I110" s="40">
        <f t="shared" si="16"/>
        <v>27592362</v>
      </c>
    </row>
    <row r="111" spans="1:9" x14ac:dyDescent="0.25">
      <c r="A111" s="196" t="s">
        <v>197</v>
      </c>
      <c r="B111" s="193"/>
      <c r="C111" s="27">
        <v>103</v>
      </c>
      <c r="D111" s="41">
        <v>0</v>
      </c>
      <c r="E111" s="41">
        <v>0</v>
      </c>
      <c r="F111" s="40">
        <f t="shared" si="15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5">
      <c r="A112" s="194" t="s">
        <v>198</v>
      </c>
      <c r="B112" s="195"/>
      <c r="C112" s="26">
        <v>104</v>
      </c>
      <c r="D112" s="122">
        <f t="shared" ref="D112:E112" si="24">D113+D114+D115</f>
        <v>1528948</v>
      </c>
      <c r="E112" s="122">
        <f t="shared" si="24"/>
        <v>282748677</v>
      </c>
      <c r="F112" s="40">
        <f t="shared" si="15"/>
        <v>284277625</v>
      </c>
      <c r="G112" s="40">
        <f>G113+G114+G115</f>
        <v>47714506</v>
      </c>
      <c r="H112" s="40">
        <f>H113+H114+H115</f>
        <v>323085345</v>
      </c>
      <c r="I112" s="40">
        <f t="shared" si="16"/>
        <v>370799851</v>
      </c>
    </row>
    <row r="113" spans="1:9" x14ac:dyDescent="0.25">
      <c r="A113" s="193" t="s">
        <v>79</v>
      </c>
      <c r="B113" s="193"/>
      <c r="C113" s="27">
        <v>105</v>
      </c>
      <c r="D113" s="41">
        <v>0</v>
      </c>
      <c r="E113" s="41">
        <v>0</v>
      </c>
      <c r="F113" s="40">
        <f t="shared" si="15"/>
        <v>0</v>
      </c>
      <c r="G113" s="41">
        <v>0</v>
      </c>
      <c r="H113" s="41">
        <v>0</v>
      </c>
      <c r="I113" s="40">
        <f t="shared" si="16"/>
        <v>0</v>
      </c>
    </row>
    <row r="114" spans="1:9" x14ac:dyDescent="0.25">
      <c r="A114" s="193" t="s">
        <v>199</v>
      </c>
      <c r="B114" s="193"/>
      <c r="C114" s="27">
        <v>106</v>
      </c>
      <c r="D114" s="41">
        <v>0</v>
      </c>
      <c r="E114" s="41">
        <v>0</v>
      </c>
      <c r="F114" s="40">
        <f t="shared" si="15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5">
      <c r="A115" s="193" t="s">
        <v>80</v>
      </c>
      <c r="B115" s="193"/>
      <c r="C115" s="27">
        <v>107</v>
      </c>
      <c r="D115" s="41">
        <v>1528948</v>
      </c>
      <c r="E115" s="41">
        <v>282748677</v>
      </c>
      <c r="F115" s="40">
        <f t="shared" si="15"/>
        <v>284277625</v>
      </c>
      <c r="G115" s="41">
        <v>47714506</v>
      </c>
      <c r="H115" s="41">
        <v>323085345</v>
      </c>
      <c r="I115" s="40">
        <f t="shared" si="16"/>
        <v>370799851</v>
      </c>
    </row>
    <row r="116" spans="1:9" x14ac:dyDescent="0.25">
      <c r="A116" s="194" t="s">
        <v>200</v>
      </c>
      <c r="B116" s="195"/>
      <c r="C116" s="26">
        <v>108</v>
      </c>
      <c r="D116" s="122">
        <f t="shared" ref="D116:E116" si="25">D117+D118+D119+D120</f>
        <v>9389826</v>
      </c>
      <c r="E116" s="122">
        <f t="shared" si="25"/>
        <v>253603410</v>
      </c>
      <c r="F116" s="40">
        <f t="shared" si="15"/>
        <v>262993236</v>
      </c>
      <c r="G116" s="40">
        <f>G117+G118+G119+G120</f>
        <v>27909238</v>
      </c>
      <c r="H116" s="40">
        <f>H117+H118+H119+H120</f>
        <v>291638321</v>
      </c>
      <c r="I116" s="40">
        <f t="shared" si="16"/>
        <v>319547559</v>
      </c>
    </row>
    <row r="117" spans="1:9" x14ac:dyDescent="0.25">
      <c r="A117" s="193" t="s">
        <v>201</v>
      </c>
      <c r="B117" s="193"/>
      <c r="C117" s="27">
        <v>109</v>
      </c>
      <c r="D117" s="41">
        <v>3266164</v>
      </c>
      <c r="E117" s="41">
        <v>76576333</v>
      </c>
      <c r="F117" s="40">
        <f t="shared" si="15"/>
        <v>79842497</v>
      </c>
      <c r="G117" s="41">
        <v>2353112</v>
      </c>
      <c r="H117" s="41">
        <v>88133945</v>
      </c>
      <c r="I117" s="40">
        <f t="shared" si="16"/>
        <v>90487057</v>
      </c>
    </row>
    <row r="118" spans="1:9" x14ac:dyDescent="0.25">
      <c r="A118" s="193" t="s">
        <v>81</v>
      </c>
      <c r="B118" s="193"/>
      <c r="C118" s="27">
        <v>110</v>
      </c>
      <c r="D118" s="41">
        <v>10330</v>
      </c>
      <c r="E118" s="41">
        <v>90279328</v>
      </c>
      <c r="F118" s="40">
        <f t="shared" si="15"/>
        <v>90289658</v>
      </c>
      <c r="G118" s="41">
        <v>22105</v>
      </c>
      <c r="H118" s="41">
        <v>130142430</v>
      </c>
      <c r="I118" s="40">
        <f t="shared" si="16"/>
        <v>130164535</v>
      </c>
    </row>
    <row r="119" spans="1:9" x14ac:dyDescent="0.25">
      <c r="A119" s="193" t="s">
        <v>82</v>
      </c>
      <c r="B119" s="193"/>
      <c r="C119" s="27">
        <v>111</v>
      </c>
      <c r="D119" s="41">
        <v>0</v>
      </c>
      <c r="E119" s="41">
        <v>0</v>
      </c>
      <c r="F119" s="40">
        <f t="shared" si="15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5">
      <c r="A120" s="193" t="s">
        <v>83</v>
      </c>
      <c r="B120" s="193"/>
      <c r="C120" s="27">
        <v>112</v>
      </c>
      <c r="D120" s="41">
        <v>6113332</v>
      </c>
      <c r="E120" s="41">
        <v>86747749</v>
      </c>
      <c r="F120" s="40">
        <f t="shared" si="15"/>
        <v>92861081</v>
      </c>
      <c r="G120" s="41">
        <v>25534021</v>
      </c>
      <c r="H120" s="41">
        <v>73361946</v>
      </c>
      <c r="I120" s="40">
        <f t="shared" si="16"/>
        <v>98895967</v>
      </c>
    </row>
    <row r="121" spans="1:9" ht="22.5" customHeight="1" x14ac:dyDescent="0.25">
      <c r="A121" s="194" t="s">
        <v>202</v>
      </c>
      <c r="B121" s="195"/>
      <c r="C121" s="26">
        <v>113</v>
      </c>
      <c r="D121" s="122">
        <f t="shared" ref="D121:E121" si="26">D122+D123</f>
        <v>26879510</v>
      </c>
      <c r="E121" s="122">
        <f t="shared" si="26"/>
        <v>259625386</v>
      </c>
      <c r="F121" s="40">
        <f t="shared" si="15"/>
        <v>286504896</v>
      </c>
      <c r="G121" s="40">
        <f>G122+G123</f>
        <v>27673797</v>
      </c>
      <c r="H121" s="40">
        <f>H122+H123</f>
        <v>285908715</v>
      </c>
      <c r="I121" s="40">
        <f t="shared" si="16"/>
        <v>313582512</v>
      </c>
    </row>
    <row r="122" spans="1:9" x14ac:dyDescent="0.25">
      <c r="A122" s="193" t="s">
        <v>84</v>
      </c>
      <c r="B122" s="193"/>
      <c r="C122" s="27">
        <v>114</v>
      </c>
      <c r="D122" s="41">
        <v>0</v>
      </c>
      <c r="E122" s="41">
        <v>0</v>
      </c>
      <c r="F122" s="40">
        <f t="shared" si="15"/>
        <v>0</v>
      </c>
      <c r="G122" s="41">
        <v>0</v>
      </c>
      <c r="H122" s="41">
        <v>11206473</v>
      </c>
      <c r="I122" s="40">
        <f t="shared" si="16"/>
        <v>11206473</v>
      </c>
    </row>
    <row r="123" spans="1:9" x14ac:dyDescent="0.25">
      <c r="A123" s="193" t="s">
        <v>85</v>
      </c>
      <c r="B123" s="193"/>
      <c r="C123" s="27">
        <v>115</v>
      </c>
      <c r="D123" s="41">
        <v>26879510</v>
      </c>
      <c r="E123" s="41">
        <v>259625386</v>
      </c>
      <c r="F123" s="40">
        <f t="shared" si="15"/>
        <v>286504896</v>
      </c>
      <c r="G123" s="41">
        <v>27673797</v>
      </c>
      <c r="H123" s="41">
        <v>274702242</v>
      </c>
      <c r="I123" s="40">
        <f t="shared" si="16"/>
        <v>302376039</v>
      </c>
    </row>
    <row r="124" spans="1:9" x14ac:dyDescent="0.25">
      <c r="A124" s="194" t="s">
        <v>203</v>
      </c>
      <c r="B124" s="195"/>
      <c r="C124" s="26">
        <v>116</v>
      </c>
      <c r="D124" s="122">
        <f t="shared" ref="D124:E124" si="27">D95++D96+D97+D104+D105+D108+D111+D112+D116+D121+D76</f>
        <v>3580064270</v>
      </c>
      <c r="E124" s="122">
        <f t="shared" si="27"/>
        <v>8020173083</v>
      </c>
      <c r="F124" s="40">
        <f t="shared" si="15"/>
        <v>11600237353</v>
      </c>
      <c r="G124" s="40">
        <f>G95++G96+G97+G104+G105+G108+G111+G112+G116+G121+G76</f>
        <v>3659024678</v>
      </c>
      <c r="H124" s="40">
        <f>H95++H96+H97+H104+H105+H108+H111+H112+H116+H121+H76</f>
        <v>8442388870</v>
      </c>
      <c r="I124" s="40">
        <f t="shared" si="16"/>
        <v>12101413548</v>
      </c>
    </row>
    <row r="125" spans="1:9" x14ac:dyDescent="0.25">
      <c r="A125" s="196" t="s">
        <v>204</v>
      </c>
      <c r="B125" s="193"/>
      <c r="C125" s="27">
        <v>117</v>
      </c>
      <c r="D125" s="41">
        <v>368537309</v>
      </c>
      <c r="E125" s="41">
        <v>2681501745</v>
      </c>
      <c r="F125" s="40">
        <f t="shared" si="15"/>
        <v>3050039054</v>
      </c>
      <c r="G125" s="41">
        <v>389253551</v>
      </c>
      <c r="H125" s="41">
        <v>3055939781</v>
      </c>
      <c r="I125" s="40">
        <f t="shared" si="16"/>
        <v>3445193332</v>
      </c>
    </row>
  </sheetData>
  <sheetProtection algorithmName="SHA-512" hashValue="u2ywmZC8stFGPHrycgBjLgAAYdQhgYF4pjgJzCyIYonsInWf7yOQ+NK+Kcen7icgxaIRxHUIX2uDd0Zw92H4eA==" saltValue="m2UJPi7NXw6dcpmRjCN9aQ==" spinCount="100000" sheet="1" objects="1" scenarios="1"/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3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F81:I84 D89:I89 D92:I92 D76:I76 D81:E81" xr:uid="{00000000-0002-0000-0100-000000000000}">
      <formula1>999999999</formula1>
    </dataValidation>
    <dataValidation type="whole" operator="greaterThanOrEqual" allowBlank="1" showErrorMessage="1" errorTitle="Pogrešan unos" error="Dopušten je unos samo pozitivnih cjelobrojnih vrijednosti ili nule." sqref="D117:E120 D125:E125 D8:I74 D78:E80 D82:E84 D86:E88 D90:E91 D93:E96 D98:E104 D106:E107 D109:E111 D113:E115 D122:E123" xr:uid="{00000000-0002-0000-0100-000001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F93:I93 F90:I90 F85:I88 F77:I80 F95:I125 D85:E85 D77:E77 D108:E108 D112:E112 D116:E116 D121:E121 D124:E124 D97:E97 D105:E105" xr:uid="{00000000-0002-0000-0100-000002000000}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F94:I94 F91:I91" xr:uid="{00000000-0002-0000-0100-000003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view="pageBreakPreview" zoomScale="85" zoomScaleNormal="100" zoomScaleSheetLayoutView="85" workbookViewId="0">
      <selection sqref="A1:I1"/>
    </sheetView>
  </sheetViews>
  <sheetFormatPr defaultColWidth="8.8164062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8.81640625" style="3"/>
    <col min="11" max="11" width="14.7265625" style="3" bestFit="1" customWidth="1"/>
    <col min="12" max="13" width="16.26953125" style="3" bestFit="1" customWidth="1"/>
    <col min="14" max="14" width="14.7265625" style="3" bestFit="1" customWidth="1"/>
    <col min="15" max="16" width="11.26953125" style="3" customWidth="1"/>
    <col min="17" max="17" width="12.81640625" style="3" bestFit="1" customWidth="1"/>
    <col min="18" max="18" width="11.81640625" style="3" bestFit="1" customWidth="1"/>
    <col min="19" max="22" width="12.81640625" style="3" bestFit="1" customWidth="1"/>
    <col min="23" max="23" width="13.7265625" style="3" bestFit="1" customWidth="1"/>
    <col min="24" max="16384" width="8.81640625" style="3"/>
  </cols>
  <sheetData>
    <row r="1" spans="1:9" ht="15.5" x14ac:dyDescent="0.25">
      <c r="A1" s="210" t="s">
        <v>348</v>
      </c>
      <c r="B1" s="198"/>
      <c r="C1" s="198"/>
      <c r="D1" s="198"/>
      <c r="E1" s="198"/>
      <c r="F1" s="198"/>
      <c r="G1" s="198"/>
      <c r="H1" s="198"/>
      <c r="I1" s="198"/>
    </row>
    <row r="2" spans="1:9" x14ac:dyDescent="0.25">
      <c r="A2" s="199" t="s">
        <v>386</v>
      </c>
      <c r="B2" s="211"/>
      <c r="C2" s="211"/>
      <c r="D2" s="211"/>
      <c r="E2" s="211"/>
      <c r="F2" s="211"/>
      <c r="G2" s="211"/>
      <c r="H2" s="211"/>
      <c r="I2" s="211"/>
    </row>
    <row r="3" spans="1:9" x14ac:dyDescent="0.25">
      <c r="A3" s="212" t="s">
        <v>35</v>
      </c>
      <c r="B3" s="213"/>
      <c r="C3" s="213"/>
      <c r="D3" s="213"/>
      <c r="E3" s="213"/>
      <c r="F3" s="213"/>
      <c r="G3" s="213"/>
      <c r="H3" s="213"/>
      <c r="I3" s="213"/>
    </row>
    <row r="4" spans="1:9" ht="33.75" customHeight="1" x14ac:dyDescent="0.25">
      <c r="A4" s="214" t="s">
        <v>0</v>
      </c>
      <c r="B4" s="215"/>
      <c r="C4" s="218" t="s">
        <v>77</v>
      </c>
      <c r="D4" s="220" t="s">
        <v>4</v>
      </c>
      <c r="E4" s="221"/>
      <c r="F4" s="222"/>
      <c r="G4" s="220" t="s">
        <v>93</v>
      </c>
      <c r="H4" s="221"/>
      <c r="I4" s="222"/>
    </row>
    <row r="5" spans="1:9" ht="24" customHeight="1" thickBot="1" x14ac:dyDescent="0.3">
      <c r="A5" s="216"/>
      <c r="B5" s="217"/>
      <c r="C5" s="219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5">
      <c r="A6" s="224">
        <v>1</v>
      </c>
      <c r="B6" s="225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5">
      <c r="A7" s="226" t="s">
        <v>205</v>
      </c>
      <c r="B7" s="227"/>
      <c r="C7" s="31">
        <v>118</v>
      </c>
      <c r="D7" s="49">
        <f>D8+D9+D10+D11+D12</f>
        <v>115581841</v>
      </c>
      <c r="E7" s="50">
        <f>E8+E9+E10+E11+E12</f>
        <v>482185597</v>
      </c>
      <c r="F7" s="50">
        <f>D7+E7</f>
        <v>597767438</v>
      </c>
      <c r="G7" s="49">
        <f>G8+G9+G10+G11+G12</f>
        <v>116721074</v>
      </c>
      <c r="H7" s="50">
        <f>H8+H9+H10+H11+H12</f>
        <v>509160580</v>
      </c>
      <c r="I7" s="51">
        <f>G7+H7</f>
        <v>625881654</v>
      </c>
    </row>
    <row r="8" spans="1:9" x14ac:dyDescent="0.25">
      <c r="A8" s="223" t="s">
        <v>67</v>
      </c>
      <c r="B8" s="223"/>
      <c r="C8" s="29">
        <v>119</v>
      </c>
      <c r="D8" s="52">
        <v>115662398</v>
      </c>
      <c r="E8" s="53">
        <v>741664476</v>
      </c>
      <c r="F8" s="54">
        <f t="shared" ref="F8:F40" si="0">D8+E8</f>
        <v>857326874</v>
      </c>
      <c r="G8" s="52">
        <v>116693301</v>
      </c>
      <c r="H8" s="53">
        <v>750160755</v>
      </c>
      <c r="I8" s="54">
        <f t="shared" ref="I8:I40" si="1">G8+H8</f>
        <v>866854056</v>
      </c>
    </row>
    <row r="9" spans="1:9" ht="19.5" customHeight="1" x14ac:dyDescent="0.25">
      <c r="A9" s="223" t="s">
        <v>206</v>
      </c>
      <c r="B9" s="223"/>
      <c r="C9" s="29">
        <v>120</v>
      </c>
      <c r="D9" s="52">
        <v>0</v>
      </c>
      <c r="E9" s="53">
        <v>8388275</v>
      </c>
      <c r="F9" s="54">
        <f t="shared" si="0"/>
        <v>8388275</v>
      </c>
      <c r="G9" s="52">
        <v>0</v>
      </c>
      <c r="H9" s="53">
        <v>2628479</v>
      </c>
      <c r="I9" s="54">
        <f t="shared" si="1"/>
        <v>2628479</v>
      </c>
    </row>
    <row r="10" spans="1:9" x14ac:dyDescent="0.25">
      <c r="A10" s="223" t="s">
        <v>207</v>
      </c>
      <c r="B10" s="223"/>
      <c r="C10" s="29">
        <v>121</v>
      </c>
      <c r="D10" s="52">
        <v>-49417</v>
      </c>
      <c r="E10" s="53">
        <v>-102172040</v>
      </c>
      <c r="F10" s="54">
        <f t="shared" si="0"/>
        <v>-102221457</v>
      </c>
      <c r="G10" s="52">
        <v>-44310</v>
      </c>
      <c r="H10" s="53">
        <v>-123384926</v>
      </c>
      <c r="I10" s="54">
        <f t="shared" si="1"/>
        <v>-123429236</v>
      </c>
    </row>
    <row r="11" spans="1:9" ht="22.5" customHeight="1" x14ac:dyDescent="0.25">
      <c r="A11" s="223" t="s">
        <v>208</v>
      </c>
      <c r="B11" s="223"/>
      <c r="C11" s="29">
        <v>122</v>
      </c>
      <c r="D11" s="52">
        <v>-40114</v>
      </c>
      <c r="E11" s="53">
        <v>-219987535</v>
      </c>
      <c r="F11" s="54">
        <f t="shared" si="0"/>
        <v>-220027649</v>
      </c>
      <c r="G11" s="52">
        <v>61472</v>
      </c>
      <c r="H11" s="53">
        <v>-196234504</v>
      </c>
      <c r="I11" s="54">
        <f t="shared" si="1"/>
        <v>-196173032</v>
      </c>
    </row>
    <row r="12" spans="1:9" ht="21.75" customHeight="1" x14ac:dyDescent="0.25">
      <c r="A12" s="223" t="s">
        <v>209</v>
      </c>
      <c r="B12" s="223"/>
      <c r="C12" s="29">
        <v>123</v>
      </c>
      <c r="D12" s="52">
        <v>8974</v>
      </c>
      <c r="E12" s="53">
        <v>54292421</v>
      </c>
      <c r="F12" s="54">
        <f t="shared" si="0"/>
        <v>54301395</v>
      </c>
      <c r="G12" s="52">
        <v>10611</v>
      </c>
      <c r="H12" s="53">
        <v>75990776</v>
      </c>
      <c r="I12" s="54">
        <f t="shared" si="1"/>
        <v>76001387</v>
      </c>
    </row>
    <row r="13" spans="1:9" x14ac:dyDescent="0.25">
      <c r="A13" s="228" t="s">
        <v>210</v>
      </c>
      <c r="B13" s="229"/>
      <c r="C13" s="32">
        <v>124</v>
      </c>
      <c r="D13" s="55">
        <f>D14+D15+D16+D17+D18+D19+D20</f>
        <v>94508609</v>
      </c>
      <c r="E13" s="56">
        <f>E14+E15+E16+E17+E18+E19+E20</f>
        <v>114180656</v>
      </c>
      <c r="F13" s="54">
        <f t="shared" si="0"/>
        <v>208689265</v>
      </c>
      <c r="G13" s="55">
        <f>G14+G15+G16+G17+G18+G19+G20</f>
        <v>36347166</v>
      </c>
      <c r="H13" s="56">
        <f>H14+H15+H16+H17+H18+H19+H20</f>
        <v>81612060</v>
      </c>
      <c r="I13" s="54">
        <f t="shared" si="1"/>
        <v>117959226</v>
      </c>
    </row>
    <row r="14" spans="1:9" ht="24" customHeight="1" x14ac:dyDescent="0.25">
      <c r="A14" s="223" t="s">
        <v>211</v>
      </c>
      <c r="B14" s="223"/>
      <c r="C14" s="29">
        <v>125</v>
      </c>
      <c r="D14" s="52">
        <v>235441</v>
      </c>
      <c r="E14" s="53">
        <v>715907</v>
      </c>
      <c r="F14" s="54">
        <f t="shared" si="0"/>
        <v>951348</v>
      </c>
      <c r="G14" s="52">
        <v>445052</v>
      </c>
      <c r="H14" s="53">
        <v>10988002</v>
      </c>
      <c r="I14" s="54">
        <f t="shared" si="1"/>
        <v>11433054</v>
      </c>
    </row>
    <row r="15" spans="1:9" ht="17.5" customHeight="1" x14ac:dyDescent="0.25">
      <c r="A15" s="223" t="s">
        <v>212</v>
      </c>
      <c r="B15" s="223"/>
      <c r="C15" s="29">
        <v>126</v>
      </c>
      <c r="D15" s="52">
        <v>0</v>
      </c>
      <c r="E15" s="53">
        <v>5742982</v>
      </c>
      <c r="F15" s="54">
        <f t="shared" si="0"/>
        <v>5742982</v>
      </c>
      <c r="G15" s="52">
        <v>0</v>
      </c>
      <c r="H15" s="53">
        <v>9541056</v>
      </c>
      <c r="I15" s="54">
        <f t="shared" si="1"/>
        <v>9541056</v>
      </c>
    </row>
    <row r="16" spans="1:9" x14ac:dyDescent="0.25">
      <c r="A16" s="223" t="s">
        <v>92</v>
      </c>
      <c r="B16" s="223"/>
      <c r="C16" s="29">
        <v>127</v>
      </c>
      <c r="D16" s="52">
        <v>24421581</v>
      </c>
      <c r="E16" s="53">
        <v>25165645</v>
      </c>
      <c r="F16" s="54">
        <f t="shared" si="0"/>
        <v>49587226</v>
      </c>
      <c r="G16" s="52">
        <v>21447203</v>
      </c>
      <c r="H16" s="53">
        <v>22373849</v>
      </c>
      <c r="I16" s="54">
        <f t="shared" si="1"/>
        <v>43821052</v>
      </c>
    </row>
    <row r="17" spans="1:9" x14ac:dyDescent="0.25">
      <c r="A17" s="223" t="s">
        <v>213</v>
      </c>
      <c r="B17" s="223"/>
      <c r="C17" s="29">
        <v>128</v>
      </c>
      <c r="D17" s="52">
        <v>39283</v>
      </c>
      <c r="E17" s="53">
        <v>98207</v>
      </c>
      <c r="F17" s="54">
        <f t="shared" si="0"/>
        <v>137490</v>
      </c>
      <c r="G17" s="52">
        <v>197119</v>
      </c>
      <c r="H17" s="53">
        <v>4347245</v>
      </c>
      <c r="I17" s="54">
        <f t="shared" si="1"/>
        <v>4544364</v>
      </c>
    </row>
    <row r="18" spans="1:9" x14ac:dyDescent="0.25">
      <c r="A18" s="223" t="s">
        <v>214</v>
      </c>
      <c r="B18" s="223"/>
      <c r="C18" s="29">
        <v>129</v>
      </c>
      <c r="D18" s="52">
        <v>12127774</v>
      </c>
      <c r="E18" s="53">
        <v>43469114</v>
      </c>
      <c r="F18" s="54">
        <f t="shared" si="0"/>
        <v>55596888</v>
      </c>
      <c r="G18" s="52">
        <v>1863165</v>
      </c>
      <c r="H18" s="53">
        <v>17390025</v>
      </c>
      <c r="I18" s="54">
        <f t="shared" si="1"/>
        <v>19253190</v>
      </c>
    </row>
    <row r="19" spans="1:9" x14ac:dyDescent="0.25">
      <c r="A19" s="223" t="s">
        <v>6</v>
      </c>
      <c r="B19" s="223"/>
      <c r="C19" s="29">
        <v>130</v>
      </c>
      <c r="D19" s="52">
        <v>57678441</v>
      </c>
      <c r="E19" s="53">
        <v>28320583</v>
      </c>
      <c r="F19" s="54">
        <f t="shared" si="0"/>
        <v>85999024</v>
      </c>
      <c r="G19" s="52">
        <v>12394148</v>
      </c>
      <c r="H19" s="53">
        <v>9705318</v>
      </c>
      <c r="I19" s="54">
        <f t="shared" si="1"/>
        <v>22099466</v>
      </c>
    </row>
    <row r="20" spans="1:9" x14ac:dyDescent="0.25">
      <c r="A20" s="223" t="s">
        <v>7</v>
      </c>
      <c r="B20" s="223"/>
      <c r="C20" s="29">
        <v>131</v>
      </c>
      <c r="D20" s="52">
        <v>6089</v>
      </c>
      <c r="E20" s="53">
        <v>10668218</v>
      </c>
      <c r="F20" s="54">
        <f t="shared" si="0"/>
        <v>10674307</v>
      </c>
      <c r="G20" s="52">
        <v>479</v>
      </c>
      <c r="H20" s="53">
        <v>7266565</v>
      </c>
      <c r="I20" s="54">
        <f t="shared" si="1"/>
        <v>7267044</v>
      </c>
    </row>
    <row r="21" spans="1:9" x14ac:dyDescent="0.25">
      <c r="A21" s="230" t="s">
        <v>8</v>
      </c>
      <c r="B21" s="223"/>
      <c r="C21" s="29">
        <v>132</v>
      </c>
      <c r="D21" s="52">
        <v>536349</v>
      </c>
      <c r="E21" s="53">
        <v>7903161</v>
      </c>
      <c r="F21" s="54">
        <f t="shared" si="0"/>
        <v>8439510</v>
      </c>
      <c r="G21" s="52">
        <v>477546</v>
      </c>
      <c r="H21" s="53">
        <v>2411392</v>
      </c>
      <c r="I21" s="54">
        <f t="shared" si="1"/>
        <v>2888938</v>
      </c>
    </row>
    <row r="22" spans="1:9" ht="24.75" customHeight="1" x14ac:dyDescent="0.25">
      <c r="A22" s="230" t="s">
        <v>9</v>
      </c>
      <c r="B22" s="223"/>
      <c r="C22" s="29">
        <v>133</v>
      </c>
      <c r="D22" s="52">
        <v>178469</v>
      </c>
      <c r="E22" s="53">
        <v>5118537</v>
      </c>
      <c r="F22" s="54">
        <f t="shared" si="0"/>
        <v>5297006</v>
      </c>
      <c r="G22" s="52">
        <v>46551</v>
      </c>
      <c r="H22" s="53">
        <v>4174315</v>
      </c>
      <c r="I22" s="54">
        <f t="shared" si="1"/>
        <v>4220866</v>
      </c>
    </row>
    <row r="23" spans="1:9" x14ac:dyDescent="0.25">
      <c r="A23" s="230" t="s">
        <v>10</v>
      </c>
      <c r="B23" s="223"/>
      <c r="C23" s="29">
        <v>134</v>
      </c>
      <c r="D23" s="52">
        <v>846</v>
      </c>
      <c r="E23" s="53">
        <v>1485697</v>
      </c>
      <c r="F23" s="54">
        <f t="shared" si="0"/>
        <v>1486543</v>
      </c>
      <c r="G23" s="52">
        <v>1</v>
      </c>
      <c r="H23" s="53">
        <v>2488658</v>
      </c>
      <c r="I23" s="54">
        <f t="shared" si="1"/>
        <v>2488659</v>
      </c>
    </row>
    <row r="24" spans="1:9" ht="21" customHeight="1" x14ac:dyDescent="0.25">
      <c r="A24" s="228" t="s">
        <v>215</v>
      </c>
      <c r="B24" s="229"/>
      <c r="C24" s="32">
        <v>135</v>
      </c>
      <c r="D24" s="55">
        <f>D25+D28</f>
        <v>-194807924</v>
      </c>
      <c r="E24" s="56">
        <f>E25+E28</f>
        <v>-282262001</v>
      </c>
      <c r="F24" s="54">
        <f t="shared" si="0"/>
        <v>-477069925</v>
      </c>
      <c r="G24" s="55">
        <f>G25+G28</f>
        <v>-107117898</v>
      </c>
      <c r="H24" s="56">
        <f>H25+H28</f>
        <v>-217211819</v>
      </c>
      <c r="I24" s="54">
        <f t="shared" si="1"/>
        <v>-324329717</v>
      </c>
    </row>
    <row r="25" spans="1:9" x14ac:dyDescent="0.25">
      <c r="A25" s="229" t="s">
        <v>216</v>
      </c>
      <c r="B25" s="229"/>
      <c r="C25" s="32">
        <v>136</v>
      </c>
      <c r="D25" s="55">
        <f>D26+D27</f>
        <v>-167681727</v>
      </c>
      <c r="E25" s="56">
        <f>E26+E27</f>
        <v>-274666747</v>
      </c>
      <c r="F25" s="54">
        <f t="shared" si="0"/>
        <v>-442348474</v>
      </c>
      <c r="G25" s="55">
        <f>G26+G27</f>
        <v>-111199269</v>
      </c>
      <c r="H25" s="56">
        <f>H26+H27</f>
        <v>-317021273</v>
      </c>
      <c r="I25" s="54">
        <f t="shared" si="1"/>
        <v>-428220542</v>
      </c>
    </row>
    <row r="26" spans="1:9" x14ac:dyDescent="0.25">
      <c r="A26" s="223" t="s">
        <v>217</v>
      </c>
      <c r="B26" s="223"/>
      <c r="C26" s="29">
        <v>137</v>
      </c>
      <c r="D26" s="52">
        <v>-167681727</v>
      </c>
      <c r="E26" s="53">
        <v>-289461846</v>
      </c>
      <c r="F26" s="54">
        <f t="shared" si="0"/>
        <v>-457143573</v>
      </c>
      <c r="G26" s="52">
        <v>-111199269</v>
      </c>
      <c r="H26" s="53">
        <v>-347718972</v>
      </c>
      <c r="I26" s="54">
        <f t="shared" si="1"/>
        <v>-458918241</v>
      </c>
    </row>
    <row r="27" spans="1:9" x14ac:dyDescent="0.25">
      <c r="A27" s="223" t="s">
        <v>218</v>
      </c>
      <c r="B27" s="223"/>
      <c r="C27" s="29">
        <v>138</v>
      </c>
      <c r="D27" s="52">
        <v>0</v>
      </c>
      <c r="E27" s="53">
        <v>14795099</v>
      </c>
      <c r="F27" s="54">
        <f t="shared" si="0"/>
        <v>14795099</v>
      </c>
      <c r="G27" s="52">
        <v>0</v>
      </c>
      <c r="H27" s="53">
        <v>30697699</v>
      </c>
      <c r="I27" s="54">
        <f t="shared" si="1"/>
        <v>30697699</v>
      </c>
    </row>
    <row r="28" spans="1:9" x14ac:dyDescent="0.25">
      <c r="A28" s="229" t="s">
        <v>219</v>
      </c>
      <c r="B28" s="229"/>
      <c r="C28" s="32">
        <v>139</v>
      </c>
      <c r="D28" s="55">
        <f>D29+D30</f>
        <v>-27126197</v>
      </c>
      <c r="E28" s="56">
        <f>E29+E30</f>
        <v>-7595254</v>
      </c>
      <c r="F28" s="54">
        <f t="shared" si="0"/>
        <v>-34721451</v>
      </c>
      <c r="G28" s="55">
        <f>G29+G30</f>
        <v>4081371</v>
      </c>
      <c r="H28" s="56">
        <f>H29+H30</f>
        <v>99809454</v>
      </c>
      <c r="I28" s="54">
        <f t="shared" si="1"/>
        <v>103890825</v>
      </c>
    </row>
    <row r="29" spans="1:9" x14ac:dyDescent="0.25">
      <c r="A29" s="223" t="s">
        <v>11</v>
      </c>
      <c r="B29" s="223"/>
      <c r="C29" s="29">
        <v>140</v>
      </c>
      <c r="D29" s="52">
        <v>-27126197</v>
      </c>
      <c r="E29" s="53">
        <v>-30873092</v>
      </c>
      <c r="F29" s="54">
        <f t="shared" si="0"/>
        <v>-57999289</v>
      </c>
      <c r="G29" s="52">
        <v>4081371</v>
      </c>
      <c r="H29" s="53">
        <v>92245466</v>
      </c>
      <c r="I29" s="54">
        <f t="shared" si="1"/>
        <v>96326837</v>
      </c>
    </row>
    <row r="30" spans="1:9" x14ac:dyDescent="0.25">
      <c r="A30" s="223" t="s">
        <v>12</v>
      </c>
      <c r="B30" s="223"/>
      <c r="C30" s="29">
        <v>141</v>
      </c>
      <c r="D30" s="52">
        <v>0</v>
      </c>
      <c r="E30" s="53">
        <v>23277838</v>
      </c>
      <c r="F30" s="54">
        <f t="shared" si="0"/>
        <v>23277838</v>
      </c>
      <c r="G30" s="52">
        <v>0</v>
      </c>
      <c r="H30" s="53">
        <v>7563988</v>
      </c>
      <c r="I30" s="54">
        <f t="shared" si="1"/>
        <v>7563988</v>
      </c>
    </row>
    <row r="31" spans="1:9" ht="31.5" customHeight="1" x14ac:dyDescent="0.25">
      <c r="A31" s="228" t="s">
        <v>248</v>
      </c>
      <c r="B31" s="229"/>
      <c r="C31" s="32">
        <v>142</v>
      </c>
      <c r="D31" s="55">
        <f>D32+D35</f>
        <v>24799065</v>
      </c>
      <c r="E31" s="56">
        <f>E32+E35</f>
        <v>19783198</v>
      </c>
      <c r="F31" s="54">
        <f t="shared" si="0"/>
        <v>44582263</v>
      </c>
      <c r="G31" s="55">
        <f>G32+G35</f>
        <v>-29182111</v>
      </c>
      <c r="H31" s="56">
        <f>H32+H35</f>
        <v>-9619985</v>
      </c>
      <c r="I31" s="54">
        <f t="shared" si="1"/>
        <v>-38802096</v>
      </c>
    </row>
    <row r="32" spans="1:9" x14ac:dyDescent="0.25">
      <c r="A32" s="229" t="s">
        <v>220</v>
      </c>
      <c r="B32" s="229"/>
      <c r="C32" s="32">
        <v>143</v>
      </c>
      <c r="D32" s="55">
        <f>D33+D34</f>
        <v>24799065</v>
      </c>
      <c r="E32" s="56">
        <f>E33+E34</f>
        <v>2028911</v>
      </c>
      <c r="F32" s="54">
        <f t="shared" si="0"/>
        <v>26827976</v>
      </c>
      <c r="G32" s="55">
        <f>G33+G34</f>
        <v>-29182111</v>
      </c>
      <c r="H32" s="56">
        <f>H33+H34</f>
        <v>1330679</v>
      </c>
      <c r="I32" s="54">
        <f t="shared" si="1"/>
        <v>-27851432</v>
      </c>
    </row>
    <row r="33" spans="1:9" x14ac:dyDescent="0.25">
      <c r="A33" s="223" t="s">
        <v>221</v>
      </c>
      <c r="B33" s="223"/>
      <c r="C33" s="29">
        <v>144</v>
      </c>
      <c r="D33" s="52">
        <v>24804703</v>
      </c>
      <c r="E33" s="53">
        <v>2028911</v>
      </c>
      <c r="F33" s="54">
        <f t="shared" si="0"/>
        <v>26833614</v>
      </c>
      <c r="G33" s="52">
        <v>-29186933</v>
      </c>
      <c r="H33" s="53">
        <v>1330679</v>
      </c>
      <c r="I33" s="54">
        <f t="shared" si="1"/>
        <v>-27856254</v>
      </c>
    </row>
    <row r="34" spans="1:9" x14ac:dyDescent="0.25">
      <c r="A34" s="223" t="s">
        <v>222</v>
      </c>
      <c r="B34" s="223"/>
      <c r="C34" s="29">
        <v>145</v>
      </c>
      <c r="D34" s="52">
        <v>-5638</v>
      </c>
      <c r="E34" s="53">
        <v>0</v>
      </c>
      <c r="F34" s="54">
        <f t="shared" si="0"/>
        <v>-5638</v>
      </c>
      <c r="G34" s="52">
        <v>4822</v>
      </c>
      <c r="H34" s="53">
        <v>0</v>
      </c>
      <c r="I34" s="54">
        <f t="shared" si="1"/>
        <v>4822</v>
      </c>
    </row>
    <row r="35" spans="1:9" ht="31.5" customHeight="1" x14ac:dyDescent="0.25">
      <c r="A35" s="229" t="s">
        <v>223</v>
      </c>
      <c r="B35" s="229"/>
      <c r="C35" s="32">
        <v>146</v>
      </c>
      <c r="D35" s="55">
        <f>D36+D37</f>
        <v>0</v>
      </c>
      <c r="E35" s="56">
        <f>E36+E37</f>
        <v>17754287</v>
      </c>
      <c r="F35" s="54">
        <f t="shared" si="0"/>
        <v>17754287</v>
      </c>
      <c r="G35" s="55">
        <f>G36+G37</f>
        <v>0</v>
      </c>
      <c r="H35" s="56">
        <f>H36+H37</f>
        <v>-10950664</v>
      </c>
      <c r="I35" s="54">
        <f t="shared" si="1"/>
        <v>-10950664</v>
      </c>
    </row>
    <row r="36" spans="1:9" x14ac:dyDescent="0.25">
      <c r="A36" s="223" t="s">
        <v>224</v>
      </c>
      <c r="B36" s="223"/>
      <c r="C36" s="29">
        <v>147</v>
      </c>
      <c r="D36" s="52">
        <v>0</v>
      </c>
      <c r="E36" s="53">
        <v>17754287</v>
      </c>
      <c r="F36" s="54">
        <f t="shared" si="0"/>
        <v>17754287</v>
      </c>
      <c r="G36" s="52">
        <v>0</v>
      </c>
      <c r="H36" s="53">
        <v>-10950664</v>
      </c>
      <c r="I36" s="54">
        <f t="shared" si="1"/>
        <v>-10950664</v>
      </c>
    </row>
    <row r="37" spans="1:9" x14ac:dyDescent="0.25">
      <c r="A37" s="223" t="s">
        <v>225</v>
      </c>
      <c r="B37" s="223"/>
      <c r="C37" s="29">
        <v>148</v>
      </c>
      <c r="D37" s="52">
        <v>0</v>
      </c>
      <c r="E37" s="53">
        <v>0</v>
      </c>
      <c r="F37" s="54">
        <f t="shared" si="0"/>
        <v>0</v>
      </c>
      <c r="G37" s="52">
        <v>0</v>
      </c>
      <c r="H37" s="53">
        <v>0</v>
      </c>
      <c r="I37" s="54">
        <f t="shared" si="1"/>
        <v>0</v>
      </c>
    </row>
    <row r="38" spans="1:9" ht="45.75" customHeight="1" x14ac:dyDescent="0.25">
      <c r="A38" s="228" t="s">
        <v>317</v>
      </c>
      <c r="B38" s="229"/>
      <c r="C38" s="32">
        <v>149</v>
      </c>
      <c r="D38" s="55">
        <f>D39+D40</f>
        <v>8383434</v>
      </c>
      <c r="E38" s="56">
        <f>E39+E40</f>
        <v>0</v>
      </c>
      <c r="F38" s="54">
        <f t="shared" si="0"/>
        <v>8383434</v>
      </c>
      <c r="G38" s="55">
        <f>G39+G40</f>
        <v>4749889</v>
      </c>
      <c r="H38" s="56">
        <f>H39+H40</f>
        <v>0</v>
      </c>
      <c r="I38" s="54">
        <f t="shared" si="1"/>
        <v>4749889</v>
      </c>
    </row>
    <row r="39" spans="1:9" x14ac:dyDescent="0.25">
      <c r="A39" s="223" t="s">
        <v>226</v>
      </c>
      <c r="B39" s="223"/>
      <c r="C39" s="29">
        <v>150</v>
      </c>
      <c r="D39" s="52">
        <v>8383434</v>
      </c>
      <c r="E39" s="53">
        <v>0</v>
      </c>
      <c r="F39" s="54">
        <f t="shared" si="0"/>
        <v>8383434</v>
      </c>
      <c r="G39" s="52">
        <v>4749889</v>
      </c>
      <c r="H39" s="53">
        <v>0</v>
      </c>
      <c r="I39" s="54">
        <f t="shared" si="1"/>
        <v>4749889</v>
      </c>
    </row>
    <row r="40" spans="1:9" x14ac:dyDescent="0.25">
      <c r="A40" s="223" t="s">
        <v>227</v>
      </c>
      <c r="B40" s="223"/>
      <c r="C40" s="29">
        <v>151</v>
      </c>
      <c r="D40" s="52">
        <v>0</v>
      </c>
      <c r="E40" s="53">
        <v>0</v>
      </c>
      <c r="F40" s="54">
        <f t="shared" si="0"/>
        <v>0</v>
      </c>
      <c r="G40" s="52">
        <v>0</v>
      </c>
      <c r="H40" s="53">
        <v>0</v>
      </c>
      <c r="I40" s="54">
        <f t="shared" si="1"/>
        <v>0</v>
      </c>
    </row>
    <row r="41" spans="1:9" ht="21" customHeight="1" x14ac:dyDescent="0.25">
      <c r="A41" s="228" t="s">
        <v>228</v>
      </c>
      <c r="B41" s="229"/>
      <c r="C41" s="32">
        <v>152</v>
      </c>
      <c r="D41" s="55">
        <f>D42+D43</f>
        <v>0</v>
      </c>
      <c r="E41" s="55">
        <f>E42+E43</f>
        <v>-2192655</v>
      </c>
      <c r="F41" s="54">
        <f>D41+E41</f>
        <v>-2192655</v>
      </c>
      <c r="G41" s="55">
        <f>G42+G43</f>
        <v>0</v>
      </c>
      <c r="H41" s="55">
        <f>H42+H43</f>
        <v>-2767377</v>
      </c>
      <c r="I41" s="54">
        <f>G41+H41</f>
        <v>-2767377</v>
      </c>
    </row>
    <row r="42" spans="1:9" x14ac:dyDescent="0.25">
      <c r="A42" s="223" t="s">
        <v>13</v>
      </c>
      <c r="B42" s="223"/>
      <c r="C42" s="29">
        <v>153</v>
      </c>
      <c r="D42" s="52">
        <v>0</v>
      </c>
      <c r="E42" s="53">
        <v>-2192655</v>
      </c>
      <c r="F42" s="54">
        <f t="shared" ref="F42:F86" si="2">D42+E42</f>
        <v>-2192655</v>
      </c>
      <c r="G42" s="52">
        <v>0</v>
      </c>
      <c r="H42" s="53">
        <v>-2767377</v>
      </c>
      <c r="I42" s="54">
        <f t="shared" ref="I42:I86" si="3">G42+H42</f>
        <v>-2767377</v>
      </c>
    </row>
    <row r="43" spans="1:9" x14ac:dyDescent="0.25">
      <c r="A43" s="223" t="s">
        <v>14</v>
      </c>
      <c r="B43" s="223"/>
      <c r="C43" s="29">
        <v>154</v>
      </c>
      <c r="D43" s="52">
        <v>0</v>
      </c>
      <c r="E43" s="53">
        <v>0</v>
      </c>
      <c r="F43" s="54">
        <f t="shared" si="2"/>
        <v>0</v>
      </c>
      <c r="G43" s="52">
        <v>0</v>
      </c>
      <c r="H43" s="53">
        <v>0</v>
      </c>
      <c r="I43" s="54">
        <f t="shared" si="3"/>
        <v>0</v>
      </c>
    </row>
    <row r="44" spans="1:9" ht="22.5" customHeight="1" x14ac:dyDescent="0.25">
      <c r="A44" s="228" t="s">
        <v>229</v>
      </c>
      <c r="B44" s="229"/>
      <c r="C44" s="32">
        <v>155</v>
      </c>
      <c r="D44" s="55">
        <f>D45+D49</f>
        <v>-16591017</v>
      </c>
      <c r="E44" s="56">
        <f>E45+E49</f>
        <v>-168860649</v>
      </c>
      <c r="F44" s="54">
        <f t="shared" si="2"/>
        <v>-185451666</v>
      </c>
      <c r="G44" s="55">
        <f>G45+G49</f>
        <v>-12393406</v>
      </c>
      <c r="H44" s="56">
        <f>H45+H49</f>
        <v>-202712035</v>
      </c>
      <c r="I44" s="54">
        <f t="shared" si="3"/>
        <v>-215105441</v>
      </c>
    </row>
    <row r="45" spans="1:9" x14ac:dyDescent="0.25">
      <c r="A45" s="229" t="s">
        <v>230</v>
      </c>
      <c r="B45" s="229"/>
      <c r="C45" s="32">
        <v>156</v>
      </c>
      <c r="D45" s="55">
        <f>D46+D47+D48</f>
        <v>-7361035</v>
      </c>
      <c r="E45" s="56">
        <f>E46+E47+E48</f>
        <v>-93324500</v>
      </c>
      <c r="F45" s="54">
        <f t="shared" si="2"/>
        <v>-100685535</v>
      </c>
      <c r="G45" s="55">
        <f>G46+G47+G48</f>
        <v>-5878525</v>
      </c>
      <c r="H45" s="56">
        <f>H46+H47+H48</f>
        <v>-116742524</v>
      </c>
      <c r="I45" s="54">
        <f t="shared" si="3"/>
        <v>-122621049</v>
      </c>
    </row>
    <row r="46" spans="1:9" x14ac:dyDescent="0.25">
      <c r="A46" s="223" t="s">
        <v>15</v>
      </c>
      <c r="B46" s="223"/>
      <c r="C46" s="29">
        <v>157</v>
      </c>
      <c r="D46" s="52">
        <v>-2115778</v>
      </c>
      <c r="E46" s="53">
        <v>-70927148</v>
      </c>
      <c r="F46" s="54">
        <f t="shared" si="2"/>
        <v>-73042926</v>
      </c>
      <c r="G46" s="52">
        <v>-1556314</v>
      </c>
      <c r="H46" s="53">
        <v>-74219926</v>
      </c>
      <c r="I46" s="54">
        <f t="shared" si="3"/>
        <v>-75776240</v>
      </c>
    </row>
    <row r="47" spans="1:9" x14ac:dyDescent="0.25">
      <c r="A47" s="223" t="s">
        <v>16</v>
      </c>
      <c r="B47" s="223"/>
      <c r="C47" s="29">
        <v>158</v>
      </c>
      <c r="D47" s="52">
        <v>-5245257</v>
      </c>
      <c r="E47" s="53">
        <v>-33609666</v>
      </c>
      <c r="F47" s="54">
        <f t="shared" si="2"/>
        <v>-38854923</v>
      </c>
      <c r="G47" s="52">
        <v>-4322211</v>
      </c>
      <c r="H47" s="53">
        <v>-50974738</v>
      </c>
      <c r="I47" s="54">
        <f t="shared" si="3"/>
        <v>-55296949</v>
      </c>
    </row>
    <row r="48" spans="1:9" x14ac:dyDescent="0.25">
      <c r="A48" s="223" t="s">
        <v>17</v>
      </c>
      <c r="B48" s="223"/>
      <c r="C48" s="29">
        <v>159</v>
      </c>
      <c r="D48" s="52">
        <v>0</v>
      </c>
      <c r="E48" s="53">
        <v>11212314</v>
      </c>
      <c r="F48" s="54">
        <f t="shared" si="2"/>
        <v>11212314</v>
      </c>
      <c r="G48" s="52">
        <v>0</v>
      </c>
      <c r="H48" s="53">
        <v>8452140</v>
      </c>
      <c r="I48" s="54">
        <f t="shared" si="3"/>
        <v>8452140</v>
      </c>
    </row>
    <row r="49" spans="1:9" ht="24.75" customHeight="1" x14ac:dyDescent="0.25">
      <c r="A49" s="229" t="s">
        <v>231</v>
      </c>
      <c r="B49" s="229"/>
      <c r="C49" s="32">
        <v>160</v>
      </c>
      <c r="D49" s="55">
        <f>D50+D51+D52</f>
        <v>-9229982</v>
      </c>
      <c r="E49" s="56">
        <f>E50+E51+E52</f>
        <v>-75536149</v>
      </c>
      <c r="F49" s="54">
        <f t="shared" si="2"/>
        <v>-84766131</v>
      </c>
      <c r="G49" s="55">
        <f>G50+G51+G52</f>
        <v>-6514881</v>
      </c>
      <c r="H49" s="56">
        <f>H50+H51+H52</f>
        <v>-85969511</v>
      </c>
      <c r="I49" s="54">
        <f t="shared" si="3"/>
        <v>-92484392</v>
      </c>
    </row>
    <row r="50" spans="1:9" x14ac:dyDescent="0.25">
      <c r="A50" s="223" t="s">
        <v>232</v>
      </c>
      <c r="B50" s="223"/>
      <c r="C50" s="29">
        <v>161</v>
      </c>
      <c r="D50" s="52">
        <v>-790795</v>
      </c>
      <c r="E50" s="53">
        <v>-13836966</v>
      </c>
      <c r="F50" s="54">
        <f t="shared" si="2"/>
        <v>-14627761</v>
      </c>
      <c r="G50" s="52">
        <v>-556162</v>
      </c>
      <c r="H50" s="53">
        <v>-12910932</v>
      </c>
      <c r="I50" s="54">
        <f t="shared" si="3"/>
        <v>-13467094</v>
      </c>
    </row>
    <row r="51" spans="1:9" x14ac:dyDescent="0.25">
      <c r="A51" s="223" t="s">
        <v>28</v>
      </c>
      <c r="B51" s="223"/>
      <c r="C51" s="29">
        <v>162</v>
      </c>
      <c r="D51" s="52">
        <v>-3659921</v>
      </c>
      <c r="E51" s="53">
        <v>-27501417</v>
      </c>
      <c r="F51" s="54">
        <f t="shared" si="2"/>
        <v>-31161338</v>
      </c>
      <c r="G51" s="52">
        <v>-2675978</v>
      </c>
      <c r="H51" s="53">
        <v>-26534235</v>
      </c>
      <c r="I51" s="54">
        <f t="shared" si="3"/>
        <v>-29210213</v>
      </c>
    </row>
    <row r="52" spans="1:9" x14ac:dyDescent="0.25">
      <c r="A52" s="223" t="s">
        <v>29</v>
      </c>
      <c r="B52" s="223"/>
      <c r="C52" s="29">
        <v>163</v>
      </c>
      <c r="D52" s="52">
        <v>-4779266</v>
      </c>
      <c r="E52" s="53">
        <v>-34197766</v>
      </c>
      <c r="F52" s="54">
        <f t="shared" si="2"/>
        <v>-38977032</v>
      </c>
      <c r="G52" s="52">
        <v>-3282741</v>
      </c>
      <c r="H52" s="53">
        <v>-46524344</v>
      </c>
      <c r="I52" s="54">
        <f t="shared" si="3"/>
        <v>-49807085</v>
      </c>
    </row>
    <row r="53" spans="1:9" x14ac:dyDescent="0.25">
      <c r="A53" s="228" t="s">
        <v>233</v>
      </c>
      <c r="B53" s="229"/>
      <c r="C53" s="32">
        <v>164</v>
      </c>
      <c r="D53" s="55">
        <f>D54+D55+D56+D57+D58+D59+D60</f>
        <v>-16367100</v>
      </c>
      <c r="E53" s="56">
        <f>E54+E55+E56+E57+E58+E59+E60</f>
        <v>-63505855</v>
      </c>
      <c r="F53" s="54">
        <f t="shared" si="2"/>
        <v>-79872955</v>
      </c>
      <c r="G53" s="55">
        <f>G54+G55+G56+G57+G58+G59+G60</f>
        <v>-2647986</v>
      </c>
      <c r="H53" s="56">
        <f>H54+H55+H56+H57+H58+H59+H60</f>
        <v>-23010438</v>
      </c>
      <c r="I53" s="54">
        <f t="shared" si="3"/>
        <v>-25658424</v>
      </c>
    </row>
    <row r="54" spans="1:9" ht="24" customHeight="1" x14ac:dyDescent="0.25">
      <c r="A54" s="223" t="s">
        <v>318</v>
      </c>
      <c r="B54" s="223"/>
      <c r="C54" s="29">
        <v>165</v>
      </c>
      <c r="D54" s="52">
        <v>0</v>
      </c>
      <c r="E54" s="53">
        <v>0</v>
      </c>
      <c r="F54" s="54">
        <f t="shared" si="2"/>
        <v>0</v>
      </c>
      <c r="G54" s="52">
        <v>0</v>
      </c>
      <c r="H54" s="53">
        <v>0</v>
      </c>
      <c r="I54" s="54">
        <f t="shared" si="3"/>
        <v>0</v>
      </c>
    </row>
    <row r="55" spans="1:9" x14ac:dyDescent="0.25">
      <c r="A55" s="223" t="s">
        <v>30</v>
      </c>
      <c r="B55" s="223"/>
      <c r="C55" s="29">
        <v>166</v>
      </c>
      <c r="D55" s="52">
        <v>-341447</v>
      </c>
      <c r="E55" s="53">
        <v>-2010342</v>
      </c>
      <c r="F55" s="54">
        <f t="shared" si="2"/>
        <v>-2351789</v>
      </c>
      <c r="G55" s="52">
        <v>-230196</v>
      </c>
      <c r="H55" s="53">
        <v>-1995909</v>
      </c>
      <c r="I55" s="54">
        <f t="shared" si="3"/>
        <v>-2226105</v>
      </c>
    </row>
    <row r="56" spans="1:9" x14ac:dyDescent="0.25">
      <c r="A56" s="223" t="s">
        <v>69</v>
      </c>
      <c r="B56" s="223"/>
      <c r="C56" s="29">
        <v>167</v>
      </c>
      <c r="D56" s="52">
        <v>-1013854</v>
      </c>
      <c r="E56" s="53">
        <v>-2494509</v>
      </c>
      <c r="F56" s="54">
        <f t="shared" si="2"/>
        <v>-3508363</v>
      </c>
      <c r="G56" s="52">
        <v>0</v>
      </c>
      <c r="H56" s="53">
        <v>-9816</v>
      </c>
      <c r="I56" s="54">
        <f t="shared" si="3"/>
        <v>-9816</v>
      </c>
    </row>
    <row r="57" spans="1:9" x14ac:dyDescent="0.25">
      <c r="A57" s="223" t="s">
        <v>234</v>
      </c>
      <c r="B57" s="223"/>
      <c r="C57" s="29">
        <v>168</v>
      </c>
      <c r="D57" s="52">
        <v>-5042381</v>
      </c>
      <c r="E57" s="53">
        <v>-4632875</v>
      </c>
      <c r="F57" s="54">
        <f t="shared" si="2"/>
        <v>-9675256</v>
      </c>
      <c r="G57" s="52">
        <v>-705769</v>
      </c>
      <c r="H57" s="53">
        <v>-1821570</v>
      </c>
      <c r="I57" s="54">
        <f t="shared" si="3"/>
        <v>-2527339</v>
      </c>
    </row>
    <row r="58" spans="1:9" x14ac:dyDescent="0.25">
      <c r="A58" s="223" t="s">
        <v>235</v>
      </c>
      <c r="B58" s="223"/>
      <c r="C58" s="29">
        <v>169</v>
      </c>
      <c r="D58" s="52">
        <v>-8476322</v>
      </c>
      <c r="E58" s="53">
        <v>-40960009</v>
      </c>
      <c r="F58" s="54">
        <f t="shared" si="2"/>
        <v>-49436331</v>
      </c>
      <c r="G58" s="52">
        <v>-1148570</v>
      </c>
      <c r="H58" s="53">
        <v>-8947056</v>
      </c>
      <c r="I58" s="54">
        <f t="shared" si="3"/>
        <v>-10095626</v>
      </c>
    </row>
    <row r="59" spans="1:9" x14ac:dyDescent="0.25">
      <c r="A59" s="223" t="s">
        <v>236</v>
      </c>
      <c r="B59" s="223"/>
      <c r="C59" s="29">
        <v>170</v>
      </c>
      <c r="D59" s="52">
        <v>0</v>
      </c>
      <c r="E59" s="53">
        <v>0</v>
      </c>
      <c r="F59" s="54">
        <f t="shared" si="2"/>
        <v>0</v>
      </c>
      <c r="G59" s="52">
        <v>0</v>
      </c>
      <c r="H59" s="53">
        <v>0</v>
      </c>
      <c r="I59" s="54">
        <f t="shared" si="3"/>
        <v>0</v>
      </c>
    </row>
    <row r="60" spans="1:9" x14ac:dyDescent="0.25">
      <c r="A60" s="223" t="s">
        <v>94</v>
      </c>
      <c r="B60" s="223"/>
      <c r="C60" s="29">
        <v>171</v>
      </c>
      <c r="D60" s="52">
        <v>-1493096</v>
      </c>
      <c r="E60" s="53">
        <v>-13408120</v>
      </c>
      <c r="F60" s="54">
        <f t="shared" si="2"/>
        <v>-14901216</v>
      </c>
      <c r="G60" s="52">
        <v>-563451</v>
      </c>
      <c r="H60" s="53">
        <v>-10236087</v>
      </c>
      <c r="I60" s="54">
        <f t="shared" si="3"/>
        <v>-10799538</v>
      </c>
    </row>
    <row r="61" spans="1:9" ht="29.25" customHeight="1" x14ac:dyDescent="0.25">
      <c r="A61" s="228" t="s">
        <v>319</v>
      </c>
      <c r="B61" s="229"/>
      <c r="C61" s="32">
        <v>172</v>
      </c>
      <c r="D61" s="55">
        <f>D62+D63</f>
        <v>-148309</v>
      </c>
      <c r="E61" s="56">
        <f>E62+E63</f>
        <v>-8635961</v>
      </c>
      <c r="F61" s="54">
        <f t="shared" si="2"/>
        <v>-8784270</v>
      </c>
      <c r="G61" s="55">
        <f>G62+G63</f>
        <v>-883528</v>
      </c>
      <c r="H61" s="56">
        <f>H62+H63</f>
        <v>-9911963</v>
      </c>
      <c r="I61" s="54">
        <f t="shared" si="3"/>
        <v>-10795491</v>
      </c>
    </row>
    <row r="62" spans="1:9" x14ac:dyDescent="0.25">
      <c r="A62" s="223" t="s">
        <v>31</v>
      </c>
      <c r="B62" s="223"/>
      <c r="C62" s="29">
        <v>173</v>
      </c>
      <c r="D62" s="52">
        <v>0</v>
      </c>
      <c r="E62" s="53">
        <v>0</v>
      </c>
      <c r="F62" s="54">
        <f t="shared" si="2"/>
        <v>0</v>
      </c>
      <c r="G62" s="52">
        <v>0</v>
      </c>
      <c r="H62" s="53">
        <v>0</v>
      </c>
      <c r="I62" s="54">
        <f t="shared" si="3"/>
        <v>0</v>
      </c>
    </row>
    <row r="63" spans="1:9" x14ac:dyDescent="0.25">
      <c r="A63" s="223" t="s">
        <v>32</v>
      </c>
      <c r="B63" s="223"/>
      <c r="C63" s="29">
        <v>174</v>
      </c>
      <c r="D63" s="52">
        <v>-148309</v>
      </c>
      <c r="E63" s="53">
        <v>-8635961</v>
      </c>
      <c r="F63" s="54">
        <f t="shared" si="2"/>
        <v>-8784270</v>
      </c>
      <c r="G63" s="52">
        <v>-883528</v>
      </c>
      <c r="H63" s="53">
        <v>-9911963</v>
      </c>
      <c r="I63" s="54">
        <f t="shared" si="3"/>
        <v>-10795491</v>
      </c>
    </row>
    <row r="64" spans="1:9" x14ac:dyDescent="0.25">
      <c r="A64" s="230" t="s">
        <v>238</v>
      </c>
      <c r="B64" s="223"/>
      <c r="C64" s="29">
        <v>175</v>
      </c>
      <c r="D64" s="52">
        <v>-3525</v>
      </c>
      <c r="E64" s="53">
        <v>-861788</v>
      </c>
      <c r="F64" s="54">
        <f t="shared" si="2"/>
        <v>-865313</v>
      </c>
      <c r="G64" s="52">
        <v>-3579</v>
      </c>
      <c r="H64" s="53">
        <v>-146670</v>
      </c>
      <c r="I64" s="54">
        <f t="shared" si="3"/>
        <v>-150249</v>
      </c>
    </row>
    <row r="65" spans="1:9" ht="42" customHeight="1" x14ac:dyDescent="0.25">
      <c r="A65" s="228" t="s">
        <v>249</v>
      </c>
      <c r="B65" s="229"/>
      <c r="C65" s="32">
        <v>176</v>
      </c>
      <c r="D65" s="55">
        <f>D7+D13+D21+D22+D23+D24+D31+D38+D41+D53+D61+D64+D44</f>
        <v>16070738</v>
      </c>
      <c r="E65" s="56">
        <f>E7+E13+E21+E22+E23+E24+E31+E38+E41+E53+E61+E64+E44</f>
        <v>104337937</v>
      </c>
      <c r="F65" s="54">
        <f t="shared" si="2"/>
        <v>120408675</v>
      </c>
      <c r="G65" s="55">
        <f>G7+G13+G21+G22+G23+G24+G31+G38+G41+G53+G61+G64+G44</f>
        <v>6113719</v>
      </c>
      <c r="H65" s="56">
        <f>H7+H13+H21+H22+H23+H24+H31+H38+H41+H53+H61+H64+H44</f>
        <v>134466718</v>
      </c>
      <c r="I65" s="54">
        <f t="shared" si="3"/>
        <v>140580437</v>
      </c>
    </row>
    <row r="66" spans="1:9" x14ac:dyDescent="0.25">
      <c r="A66" s="228" t="s">
        <v>239</v>
      </c>
      <c r="B66" s="229"/>
      <c r="C66" s="32">
        <v>177</v>
      </c>
      <c r="D66" s="55">
        <f>D67+D68</f>
        <v>-3032847</v>
      </c>
      <c r="E66" s="56">
        <f>E67+E68</f>
        <v>-19100977</v>
      </c>
      <c r="F66" s="54">
        <f t="shared" si="2"/>
        <v>-22133824</v>
      </c>
      <c r="G66" s="55">
        <f>G67+G68</f>
        <v>-1020360</v>
      </c>
      <c r="H66" s="56">
        <f>H67+H68</f>
        <v>-22227936</v>
      </c>
      <c r="I66" s="54">
        <f t="shared" si="3"/>
        <v>-23248296</v>
      </c>
    </row>
    <row r="67" spans="1:9" x14ac:dyDescent="0.25">
      <c r="A67" s="223" t="s">
        <v>240</v>
      </c>
      <c r="B67" s="223"/>
      <c r="C67" s="29">
        <v>178</v>
      </c>
      <c r="D67" s="52">
        <v>-3032847</v>
      </c>
      <c r="E67" s="53">
        <v>-19100977</v>
      </c>
      <c r="F67" s="54">
        <f t="shared" si="2"/>
        <v>-22133824</v>
      </c>
      <c r="G67" s="52">
        <v>-1020360</v>
      </c>
      <c r="H67" s="53">
        <v>-22227936</v>
      </c>
      <c r="I67" s="54">
        <f t="shared" si="3"/>
        <v>-23248296</v>
      </c>
    </row>
    <row r="68" spans="1:9" x14ac:dyDescent="0.25">
      <c r="A68" s="223" t="s">
        <v>241</v>
      </c>
      <c r="B68" s="223"/>
      <c r="C68" s="29">
        <v>179</v>
      </c>
      <c r="D68" s="52">
        <v>0</v>
      </c>
      <c r="E68" s="53">
        <v>0</v>
      </c>
      <c r="F68" s="54">
        <f t="shared" si="2"/>
        <v>0</v>
      </c>
      <c r="G68" s="52">
        <v>0</v>
      </c>
      <c r="H68" s="53">
        <v>0</v>
      </c>
      <c r="I68" s="54">
        <f t="shared" si="3"/>
        <v>0</v>
      </c>
    </row>
    <row r="69" spans="1:9" ht="24" customHeight="1" x14ac:dyDescent="0.25">
      <c r="A69" s="228" t="s">
        <v>320</v>
      </c>
      <c r="B69" s="229"/>
      <c r="C69" s="32">
        <v>180</v>
      </c>
      <c r="D69" s="55">
        <f>D65+D66</f>
        <v>13037891</v>
      </c>
      <c r="E69" s="56">
        <f>E65+E66</f>
        <v>85236960</v>
      </c>
      <c r="F69" s="54">
        <f t="shared" si="2"/>
        <v>98274851</v>
      </c>
      <c r="G69" s="55">
        <f>G65+G66</f>
        <v>5093359</v>
      </c>
      <c r="H69" s="56">
        <f>H65+H66</f>
        <v>112238782</v>
      </c>
      <c r="I69" s="54">
        <f t="shared" si="3"/>
        <v>117332141</v>
      </c>
    </row>
    <row r="70" spans="1:9" x14ac:dyDescent="0.25">
      <c r="A70" s="232" t="s">
        <v>95</v>
      </c>
      <c r="B70" s="232"/>
      <c r="C70" s="29">
        <v>181</v>
      </c>
      <c r="D70" s="52">
        <v>0</v>
      </c>
      <c r="E70" s="53">
        <v>0</v>
      </c>
      <c r="F70" s="54">
        <f t="shared" si="2"/>
        <v>0</v>
      </c>
      <c r="G70" s="52">
        <v>0</v>
      </c>
      <c r="H70" s="53">
        <v>0</v>
      </c>
      <c r="I70" s="54">
        <f t="shared" si="3"/>
        <v>0</v>
      </c>
    </row>
    <row r="71" spans="1:9" x14ac:dyDescent="0.25">
      <c r="A71" s="232" t="s">
        <v>242</v>
      </c>
      <c r="B71" s="232"/>
      <c r="C71" s="29">
        <v>182</v>
      </c>
      <c r="D71" s="52">
        <v>0</v>
      </c>
      <c r="E71" s="53">
        <v>0</v>
      </c>
      <c r="F71" s="54">
        <f t="shared" si="2"/>
        <v>0</v>
      </c>
      <c r="G71" s="52">
        <v>0</v>
      </c>
      <c r="H71" s="53">
        <v>0</v>
      </c>
      <c r="I71" s="54">
        <f t="shared" si="3"/>
        <v>0</v>
      </c>
    </row>
    <row r="72" spans="1:9" ht="30" customHeight="1" x14ac:dyDescent="0.25">
      <c r="A72" s="228" t="s">
        <v>243</v>
      </c>
      <c r="B72" s="228"/>
      <c r="C72" s="32">
        <v>183</v>
      </c>
      <c r="D72" s="55">
        <f>D7+D13+D21+D22+D23+D68</f>
        <v>210806114</v>
      </c>
      <c r="E72" s="56">
        <f>E7+E13+E21+E22+E23+E68</f>
        <v>610873648</v>
      </c>
      <c r="F72" s="54">
        <f t="shared" si="2"/>
        <v>821679762</v>
      </c>
      <c r="G72" s="55">
        <f>G7+G13+G21+G22+G23+G68</f>
        <v>153592338</v>
      </c>
      <c r="H72" s="56">
        <f>H7+H13+H21+H22+H23+H68</f>
        <v>599847005</v>
      </c>
      <c r="I72" s="54">
        <f t="shared" si="3"/>
        <v>753439343</v>
      </c>
    </row>
    <row r="73" spans="1:9" ht="31.5" customHeight="1" x14ac:dyDescent="0.25">
      <c r="A73" s="228" t="s">
        <v>316</v>
      </c>
      <c r="B73" s="228"/>
      <c r="C73" s="32">
        <v>184</v>
      </c>
      <c r="D73" s="55">
        <f>D24+D31+D38+D41+D44+D53+D61+D64+D67</f>
        <v>-197768223</v>
      </c>
      <c r="E73" s="56">
        <f>E24+E31+E38+E41+E44+E53+E61+E64+E67</f>
        <v>-525636688</v>
      </c>
      <c r="F73" s="54">
        <f t="shared" si="2"/>
        <v>-723404911</v>
      </c>
      <c r="G73" s="55">
        <f>G24+G31+G38+G41+G44+G53+G61+G64+G67</f>
        <v>-148498979</v>
      </c>
      <c r="H73" s="56">
        <f>H24+H31+H38+H41+H44+H53+H61+H64+H67</f>
        <v>-487608223</v>
      </c>
      <c r="I73" s="54">
        <f t="shared" si="3"/>
        <v>-636107202</v>
      </c>
    </row>
    <row r="74" spans="1:9" x14ac:dyDescent="0.25">
      <c r="A74" s="228" t="s">
        <v>244</v>
      </c>
      <c r="B74" s="229"/>
      <c r="C74" s="32">
        <v>185</v>
      </c>
      <c r="D74" s="55">
        <f>D75+D76+D77+D78+D79+D80+D81+D82</f>
        <v>-77746915</v>
      </c>
      <c r="E74" s="56">
        <f>E75+E76+E77+E78+E79+E80+E81+E82</f>
        <v>-151024483</v>
      </c>
      <c r="F74" s="54">
        <f>D74+E74</f>
        <v>-228771398</v>
      </c>
      <c r="G74" s="55">
        <f>G75+G76+G77+G78+G79+G80+G81+G82</f>
        <v>-13809587</v>
      </c>
      <c r="H74" s="56">
        <f>H75+H76+H77+H78+H79+H80+H81+H82</f>
        <v>64947477</v>
      </c>
      <c r="I74" s="54">
        <f t="shared" si="3"/>
        <v>51137890</v>
      </c>
    </row>
    <row r="75" spans="1:9" ht="27.75" customHeight="1" x14ac:dyDescent="0.25">
      <c r="A75" s="231" t="s">
        <v>321</v>
      </c>
      <c r="B75" s="231"/>
      <c r="C75" s="29">
        <v>186</v>
      </c>
      <c r="D75" s="57">
        <v>0</v>
      </c>
      <c r="E75" s="58">
        <v>-204670</v>
      </c>
      <c r="F75" s="54">
        <f t="shared" si="2"/>
        <v>-204670</v>
      </c>
      <c r="G75" s="57">
        <v>0</v>
      </c>
      <c r="H75" s="58">
        <v>-71281</v>
      </c>
      <c r="I75" s="54">
        <f t="shared" si="3"/>
        <v>-71281</v>
      </c>
    </row>
    <row r="76" spans="1:9" ht="21.65" customHeight="1" x14ac:dyDescent="0.25">
      <c r="A76" s="231" t="s">
        <v>322</v>
      </c>
      <c r="B76" s="231"/>
      <c r="C76" s="29">
        <v>187</v>
      </c>
      <c r="D76" s="57">
        <v>-94813311</v>
      </c>
      <c r="E76" s="58">
        <v>-183926601</v>
      </c>
      <c r="F76" s="54">
        <f t="shared" si="2"/>
        <v>-278739912</v>
      </c>
      <c r="G76" s="57">
        <v>-16840960</v>
      </c>
      <c r="H76" s="58">
        <v>79291168</v>
      </c>
      <c r="I76" s="54">
        <f t="shared" si="3"/>
        <v>62450208</v>
      </c>
    </row>
    <row r="77" spans="1:9" ht="28.15" customHeight="1" x14ac:dyDescent="0.25">
      <c r="A77" s="231" t="s">
        <v>323</v>
      </c>
      <c r="B77" s="231"/>
      <c r="C77" s="29">
        <v>188</v>
      </c>
      <c r="D77" s="57">
        <v>0</v>
      </c>
      <c r="E77" s="58">
        <v>0</v>
      </c>
      <c r="F77" s="54">
        <f t="shared" si="2"/>
        <v>0</v>
      </c>
      <c r="G77" s="57">
        <v>0</v>
      </c>
      <c r="H77" s="58">
        <v>0</v>
      </c>
      <c r="I77" s="54">
        <f t="shared" si="3"/>
        <v>0</v>
      </c>
    </row>
    <row r="78" spans="1:9" ht="25.15" customHeight="1" x14ac:dyDescent="0.25">
      <c r="A78" s="231" t="s">
        <v>324</v>
      </c>
      <c r="B78" s="231"/>
      <c r="C78" s="29">
        <v>189</v>
      </c>
      <c r="D78" s="57">
        <v>0</v>
      </c>
      <c r="E78" s="58">
        <v>0</v>
      </c>
      <c r="F78" s="54">
        <f t="shared" si="2"/>
        <v>0</v>
      </c>
      <c r="G78" s="57">
        <v>0</v>
      </c>
      <c r="H78" s="58">
        <v>0</v>
      </c>
      <c r="I78" s="54">
        <f t="shared" si="3"/>
        <v>0</v>
      </c>
    </row>
    <row r="79" spans="1:9" x14ac:dyDescent="0.25">
      <c r="A79" s="231" t="s">
        <v>96</v>
      </c>
      <c r="B79" s="231"/>
      <c r="C79" s="29">
        <v>190</v>
      </c>
      <c r="D79" s="57">
        <v>0</v>
      </c>
      <c r="E79" s="58">
        <v>0</v>
      </c>
      <c r="F79" s="54">
        <f t="shared" si="2"/>
        <v>0</v>
      </c>
      <c r="G79" s="57">
        <v>0</v>
      </c>
      <c r="H79" s="58">
        <v>0</v>
      </c>
      <c r="I79" s="54">
        <f t="shared" si="3"/>
        <v>0</v>
      </c>
    </row>
    <row r="80" spans="1:9" ht="21" customHeight="1" x14ac:dyDescent="0.25">
      <c r="A80" s="231" t="s">
        <v>97</v>
      </c>
      <c r="B80" s="231"/>
      <c r="C80" s="29">
        <v>191</v>
      </c>
      <c r="D80" s="57">
        <v>0</v>
      </c>
      <c r="E80" s="58">
        <v>0</v>
      </c>
      <c r="F80" s="54">
        <f t="shared" si="2"/>
        <v>0</v>
      </c>
      <c r="G80" s="57">
        <v>0</v>
      </c>
      <c r="H80" s="58">
        <v>0</v>
      </c>
      <c r="I80" s="54">
        <f t="shared" si="3"/>
        <v>0</v>
      </c>
    </row>
    <row r="81" spans="1:9" ht="16.149999999999999" customHeight="1" x14ac:dyDescent="0.25">
      <c r="A81" s="231" t="s">
        <v>98</v>
      </c>
      <c r="B81" s="231"/>
      <c r="C81" s="29">
        <v>192</v>
      </c>
      <c r="D81" s="57">
        <v>0</v>
      </c>
      <c r="E81" s="58">
        <v>0</v>
      </c>
      <c r="F81" s="54">
        <f t="shared" si="2"/>
        <v>0</v>
      </c>
      <c r="G81" s="57">
        <v>0</v>
      </c>
      <c r="H81" s="58">
        <v>0</v>
      </c>
      <c r="I81" s="54">
        <f t="shared" si="3"/>
        <v>0</v>
      </c>
    </row>
    <row r="82" spans="1:9" x14ac:dyDescent="0.25">
      <c r="A82" s="231" t="s">
        <v>99</v>
      </c>
      <c r="B82" s="231"/>
      <c r="C82" s="29">
        <v>193</v>
      </c>
      <c r="D82" s="57">
        <v>17066396</v>
      </c>
      <c r="E82" s="58">
        <v>33106788</v>
      </c>
      <c r="F82" s="54">
        <f t="shared" si="2"/>
        <v>50173184</v>
      </c>
      <c r="G82" s="57">
        <v>3031373</v>
      </c>
      <c r="H82" s="58">
        <v>-14272410</v>
      </c>
      <c r="I82" s="54">
        <f t="shared" si="3"/>
        <v>-11241037</v>
      </c>
    </row>
    <row r="83" spans="1:9" x14ac:dyDescent="0.25">
      <c r="A83" s="228" t="s">
        <v>245</v>
      </c>
      <c r="B83" s="229"/>
      <c r="C83" s="32">
        <v>194</v>
      </c>
      <c r="D83" s="55">
        <f>D69+D74</f>
        <v>-64709024</v>
      </c>
      <c r="E83" s="56">
        <f>E69+E74</f>
        <v>-65787523</v>
      </c>
      <c r="F83" s="54">
        <f t="shared" si="2"/>
        <v>-130496547</v>
      </c>
      <c r="G83" s="55">
        <f>G69+G74</f>
        <v>-8716228</v>
      </c>
      <c r="H83" s="56">
        <f>H69+H74</f>
        <v>177186259</v>
      </c>
      <c r="I83" s="54">
        <f t="shared" si="3"/>
        <v>168470031</v>
      </c>
    </row>
    <row r="84" spans="1:9" x14ac:dyDescent="0.25">
      <c r="A84" s="232" t="s">
        <v>246</v>
      </c>
      <c r="B84" s="232"/>
      <c r="C84" s="29">
        <v>195</v>
      </c>
      <c r="D84" s="52">
        <v>0</v>
      </c>
      <c r="E84" s="53">
        <v>0</v>
      </c>
      <c r="F84" s="54">
        <f t="shared" si="2"/>
        <v>0</v>
      </c>
      <c r="G84" s="52">
        <v>0</v>
      </c>
      <c r="H84" s="53">
        <v>0</v>
      </c>
      <c r="I84" s="54">
        <f t="shared" si="3"/>
        <v>0</v>
      </c>
    </row>
    <row r="85" spans="1:9" x14ac:dyDescent="0.25">
      <c r="A85" s="232" t="s">
        <v>247</v>
      </c>
      <c r="B85" s="232"/>
      <c r="C85" s="29">
        <v>196</v>
      </c>
      <c r="D85" s="52">
        <v>0</v>
      </c>
      <c r="E85" s="53">
        <v>0</v>
      </c>
      <c r="F85" s="54">
        <f t="shared" si="2"/>
        <v>0</v>
      </c>
      <c r="G85" s="52">
        <v>0</v>
      </c>
      <c r="H85" s="53">
        <v>0</v>
      </c>
      <c r="I85" s="54">
        <f t="shared" si="3"/>
        <v>0</v>
      </c>
    </row>
    <row r="86" spans="1:9" x14ac:dyDescent="0.25">
      <c r="A86" s="233" t="s">
        <v>110</v>
      </c>
      <c r="B86" s="234"/>
      <c r="C86" s="30">
        <v>197</v>
      </c>
      <c r="D86" s="59">
        <v>0</v>
      </c>
      <c r="E86" s="60">
        <v>0</v>
      </c>
      <c r="F86" s="61">
        <f t="shared" si="2"/>
        <v>0</v>
      </c>
      <c r="G86" s="59">
        <v>0</v>
      </c>
      <c r="H86" s="60">
        <v>0</v>
      </c>
      <c r="I86" s="61">
        <f t="shared" si="3"/>
        <v>0</v>
      </c>
    </row>
  </sheetData>
  <sheetProtection algorithmName="SHA-512" hashValue="pEzp6XPYU9yogXWWH/ded6XfrPJPUCz2iJj//jwr0eAhS0TsI5gaW2Bhxh+zHNIXq4fEqPThZ1L3Nyd/x2zCFA==" saltValue="jtdIpY9oMTrIJDgp703aAA==" spinCount="100000" sheet="1" objects="1" scenarios="1"/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I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view="pageBreakPreview" zoomScale="110" zoomScaleNormal="100" zoomScaleSheetLayoutView="110" workbookViewId="0">
      <selection sqref="A1:I1"/>
    </sheetView>
  </sheetViews>
  <sheetFormatPr defaultColWidth="8.8164062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8.81640625" style="3"/>
    <col min="11" max="11" width="14.7265625" style="3" bestFit="1" customWidth="1"/>
    <col min="12" max="13" width="16.26953125" style="3" bestFit="1" customWidth="1"/>
    <col min="14" max="14" width="14.7265625" style="3" bestFit="1" customWidth="1"/>
    <col min="15" max="16" width="11.26953125" style="3" customWidth="1"/>
    <col min="17" max="17" width="12.81640625" style="3" bestFit="1" customWidth="1"/>
    <col min="18" max="18" width="11.81640625" style="3" bestFit="1" customWidth="1"/>
    <col min="19" max="22" width="12.81640625" style="3" bestFit="1" customWidth="1"/>
    <col min="23" max="23" width="13.7265625" style="3" bestFit="1" customWidth="1"/>
    <col min="24" max="16384" width="8.81640625" style="3"/>
  </cols>
  <sheetData>
    <row r="1" spans="1:9" ht="15.5" x14ac:dyDescent="0.25">
      <c r="A1" s="210" t="s">
        <v>349</v>
      </c>
      <c r="B1" s="198"/>
      <c r="C1" s="198"/>
      <c r="D1" s="198"/>
      <c r="E1" s="198"/>
      <c r="F1" s="198"/>
      <c r="G1" s="198"/>
      <c r="H1" s="198"/>
      <c r="I1" s="198"/>
    </row>
    <row r="2" spans="1:9" ht="12.65" customHeight="1" x14ac:dyDescent="0.25">
      <c r="A2" s="199" t="s">
        <v>386</v>
      </c>
      <c r="B2" s="211"/>
      <c r="C2" s="211"/>
      <c r="D2" s="211"/>
      <c r="E2" s="211"/>
      <c r="F2" s="211"/>
      <c r="G2" s="211"/>
      <c r="H2" s="211"/>
      <c r="I2" s="211"/>
    </row>
    <row r="3" spans="1:9" x14ac:dyDescent="0.25">
      <c r="A3" s="212" t="s">
        <v>35</v>
      </c>
      <c r="B3" s="213"/>
      <c r="C3" s="213"/>
      <c r="D3" s="213"/>
      <c r="E3" s="213"/>
      <c r="F3" s="213"/>
      <c r="G3" s="213"/>
      <c r="H3" s="213"/>
      <c r="I3" s="213"/>
    </row>
    <row r="4" spans="1:9" ht="33.75" customHeight="1" x14ac:dyDescent="0.25">
      <c r="A4" s="201" t="s">
        <v>0</v>
      </c>
      <c r="B4" s="202"/>
      <c r="C4" s="201" t="s">
        <v>77</v>
      </c>
      <c r="D4" s="203" t="s">
        <v>4</v>
      </c>
      <c r="E4" s="204"/>
      <c r="F4" s="204"/>
      <c r="G4" s="203" t="s">
        <v>285</v>
      </c>
      <c r="H4" s="204"/>
      <c r="I4" s="204"/>
    </row>
    <row r="5" spans="1:9" ht="24" customHeight="1" x14ac:dyDescent="0.25">
      <c r="A5" s="202"/>
      <c r="B5" s="202"/>
      <c r="C5" s="202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01">
        <v>1</v>
      </c>
      <c r="B6" s="202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5">
      <c r="A7" s="194" t="s">
        <v>205</v>
      </c>
      <c r="B7" s="195"/>
      <c r="C7" s="26">
        <v>118</v>
      </c>
      <c r="D7" s="49">
        <f>D8+D9+D10+D11+D12</f>
        <v>115581841</v>
      </c>
      <c r="E7" s="50">
        <f>E8+E9+E10+E11+E12</f>
        <v>482185597</v>
      </c>
      <c r="F7" s="50">
        <f>D7+E7</f>
        <v>597767438</v>
      </c>
      <c r="G7" s="49">
        <f>G8+G9+G10+G11+G12</f>
        <v>116721074</v>
      </c>
      <c r="H7" s="50">
        <f>H8+H9+H10+H11+H12</f>
        <v>509160580</v>
      </c>
      <c r="I7" s="51">
        <f>G7+H7</f>
        <v>625881654</v>
      </c>
    </row>
    <row r="8" spans="1:9" x14ac:dyDescent="0.25">
      <c r="A8" s="205" t="s">
        <v>67</v>
      </c>
      <c r="B8" s="205"/>
      <c r="C8" s="27">
        <v>119</v>
      </c>
      <c r="D8" s="52">
        <v>115662398</v>
      </c>
      <c r="E8" s="53">
        <v>741664476</v>
      </c>
      <c r="F8" s="54">
        <f t="shared" ref="F8:F40" si="0">D8+E8</f>
        <v>857326874</v>
      </c>
      <c r="G8" s="52">
        <v>116693301</v>
      </c>
      <c r="H8" s="53">
        <v>750160755</v>
      </c>
      <c r="I8" s="54">
        <f t="shared" ref="I8:I40" si="1">G8+H8</f>
        <v>866854056</v>
      </c>
    </row>
    <row r="9" spans="1:9" ht="19.5" customHeight="1" x14ac:dyDescent="0.25">
      <c r="A9" s="205" t="s">
        <v>206</v>
      </c>
      <c r="B9" s="205"/>
      <c r="C9" s="27">
        <v>120</v>
      </c>
      <c r="D9" s="52">
        <v>0</v>
      </c>
      <c r="E9" s="53">
        <v>8388275</v>
      </c>
      <c r="F9" s="54">
        <f t="shared" si="0"/>
        <v>8388275</v>
      </c>
      <c r="G9" s="52">
        <v>0</v>
      </c>
      <c r="H9" s="53">
        <v>2628479</v>
      </c>
      <c r="I9" s="54">
        <f t="shared" si="1"/>
        <v>2628479</v>
      </c>
    </row>
    <row r="10" spans="1:9" x14ac:dyDescent="0.25">
      <c r="A10" s="205" t="s">
        <v>207</v>
      </c>
      <c r="B10" s="205"/>
      <c r="C10" s="27">
        <v>121</v>
      </c>
      <c r="D10" s="52">
        <v>-49417</v>
      </c>
      <c r="E10" s="53">
        <v>-102172040</v>
      </c>
      <c r="F10" s="54">
        <f t="shared" si="0"/>
        <v>-102221457</v>
      </c>
      <c r="G10" s="52">
        <v>-44310</v>
      </c>
      <c r="H10" s="53">
        <v>-123384926</v>
      </c>
      <c r="I10" s="54">
        <f t="shared" si="1"/>
        <v>-123429236</v>
      </c>
    </row>
    <row r="11" spans="1:9" ht="22.5" customHeight="1" x14ac:dyDescent="0.25">
      <c r="A11" s="205" t="s">
        <v>208</v>
      </c>
      <c r="B11" s="205"/>
      <c r="C11" s="27">
        <v>122</v>
      </c>
      <c r="D11" s="52">
        <v>-40114</v>
      </c>
      <c r="E11" s="53">
        <v>-219987535</v>
      </c>
      <c r="F11" s="54">
        <f t="shared" si="0"/>
        <v>-220027649</v>
      </c>
      <c r="G11" s="52">
        <v>61472</v>
      </c>
      <c r="H11" s="53">
        <v>-196234504</v>
      </c>
      <c r="I11" s="54">
        <f t="shared" si="1"/>
        <v>-196173032</v>
      </c>
    </row>
    <row r="12" spans="1:9" ht="21.75" customHeight="1" x14ac:dyDescent="0.25">
      <c r="A12" s="205" t="s">
        <v>209</v>
      </c>
      <c r="B12" s="205"/>
      <c r="C12" s="27">
        <v>123</v>
      </c>
      <c r="D12" s="52">
        <v>8974</v>
      </c>
      <c r="E12" s="53">
        <v>54292421</v>
      </c>
      <c r="F12" s="54">
        <f t="shared" si="0"/>
        <v>54301395</v>
      </c>
      <c r="G12" s="52">
        <v>10611</v>
      </c>
      <c r="H12" s="53">
        <v>75990776</v>
      </c>
      <c r="I12" s="54">
        <f t="shared" si="1"/>
        <v>76001387</v>
      </c>
    </row>
    <row r="13" spans="1:9" x14ac:dyDescent="0.25">
      <c r="A13" s="194" t="s">
        <v>210</v>
      </c>
      <c r="B13" s="195"/>
      <c r="C13" s="26">
        <v>124</v>
      </c>
      <c r="D13" s="55">
        <f>D14+D15+D16+D17+D18+D19+D20</f>
        <v>94508609</v>
      </c>
      <c r="E13" s="56">
        <f>E14+E15+E16+E17+E18+E19+E20</f>
        <v>114180656</v>
      </c>
      <c r="F13" s="54">
        <f t="shared" si="0"/>
        <v>208689265</v>
      </c>
      <c r="G13" s="55">
        <f>G14+G15+G16+G17+G18+G19+G20</f>
        <v>36347166</v>
      </c>
      <c r="H13" s="56">
        <f>H14+H15+H16+H17+H18+H19+H20</f>
        <v>81612060</v>
      </c>
      <c r="I13" s="54">
        <f t="shared" si="1"/>
        <v>117959226</v>
      </c>
    </row>
    <row r="14" spans="1:9" ht="24" customHeight="1" x14ac:dyDescent="0.25">
      <c r="A14" s="205" t="s">
        <v>211</v>
      </c>
      <c r="B14" s="205"/>
      <c r="C14" s="27">
        <v>125</v>
      </c>
      <c r="D14" s="52">
        <v>235441</v>
      </c>
      <c r="E14" s="53">
        <v>715907</v>
      </c>
      <c r="F14" s="54">
        <f t="shared" si="0"/>
        <v>951348</v>
      </c>
      <c r="G14" s="52">
        <v>445052</v>
      </c>
      <c r="H14" s="53">
        <v>10988002</v>
      </c>
      <c r="I14" s="54">
        <f t="shared" si="1"/>
        <v>11433054</v>
      </c>
    </row>
    <row r="15" spans="1:9" ht="24.75" customHeight="1" x14ac:dyDescent="0.25">
      <c r="A15" s="205" t="s">
        <v>212</v>
      </c>
      <c r="B15" s="205"/>
      <c r="C15" s="27">
        <v>126</v>
      </c>
      <c r="D15" s="52">
        <v>0</v>
      </c>
      <c r="E15" s="53">
        <v>5742982</v>
      </c>
      <c r="F15" s="54">
        <f t="shared" si="0"/>
        <v>5742982</v>
      </c>
      <c r="G15" s="52">
        <v>0</v>
      </c>
      <c r="H15" s="53">
        <v>9541056</v>
      </c>
      <c r="I15" s="54">
        <f t="shared" si="1"/>
        <v>9541056</v>
      </c>
    </row>
    <row r="16" spans="1:9" x14ac:dyDescent="0.25">
      <c r="A16" s="205" t="s">
        <v>92</v>
      </c>
      <c r="B16" s="205"/>
      <c r="C16" s="27">
        <v>127</v>
      </c>
      <c r="D16" s="52">
        <v>24421581</v>
      </c>
      <c r="E16" s="53">
        <v>25165645</v>
      </c>
      <c r="F16" s="54">
        <f t="shared" si="0"/>
        <v>49587226</v>
      </c>
      <c r="G16" s="52">
        <v>21447203</v>
      </c>
      <c r="H16" s="53">
        <v>22373849</v>
      </c>
      <c r="I16" s="54">
        <f t="shared" si="1"/>
        <v>43821052</v>
      </c>
    </row>
    <row r="17" spans="1:9" x14ac:dyDescent="0.25">
      <c r="A17" s="205" t="s">
        <v>213</v>
      </c>
      <c r="B17" s="205"/>
      <c r="C17" s="27">
        <v>128</v>
      </c>
      <c r="D17" s="52">
        <v>39283</v>
      </c>
      <c r="E17" s="53">
        <v>98207</v>
      </c>
      <c r="F17" s="54">
        <f t="shared" si="0"/>
        <v>137490</v>
      </c>
      <c r="G17" s="52">
        <v>197119</v>
      </c>
      <c r="H17" s="53">
        <v>4347245</v>
      </c>
      <c r="I17" s="54">
        <f t="shared" si="1"/>
        <v>4544364</v>
      </c>
    </row>
    <row r="18" spans="1:9" x14ac:dyDescent="0.25">
      <c r="A18" s="205" t="s">
        <v>214</v>
      </c>
      <c r="B18" s="205"/>
      <c r="C18" s="27">
        <v>129</v>
      </c>
      <c r="D18" s="52">
        <v>12127774</v>
      </c>
      <c r="E18" s="53">
        <v>43469114</v>
      </c>
      <c r="F18" s="54">
        <f t="shared" si="0"/>
        <v>55596888</v>
      </c>
      <c r="G18" s="52">
        <v>1863165</v>
      </c>
      <c r="H18" s="53">
        <v>17390025</v>
      </c>
      <c r="I18" s="54">
        <f t="shared" si="1"/>
        <v>19253190</v>
      </c>
    </row>
    <row r="19" spans="1:9" x14ac:dyDescent="0.25">
      <c r="A19" s="205" t="s">
        <v>6</v>
      </c>
      <c r="B19" s="205"/>
      <c r="C19" s="27">
        <v>130</v>
      </c>
      <c r="D19" s="52">
        <v>57678441</v>
      </c>
      <c r="E19" s="53">
        <v>28320583</v>
      </c>
      <c r="F19" s="54">
        <f t="shared" si="0"/>
        <v>85999024</v>
      </c>
      <c r="G19" s="52">
        <v>12394148</v>
      </c>
      <c r="H19" s="53">
        <v>9705318</v>
      </c>
      <c r="I19" s="54">
        <f t="shared" si="1"/>
        <v>22099466</v>
      </c>
    </row>
    <row r="20" spans="1:9" x14ac:dyDescent="0.25">
      <c r="A20" s="205" t="s">
        <v>7</v>
      </c>
      <c r="B20" s="205"/>
      <c r="C20" s="27">
        <v>131</v>
      </c>
      <c r="D20" s="52">
        <v>6089</v>
      </c>
      <c r="E20" s="53">
        <v>10668218</v>
      </c>
      <c r="F20" s="54">
        <f t="shared" si="0"/>
        <v>10674307</v>
      </c>
      <c r="G20" s="52">
        <v>479</v>
      </c>
      <c r="H20" s="53">
        <v>7266565</v>
      </c>
      <c r="I20" s="54">
        <f t="shared" si="1"/>
        <v>7267044</v>
      </c>
    </row>
    <row r="21" spans="1:9" x14ac:dyDescent="0.25">
      <c r="A21" s="235" t="s">
        <v>8</v>
      </c>
      <c r="B21" s="205"/>
      <c r="C21" s="27">
        <v>132</v>
      </c>
      <c r="D21" s="52">
        <v>536349</v>
      </c>
      <c r="E21" s="53">
        <v>7903161</v>
      </c>
      <c r="F21" s="54">
        <f t="shared" si="0"/>
        <v>8439510</v>
      </c>
      <c r="G21" s="52">
        <v>477546</v>
      </c>
      <c r="H21" s="53">
        <v>2411392</v>
      </c>
      <c r="I21" s="54">
        <f t="shared" si="1"/>
        <v>2888938</v>
      </c>
    </row>
    <row r="22" spans="1:9" ht="24.75" customHeight="1" x14ac:dyDescent="0.25">
      <c r="A22" s="235" t="s">
        <v>9</v>
      </c>
      <c r="B22" s="205"/>
      <c r="C22" s="27">
        <v>133</v>
      </c>
      <c r="D22" s="52">
        <v>178469</v>
      </c>
      <c r="E22" s="53">
        <v>5118537</v>
      </c>
      <c r="F22" s="54">
        <f t="shared" si="0"/>
        <v>5297006</v>
      </c>
      <c r="G22" s="52">
        <v>46551</v>
      </c>
      <c r="H22" s="53">
        <v>4174315</v>
      </c>
      <c r="I22" s="54">
        <f t="shared" si="1"/>
        <v>4220866</v>
      </c>
    </row>
    <row r="23" spans="1:9" x14ac:dyDescent="0.25">
      <c r="A23" s="235" t="s">
        <v>10</v>
      </c>
      <c r="B23" s="205"/>
      <c r="C23" s="27">
        <v>134</v>
      </c>
      <c r="D23" s="52">
        <v>846</v>
      </c>
      <c r="E23" s="53">
        <v>1485697</v>
      </c>
      <c r="F23" s="54">
        <f t="shared" si="0"/>
        <v>1486543</v>
      </c>
      <c r="G23" s="52">
        <v>1</v>
      </c>
      <c r="H23" s="53">
        <v>2488658</v>
      </c>
      <c r="I23" s="54">
        <f t="shared" si="1"/>
        <v>2488659</v>
      </c>
    </row>
    <row r="24" spans="1:9" ht="21" customHeight="1" x14ac:dyDescent="0.25">
      <c r="A24" s="194" t="s">
        <v>215</v>
      </c>
      <c r="B24" s="195"/>
      <c r="C24" s="26">
        <v>135</v>
      </c>
      <c r="D24" s="55">
        <f>D25+D28</f>
        <v>-194807924</v>
      </c>
      <c r="E24" s="56">
        <f>E25+E28</f>
        <v>-282262001</v>
      </c>
      <c r="F24" s="54">
        <f t="shared" si="0"/>
        <v>-477069925</v>
      </c>
      <c r="G24" s="55">
        <f>G25+G28</f>
        <v>-107117898</v>
      </c>
      <c r="H24" s="56">
        <f>H25+H28</f>
        <v>-217211819</v>
      </c>
      <c r="I24" s="54">
        <f t="shared" si="1"/>
        <v>-324329717</v>
      </c>
    </row>
    <row r="25" spans="1:9" x14ac:dyDescent="0.25">
      <c r="A25" s="195" t="s">
        <v>216</v>
      </c>
      <c r="B25" s="195"/>
      <c r="C25" s="26">
        <v>136</v>
      </c>
      <c r="D25" s="55">
        <f>D26+D27</f>
        <v>-167681727</v>
      </c>
      <c r="E25" s="56">
        <f>E26+E27</f>
        <v>-274666747</v>
      </c>
      <c r="F25" s="54">
        <f t="shared" si="0"/>
        <v>-442348474</v>
      </c>
      <c r="G25" s="55">
        <f>G26+G27</f>
        <v>-111199269</v>
      </c>
      <c r="H25" s="56">
        <f>H26+H27</f>
        <v>-317021273</v>
      </c>
      <c r="I25" s="54">
        <f t="shared" si="1"/>
        <v>-428220542</v>
      </c>
    </row>
    <row r="26" spans="1:9" x14ac:dyDescent="0.25">
      <c r="A26" s="205" t="s">
        <v>217</v>
      </c>
      <c r="B26" s="205"/>
      <c r="C26" s="27">
        <v>137</v>
      </c>
      <c r="D26" s="52">
        <v>-167681727</v>
      </c>
      <c r="E26" s="53">
        <v>-289461846</v>
      </c>
      <c r="F26" s="54">
        <f t="shared" si="0"/>
        <v>-457143573</v>
      </c>
      <c r="G26" s="52">
        <v>-111199269</v>
      </c>
      <c r="H26" s="53">
        <v>-347718972</v>
      </c>
      <c r="I26" s="54">
        <f t="shared" si="1"/>
        <v>-458918241</v>
      </c>
    </row>
    <row r="27" spans="1:9" x14ac:dyDescent="0.25">
      <c r="A27" s="205" t="s">
        <v>218</v>
      </c>
      <c r="B27" s="205"/>
      <c r="C27" s="27">
        <v>138</v>
      </c>
      <c r="D27" s="52">
        <v>0</v>
      </c>
      <c r="E27" s="53">
        <v>14795099</v>
      </c>
      <c r="F27" s="54">
        <f t="shared" si="0"/>
        <v>14795099</v>
      </c>
      <c r="G27" s="52">
        <v>0</v>
      </c>
      <c r="H27" s="53">
        <v>30697699</v>
      </c>
      <c r="I27" s="54">
        <f t="shared" si="1"/>
        <v>30697699</v>
      </c>
    </row>
    <row r="28" spans="1:9" x14ac:dyDescent="0.25">
      <c r="A28" s="195" t="s">
        <v>219</v>
      </c>
      <c r="B28" s="195"/>
      <c r="C28" s="26">
        <v>139</v>
      </c>
      <c r="D28" s="55">
        <f>D29+D30</f>
        <v>-27126197</v>
      </c>
      <c r="E28" s="56">
        <f>E29+E30</f>
        <v>-7595254</v>
      </c>
      <c r="F28" s="54">
        <f t="shared" si="0"/>
        <v>-34721451</v>
      </c>
      <c r="G28" s="55">
        <f>G29+G30</f>
        <v>4081371</v>
      </c>
      <c r="H28" s="56">
        <f>H29+H30</f>
        <v>99809454</v>
      </c>
      <c r="I28" s="54">
        <f t="shared" si="1"/>
        <v>103890825</v>
      </c>
    </row>
    <row r="29" spans="1:9" x14ac:dyDescent="0.25">
      <c r="A29" s="205" t="s">
        <v>11</v>
      </c>
      <c r="B29" s="205"/>
      <c r="C29" s="27">
        <v>140</v>
      </c>
      <c r="D29" s="52">
        <v>-27126197</v>
      </c>
      <c r="E29" s="53">
        <v>-30873092</v>
      </c>
      <c r="F29" s="54">
        <f t="shared" si="0"/>
        <v>-57999289</v>
      </c>
      <c r="G29" s="52">
        <v>4081371</v>
      </c>
      <c r="H29" s="53">
        <v>92245466</v>
      </c>
      <c r="I29" s="54">
        <f t="shared" si="1"/>
        <v>96326837</v>
      </c>
    </row>
    <row r="30" spans="1:9" x14ac:dyDescent="0.25">
      <c r="A30" s="205" t="s">
        <v>12</v>
      </c>
      <c r="B30" s="205"/>
      <c r="C30" s="27">
        <v>141</v>
      </c>
      <c r="D30" s="52">
        <v>0</v>
      </c>
      <c r="E30" s="53">
        <v>23277838</v>
      </c>
      <c r="F30" s="54">
        <f t="shared" si="0"/>
        <v>23277838</v>
      </c>
      <c r="G30" s="52">
        <v>0</v>
      </c>
      <c r="H30" s="53">
        <v>7563988</v>
      </c>
      <c r="I30" s="54">
        <f t="shared" si="1"/>
        <v>7563988</v>
      </c>
    </row>
    <row r="31" spans="1:9" ht="31.5" customHeight="1" x14ac:dyDescent="0.25">
      <c r="A31" s="194" t="s">
        <v>248</v>
      </c>
      <c r="B31" s="195"/>
      <c r="C31" s="26">
        <v>142</v>
      </c>
      <c r="D31" s="55">
        <f>D32+D35</f>
        <v>24799065</v>
      </c>
      <c r="E31" s="56">
        <f>E32+E35</f>
        <v>19783198</v>
      </c>
      <c r="F31" s="54">
        <f t="shared" si="0"/>
        <v>44582263</v>
      </c>
      <c r="G31" s="55">
        <f>G32+G35</f>
        <v>-29182111</v>
      </c>
      <c r="H31" s="56">
        <f>H32+H35</f>
        <v>-9619985</v>
      </c>
      <c r="I31" s="54">
        <f t="shared" si="1"/>
        <v>-38802096</v>
      </c>
    </row>
    <row r="32" spans="1:9" x14ac:dyDescent="0.25">
      <c r="A32" s="195" t="s">
        <v>220</v>
      </c>
      <c r="B32" s="195"/>
      <c r="C32" s="26">
        <v>143</v>
      </c>
      <c r="D32" s="55">
        <f>D33+D34</f>
        <v>24799065</v>
      </c>
      <c r="E32" s="56">
        <f>E33+E34</f>
        <v>2028911</v>
      </c>
      <c r="F32" s="54">
        <f t="shared" si="0"/>
        <v>26827976</v>
      </c>
      <c r="G32" s="55">
        <f>G33+G34</f>
        <v>-29182111</v>
      </c>
      <c r="H32" s="56">
        <f>H33+H34</f>
        <v>1330679</v>
      </c>
      <c r="I32" s="54">
        <f t="shared" si="1"/>
        <v>-27851432</v>
      </c>
    </row>
    <row r="33" spans="1:9" x14ac:dyDescent="0.25">
      <c r="A33" s="205" t="s">
        <v>221</v>
      </c>
      <c r="B33" s="205"/>
      <c r="C33" s="27">
        <v>144</v>
      </c>
      <c r="D33" s="52">
        <v>24804703</v>
      </c>
      <c r="E33" s="53">
        <v>2028911</v>
      </c>
      <c r="F33" s="54">
        <f t="shared" si="0"/>
        <v>26833614</v>
      </c>
      <c r="G33" s="52">
        <v>-29186933</v>
      </c>
      <c r="H33" s="53">
        <v>1330679</v>
      </c>
      <c r="I33" s="54">
        <f t="shared" si="1"/>
        <v>-27856254</v>
      </c>
    </row>
    <row r="34" spans="1:9" x14ac:dyDescent="0.25">
      <c r="A34" s="205" t="s">
        <v>222</v>
      </c>
      <c r="B34" s="205"/>
      <c r="C34" s="27">
        <v>145</v>
      </c>
      <c r="D34" s="52">
        <v>-5638</v>
      </c>
      <c r="E34" s="53">
        <v>0</v>
      </c>
      <c r="F34" s="54">
        <f t="shared" si="0"/>
        <v>-5638</v>
      </c>
      <c r="G34" s="52">
        <v>4822</v>
      </c>
      <c r="H34" s="53">
        <v>0</v>
      </c>
      <c r="I34" s="54">
        <f t="shared" si="1"/>
        <v>4822</v>
      </c>
    </row>
    <row r="35" spans="1:9" ht="31.5" customHeight="1" x14ac:dyDescent="0.25">
      <c r="A35" s="195" t="s">
        <v>223</v>
      </c>
      <c r="B35" s="195"/>
      <c r="C35" s="26">
        <v>146</v>
      </c>
      <c r="D35" s="55">
        <f>D36+D37</f>
        <v>0</v>
      </c>
      <c r="E35" s="56">
        <f>E36+E37</f>
        <v>17754287</v>
      </c>
      <c r="F35" s="54">
        <f t="shared" si="0"/>
        <v>17754287</v>
      </c>
      <c r="G35" s="55">
        <f>G36+G37</f>
        <v>0</v>
      </c>
      <c r="H35" s="56">
        <f>H36+H37</f>
        <v>-10950664</v>
      </c>
      <c r="I35" s="54">
        <f t="shared" si="1"/>
        <v>-10950664</v>
      </c>
    </row>
    <row r="36" spans="1:9" x14ac:dyDescent="0.25">
      <c r="A36" s="205" t="s">
        <v>224</v>
      </c>
      <c r="B36" s="205"/>
      <c r="C36" s="27">
        <v>147</v>
      </c>
      <c r="D36" s="52">
        <v>0</v>
      </c>
      <c r="E36" s="53">
        <v>17754287</v>
      </c>
      <c r="F36" s="54">
        <f t="shared" si="0"/>
        <v>17754287</v>
      </c>
      <c r="G36" s="52">
        <v>0</v>
      </c>
      <c r="H36" s="53">
        <v>-10950664</v>
      </c>
      <c r="I36" s="54">
        <f t="shared" si="1"/>
        <v>-10950664</v>
      </c>
    </row>
    <row r="37" spans="1:9" x14ac:dyDescent="0.25">
      <c r="A37" s="205" t="s">
        <v>225</v>
      </c>
      <c r="B37" s="205"/>
      <c r="C37" s="27">
        <v>148</v>
      </c>
      <c r="D37" s="52">
        <v>0</v>
      </c>
      <c r="E37" s="53">
        <v>0</v>
      </c>
      <c r="F37" s="54">
        <f t="shared" si="0"/>
        <v>0</v>
      </c>
      <c r="G37" s="52">
        <v>0</v>
      </c>
      <c r="H37" s="53">
        <v>0</v>
      </c>
      <c r="I37" s="54">
        <f t="shared" si="1"/>
        <v>0</v>
      </c>
    </row>
    <row r="38" spans="1:9" ht="45.75" customHeight="1" x14ac:dyDescent="0.25">
      <c r="A38" s="194" t="s">
        <v>325</v>
      </c>
      <c r="B38" s="195"/>
      <c r="C38" s="26">
        <v>149</v>
      </c>
      <c r="D38" s="55">
        <f>D39+D40</f>
        <v>8383434</v>
      </c>
      <c r="E38" s="56">
        <f>E39+E40</f>
        <v>0</v>
      </c>
      <c r="F38" s="54">
        <f t="shared" si="0"/>
        <v>8383434</v>
      </c>
      <c r="G38" s="55">
        <f>G39+G40</f>
        <v>4749889</v>
      </c>
      <c r="H38" s="56">
        <f>H39+H40</f>
        <v>0</v>
      </c>
      <c r="I38" s="54">
        <f t="shared" si="1"/>
        <v>4749889</v>
      </c>
    </row>
    <row r="39" spans="1:9" x14ac:dyDescent="0.25">
      <c r="A39" s="205" t="s">
        <v>226</v>
      </c>
      <c r="B39" s="205"/>
      <c r="C39" s="27">
        <v>150</v>
      </c>
      <c r="D39" s="52">
        <v>8383434</v>
      </c>
      <c r="E39" s="53">
        <v>0</v>
      </c>
      <c r="F39" s="54">
        <f t="shared" si="0"/>
        <v>8383434</v>
      </c>
      <c r="G39" s="52">
        <v>4749889</v>
      </c>
      <c r="H39" s="53">
        <v>0</v>
      </c>
      <c r="I39" s="54">
        <f t="shared" si="1"/>
        <v>4749889</v>
      </c>
    </row>
    <row r="40" spans="1:9" x14ac:dyDescent="0.25">
      <c r="A40" s="205" t="s">
        <v>227</v>
      </c>
      <c r="B40" s="205"/>
      <c r="C40" s="27">
        <v>151</v>
      </c>
      <c r="D40" s="52">
        <v>0</v>
      </c>
      <c r="E40" s="53">
        <v>0</v>
      </c>
      <c r="F40" s="54">
        <f t="shared" si="0"/>
        <v>0</v>
      </c>
      <c r="G40" s="52">
        <v>0</v>
      </c>
      <c r="H40" s="53">
        <v>0</v>
      </c>
      <c r="I40" s="54">
        <f t="shared" si="1"/>
        <v>0</v>
      </c>
    </row>
    <row r="41" spans="1:9" ht="22.9" customHeight="1" x14ac:dyDescent="0.25">
      <c r="A41" s="235" t="s">
        <v>370</v>
      </c>
      <c r="B41" s="205"/>
      <c r="C41" s="27">
        <v>152</v>
      </c>
      <c r="D41" s="55">
        <f>D42+D43</f>
        <v>0</v>
      </c>
      <c r="E41" s="55">
        <f>E42+E43</f>
        <v>-2192655</v>
      </c>
      <c r="F41" s="54">
        <f>D41+E41</f>
        <v>-2192655</v>
      </c>
      <c r="G41" s="55">
        <f>G42+G43</f>
        <v>0</v>
      </c>
      <c r="H41" s="55">
        <f>H42+H43</f>
        <v>-2767377</v>
      </c>
      <c r="I41" s="54">
        <f>G41+H41</f>
        <v>-2767377</v>
      </c>
    </row>
    <row r="42" spans="1:9" x14ac:dyDescent="0.25">
      <c r="A42" s="205" t="s">
        <v>13</v>
      </c>
      <c r="B42" s="205"/>
      <c r="C42" s="27">
        <v>153</v>
      </c>
      <c r="D42" s="52">
        <v>0</v>
      </c>
      <c r="E42" s="53">
        <v>-2192655</v>
      </c>
      <c r="F42" s="54">
        <f t="shared" ref="F42:F86" si="2">D42+E42</f>
        <v>-2192655</v>
      </c>
      <c r="G42" s="52">
        <v>0</v>
      </c>
      <c r="H42" s="53">
        <v>-2767377</v>
      </c>
      <c r="I42" s="54">
        <f t="shared" ref="I42:I86" si="3">G42+H42</f>
        <v>-2767377</v>
      </c>
    </row>
    <row r="43" spans="1:9" x14ac:dyDescent="0.25">
      <c r="A43" s="205" t="s">
        <v>14</v>
      </c>
      <c r="B43" s="205"/>
      <c r="C43" s="27">
        <v>154</v>
      </c>
      <c r="D43" s="52">
        <v>0</v>
      </c>
      <c r="E43" s="53">
        <v>0</v>
      </c>
      <c r="F43" s="54">
        <f t="shared" si="2"/>
        <v>0</v>
      </c>
      <c r="G43" s="52">
        <v>0</v>
      </c>
      <c r="H43" s="53">
        <v>0</v>
      </c>
      <c r="I43" s="54">
        <f t="shared" si="3"/>
        <v>0</v>
      </c>
    </row>
    <row r="44" spans="1:9" ht="22.5" customHeight="1" x14ac:dyDescent="0.25">
      <c r="A44" s="194" t="s">
        <v>229</v>
      </c>
      <c r="B44" s="195"/>
      <c r="C44" s="26">
        <v>155</v>
      </c>
      <c r="D44" s="55">
        <f>D45+D49</f>
        <v>-16591017</v>
      </c>
      <c r="E44" s="56">
        <f>E45+E49</f>
        <v>-168860649</v>
      </c>
      <c r="F44" s="54">
        <f t="shared" si="2"/>
        <v>-185451666</v>
      </c>
      <c r="G44" s="55">
        <f>G45+G49</f>
        <v>-12393406</v>
      </c>
      <c r="H44" s="56">
        <f>H45+H49</f>
        <v>-202712035</v>
      </c>
      <c r="I44" s="54">
        <f t="shared" si="3"/>
        <v>-215105441</v>
      </c>
    </row>
    <row r="45" spans="1:9" x14ac:dyDescent="0.25">
      <c r="A45" s="195" t="s">
        <v>230</v>
      </c>
      <c r="B45" s="195"/>
      <c r="C45" s="26">
        <v>156</v>
      </c>
      <c r="D45" s="55">
        <f>D46+D47+D48</f>
        <v>-7361035</v>
      </c>
      <c r="E45" s="56">
        <f>E46+E47+E48</f>
        <v>-93324500</v>
      </c>
      <c r="F45" s="54">
        <f t="shared" si="2"/>
        <v>-100685535</v>
      </c>
      <c r="G45" s="55">
        <f>G46+G47+G48</f>
        <v>-5878525</v>
      </c>
      <c r="H45" s="56">
        <f>H46+H47+H48</f>
        <v>-116742524</v>
      </c>
      <c r="I45" s="54">
        <f t="shared" si="3"/>
        <v>-122621049</v>
      </c>
    </row>
    <row r="46" spans="1:9" x14ac:dyDescent="0.25">
      <c r="A46" s="205" t="s">
        <v>15</v>
      </c>
      <c r="B46" s="205"/>
      <c r="C46" s="27">
        <v>157</v>
      </c>
      <c r="D46" s="52">
        <v>-2115778</v>
      </c>
      <c r="E46" s="53">
        <v>-70927148</v>
      </c>
      <c r="F46" s="54">
        <f t="shared" si="2"/>
        <v>-73042926</v>
      </c>
      <c r="G46" s="52">
        <v>-1556314</v>
      </c>
      <c r="H46" s="53">
        <v>-74219926</v>
      </c>
      <c r="I46" s="54">
        <f t="shared" si="3"/>
        <v>-75776240</v>
      </c>
    </row>
    <row r="47" spans="1:9" x14ac:dyDescent="0.25">
      <c r="A47" s="205" t="s">
        <v>16</v>
      </c>
      <c r="B47" s="205"/>
      <c r="C47" s="27">
        <v>158</v>
      </c>
      <c r="D47" s="52">
        <v>-5245257</v>
      </c>
      <c r="E47" s="53">
        <v>-33609666</v>
      </c>
      <c r="F47" s="54">
        <f t="shared" si="2"/>
        <v>-38854923</v>
      </c>
      <c r="G47" s="52">
        <v>-4322211</v>
      </c>
      <c r="H47" s="53">
        <v>-50974738</v>
      </c>
      <c r="I47" s="54">
        <f t="shared" si="3"/>
        <v>-55296949</v>
      </c>
    </row>
    <row r="48" spans="1:9" x14ac:dyDescent="0.25">
      <c r="A48" s="205" t="s">
        <v>17</v>
      </c>
      <c r="B48" s="205"/>
      <c r="C48" s="27">
        <v>159</v>
      </c>
      <c r="D48" s="52">
        <v>0</v>
      </c>
      <c r="E48" s="53">
        <v>11212314</v>
      </c>
      <c r="F48" s="54">
        <f t="shared" si="2"/>
        <v>11212314</v>
      </c>
      <c r="G48" s="52">
        <v>0</v>
      </c>
      <c r="H48" s="53">
        <v>8452140</v>
      </c>
      <c r="I48" s="54">
        <f t="shared" si="3"/>
        <v>8452140</v>
      </c>
    </row>
    <row r="49" spans="1:9" ht="24.75" customHeight="1" x14ac:dyDescent="0.25">
      <c r="A49" s="195" t="s">
        <v>231</v>
      </c>
      <c r="B49" s="195"/>
      <c r="C49" s="26">
        <v>160</v>
      </c>
      <c r="D49" s="55">
        <f>D50+D51+D52</f>
        <v>-9229982</v>
      </c>
      <c r="E49" s="56">
        <f>E50+E51+E52</f>
        <v>-75536149</v>
      </c>
      <c r="F49" s="54">
        <f t="shared" si="2"/>
        <v>-84766131</v>
      </c>
      <c r="G49" s="55">
        <f>G50+G51+G52</f>
        <v>-6514881</v>
      </c>
      <c r="H49" s="56">
        <f>H50+H51+H52</f>
        <v>-85969511</v>
      </c>
      <c r="I49" s="54">
        <f t="shared" si="3"/>
        <v>-92484392</v>
      </c>
    </row>
    <row r="50" spans="1:9" x14ac:dyDescent="0.25">
      <c r="A50" s="205" t="s">
        <v>232</v>
      </c>
      <c r="B50" s="205"/>
      <c r="C50" s="27">
        <v>161</v>
      </c>
      <c r="D50" s="52">
        <v>-790795</v>
      </c>
      <c r="E50" s="53">
        <v>-13836966</v>
      </c>
      <c r="F50" s="54">
        <f t="shared" si="2"/>
        <v>-14627761</v>
      </c>
      <c r="G50" s="52">
        <v>-556162</v>
      </c>
      <c r="H50" s="53">
        <v>-12910932</v>
      </c>
      <c r="I50" s="54">
        <f t="shared" si="3"/>
        <v>-13467094</v>
      </c>
    </row>
    <row r="51" spans="1:9" x14ac:dyDescent="0.25">
      <c r="A51" s="205" t="s">
        <v>28</v>
      </c>
      <c r="B51" s="205"/>
      <c r="C51" s="27">
        <v>162</v>
      </c>
      <c r="D51" s="52">
        <v>-3659921</v>
      </c>
      <c r="E51" s="53">
        <v>-27501417</v>
      </c>
      <c r="F51" s="54">
        <f t="shared" si="2"/>
        <v>-31161338</v>
      </c>
      <c r="G51" s="52">
        <v>-2675978</v>
      </c>
      <c r="H51" s="53">
        <v>-26534235</v>
      </c>
      <c r="I51" s="54">
        <f t="shared" si="3"/>
        <v>-29210213</v>
      </c>
    </row>
    <row r="52" spans="1:9" x14ac:dyDescent="0.25">
      <c r="A52" s="205" t="s">
        <v>29</v>
      </c>
      <c r="B52" s="205"/>
      <c r="C52" s="27">
        <v>163</v>
      </c>
      <c r="D52" s="52">
        <v>-4779266</v>
      </c>
      <c r="E52" s="53">
        <v>-34197766</v>
      </c>
      <c r="F52" s="54">
        <f t="shared" si="2"/>
        <v>-38977032</v>
      </c>
      <c r="G52" s="52">
        <v>-3282741</v>
      </c>
      <c r="H52" s="53">
        <v>-46524344</v>
      </c>
      <c r="I52" s="54">
        <f t="shared" si="3"/>
        <v>-49807085</v>
      </c>
    </row>
    <row r="53" spans="1:9" x14ac:dyDescent="0.25">
      <c r="A53" s="194" t="s">
        <v>233</v>
      </c>
      <c r="B53" s="195"/>
      <c r="C53" s="26">
        <v>164</v>
      </c>
      <c r="D53" s="55">
        <f>D54+D55+D56+D57+D58+D59+D60</f>
        <v>-16367100</v>
      </c>
      <c r="E53" s="56">
        <f>E54+E55+E56+E57+E58+E59+E60</f>
        <v>-63505855</v>
      </c>
      <c r="F53" s="54">
        <f t="shared" si="2"/>
        <v>-79872955</v>
      </c>
      <c r="G53" s="55">
        <f>G54+G55+G56+G57+G58+G59+G60</f>
        <v>-2647986</v>
      </c>
      <c r="H53" s="56">
        <f>H54+H55+H56+H57+H58+H59+H60</f>
        <v>-23010438</v>
      </c>
      <c r="I53" s="54">
        <f t="shared" si="3"/>
        <v>-25658424</v>
      </c>
    </row>
    <row r="54" spans="1:9" ht="24" customHeight="1" x14ac:dyDescent="0.25">
      <c r="A54" s="205" t="s">
        <v>318</v>
      </c>
      <c r="B54" s="205"/>
      <c r="C54" s="27">
        <v>165</v>
      </c>
      <c r="D54" s="52">
        <v>0</v>
      </c>
      <c r="E54" s="53">
        <v>0</v>
      </c>
      <c r="F54" s="54">
        <f t="shared" si="2"/>
        <v>0</v>
      </c>
      <c r="G54" s="52">
        <v>0</v>
      </c>
      <c r="H54" s="53">
        <v>0</v>
      </c>
      <c r="I54" s="54">
        <f t="shared" si="3"/>
        <v>0</v>
      </c>
    </row>
    <row r="55" spans="1:9" x14ac:dyDescent="0.25">
      <c r="A55" s="205" t="s">
        <v>30</v>
      </c>
      <c r="B55" s="205"/>
      <c r="C55" s="27">
        <v>166</v>
      </c>
      <c r="D55" s="52">
        <v>-341447</v>
      </c>
      <c r="E55" s="53">
        <v>-2010342</v>
      </c>
      <c r="F55" s="54">
        <f t="shared" si="2"/>
        <v>-2351789</v>
      </c>
      <c r="G55" s="52">
        <v>-230196</v>
      </c>
      <c r="H55" s="53">
        <v>-1995909</v>
      </c>
      <c r="I55" s="54">
        <f t="shared" si="3"/>
        <v>-2226105</v>
      </c>
    </row>
    <row r="56" spans="1:9" x14ac:dyDescent="0.25">
      <c r="A56" s="205" t="s">
        <v>69</v>
      </c>
      <c r="B56" s="205"/>
      <c r="C56" s="27">
        <v>167</v>
      </c>
      <c r="D56" s="52">
        <v>-1013854</v>
      </c>
      <c r="E56" s="53">
        <v>-2494509</v>
      </c>
      <c r="F56" s="54">
        <f t="shared" si="2"/>
        <v>-3508363</v>
      </c>
      <c r="G56" s="52">
        <v>0</v>
      </c>
      <c r="H56" s="53">
        <v>-9816</v>
      </c>
      <c r="I56" s="54">
        <f t="shared" si="3"/>
        <v>-9816</v>
      </c>
    </row>
    <row r="57" spans="1:9" x14ac:dyDescent="0.25">
      <c r="A57" s="205" t="s">
        <v>234</v>
      </c>
      <c r="B57" s="205"/>
      <c r="C57" s="27">
        <v>168</v>
      </c>
      <c r="D57" s="52">
        <v>-5042381</v>
      </c>
      <c r="E57" s="53">
        <v>-4632875</v>
      </c>
      <c r="F57" s="54">
        <f t="shared" si="2"/>
        <v>-9675256</v>
      </c>
      <c r="G57" s="52">
        <v>-705769</v>
      </c>
      <c r="H57" s="53">
        <v>-1821570</v>
      </c>
      <c r="I57" s="54">
        <f t="shared" si="3"/>
        <v>-2527339</v>
      </c>
    </row>
    <row r="58" spans="1:9" x14ac:dyDescent="0.25">
      <c r="A58" s="205" t="s">
        <v>235</v>
      </c>
      <c r="B58" s="205"/>
      <c r="C58" s="27">
        <v>169</v>
      </c>
      <c r="D58" s="52">
        <v>-8476322</v>
      </c>
      <c r="E58" s="53">
        <v>-40960009</v>
      </c>
      <c r="F58" s="54">
        <f t="shared" si="2"/>
        <v>-49436331</v>
      </c>
      <c r="G58" s="52">
        <v>-1148570</v>
      </c>
      <c r="H58" s="53">
        <v>-8947056</v>
      </c>
      <c r="I58" s="54">
        <f t="shared" si="3"/>
        <v>-10095626</v>
      </c>
    </row>
    <row r="59" spans="1:9" x14ac:dyDescent="0.25">
      <c r="A59" s="205" t="s">
        <v>236</v>
      </c>
      <c r="B59" s="205"/>
      <c r="C59" s="27">
        <v>170</v>
      </c>
      <c r="D59" s="52">
        <v>0</v>
      </c>
      <c r="E59" s="53">
        <v>0</v>
      </c>
      <c r="F59" s="54">
        <f t="shared" si="2"/>
        <v>0</v>
      </c>
      <c r="G59" s="52">
        <v>0</v>
      </c>
      <c r="H59" s="53">
        <v>0</v>
      </c>
      <c r="I59" s="54">
        <f t="shared" si="3"/>
        <v>0</v>
      </c>
    </row>
    <row r="60" spans="1:9" x14ac:dyDescent="0.25">
      <c r="A60" s="205" t="s">
        <v>94</v>
      </c>
      <c r="B60" s="205"/>
      <c r="C60" s="27">
        <v>171</v>
      </c>
      <c r="D60" s="52">
        <v>-1493096</v>
      </c>
      <c r="E60" s="53">
        <v>-13408120</v>
      </c>
      <c r="F60" s="54">
        <f t="shared" si="2"/>
        <v>-14901216</v>
      </c>
      <c r="G60" s="52">
        <v>-563451</v>
      </c>
      <c r="H60" s="53">
        <v>-10236087</v>
      </c>
      <c r="I60" s="54">
        <f t="shared" si="3"/>
        <v>-10799538</v>
      </c>
    </row>
    <row r="61" spans="1:9" ht="29.25" customHeight="1" x14ac:dyDescent="0.25">
      <c r="A61" s="194" t="s">
        <v>237</v>
      </c>
      <c r="B61" s="195"/>
      <c r="C61" s="26">
        <v>172</v>
      </c>
      <c r="D61" s="55">
        <f>D62+D63</f>
        <v>-148309</v>
      </c>
      <c r="E61" s="56">
        <f>E62+E63</f>
        <v>-8635961</v>
      </c>
      <c r="F61" s="54">
        <f t="shared" si="2"/>
        <v>-8784270</v>
      </c>
      <c r="G61" s="55">
        <f>G62+G63</f>
        <v>-883528</v>
      </c>
      <c r="H61" s="56">
        <f>H62+H63</f>
        <v>-9911963</v>
      </c>
      <c r="I61" s="54">
        <f t="shared" si="3"/>
        <v>-10795491</v>
      </c>
    </row>
    <row r="62" spans="1:9" x14ac:dyDescent="0.25">
      <c r="A62" s="205" t="s">
        <v>31</v>
      </c>
      <c r="B62" s="205"/>
      <c r="C62" s="27">
        <v>173</v>
      </c>
      <c r="D62" s="52">
        <v>0</v>
      </c>
      <c r="E62" s="53">
        <v>0</v>
      </c>
      <c r="F62" s="54">
        <f t="shared" si="2"/>
        <v>0</v>
      </c>
      <c r="G62" s="52">
        <v>0</v>
      </c>
      <c r="H62" s="53">
        <v>0</v>
      </c>
      <c r="I62" s="54">
        <f t="shared" si="3"/>
        <v>0</v>
      </c>
    </row>
    <row r="63" spans="1:9" x14ac:dyDescent="0.25">
      <c r="A63" s="205" t="s">
        <v>32</v>
      </c>
      <c r="B63" s="205"/>
      <c r="C63" s="27">
        <v>174</v>
      </c>
      <c r="D63" s="52">
        <v>-148309</v>
      </c>
      <c r="E63" s="53">
        <v>-8635961</v>
      </c>
      <c r="F63" s="54">
        <f t="shared" si="2"/>
        <v>-8784270</v>
      </c>
      <c r="G63" s="52">
        <v>-883528</v>
      </c>
      <c r="H63" s="53">
        <v>-9911963</v>
      </c>
      <c r="I63" s="54">
        <f t="shared" si="3"/>
        <v>-10795491</v>
      </c>
    </row>
    <row r="64" spans="1:9" x14ac:dyDescent="0.25">
      <c r="A64" s="235" t="s">
        <v>238</v>
      </c>
      <c r="B64" s="205"/>
      <c r="C64" s="27">
        <v>175</v>
      </c>
      <c r="D64" s="52">
        <v>-3525</v>
      </c>
      <c r="E64" s="53">
        <v>-861788</v>
      </c>
      <c r="F64" s="54">
        <f t="shared" si="2"/>
        <v>-865313</v>
      </c>
      <c r="G64" s="52">
        <v>-3579</v>
      </c>
      <c r="H64" s="53">
        <v>-146670</v>
      </c>
      <c r="I64" s="54">
        <f t="shared" si="3"/>
        <v>-150249</v>
      </c>
    </row>
    <row r="65" spans="1:9" ht="42" customHeight="1" x14ac:dyDescent="0.25">
      <c r="A65" s="194" t="s">
        <v>314</v>
      </c>
      <c r="B65" s="195"/>
      <c r="C65" s="26">
        <v>176</v>
      </c>
      <c r="D65" s="55">
        <f>D7+D13+D21+D22+D23+D24+D31+D38+D41+D53+D61+D64+D44</f>
        <v>16070738</v>
      </c>
      <c r="E65" s="56">
        <f>E7+E13+E21+E22+E23+E24+E31+E38+E41+E53+E61+E64+E44</f>
        <v>104337937</v>
      </c>
      <c r="F65" s="54">
        <f t="shared" si="2"/>
        <v>120408675</v>
      </c>
      <c r="G65" s="55">
        <f>G7+G13+G21+G22+G23+G24+G31+G38+G41+G53+G61+G64+G44</f>
        <v>6113719</v>
      </c>
      <c r="H65" s="56">
        <f>H7+H13+H21+H22+H23+H24+H31+H38+H41+H53+H61+H64+H44</f>
        <v>134466718</v>
      </c>
      <c r="I65" s="54">
        <f t="shared" si="3"/>
        <v>140580437</v>
      </c>
    </row>
    <row r="66" spans="1:9" x14ac:dyDescent="0.25">
      <c r="A66" s="194" t="s">
        <v>239</v>
      </c>
      <c r="B66" s="195"/>
      <c r="C66" s="26">
        <v>177</v>
      </c>
      <c r="D66" s="55">
        <f>D67+D68</f>
        <v>-3032847</v>
      </c>
      <c r="E66" s="56">
        <f>E67+E68</f>
        <v>-19100977</v>
      </c>
      <c r="F66" s="54">
        <f t="shared" si="2"/>
        <v>-22133824</v>
      </c>
      <c r="G66" s="55">
        <f>G67+G68</f>
        <v>-1020360</v>
      </c>
      <c r="H66" s="56">
        <f>H67+H68</f>
        <v>-22227936</v>
      </c>
      <c r="I66" s="54">
        <f t="shared" si="3"/>
        <v>-23248296</v>
      </c>
    </row>
    <row r="67" spans="1:9" x14ac:dyDescent="0.25">
      <c r="A67" s="205" t="s">
        <v>240</v>
      </c>
      <c r="B67" s="205"/>
      <c r="C67" s="27">
        <v>178</v>
      </c>
      <c r="D67" s="52">
        <v>-3032847</v>
      </c>
      <c r="E67" s="53">
        <v>-19100977</v>
      </c>
      <c r="F67" s="54">
        <f t="shared" si="2"/>
        <v>-22133824</v>
      </c>
      <c r="G67" s="52">
        <v>-1020360</v>
      </c>
      <c r="H67" s="53">
        <v>-22227936</v>
      </c>
      <c r="I67" s="54">
        <f t="shared" si="3"/>
        <v>-23248296</v>
      </c>
    </row>
    <row r="68" spans="1:9" x14ac:dyDescent="0.25">
      <c r="A68" s="205" t="s">
        <v>241</v>
      </c>
      <c r="B68" s="205"/>
      <c r="C68" s="27">
        <v>179</v>
      </c>
      <c r="D68" s="52">
        <v>0</v>
      </c>
      <c r="E68" s="53">
        <v>0</v>
      </c>
      <c r="F68" s="54">
        <f t="shared" si="2"/>
        <v>0</v>
      </c>
      <c r="G68" s="52">
        <v>0</v>
      </c>
      <c r="H68" s="53">
        <v>0</v>
      </c>
      <c r="I68" s="54">
        <f t="shared" si="3"/>
        <v>0</v>
      </c>
    </row>
    <row r="69" spans="1:9" ht="24" customHeight="1" x14ac:dyDescent="0.25">
      <c r="A69" s="194" t="s">
        <v>315</v>
      </c>
      <c r="B69" s="195"/>
      <c r="C69" s="26">
        <v>180</v>
      </c>
      <c r="D69" s="55">
        <f>D65+D66</f>
        <v>13037891</v>
      </c>
      <c r="E69" s="56">
        <f>E65+E66</f>
        <v>85236960</v>
      </c>
      <c r="F69" s="54">
        <f t="shared" si="2"/>
        <v>98274851</v>
      </c>
      <c r="G69" s="55">
        <f>G65+G66</f>
        <v>5093359</v>
      </c>
      <c r="H69" s="56">
        <f>H65+H66</f>
        <v>112238782</v>
      </c>
      <c r="I69" s="54">
        <f t="shared" si="3"/>
        <v>117332141</v>
      </c>
    </row>
    <row r="70" spans="1:9" x14ac:dyDescent="0.25">
      <c r="A70" s="236" t="s">
        <v>95</v>
      </c>
      <c r="B70" s="236"/>
      <c r="C70" s="27">
        <v>181</v>
      </c>
      <c r="D70" s="52">
        <v>0</v>
      </c>
      <c r="E70" s="53">
        <v>0</v>
      </c>
      <c r="F70" s="54">
        <f t="shared" si="2"/>
        <v>0</v>
      </c>
      <c r="G70" s="52">
        <v>0</v>
      </c>
      <c r="H70" s="53">
        <v>0</v>
      </c>
      <c r="I70" s="54">
        <f t="shared" si="3"/>
        <v>0</v>
      </c>
    </row>
    <row r="71" spans="1:9" x14ac:dyDescent="0.25">
      <c r="A71" s="236" t="s">
        <v>242</v>
      </c>
      <c r="B71" s="236"/>
      <c r="C71" s="27">
        <v>182</v>
      </c>
      <c r="D71" s="52">
        <v>0</v>
      </c>
      <c r="E71" s="53">
        <v>0</v>
      </c>
      <c r="F71" s="54">
        <f t="shared" si="2"/>
        <v>0</v>
      </c>
      <c r="G71" s="52">
        <v>0</v>
      </c>
      <c r="H71" s="53">
        <v>0</v>
      </c>
      <c r="I71" s="54">
        <f t="shared" si="3"/>
        <v>0</v>
      </c>
    </row>
    <row r="72" spans="1:9" ht="30" customHeight="1" x14ac:dyDescent="0.25">
      <c r="A72" s="194" t="s">
        <v>243</v>
      </c>
      <c r="B72" s="194"/>
      <c r="C72" s="26">
        <v>183</v>
      </c>
      <c r="D72" s="55">
        <f>D7+D13+D21+D22+D23+D68</f>
        <v>210806114</v>
      </c>
      <c r="E72" s="56">
        <f>E7+E13+E21+E22+E23+E68</f>
        <v>610873648</v>
      </c>
      <c r="F72" s="54">
        <f t="shared" si="2"/>
        <v>821679762</v>
      </c>
      <c r="G72" s="55">
        <f>G7+G13+G21+G22+G23+G68</f>
        <v>153592338</v>
      </c>
      <c r="H72" s="56">
        <f>H7+H13+H21+H22+H23+H68</f>
        <v>599847005</v>
      </c>
      <c r="I72" s="54">
        <f t="shared" si="3"/>
        <v>753439343</v>
      </c>
    </row>
    <row r="73" spans="1:9" ht="31.5" customHeight="1" x14ac:dyDescent="0.25">
      <c r="A73" s="194" t="s">
        <v>316</v>
      </c>
      <c r="B73" s="194"/>
      <c r="C73" s="26">
        <v>184</v>
      </c>
      <c r="D73" s="55">
        <f>D24+D31+D38+D41+D44+D53+D61+D64+D67</f>
        <v>-197768223</v>
      </c>
      <c r="E73" s="56">
        <f>E24+E31+E38+E41+E44+E53+E61+E64+E67</f>
        <v>-525636688</v>
      </c>
      <c r="F73" s="54">
        <f t="shared" si="2"/>
        <v>-723404911</v>
      </c>
      <c r="G73" s="55">
        <f>G24+G31+G38+G41+G44+G53+G61+G64+G67</f>
        <v>-148498979</v>
      </c>
      <c r="H73" s="56">
        <f>H24+H31+H38+H41+H44+H53+H61+H64+H67</f>
        <v>-487608223</v>
      </c>
      <c r="I73" s="54">
        <f t="shared" si="3"/>
        <v>-636107202</v>
      </c>
    </row>
    <row r="74" spans="1:9" x14ac:dyDescent="0.25">
      <c r="A74" s="194" t="s">
        <v>244</v>
      </c>
      <c r="B74" s="195"/>
      <c r="C74" s="26">
        <v>185</v>
      </c>
      <c r="D74" s="55">
        <f>D75+D76+D77+D78+D79+D80+D81+D82</f>
        <v>-77746915</v>
      </c>
      <c r="E74" s="56">
        <f>E75+E76+E77+E78+E79+E80+E81+E82</f>
        <v>-151024483</v>
      </c>
      <c r="F74" s="54">
        <f>D74+E74</f>
        <v>-228771398</v>
      </c>
      <c r="G74" s="55">
        <f>G75+G76+G77+G78+G79+G80+G81+G82</f>
        <v>-13809587</v>
      </c>
      <c r="H74" s="56">
        <f>H75+H76+H77+H78+H79+H80+H81+H82</f>
        <v>64947477</v>
      </c>
      <c r="I74" s="54">
        <f t="shared" si="3"/>
        <v>51137890</v>
      </c>
    </row>
    <row r="75" spans="1:9" ht="27.75" customHeight="1" x14ac:dyDescent="0.25">
      <c r="A75" s="193" t="s">
        <v>321</v>
      </c>
      <c r="B75" s="193"/>
      <c r="C75" s="27">
        <v>186</v>
      </c>
      <c r="D75" s="57">
        <v>0</v>
      </c>
      <c r="E75" s="58">
        <v>-204670</v>
      </c>
      <c r="F75" s="54">
        <f t="shared" si="2"/>
        <v>-204670</v>
      </c>
      <c r="G75" s="57">
        <v>0</v>
      </c>
      <c r="H75" s="58">
        <v>-71281</v>
      </c>
      <c r="I75" s="54">
        <f t="shared" si="3"/>
        <v>-71281</v>
      </c>
    </row>
    <row r="76" spans="1:9" ht="22.9" customHeight="1" x14ac:dyDescent="0.25">
      <c r="A76" s="193" t="s">
        <v>322</v>
      </c>
      <c r="B76" s="193"/>
      <c r="C76" s="27">
        <v>187</v>
      </c>
      <c r="D76" s="57">
        <v>-94813311</v>
      </c>
      <c r="E76" s="58">
        <v>-183926601</v>
      </c>
      <c r="F76" s="54">
        <f t="shared" si="2"/>
        <v>-278739912</v>
      </c>
      <c r="G76" s="57">
        <v>-16840960</v>
      </c>
      <c r="H76" s="58">
        <v>79291168</v>
      </c>
      <c r="I76" s="54">
        <f t="shared" si="3"/>
        <v>62450208</v>
      </c>
    </row>
    <row r="77" spans="1:9" ht="32.25" customHeight="1" x14ac:dyDescent="0.25">
      <c r="A77" s="193" t="s">
        <v>323</v>
      </c>
      <c r="B77" s="193"/>
      <c r="C77" s="27">
        <v>188</v>
      </c>
      <c r="D77" s="57">
        <v>0</v>
      </c>
      <c r="E77" s="58">
        <v>0</v>
      </c>
      <c r="F77" s="54">
        <f t="shared" si="2"/>
        <v>0</v>
      </c>
      <c r="G77" s="57">
        <v>0</v>
      </c>
      <c r="H77" s="58">
        <v>0</v>
      </c>
      <c r="I77" s="54">
        <f t="shared" si="3"/>
        <v>0</v>
      </c>
    </row>
    <row r="78" spans="1:9" ht="32.25" customHeight="1" x14ac:dyDescent="0.25">
      <c r="A78" s="193" t="s">
        <v>324</v>
      </c>
      <c r="B78" s="193"/>
      <c r="C78" s="27">
        <v>189</v>
      </c>
      <c r="D78" s="57">
        <v>0</v>
      </c>
      <c r="E78" s="58">
        <v>0</v>
      </c>
      <c r="F78" s="54">
        <f t="shared" si="2"/>
        <v>0</v>
      </c>
      <c r="G78" s="57">
        <v>0</v>
      </c>
      <c r="H78" s="58">
        <v>0</v>
      </c>
      <c r="I78" s="54">
        <f t="shared" si="3"/>
        <v>0</v>
      </c>
    </row>
    <row r="79" spans="1:9" x14ac:dyDescent="0.25">
      <c r="A79" s="193" t="s">
        <v>96</v>
      </c>
      <c r="B79" s="193"/>
      <c r="C79" s="27">
        <v>190</v>
      </c>
      <c r="D79" s="57">
        <v>0</v>
      </c>
      <c r="E79" s="58">
        <v>0</v>
      </c>
      <c r="F79" s="54">
        <f t="shared" si="2"/>
        <v>0</v>
      </c>
      <c r="G79" s="57">
        <v>0</v>
      </c>
      <c r="H79" s="58">
        <v>0</v>
      </c>
      <c r="I79" s="54">
        <f t="shared" si="3"/>
        <v>0</v>
      </c>
    </row>
    <row r="80" spans="1:9" ht="21" customHeight="1" x14ac:dyDescent="0.25">
      <c r="A80" s="193" t="s">
        <v>97</v>
      </c>
      <c r="B80" s="193"/>
      <c r="C80" s="27">
        <v>191</v>
      </c>
      <c r="D80" s="57">
        <v>0</v>
      </c>
      <c r="E80" s="58">
        <v>0</v>
      </c>
      <c r="F80" s="54">
        <f t="shared" si="2"/>
        <v>0</v>
      </c>
      <c r="G80" s="57">
        <v>0</v>
      </c>
      <c r="H80" s="58">
        <v>0</v>
      </c>
      <c r="I80" s="54">
        <f t="shared" si="3"/>
        <v>0</v>
      </c>
    </row>
    <row r="81" spans="1:9" ht="18.649999999999999" customHeight="1" x14ac:dyDescent="0.25">
      <c r="A81" s="193" t="s">
        <v>98</v>
      </c>
      <c r="B81" s="193"/>
      <c r="C81" s="27">
        <v>192</v>
      </c>
      <c r="D81" s="57">
        <v>0</v>
      </c>
      <c r="E81" s="58">
        <v>0</v>
      </c>
      <c r="F81" s="54">
        <f t="shared" si="2"/>
        <v>0</v>
      </c>
      <c r="G81" s="57">
        <v>0</v>
      </c>
      <c r="H81" s="58">
        <v>0</v>
      </c>
      <c r="I81" s="54">
        <f t="shared" si="3"/>
        <v>0</v>
      </c>
    </row>
    <row r="82" spans="1:9" x14ac:dyDescent="0.25">
      <c r="A82" s="193" t="s">
        <v>99</v>
      </c>
      <c r="B82" s="193"/>
      <c r="C82" s="27">
        <v>193</v>
      </c>
      <c r="D82" s="57">
        <v>17066396</v>
      </c>
      <c r="E82" s="58">
        <v>33106788</v>
      </c>
      <c r="F82" s="54">
        <f t="shared" si="2"/>
        <v>50173184</v>
      </c>
      <c r="G82" s="57">
        <v>3031373</v>
      </c>
      <c r="H82" s="58">
        <v>-14272410</v>
      </c>
      <c r="I82" s="54">
        <f t="shared" si="3"/>
        <v>-11241037</v>
      </c>
    </row>
    <row r="83" spans="1:9" x14ac:dyDescent="0.25">
      <c r="A83" s="194" t="s">
        <v>245</v>
      </c>
      <c r="B83" s="195"/>
      <c r="C83" s="26">
        <v>194</v>
      </c>
      <c r="D83" s="55">
        <f>D69+D74</f>
        <v>-64709024</v>
      </c>
      <c r="E83" s="56">
        <f>E69+E74</f>
        <v>-65787523</v>
      </c>
      <c r="F83" s="54">
        <f t="shared" si="2"/>
        <v>-130496547</v>
      </c>
      <c r="G83" s="55">
        <f>G69+G74</f>
        <v>-8716228</v>
      </c>
      <c r="H83" s="56">
        <f>H69+H74</f>
        <v>177186259</v>
      </c>
      <c r="I83" s="54">
        <f t="shared" si="3"/>
        <v>168470031</v>
      </c>
    </row>
    <row r="84" spans="1:9" x14ac:dyDescent="0.25">
      <c r="A84" s="236" t="s">
        <v>246</v>
      </c>
      <c r="B84" s="236"/>
      <c r="C84" s="27">
        <v>195</v>
      </c>
      <c r="D84" s="52">
        <v>0</v>
      </c>
      <c r="E84" s="53">
        <v>0</v>
      </c>
      <c r="F84" s="54">
        <f t="shared" si="2"/>
        <v>0</v>
      </c>
      <c r="G84" s="52">
        <v>0</v>
      </c>
      <c r="H84" s="53">
        <v>0</v>
      </c>
      <c r="I84" s="54">
        <f t="shared" si="3"/>
        <v>0</v>
      </c>
    </row>
    <row r="85" spans="1:9" x14ac:dyDescent="0.25">
      <c r="A85" s="236" t="s">
        <v>247</v>
      </c>
      <c r="B85" s="236"/>
      <c r="C85" s="27">
        <v>196</v>
      </c>
      <c r="D85" s="52">
        <v>0</v>
      </c>
      <c r="E85" s="53">
        <v>0</v>
      </c>
      <c r="F85" s="54">
        <f t="shared" si="2"/>
        <v>0</v>
      </c>
      <c r="G85" s="52">
        <v>0</v>
      </c>
      <c r="H85" s="53">
        <v>0</v>
      </c>
      <c r="I85" s="54">
        <f t="shared" si="3"/>
        <v>0</v>
      </c>
    </row>
    <row r="86" spans="1:9" x14ac:dyDescent="0.25">
      <c r="A86" s="196" t="s">
        <v>110</v>
      </c>
      <c r="B86" s="193"/>
      <c r="C86" s="27">
        <v>197</v>
      </c>
      <c r="D86" s="59">
        <v>0</v>
      </c>
      <c r="E86" s="60">
        <v>0</v>
      </c>
      <c r="F86" s="61">
        <f t="shared" si="2"/>
        <v>0</v>
      </c>
      <c r="G86" s="59">
        <v>0</v>
      </c>
      <c r="H86" s="60">
        <v>0</v>
      </c>
      <c r="I86" s="61">
        <f t="shared" si="3"/>
        <v>0</v>
      </c>
    </row>
  </sheetData>
  <sheetProtection algorithmName="SHA-512" hashValue="vG7m570piNTkK6S5dsj1UsxCQcW10D7EbLpjg7P0NhQwklCES82bXk1Z+L/isuJd2WFybeommxG2dVOsUJjtlA==" saltValue="+RCLmkDGkNtGMP510Z6pEg==" spinCount="100000" sheet="1" objects="1" scenarios="1"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3" type="noConversion"/>
  <dataValidations count="5">
    <dataValidation allowBlank="1" sqref="A87:I1048576 C6 A6 C4 H5:I6 A1:A4 D4:D6 E5:F6 G4:G6 J1:XFD1048576" xr:uid="{00000000-0002-0000-0300-000000000000}"/>
    <dataValidation type="whole" operator="notEqual" allowBlank="1" showErrorMessage="1" errorTitle="Nedopušten unos" error="Dopušten je unos samo cjelobrojnih vrijednosti." sqref="D82:I82" xr:uid="{00000000-0002-0000-0300-000001000000}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300-000002000000}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300-000003000000}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 xr:uid="{00000000-0002-0000-0300-000004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view="pageBreakPreview" topLeftCell="A4" zoomScaleNormal="100" zoomScaleSheetLayoutView="100" workbookViewId="0">
      <selection activeCell="I4" sqref="I4"/>
    </sheetView>
  </sheetViews>
  <sheetFormatPr defaultColWidth="9.1796875" defaultRowHeight="12.5" x14ac:dyDescent="0.25"/>
  <cols>
    <col min="1" max="7" width="9.1796875" style="18"/>
    <col min="8" max="8" width="13.26953125" style="68" customWidth="1"/>
    <col min="9" max="9" width="13.26953125" style="17" customWidth="1"/>
    <col min="10" max="10" width="16.26953125" style="17" bestFit="1" customWidth="1"/>
    <col min="11" max="16384" width="9.1796875" style="18"/>
  </cols>
  <sheetData>
    <row r="1" spans="1:9" x14ac:dyDescent="0.25">
      <c r="A1" s="197" t="s">
        <v>70</v>
      </c>
      <c r="B1" s="198"/>
      <c r="C1" s="198"/>
      <c r="D1" s="198"/>
      <c r="E1" s="198"/>
      <c r="F1" s="198"/>
      <c r="G1" s="198"/>
      <c r="H1" s="198"/>
    </row>
    <row r="2" spans="1:9" x14ac:dyDescent="0.25">
      <c r="A2" s="199" t="s">
        <v>387</v>
      </c>
      <c r="B2" s="200"/>
      <c r="C2" s="200"/>
      <c r="D2" s="200"/>
      <c r="E2" s="200"/>
      <c r="F2" s="200"/>
      <c r="G2" s="200"/>
      <c r="H2" s="200"/>
    </row>
    <row r="3" spans="1:9" x14ac:dyDescent="0.25">
      <c r="A3" s="241" t="s">
        <v>35</v>
      </c>
      <c r="B3" s="213"/>
      <c r="C3" s="213"/>
      <c r="D3" s="213"/>
      <c r="E3" s="213"/>
      <c r="F3" s="213"/>
      <c r="G3" s="213"/>
      <c r="H3" s="213"/>
    </row>
    <row r="4" spans="1:9" ht="22.5" thickBot="1" x14ac:dyDescent="0.3">
      <c r="A4" s="242" t="s">
        <v>3</v>
      </c>
      <c r="B4" s="243"/>
      <c r="C4" s="243"/>
      <c r="D4" s="243"/>
      <c r="E4" s="243"/>
      <c r="F4" s="244"/>
      <c r="G4" s="19" t="s">
        <v>38</v>
      </c>
      <c r="H4" s="62" t="s">
        <v>4</v>
      </c>
      <c r="I4" s="62" t="s">
        <v>5</v>
      </c>
    </row>
    <row r="5" spans="1:9" ht="12.75" customHeight="1" x14ac:dyDescent="0.25">
      <c r="A5" s="245">
        <v>1</v>
      </c>
      <c r="B5" s="246"/>
      <c r="C5" s="246"/>
      <c r="D5" s="246"/>
      <c r="E5" s="246"/>
      <c r="F5" s="247"/>
      <c r="G5" s="20">
        <v>2</v>
      </c>
      <c r="H5" s="63">
        <v>3</v>
      </c>
      <c r="I5" s="63">
        <v>4</v>
      </c>
    </row>
    <row r="6" spans="1:9" x14ac:dyDescent="0.25">
      <c r="A6" s="249" t="s">
        <v>250</v>
      </c>
      <c r="B6" s="250"/>
      <c r="C6" s="250"/>
      <c r="D6" s="250"/>
      <c r="E6" s="250"/>
      <c r="F6" s="250"/>
      <c r="G6" s="21">
        <v>1</v>
      </c>
      <c r="H6" s="64">
        <f>+H7+H18+H36</f>
        <v>563234302</v>
      </c>
      <c r="I6" s="64">
        <f>+I7+I18+I36</f>
        <v>-114894953</v>
      </c>
    </row>
    <row r="7" spans="1:9" ht="21" customHeight="1" x14ac:dyDescent="0.25">
      <c r="A7" s="251" t="s">
        <v>251</v>
      </c>
      <c r="B7" s="252"/>
      <c r="C7" s="252"/>
      <c r="D7" s="252"/>
      <c r="E7" s="252"/>
      <c r="F7" s="252"/>
      <c r="G7" s="22">
        <v>2</v>
      </c>
      <c r="H7" s="65">
        <f>+H8+H9</f>
        <v>140341111</v>
      </c>
      <c r="I7" s="65">
        <f>+I8+I9</f>
        <v>110661050</v>
      </c>
    </row>
    <row r="8" spans="1:9" x14ac:dyDescent="0.25">
      <c r="A8" s="237" t="s">
        <v>48</v>
      </c>
      <c r="B8" s="248"/>
      <c r="C8" s="248"/>
      <c r="D8" s="248"/>
      <c r="E8" s="248"/>
      <c r="F8" s="248"/>
      <c r="G8" s="23">
        <v>3</v>
      </c>
      <c r="H8" s="66">
        <v>120408675</v>
      </c>
      <c r="I8" s="66">
        <v>140580437</v>
      </c>
    </row>
    <row r="9" spans="1:9" x14ac:dyDescent="0.25">
      <c r="A9" s="252" t="s">
        <v>49</v>
      </c>
      <c r="B9" s="252"/>
      <c r="C9" s="252"/>
      <c r="D9" s="252"/>
      <c r="E9" s="252"/>
      <c r="F9" s="252"/>
      <c r="G9" s="22">
        <v>4</v>
      </c>
      <c r="H9" s="65">
        <f>+SUM(H10:H17)</f>
        <v>19932436</v>
      </c>
      <c r="I9" s="65">
        <f>+SUM(I10:I17)</f>
        <v>-29919387</v>
      </c>
    </row>
    <row r="10" spans="1:9" x14ac:dyDescent="0.25">
      <c r="A10" s="237" t="s">
        <v>252</v>
      </c>
      <c r="B10" s="248"/>
      <c r="C10" s="248"/>
      <c r="D10" s="248"/>
      <c r="E10" s="248"/>
      <c r="F10" s="248"/>
      <c r="G10" s="23">
        <v>5</v>
      </c>
      <c r="H10" s="66">
        <v>9929604</v>
      </c>
      <c r="I10" s="66">
        <v>7953346</v>
      </c>
    </row>
    <row r="11" spans="1:9" x14ac:dyDescent="0.25">
      <c r="A11" s="237" t="s">
        <v>253</v>
      </c>
      <c r="B11" s="248"/>
      <c r="C11" s="248"/>
      <c r="D11" s="248"/>
      <c r="E11" s="248"/>
      <c r="F11" s="248"/>
      <c r="G11" s="23">
        <v>6</v>
      </c>
      <c r="H11" s="66">
        <v>4698157</v>
      </c>
      <c r="I11" s="66">
        <v>5513748</v>
      </c>
    </row>
    <row r="12" spans="1:9" ht="23.25" customHeight="1" x14ac:dyDescent="0.25">
      <c r="A12" s="237" t="s">
        <v>254</v>
      </c>
      <c r="B12" s="248"/>
      <c r="C12" s="248"/>
      <c r="D12" s="248"/>
      <c r="E12" s="248"/>
      <c r="F12" s="248"/>
      <c r="G12" s="23">
        <v>7</v>
      </c>
      <c r="H12" s="66">
        <v>50746725</v>
      </c>
      <c r="I12" s="66">
        <v>-543920</v>
      </c>
    </row>
    <row r="13" spans="1:9" x14ac:dyDescent="0.25">
      <c r="A13" s="237" t="s">
        <v>255</v>
      </c>
      <c r="B13" s="248"/>
      <c r="C13" s="248"/>
      <c r="D13" s="248"/>
      <c r="E13" s="248"/>
      <c r="F13" s="248"/>
      <c r="G13" s="23">
        <v>8</v>
      </c>
      <c r="H13" s="66">
        <v>2351789</v>
      </c>
      <c r="I13" s="66">
        <v>2226105</v>
      </c>
    </row>
    <row r="14" spans="1:9" x14ac:dyDescent="0.25">
      <c r="A14" s="237" t="s">
        <v>256</v>
      </c>
      <c r="B14" s="248"/>
      <c r="C14" s="248"/>
      <c r="D14" s="248"/>
      <c r="E14" s="248"/>
      <c r="F14" s="248"/>
      <c r="G14" s="23">
        <v>9</v>
      </c>
      <c r="H14" s="66">
        <v>-49587226</v>
      </c>
      <c r="I14" s="66">
        <v>-43821052</v>
      </c>
    </row>
    <row r="15" spans="1:9" x14ac:dyDescent="0.25">
      <c r="A15" s="237" t="s">
        <v>257</v>
      </c>
      <c r="B15" s="248"/>
      <c r="C15" s="248"/>
      <c r="D15" s="248"/>
      <c r="E15" s="248"/>
      <c r="F15" s="248"/>
      <c r="G15" s="23">
        <v>10</v>
      </c>
      <c r="H15" s="66">
        <v>0</v>
      </c>
      <c r="I15" s="66">
        <v>0</v>
      </c>
    </row>
    <row r="16" spans="1:9" ht="24.75" customHeight="1" x14ac:dyDescent="0.25">
      <c r="A16" s="237" t="s">
        <v>258</v>
      </c>
      <c r="B16" s="248"/>
      <c r="C16" s="248"/>
      <c r="D16" s="248"/>
      <c r="E16" s="248"/>
      <c r="F16" s="248"/>
      <c r="G16" s="23">
        <v>11</v>
      </c>
      <c r="H16" s="66">
        <v>553461</v>
      </c>
      <c r="I16" s="66">
        <v>-136647</v>
      </c>
    </row>
    <row r="17" spans="1:9" x14ac:dyDescent="0.25">
      <c r="A17" s="237" t="s">
        <v>259</v>
      </c>
      <c r="B17" s="248"/>
      <c r="C17" s="248"/>
      <c r="D17" s="248"/>
      <c r="E17" s="248"/>
      <c r="F17" s="248"/>
      <c r="G17" s="23">
        <v>12</v>
      </c>
      <c r="H17" s="66">
        <v>1239926</v>
      </c>
      <c r="I17" s="66">
        <v>-1110967</v>
      </c>
    </row>
    <row r="18" spans="1:9" ht="30.75" customHeight="1" x14ac:dyDescent="0.25">
      <c r="A18" s="251" t="s">
        <v>55</v>
      </c>
      <c r="B18" s="252"/>
      <c r="C18" s="252"/>
      <c r="D18" s="252"/>
      <c r="E18" s="252"/>
      <c r="F18" s="252"/>
      <c r="G18" s="22">
        <v>13</v>
      </c>
      <c r="H18" s="65">
        <f>+SUM(H19:H35)</f>
        <v>432412435</v>
      </c>
      <c r="I18" s="65">
        <f>+SUM(I19:I35)</f>
        <v>-214561954</v>
      </c>
    </row>
    <row r="19" spans="1:9" x14ac:dyDescent="0.25">
      <c r="A19" s="237" t="s">
        <v>260</v>
      </c>
      <c r="B19" s="248"/>
      <c r="C19" s="248"/>
      <c r="D19" s="248"/>
      <c r="E19" s="248"/>
      <c r="F19" s="248"/>
      <c r="G19" s="23">
        <v>14</v>
      </c>
      <c r="H19" s="66">
        <v>127296925</v>
      </c>
      <c r="I19" s="66">
        <v>-309067540</v>
      </c>
    </row>
    <row r="20" spans="1:9" ht="24.75" customHeight="1" x14ac:dyDescent="0.25">
      <c r="A20" s="237" t="s">
        <v>261</v>
      </c>
      <c r="B20" s="248"/>
      <c r="C20" s="248"/>
      <c r="D20" s="248"/>
      <c r="E20" s="248"/>
      <c r="F20" s="248"/>
      <c r="G20" s="23">
        <v>15</v>
      </c>
      <c r="H20" s="66">
        <v>-14586326</v>
      </c>
      <c r="I20" s="66">
        <v>-5294905</v>
      </c>
    </row>
    <row r="21" spans="1:9" x14ac:dyDescent="0.25">
      <c r="A21" s="237" t="s">
        <v>262</v>
      </c>
      <c r="B21" s="248"/>
      <c r="C21" s="248"/>
      <c r="D21" s="248"/>
      <c r="E21" s="248"/>
      <c r="F21" s="248"/>
      <c r="G21" s="23">
        <v>16</v>
      </c>
      <c r="H21" s="66">
        <v>-9033859</v>
      </c>
      <c r="I21" s="66">
        <v>93210683</v>
      </c>
    </row>
    <row r="22" spans="1:9" x14ac:dyDescent="0.25">
      <c r="A22" s="237" t="s">
        <v>263</v>
      </c>
      <c r="B22" s="248"/>
      <c r="C22" s="248"/>
      <c r="D22" s="248"/>
      <c r="E22" s="248"/>
      <c r="F22" s="248"/>
      <c r="G22" s="23">
        <v>17</v>
      </c>
      <c r="H22" s="66">
        <v>0</v>
      </c>
      <c r="I22" s="66">
        <v>0</v>
      </c>
    </row>
    <row r="23" spans="1:9" ht="30" customHeight="1" x14ac:dyDescent="0.25">
      <c r="A23" s="237" t="s">
        <v>264</v>
      </c>
      <c r="B23" s="248"/>
      <c r="C23" s="248"/>
      <c r="D23" s="248"/>
      <c r="E23" s="248"/>
      <c r="F23" s="248"/>
      <c r="G23" s="23">
        <v>18</v>
      </c>
      <c r="H23" s="66">
        <v>8718374</v>
      </c>
      <c r="I23" s="66">
        <v>1450689</v>
      </c>
    </row>
    <row r="24" spans="1:9" x14ac:dyDescent="0.25">
      <c r="A24" s="237" t="s">
        <v>56</v>
      </c>
      <c r="B24" s="248"/>
      <c r="C24" s="248"/>
      <c r="D24" s="248"/>
      <c r="E24" s="248"/>
      <c r="F24" s="248"/>
      <c r="G24" s="23">
        <v>19</v>
      </c>
      <c r="H24" s="66">
        <v>-77573596</v>
      </c>
      <c r="I24" s="66">
        <v>-83570196</v>
      </c>
    </row>
    <row r="25" spans="1:9" x14ac:dyDescent="0.25">
      <c r="A25" s="237" t="s">
        <v>57</v>
      </c>
      <c r="B25" s="248"/>
      <c r="C25" s="248"/>
      <c r="D25" s="248"/>
      <c r="E25" s="248"/>
      <c r="F25" s="248"/>
      <c r="G25" s="23">
        <v>20</v>
      </c>
      <c r="H25" s="66">
        <v>-9519244</v>
      </c>
      <c r="I25" s="66">
        <v>-10994049</v>
      </c>
    </row>
    <row r="26" spans="1:9" x14ac:dyDescent="0.25">
      <c r="A26" s="237" t="s">
        <v>58</v>
      </c>
      <c r="B26" s="248"/>
      <c r="C26" s="248"/>
      <c r="D26" s="248"/>
      <c r="E26" s="248"/>
      <c r="F26" s="248"/>
      <c r="G26" s="23">
        <v>21</v>
      </c>
      <c r="H26" s="66">
        <v>-167806522</v>
      </c>
      <c r="I26" s="66">
        <v>-238276051</v>
      </c>
    </row>
    <row r="27" spans="1:9" x14ac:dyDescent="0.25">
      <c r="A27" s="237" t="s">
        <v>59</v>
      </c>
      <c r="B27" s="248"/>
      <c r="C27" s="248"/>
      <c r="D27" s="248"/>
      <c r="E27" s="248"/>
      <c r="F27" s="248"/>
      <c r="G27" s="23">
        <v>22</v>
      </c>
      <c r="H27" s="66">
        <v>0</v>
      </c>
      <c r="I27" s="66">
        <v>0</v>
      </c>
    </row>
    <row r="28" spans="1:9" ht="25.5" customHeight="1" x14ac:dyDescent="0.25">
      <c r="A28" s="237" t="s">
        <v>265</v>
      </c>
      <c r="B28" s="248"/>
      <c r="C28" s="248"/>
      <c r="D28" s="248"/>
      <c r="E28" s="248"/>
      <c r="F28" s="248"/>
      <c r="G28" s="23">
        <v>23</v>
      </c>
      <c r="H28" s="66">
        <v>-14315789</v>
      </c>
      <c r="I28" s="66">
        <v>26371619</v>
      </c>
    </row>
    <row r="29" spans="1:9" x14ac:dyDescent="0.25">
      <c r="A29" s="237" t="s">
        <v>60</v>
      </c>
      <c r="B29" s="248"/>
      <c r="C29" s="248"/>
      <c r="D29" s="248"/>
      <c r="E29" s="248"/>
      <c r="F29" s="248"/>
      <c r="G29" s="23">
        <v>24</v>
      </c>
      <c r="H29" s="66">
        <v>233439036</v>
      </c>
      <c r="I29" s="66">
        <v>138653115</v>
      </c>
    </row>
    <row r="30" spans="1:9" ht="33" customHeight="1" x14ac:dyDescent="0.25">
      <c r="A30" s="237" t="s">
        <v>283</v>
      </c>
      <c r="B30" s="248"/>
      <c r="C30" s="248"/>
      <c r="D30" s="248"/>
      <c r="E30" s="248"/>
      <c r="F30" s="248"/>
      <c r="G30" s="23">
        <v>25</v>
      </c>
      <c r="H30" s="66">
        <v>-8718374</v>
      </c>
      <c r="I30" s="66">
        <v>-1450689</v>
      </c>
    </row>
    <row r="31" spans="1:9" x14ac:dyDescent="0.25">
      <c r="A31" s="237" t="s">
        <v>61</v>
      </c>
      <c r="B31" s="248"/>
      <c r="C31" s="248"/>
      <c r="D31" s="248"/>
      <c r="E31" s="248"/>
      <c r="F31" s="248"/>
      <c r="G31" s="23">
        <v>26</v>
      </c>
      <c r="H31" s="66">
        <v>9519244</v>
      </c>
      <c r="I31" s="66">
        <v>10994049</v>
      </c>
    </row>
    <row r="32" spans="1:9" ht="23.25" customHeight="1" x14ac:dyDescent="0.25">
      <c r="A32" s="237" t="s">
        <v>62</v>
      </c>
      <c r="B32" s="248"/>
      <c r="C32" s="248"/>
      <c r="D32" s="248"/>
      <c r="E32" s="248"/>
      <c r="F32" s="248"/>
      <c r="G32" s="23">
        <v>27</v>
      </c>
      <c r="H32" s="66">
        <v>0</v>
      </c>
      <c r="I32" s="66">
        <v>0</v>
      </c>
    </row>
    <row r="33" spans="1:9" x14ac:dyDescent="0.25">
      <c r="A33" s="237" t="s">
        <v>63</v>
      </c>
      <c r="B33" s="248"/>
      <c r="C33" s="248"/>
      <c r="D33" s="248"/>
      <c r="E33" s="248"/>
      <c r="F33" s="248"/>
      <c r="G33" s="23">
        <v>28</v>
      </c>
      <c r="H33" s="66">
        <v>326276381</v>
      </c>
      <c r="I33" s="66">
        <v>88919104</v>
      </c>
    </row>
    <row r="34" spans="1:9" x14ac:dyDescent="0.25">
      <c r="A34" s="237" t="s">
        <v>64</v>
      </c>
      <c r="B34" s="248"/>
      <c r="C34" s="248"/>
      <c r="D34" s="248"/>
      <c r="E34" s="248"/>
      <c r="F34" s="248"/>
      <c r="G34" s="23">
        <v>29</v>
      </c>
      <c r="H34" s="66">
        <v>30073262</v>
      </c>
      <c r="I34" s="66">
        <v>47414602</v>
      </c>
    </row>
    <row r="35" spans="1:9" ht="21" customHeight="1" x14ac:dyDescent="0.25">
      <c r="A35" s="237" t="s">
        <v>266</v>
      </c>
      <c r="B35" s="248"/>
      <c r="C35" s="248"/>
      <c r="D35" s="248"/>
      <c r="E35" s="248"/>
      <c r="F35" s="248"/>
      <c r="G35" s="23">
        <v>30</v>
      </c>
      <c r="H35" s="66">
        <v>-1357077</v>
      </c>
      <c r="I35" s="66">
        <v>27077615</v>
      </c>
    </row>
    <row r="36" spans="1:9" x14ac:dyDescent="0.25">
      <c r="A36" s="254" t="s">
        <v>65</v>
      </c>
      <c r="B36" s="248"/>
      <c r="C36" s="248"/>
      <c r="D36" s="248"/>
      <c r="E36" s="248"/>
      <c r="F36" s="248"/>
      <c r="G36" s="23">
        <v>31</v>
      </c>
      <c r="H36" s="66">
        <v>-9519244</v>
      </c>
      <c r="I36" s="66">
        <v>-10994049</v>
      </c>
    </row>
    <row r="37" spans="1:9" x14ac:dyDescent="0.25">
      <c r="A37" s="251" t="s">
        <v>50</v>
      </c>
      <c r="B37" s="252"/>
      <c r="C37" s="252"/>
      <c r="D37" s="252"/>
      <c r="E37" s="252"/>
      <c r="F37" s="252"/>
      <c r="G37" s="22">
        <v>32</v>
      </c>
      <c r="H37" s="65">
        <f>+SUM(H38:H51)</f>
        <v>107166140</v>
      </c>
      <c r="I37" s="65">
        <f>+SUM(I38:I51)</f>
        <v>-24921717</v>
      </c>
    </row>
    <row r="38" spans="1:9" x14ac:dyDescent="0.25">
      <c r="A38" s="237" t="s">
        <v>267</v>
      </c>
      <c r="B38" s="248"/>
      <c r="C38" s="248"/>
      <c r="D38" s="248"/>
      <c r="E38" s="248"/>
      <c r="F38" s="248"/>
      <c r="G38" s="23">
        <v>33</v>
      </c>
      <c r="H38" s="66">
        <v>27495</v>
      </c>
      <c r="I38" s="66">
        <v>17220</v>
      </c>
    </row>
    <row r="39" spans="1:9" x14ac:dyDescent="0.25">
      <c r="A39" s="237" t="s">
        <v>268</v>
      </c>
      <c r="B39" s="248"/>
      <c r="C39" s="248"/>
      <c r="D39" s="248"/>
      <c r="E39" s="248"/>
      <c r="F39" s="248"/>
      <c r="G39" s="23">
        <v>34</v>
      </c>
      <c r="H39" s="66">
        <v>-17138717</v>
      </c>
      <c r="I39" s="66">
        <v>-2177820</v>
      </c>
    </row>
    <row r="40" spans="1:9" x14ac:dyDescent="0.25">
      <c r="A40" s="237" t="s">
        <v>269</v>
      </c>
      <c r="B40" s="248"/>
      <c r="C40" s="248"/>
      <c r="D40" s="248"/>
      <c r="E40" s="248"/>
      <c r="F40" s="248"/>
      <c r="G40" s="23">
        <v>35</v>
      </c>
      <c r="H40" s="66">
        <v>0</v>
      </c>
      <c r="I40" s="66">
        <v>0</v>
      </c>
    </row>
    <row r="41" spans="1:9" x14ac:dyDescent="0.25">
      <c r="A41" s="237" t="s">
        <v>270</v>
      </c>
      <c r="B41" s="248"/>
      <c r="C41" s="248"/>
      <c r="D41" s="248"/>
      <c r="E41" s="248"/>
      <c r="F41" s="248"/>
      <c r="G41" s="23">
        <v>36</v>
      </c>
      <c r="H41" s="66">
        <v>-13716270</v>
      </c>
      <c r="I41" s="66">
        <v>-22344183</v>
      </c>
    </row>
    <row r="42" spans="1:9" ht="25.5" customHeight="1" x14ac:dyDescent="0.25">
      <c r="A42" s="237" t="s">
        <v>271</v>
      </c>
      <c r="B42" s="248"/>
      <c r="C42" s="248"/>
      <c r="D42" s="248"/>
      <c r="E42" s="248"/>
      <c r="F42" s="248"/>
      <c r="G42" s="23">
        <v>37</v>
      </c>
      <c r="H42" s="66">
        <v>300068</v>
      </c>
      <c r="I42" s="66">
        <v>3288270</v>
      </c>
    </row>
    <row r="43" spans="1:9" ht="21.75" customHeight="1" x14ac:dyDescent="0.25">
      <c r="A43" s="237" t="s">
        <v>272</v>
      </c>
      <c r="B43" s="248"/>
      <c r="C43" s="248"/>
      <c r="D43" s="248"/>
      <c r="E43" s="248"/>
      <c r="F43" s="248"/>
      <c r="G43" s="23">
        <v>38</v>
      </c>
      <c r="H43" s="66">
        <v>-353008</v>
      </c>
      <c r="I43" s="66">
        <v>-158115</v>
      </c>
    </row>
    <row r="44" spans="1:9" ht="24" customHeight="1" x14ac:dyDescent="0.25">
      <c r="A44" s="237" t="s">
        <v>273</v>
      </c>
      <c r="B44" s="248"/>
      <c r="C44" s="248"/>
      <c r="D44" s="248"/>
      <c r="E44" s="248"/>
      <c r="F44" s="248"/>
      <c r="G44" s="23">
        <v>39</v>
      </c>
      <c r="H44" s="66">
        <v>-88029427</v>
      </c>
      <c r="I44" s="66">
        <v>-5696810</v>
      </c>
    </row>
    <row r="45" spans="1:9" x14ac:dyDescent="0.25">
      <c r="A45" s="237" t="s">
        <v>274</v>
      </c>
      <c r="B45" s="248"/>
      <c r="C45" s="248"/>
      <c r="D45" s="248"/>
      <c r="E45" s="248"/>
      <c r="F45" s="248"/>
      <c r="G45" s="23">
        <v>40</v>
      </c>
      <c r="H45" s="66">
        <v>334881932</v>
      </c>
      <c r="I45" s="66">
        <v>35193367</v>
      </c>
    </row>
    <row r="46" spans="1:9" x14ac:dyDescent="0.25">
      <c r="A46" s="237" t="s">
        <v>275</v>
      </c>
      <c r="B46" s="248"/>
      <c r="C46" s="248"/>
      <c r="D46" s="248"/>
      <c r="E46" s="248"/>
      <c r="F46" s="248"/>
      <c r="G46" s="23">
        <v>41</v>
      </c>
      <c r="H46" s="66">
        <v>-102751198</v>
      </c>
      <c r="I46" s="66">
        <v>-52602801</v>
      </c>
    </row>
    <row r="47" spans="1:9" x14ac:dyDescent="0.25">
      <c r="A47" s="237" t="s">
        <v>276</v>
      </c>
      <c r="B47" s="248"/>
      <c r="C47" s="248"/>
      <c r="D47" s="248"/>
      <c r="E47" s="248"/>
      <c r="F47" s="248"/>
      <c r="G47" s="23">
        <v>42</v>
      </c>
      <c r="H47" s="66">
        <v>0</v>
      </c>
      <c r="I47" s="66">
        <v>0</v>
      </c>
    </row>
    <row r="48" spans="1:9" x14ac:dyDescent="0.25">
      <c r="A48" s="237" t="s">
        <v>277</v>
      </c>
      <c r="B48" s="248"/>
      <c r="C48" s="248"/>
      <c r="D48" s="248"/>
      <c r="E48" s="248"/>
      <c r="F48" s="248"/>
      <c r="G48" s="23">
        <v>43</v>
      </c>
      <c r="H48" s="66">
        <v>0</v>
      </c>
      <c r="I48" s="66">
        <v>0</v>
      </c>
    </row>
    <row r="49" spans="1:9" x14ac:dyDescent="0.25">
      <c r="A49" s="237" t="s">
        <v>278</v>
      </c>
      <c r="B49" s="238"/>
      <c r="C49" s="238"/>
      <c r="D49" s="238"/>
      <c r="E49" s="238"/>
      <c r="F49" s="238"/>
      <c r="G49" s="23">
        <v>44</v>
      </c>
      <c r="H49" s="66">
        <v>951348</v>
      </c>
      <c r="I49" s="66">
        <v>1531448</v>
      </c>
    </row>
    <row r="50" spans="1:9" x14ac:dyDescent="0.25">
      <c r="A50" s="237" t="s">
        <v>279</v>
      </c>
      <c r="B50" s="238"/>
      <c r="C50" s="238"/>
      <c r="D50" s="238"/>
      <c r="E50" s="238"/>
      <c r="F50" s="238"/>
      <c r="G50" s="23">
        <v>45</v>
      </c>
      <c r="H50" s="66">
        <v>18079620</v>
      </c>
      <c r="I50" s="66">
        <v>25868549</v>
      </c>
    </row>
    <row r="51" spans="1:9" x14ac:dyDescent="0.25">
      <c r="A51" s="237" t="s">
        <v>280</v>
      </c>
      <c r="B51" s="238"/>
      <c r="C51" s="238"/>
      <c r="D51" s="238"/>
      <c r="E51" s="238"/>
      <c r="F51" s="238"/>
      <c r="G51" s="23">
        <v>46</v>
      </c>
      <c r="H51" s="66">
        <v>-25085703</v>
      </c>
      <c r="I51" s="66">
        <v>-7840842</v>
      </c>
    </row>
    <row r="52" spans="1:9" x14ac:dyDescent="0.25">
      <c r="A52" s="251" t="s">
        <v>51</v>
      </c>
      <c r="B52" s="253"/>
      <c r="C52" s="253"/>
      <c r="D52" s="253"/>
      <c r="E52" s="253"/>
      <c r="F52" s="253"/>
      <c r="G52" s="22">
        <v>47</v>
      </c>
      <c r="H52" s="65">
        <f>+SUM(H53:H57)</f>
        <v>-4730658</v>
      </c>
      <c r="I52" s="65">
        <f>+SUM(I53:I57)</f>
        <v>-4964466</v>
      </c>
    </row>
    <row r="53" spans="1:9" x14ac:dyDescent="0.25">
      <c r="A53" s="237" t="s">
        <v>281</v>
      </c>
      <c r="B53" s="238"/>
      <c r="C53" s="238"/>
      <c r="D53" s="238"/>
      <c r="E53" s="238"/>
      <c r="F53" s="238"/>
      <c r="G53" s="23">
        <v>48</v>
      </c>
      <c r="H53" s="66">
        <v>0</v>
      </c>
      <c r="I53" s="66">
        <v>0</v>
      </c>
    </row>
    <row r="54" spans="1:9" x14ac:dyDescent="0.25">
      <c r="A54" s="237" t="s">
        <v>100</v>
      </c>
      <c r="B54" s="238"/>
      <c r="C54" s="238"/>
      <c r="D54" s="238"/>
      <c r="E54" s="238"/>
      <c r="F54" s="238"/>
      <c r="G54" s="23">
        <v>49</v>
      </c>
      <c r="H54" s="66">
        <v>0</v>
      </c>
      <c r="I54" s="66">
        <v>0</v>
      </c>
    </row>
    <row r="55" spans="1:9" x14ac:dyDescent="0.25">
      <c r="A55" s="237" t="s">
        <v>101</v>
      </c>
      <c r="B55" s="238"/>
      <c r="C55" s="238"/>
      <c r="D55" s="238"/>
      <c r="E55" s="238"/>
      <c r="F55" s="238"/>
      <c r="G55" s="23">
        <v>50</v>
      </c>
      <c r="H55" s="66">
        <v>-4730658</v>
      </c>
      <c r="I55" s="66">
        <v>-4964466</v>
      </c>
    </row>
    <row r="56" spans="1:9" x14ac:dyDescent="0.25">
      <c r="A56" s="237" t="s">
        <v>102</v>
      </c>
      <c r="B56" s="238"/>
      <c r="C56" s="238"/>
      <c r="D56" s="238"/>
      <c r="E56" s="238"/>
      <c r="F56" s="238"/>
      <c r="G56" s="23">
        <v>51</v>
      </c>
      <c r="H56" s="66">
        <v>0</v>
      </c>
      <c r="I56" s="66">
        <v>0</v>
      </c>
    </row>
    <row r="57" spans="1:9" x14ac:dyDescent="0.25">
      <c r="A57" s="237" t="s">
        <v>103</v>
      </c>
      <c r="B57" s="238"/>
      <c r="C57" s="238"/>
      <c r="D57" s="238"/>
      <c r="E57" s="238"/>
      <c r="F57" s="238"/>
      <c r="G57" s="23">
        <v>52</v>
      </c>
      <c r="H57" s="66">
        <v>0</v>
      </c>
      <c r="I57" s="66">
        <v>0</v>
      </c>
    </row>
    <row r="58" spans="1:9" x14ac:dyDescent="0.25">
      <c r="A58" s="251" t="s">
        <v>52</v>
      </c>
      <c r="B58" s="253"/>
      <c r="C58" s="253"/>
      <c r="D58" s="253"/>
      <c r="E58" s="253"/>
      <c r="F58" s="253"/>
      <c r="G58" s="22">
        <v>53</v>
      </c>
      <c r="H58" s="65">
        <f>+H6+H37+H52</f>
        <v>665669784</v>
      </c>
      <c r="I58" s="65">
        <f>+I6+I37+I52</f>
        <v>-144781136</v>
      </c>
    </row>
    <row r="59" spans="1:9" ht="24.75" customHeight="1" x14ac:dyDescent="0.25">
      <c r="A59" s="254" t="s">
        <v>282</v>
      </c>
      <c r="B59" s="238"/>
      <c r="C59" s="238"/>
      <c r="D59" s="238"/>
      <c r="E59" s="238"/>
      <c r="F59" s="238"/>
      <c r="G59" s="23">
        <v>54</v>
      </c>
      <c r="H59" s="66">
        <v>-85999024</v>
      </c>
      <c r="I59" s="66">
        <v>-22099466</v>
      </c>
    </row>
    <row r="60" spans="1:9" ht="27.75" customHeight="1" x14ac:dyDescent="0.25">
      <c r="A60" s="251" t="s">
        <v>53</v>
      </c>
      <c r="B60" s="253"/>
      <c r="C60" s="253"/>
      <c r="D60" s="253"/>
      <c r="E60" s="253"/>
      <c r="F60" s="253"/>
      <c r="G60" s="22">
        <v>55</v>
      </c>
      <c r="H60" s="65">
        <f>+H58+H59</f>
        <v>579670760</v>
      </c>
      <c r="I60" s="65">
        <f>+I58+I59</f>
        <v>-166880602</v>
      </c>
    </row>
    <row r="61" spans="1:9" x14ac:dyDescent="0.25">
      <c r="A61" s="237" t="s">
        <v>104</v>
      </c>
      <c r="B61" s="238"/>
      <c r="C61" s="238"/>
      <c r="D61" s="238"/>
      <c r="E61" s="238"/>
      <c r="F61" s="238"/>
      <c r="G61" s="23">
        <v>56</v>
      </c>
      <c r="H61" s="66">
        <v>125320335</v>
      </c>
      <c r="I61" s="66">
        <v>512936448</v>
      </c>
    </row>
    <row r="62" spans="1:9" x14ac:dyDescent="0.25">
      <c r="A62" s="239" t="s">
        <v>54</v>
      </c>
      <c r="B62" s="240"/>
      <c r="C62" s="240"/>
      <c r="D62" s="240"/>
      <c r="E62" s="240"/>
      <c r="F62" s="240"/>
      <c r="G62" s="24">
        <v>57</v>
      </c>
      <c r="H62" s="67">
        <f>+H60+H61</f>
        <v>704991095</v>
      </c>
      <c r="I62" s="67">
        <f>+I60+I61</f>
        <v>346055846</v>
      </c>
    </row>
  </sheetData>
  <sheetProtection algorithmName="SHA-512" hashValue="Nhtlup6r7/Hqo84O4Tf+SoggvPwwfyhwrV9V2wvJPWRts/+poz2/kft5A5sD8QMB0gO8g/j+Rvf4NxA6nDWmNQ==" saltValue="bv2Mt/imoQywiJUr0MccwA==" spinCount="100000"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3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view="pageBreakPreview" zoomScale="70" zoomScaleNormal="100" zoomScaleSheetLayoutView="70" workbookViewId="0">
      <pane xSplit="4" ySplit="6" topLeftCell="E7" activePane="bottomRight" state="frozen"/>
      <selection activeCell="L1" sqref="L1"/>
      <selection pane="topRight" activeCell="L1" sqref="L1"/>
      <selection pane="bottomLeft" activeCell="L1" sqref="L1"/>
      <selection pane="bottomRight" sqref="A1:M1"/>
    </sheetView>
  </sheetViews>
  <sheetFormatPr defaultColWidth="8.81640625" defaultRowHeight="12.5" x14ac:dyDescent="0.25"/>
  <cols>
    <col min="1" max="3" width="9.1796875" style="15" customWidth="1"/>
    <col min="4" max="4" width="8.81640625" style="16"/>
    <col min="5" max="6" width="10.81640625" style="12" customWidth="1"/>
    <col min="7" max="7" width="11.7265625" style="12" customWidth="1"/>
    <col min="8" max="9" width="10.81640625" style="12" customWidth="1"/>
    <col min="10" max="10" width="12.26953125" style="12" customWidth="1"/>
    <col min="11" max="11" width="14.26953125" style="12" customWidth="1"/>
    <col min="12" max="12" width="12" style="12" customWidth="1"/>
    <col min="13" max="13" width="12.26953125" style="12" customWidth="1"/>
    <col min="14" max="14" width="11.1796875" style="1" bestFit="1" customWidth="1"/>
    <col min="15" max="23" width="13.1796875" style="2" customWidth="1"/>
    <col min="24" max="28" width="13.1796875" style="1" customWidth="1"/>
    <col min="29" max="29" width="11.7265625" style="1" bestFit="1" customWidth="1"/>
    <col min="30" max="30" width="13.453125" style="1" bestFit="1" customWidth="1"/>
    <col min="31" max="31" width="11.7265625" style="1" bestFit="1" customWidth="1"/>
    <col min="32" max="32" width="13.453125" style="3" bestFit="1" customWidth="1"/>
    <col min="33" max="16384" width="8.81640625" style="3"/>
  </cols>
  <sheetData>
    <row r="1" spans="1:34" ht="22.5" customHeight="1" x14ac:dyDescent="0.35">
      <c r="A1" s="261" t="s">
        <v>66</v>
      </c>
      <c r="B1" s="262"/>
      <c r="C1" s="262"/>
      <c r="D1" s="262"/>
      <c r="E1" s="263"/>
      <c r="F1" s="264"/>
      <c r="G1" s="264"/>
      <c r="H1" s="264"/>
      <c r="I1" s="264"/>
      <c r="J1" s="264"/>
      <c r="K1" s="265"/>
      <c r="L1" s="198"/>
      <c r="M1" s="198"/>
    </row>
    <row r="2" spans="1:34" ht="19.5" customHeight="1" x14ac:dyDescent="0.25">
      <c r="A2" s="199" t="s">
        <v>387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34" ht="13" x14ac:dyDescent="0.25">
      <c r="A3" s="4"/>
      <c r="B3" s="5"/>
      <c r="C3" s="5"/>
      <c r="D3" s="6"/>
      <c r="E3" s="69"/>
      <c r="F3" s="70"/>
      <c r="G3" s="70"/>
      <c r="H3" s="70"/>
      <c r="I3" s="70"/>
      <c r="J3" s="70"/>
      <c r="K3" s="70"/>
      <c r="L3" s="266" t="s">
        <v>35</v>
      </c>
      <c r="M3" s="266"/>
    </row>
    <row r="4" spans="1:34" ht="13.5" customHeight="1" x14ac:dyDescent="0.25">
      <c r="A4" s="259" t="s">
        <v>27</v>
      </c>
      <c r="B4" s="259"/>
      <c r="C4" s="259"/>
      <c r="D4" s="260" t="s">
        <v>38</v>
      </c>
      <c r="E4" s="203" t="s">
        <v>71</v>
      </c>
      <c r="F4" s="203"/>
      <c r="G4" s="203"/>
      <c r="H4" s="203"/>
      <c r="I4" s="203"/>
      <c r="J4" s="203"/>
      <c r="K4" s="203"/>
      <c r="L4" s="203" t="s">
        <v>76</v>
      </c>
      <c r="M4" s="203" t="s">
        <v>47</v>
      </c>
    </row>
    <row r="5" spans="1:34" ht="52.5" x14ac:dyDescent="0.25">
      <c r="A5" s="259"/>
      <c r="B5" s="259"/>
      <c r="C5" s="259"/>
      <c r="D5" s="260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203"/>
      <c r="M5" s="203"/>
    </row>
    <row r="6" spans="1:34" ht="13" x14ac:dyDescent="0.3">
      <c r="A6" s="203">
        <v>1</v>
      </c>
      <c r="B6" s="203"/>
      <c r="C6" s="203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5">
      <c r="A7" s="258" t="s">
        <v>286</v>
      </c>
      <c r="B7" s="258"/>
      <c r="C7" s="258"/>
      <c r="D7" s="11">
        <v>1</v>
      </c>
      <c r="E7" s="71">
        <v>589325800</v>
      </c>
      <c r="F7" s="71">
        <v>681482525</v>
      </c>
      <c r="G7" s="71">
        <v>516655694</v>
      </c>
      <c r="H7" s="71">
        <v>402038576</v>
      </c>
      <c r="I7" s="71">
        <v>865830400</v>
      </c>
      <c r="J7" s="71">
        <v>293130713</v>
      </c>
      <c r="K7" s="72">
        <f>SUM(E7:J7)</f>
        <v>3348463708</v>
      </c>
      <c r="L7" s="71">
        <v>0</v>
      </c>
      <c r="M7" s="72">
        <f>K7+L7</f>
        <v>3348463708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5">
      <c r="A8" s="255" t="s">
        <v>294</v>
      </c>
      <c r="B8" s="255"/>
      <c r="C8" s="255"/>
      <c r="D8" s="11">
        <v>2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2">
        <f t="shared" ref="K8:K40" si="0">SUM(E8:J8)</f>
        <v>0</v>
      </c>
      <c r="L8" s="71">
        <v>0</v>
      </c>
      <c r="M8" s="72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5">
      <c r="A9" s="255" t="s">
        <v>295</v>
      </c>
      <c r="B9" s="255"/>
      <c r="C9" s="255"/>
      <c r="D9" s="11">
        <v>3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2">
        <f t="shared" si="0"/>
        <v>0</v>
      </c>
      <c r="L9" s="71">
        <v>0</v>
      </c>
      <c r="M9" s="72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5" customHeight="1" x14ac:dyDescent="0.25">
      <c r="A10" s="256" t="s">
        <v>287</v>
      </c>
      <c r="B10" s="256"/>
      <c r="C10" s="256"/>
      <c r="D10" s="13">
        <v>4</v>
      </c>
      <c r="E10" s="72">
        <f>E7+E8+E9</f>
        <v>589325800</v>
      </c>
      <c r="F10" s="72">
        <f t="shared" ref="F10:L10" si="2">F7+F8+F9</f>
        <v>681482525</v>
      </c>
      <c r="G10" s="72">
        <f>G7+G8+G9</f>
        <v>516655694</v>
      </c>
      <c r="H10" s="72">
        <f t="shared" si="2"/>
        <v>402038576</v>
      </c>
      <c r="I10" s="72">
        <f t="shared" si="2"/>
        <v>865830400</v>
      </c>
      <c r="J10" s="72">
        <f t="shared" si="2"/>
        <v>293130713</v>
      </c>
      <c r="K10" s="72">
        <f t="shared" si="0"/>
        <v>3348463708</v>
      </c>
      <c r="L10" s="72">
        <f t="shared" si="2"/>
        <v>0</v>
      </c>
      <c r="M10" s="72">
        <f t="shared" si="1"/>
        <v>3348463708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5">
      <c r="A11" s="256" t="s">
        <v>291</v>
      </c>
      <c r="B11" s="256"/>
      <c r="C11" s="256"/>
      <c r="D11" s="13">
        <v>5</v>
      </c>
      <c r="E11" s="72">
        <f>E12+E13</f>
        <v>0</v>
      </c>
      <c r="F11" s="72">
        <f t="shared" ref="F11:L11" si="3">F12+F13</f>
        <v>0</v>
      </c>
      <c r="G11" s="72">
        <f t="shared" si="3"/>
        <v>-44450514</v>
      </c>
      <c r="H11" s="72">
        <f t="shared" si="3"/>
        <v>0</v>
      </c>
      <c r="I11" s="72">
        <f t="shared" si="3"/>
        <v>0</v>
      </c>
      <c r="J11" s="72">
        <f t="shared" si="3"/>
        <v>229589272</v>
      </c>
      <c r="K11" s="72">
        <f t="shared" si="0"/>
        <v>185138758</v>
      </c>
      <c r="L11" s="72">
        <f t="shared" si="3"/>
        <v>0</v>
      </c>
      <c r="M11" s="72">
        <f t="shared" si="1"/>
        <v>185138758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5">
      <c r="A12" s="255" t="s">
        <v>296</v>
      </c>
      <c r="B12" s="255"/>
      <c r="C12" s="255"/>
      <c r="D12" s="11">
        <v>6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229589272</v>
      </c>
      <c r="K12" s="72">
        <f t="shared" si="0"/>
        <v>229589272</v>
      </c>
      <c r="L12" s="71">
        <v>0</v>
      </c>
      <c r="M12" s="72">
        <f t="shared" si="1"/>
        <v>229589272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5">
      <c r="A13" s="257" t="s">
        <v>292</v>
      </c>
      <c r="B13" s="257"/>
      <c r="C13" s="257"/>
      <c r="D13" s="13">
        <v>7</v>
      </c>
      <c r="E13" s="72">
        <f>E14+E15+E16+E17</f>
        <v>0</v>
      </c>
      <c r="F13" s="72">
        <f t="shared" ref="F13:L13" si="4">F14+F15+F16+F17</f>
        <v>0</v>
      </c>
      <c r="G13" s="72">
        <f t="shared" si="4"/>
        <v>-44450514</v>
      </c>
      <c r="H13" s="72">
        <f t="shared" si="4"/>
        <v>0</v>
      </c>
      <c r="I13" s="72">
        <f t="shared" si="4"/>
        <v>0</v>
      </c>
      <c r="J13" s="72">
        <f t="shared" si="4"/>
        <v>0</v>
      </c>
      <c r="K13" s="72">
        <f t="shared" si="0"/>
        <v>-44450514</v>
      </c>
      <c r="L13" s="72">
        <f t="shared" si="4"/>
        <v>0</v>
      </c>
      <c r="M13" s="72">
        <f t="shared" si="1"/>
        <v>-44450514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5" customHeight="1" x14ac:dyDescent="0.25">
      <c r="A14" s="255" t="s">
        <v>297</v>
      </c>
      <c r="B14" s="255"/>
      <c r="C14" s="255"/>
      <c r="D14" s="11">
        <v>8</v>
      </c>
      <c r="E14" s="71">
        <v>0</v>
      </c>
      <c r="F14" s="71">
        <v>0</v>
      </c>
      <c r="G14" s="71">
        <v>-216511</v>
      </c>
      <c r="H14" s="71">
        <v>0</v>
      </c>
      <c r="I14" s="71">
        <v>0</v>
      </c>
      <c r="J14" s="71">
        <v>0</v>
      </c>
      <c r="K14" s="72">
        <f>SUM(E14:J14)</f>
        <v>-216511</v>
      </c>
      <c r="L14" s="71">
        <v>0</v>
      </c>
      <c r="M14" s="72">
        <f>K14+L14</f>
        <v>-216511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5" customHeight="1" x14ac:dyDescent="0.25">
      <c r="A15" s="255" t="s">
        <v>298</v>
      </c>
      <c r="B15" s="255"/>
      <c r="C15" s="255"/>
      <c r="D15" s="11">
        <v>9</v>
      </c>
      <c r="E15" s="71">
        <v>0</v>
      </c>
      <c r="F15" s="71">
        <v>0</v>
      </c>
      <c r="G15" s="71">
        <v>7374940</v>
      </c>
      <c r="H15" s="71">
        <v>0</v>
      </c>
      <c r="I15" s="71">
        <v>0</v>
      </c>
      <c r="J15" s="71">
        <v>0</v>
      </c>
      <c r="K15" s="72">
        <f t="shared" si="0"/>
        <v>7374940</v>
      </c>
      <c r="L15" s="71">
        <v>0</v>
      </c>
      <c r="M15" s="72">
        <f t="shared" si="1"/>
        <v>7374940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5" customHeight="1" x14ac:dyDescent="0.25">
      <c r="A16" s="255" t="s">
        <v>299</v>
      </c>
      <c r="B16" s="255"/>
      <c r="C16" s="255"/>
      <c r="D16" s="11">
        <v>10</v>
      </c>
      <c r="E16" s="71">
        <v>0</v>
      </c>
      <c r="F16" s="71">
        <v>0</v>
      </c>
      <c r="G16" s="71">
        <v>-51501622</v>
      </c>
      <c r="H16" s="71">
        <v>0</v>
      </c>
      <c r="I16" s="71">
        <v>0</v>
      </c>
      <c r="J16" s="71">
        <v>0</v>
      </c>
      <c r="K16" s="72">
        <f t="shared" si="0"/>
        <v>-51501622</v>
      </c>
      <c r="L16" s="71">
        <v>0</v>
      </c>
      <c r="M16" s="72">
        <f t="shared" si="1"/>
        <v>-51501622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5">
      <c r="A17" s="255" t="s">
        <v>300</v>
      </c>
      <c r="B17" s="255"/>
      <c r="C17" s="255"/>
      <c r="D17" s="11">
        <v>11</v>
      </c>
      <c r="E17" s="71">
        <v>0</v>
      </c>
      <c r="F17" s="71">
        <v>0</v>
      </c>
      <c r="G17" s="71">
        <v>-107321</v>
      </c>
      <c r="H17" s="71">
        <v>0</v>
      </c>
      <c r="I17" s="71">
        <v>0</v>
      </c>
      <c r="J17" s="71">
        <v>0</v>
      </c>
      <c r="K17" s="72">
        <f t="shared" si="0"/>
        <v>-107321</v>
      </c>
      <c r="L17" s="121">
        <v>0</v>
      </c>
      <c r="M17" s="72">
        <f t="shared" si="1"/>
        <v>-107321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5">
      <c r="A18" s="256" t="s">
        <v>301</v>
      </c>
      <c r="B18" s="256"/>
      <c r="C18" s="256"/>
      <c r="D18" s="13">
        <v>12</v>
      </c>
      <c r="E18" s="72">
        <f>E19+E20+E21+E22</f>
        <v>0</v>
      </c>
      <c r="F18" s="72">
        <f t="shared" ref="F18:L18" si="5">F19+F20+F21+F22</f>
        <v>0</v>
      </c>
      <c r="G18" s="72">
        <f t="shared" si="5"/>
        <v>-1080776</v>
      </c>
      <c r="H18" s="72">
        <f t="shared" si="5"/>
        <v>0</v>
      </c>
      <c r="I18" s="72">
        <f t="shared" si="5"/>
        <v>294448733</v>
      </c>
      <c r="J18" s="72">
        <f t="shared" si="5"/>
        <v>-293130713</v>
      </c>
      <c r="K18" s="72">
        <f t="shared" si="0"/>
        <v>237244</v>
      </c>
      <c r="L18" s="72">
        <f t="shared" si="5"/>
        <v>0</v>
      </c>
      <c r="M18" s="72">
        <f t="shared" si="1"/>
        <v>237244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5">
      <c r="A19" s="255" t="s">
        <v>302</v>
      </c>
      <c r="B19" s="255"/>
      <c r="C19" s="255"/>
      <c r="D19" s="11">
        <v>13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2">
        <f t="shared" si="0"/>
        <v>0</v>
      </c>
      <c r="L19" s="71">
        <v>0</v>
      </c>
      <c r="M19" s="72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49999999999999" customHeight="1" x14ac:dyDescent="0.25">
      <c r="A20" s="255" t="s">
        <v>303</v>
      </c>
      <c r="B20" s="255"/>
      <c r="C20" s="255"/>
      <c r="D20" s="11">
        <v>14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2">
        <f t="shared" si="0"/>
        <v>0</v>
      </c>
      <c r="L20" s="71">
        <v>0</v>
      </c>
      <c r="M20" s="72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5">
      <c r="A21" s="255" t="s">
        <v>304</v>
      </c>
      <c r="B21" s="255"/>
      <c r="C21" s="255"/>
      <c r="D21" s="11">
        <v>15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2">
        <f t="shared" si="0"/>
        <v>0</v>
      </c>
      <c r="L21" s="71">
        <v>0</v>
      </c>
      <c r="M21" s="72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5">
      <c r="A22" s="255" t="s">
        <v>305</v>
      </c>
      <c r="B22" s="255"/>
      <c r="C22" s="255"/>
      <c r="D22" s="11">
        <v>16</v>
      </c>
      <c r="E22" s="71">
        <v>0</v>
      </c>
      <c r="F22" s="71">
        <v>0</v>
      </c>
      <c r="G22" s="71">
        <v>-1080776</v>
      </c>
      <c r="H22" s="71">
        <v>0</v>
      </c>
      <c r="I22" s="71">
        <v>294448733</v>
      </c>
      <c r="J22" s="71">
        <v>-293130713</v>
      </c>
      <c r="K22" s="72">
        <f t="shared" si="0"/>
        <v>237244</v>
      </c>
      <c r="L22" s="71">
        <v>0</v>
      </c>
      <c r="M22" s="72">
        <f t="shared" si="1"/>
        <v>237244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5">
      <c r="A23" s="256" t="s">
        <v>288</v>
      </c>
      <c r="B23" s="256"/>
      <c r="C23" s="256"/>
      <c r="D23" s="13">
        <v>17</v>
      </c>
      <c r="E23" s="72">
        <f>E18+E11+E10</f>
        <v>589325800</v>
      </c>
      <c r="F23" s="72">
        <f t="shared" ref="F23:J23" si="6">F18+F11+F10</f>
        <v>681482525</v>
      </c>
      <c r="G23" s="72">
        <f t="shared" si="6"/>
        <v>471124404</v>
      </c>
      <c r="H23" s="72">
        <f t="shared" si="6"/>
        <v>402038576</v>
      </c>
      <c r="I23" s="72">
        <f t="shared" si="6"/>
        <v>1160279133</v>
      </c>
      <c r="J23" s="72">
        <f t="shared" si="6"/>
        <v>229589272</v>
      </c>
      <c r="K23" s="72">
        <f t="shared" si="0"/>
        <v>3533839710</v>
      </c>
      <c r="L23" s="72">
        <f t="shared" ref="L23" si="7">L18+L11+L10</f>
        <v>0</v>
      </c>
      <c r="M23" s="72">
        <f t="shared" si="1"/>
        <v>3533839710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5">
      <c r="A24" s="258" t="s">
        <v>289</v>
      </c>
      <c r="B24" s="258"/>
      <c r="C24" s="258"/>
      <c r="D24" s="11">
        <v>18</v>
      </c>
      <c r="E24" s="71">
        <v>589325800</v>
      </c>
      <c r="F24" s="71">
        <v>681482525</v>
      </c>
      <c r="G24" s="71">
        <v>471124404</v>
      </c>
      <c r="H24" s="71">
        <v>402038576</v>
      </c>
      <c r="I24" s="71">
        <v>1160279133</v>
      </c>
      <c r="J24" s="71">
        <v>229589272</v>
      </c>
      <c r="K24" s="72">
        <f t="shared" si="0"/>
        <v>3533839710</v>
      </c>
      <c r="L24" s="71">
        <v>0</v>
      </c>
      <c r="M24" s="72">
        <f t="shared" si="1"/>
        <v>3533839710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5">
      <c r="A25" s="255" t="s">
        <v>306</v>
      </c>
      <c r="B25" s="255"/>
      <c r="C25" s="255"/>
      <c r="D25" s="11">
        <v>19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2">
        <f t="shared" si="0"/>
        <v>0</v>
      </c>
      <c r="L25" s="71">
        <v>0</v>
      </c>
      <c r="M25" s="72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5">
      <c r="A26" s="255" t="s">
        <v>295</v>
      </c>
      <c r="B26" s="255"/>
      <c r="C26" s="255"/>
      <c r="D26" s="11">
        <v>20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2">
        <f t="shared" si="0"/>
        <v>0</v>
      </c>
      <c r="L26" s="71">
        <v>0</v>
      </c>
      <c r="M26" s="72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5">
      <c r="A27" s="256" t="s">
        <v>290</v>
      </c>
      <c r="B27" s="256"/>
      <c r="C27" s="256"/>
      <c r="D27" s="13">
        <v>21</v>
      </c>
      <c r="E27" s="72">
        <f>E24+E25+E26</f>
        <v>589325800</v>
      </c>
      <c r="F27" s="72">
        <f t="shared" ref="F27:L27" si="8">F24+F25+F26</f>
        <v>681482525</v>
      </c>
      <c r="G27" s="72">
        <f t="shared" si="8"/>
        <v>471124404</v>
      </c>
      <c r="H27" s="72">
        <f t="shared" si="8"/>
        <v>402038576</v>
      </c>
      <c r="I27" s="72">
        <f t="shared" si="8"/>
        <v>1160279133</v>
      </c>
      <c r="J27" s="72">
        <f t="shared" si="8"/>
        <v>229589272</v>
      </c>
      <c r="K27" s="72">
        <f t="shared" si="0"/>
        <v>3533839710</v>
      </c>
      <c r="L27" s="72">
        <f t="shared" si="8"/>
        <v>0</v>
      </c>
      <c r="M27" s="72">
        <f t="shared" si="1"/>
        <v>3533839710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5">
      <c r="A28" s="256" t="s">
        <v>307</v>
      </c>
      <c r="B28" s="256"/>
      <c r="C28" s="256"/>
      <c r="D28" s="13">
        <v>22</v>
      </c>
      <c r="E28" s="72">
        <f>E29+E30</f>
        <v>0</v>
      </c>
      <c r="F28" s="72">
        <f t="shared" ref="F28:L28" si="9">F29+F30</f>
        <v>0</v>
      </c>
      <c r="G28" s="72">
        <f t="shared" si="9"/>
        <v>51137890</v>
      </c>
      <c r="H28" s="72">
        <f t="shared" si="9"/>
        <v>0</v>
      </c>
      <c r="I28" s="72">
        <f t="shared" si="9"/>
        <v>0</v>
      </c>
      <c r="J28" s="72">
        <f t="shared" si="9"/>
        <v>117332141</v>
      </c>
      <c r="K28" s="72">
        <f t="shared" si="0"/>
        <v>168470031</v>
      </c>
      <c r="L28" s="72">
        <f t="shared" si="9"/>
        <v>0</v>
      </c>
      <c r="M28" s="72">
        <f t="shared" si="1"/>
        <v>168470031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5">
      <c r="A29" s="255" t="s">
        <v>296</v>
      </c>
      <c r="B29" s="255"/>
      <c r="C29" s="255"/>
      <c r="D29" s="11">
        <v>23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117332141</v>
      </c>
      <c r="K29" s="72">
        <f t="shared" si="0"/>
        <v>117332141</v>
      </c>
      <c r="L29" s="71">
        <v>0</v>
      </c>
      <c r="M29" s="72">
        <f t="shared" si="1"/>
        <v>117332141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5">
      <c r="A30" s="257" t="s">
        <v>308</v>
      </c>
      <c r="B30" s="257"/>
      <c r="C30" s="257"/>
      <c r="D30" s="13">
        <v>24</v>
      </c>
      <c r="E30" s="72">
        <f>E31+E32+E33+E34</f>
        <v>0</v>
      </c>
      <c r="F30" s="72">
        <f t="shared" ref="F30:L30" si="10">F31+F32+F33+F34</f>
        <v>0</v>
      </c>
      <c r="G30" s="72">
        <f t="shared" si="10"/>
        <v>51137890</v>
      </c>
      <c r="H30" s="72">
        <f t="shared" si="10"/>
        <v>0</v>
      </c>
      <c r="I30" s="72">
        <f t="shared" si="10"/>
        <v>0</v>
      </c>
      <c r="J30" s="72">
        <f t="shared" si="10"/>
        <v>0</v>
      </c>
      <c r="K30" s="72">
        <f t="shared" si="0"/>
        <v>51137890</v>
      </c>
      <c r="L30" s="72">
        <f t="shared" si="10"/>
        <v>0</v>
      </c>
      <c r="M30" s="72">
        <f t="shared" si="1"/>
        <v>51137890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5">
      <c r="A31" s="255" t="s">
        <v>297</v>
      </c>
      <c r="B31" s="255"/>
      <c r="C31" s="255"/>
      <c r="D31" s="11">
        <v>25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2">
        <f t="shared" si="0"/>
        <v>0</v>
      </c>
      <c r="L31" s="71">
        <v>0</v>
      </c>
      <c r="M31" s="72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5">
      <c r="A32" s="255" t="s">
        <v>298</v>
      </c>
      <c r="B32" s="255"/>
      <c r="C32" s="255"/>
      <c r="D32" s="11">
        <v>26</v>
      </c>
      <c r="E32" s="71">
        <v>0</v>
      </c>
      <c r="F32" s="71">
        <v>0</v>
      </c>
      <c r="G32" s="71">
        <v>65306102</v>
      </c>
      <c r="H32" s="71">
        <v>0</v>
      </c>
      <c r="I32" s="71">
        <v>0</v>
      </c>
      <c r="J32" s="71">
        <v>0</v>
      </c>
      <c r="K32" s="72">
        <f t="shared" si="0"/>
        <v>65306102</v>
      </c>
      <c r="L32" s="71">
        <v>0</v>
      </c>
      <c r="M32" s="72">
        <f t="shared" si="1"/>
        <v>65306102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5">
      <c r="A33" s="255" t="s">
        <v>299</v>
      </c>
      <c r="B33" s="255"/>
      <c r="C33" s="255"/>
      <c r="D33" s="11">
        <v>27</v>
      </c>
      <c r="E33" s="71">
        <v>0</v>
      </c>
      <c r="F33" s="71">
        <v>0</v>
      </c>
      <c r="G33" s="71">
        <v>-14096931</v>
      </c>
      <c r="H33" s="71">
        <v>0</v>
      </c>
      <c r="I33" s="71">
        <v>0</v>
      </c>
      <c r="J33" s="71">
        <v>0</v>
      </c>
      <c r="K33" s="72">
        <f t="shared" si="0"/>
        <v>-14096931</v>
      </c>
      <c r="L33" s="71">
        <v>0</v>
      </c>
      <c r="M33" s="72">
        <f t="shared" si="1"/>
        <v>-14096931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5">
      <c r="A34" s="255" t="s">
        <v>309</v>
      </c>
      <c r="B34" s="255"/>
      <c r="C34" s="255"/>
      <c r="D34" s="11">
        <v>28</v>
      </c>
      <c r="E34" s="71">
        <v>0</v>
      </c>
      <c r="F34" s="71">
        <v>0</v>
      </c>
      <c r="G34" s="71">
        <v>-71281</v>
      </c>
      <c r="H34" s="71">
        <v>0</v>
      </c>
      <c r="I34" s="71">
        <v>0</v>
      </c>
      <c r="J34" s="71">
        <v>0</v>
      </c>
      <c r="K34" s="72">
        <f t="shared" si="0"/>
        <v>-71281</v>
      </c>
      <c r="L34" s="71">
        <v>0</v>
      </c>
      <c r="M34" s="72">
        <f t="shared" si="1"/>
        <v>-71281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5">
      <c r="A35" s="256" t="s">
        <v>310</v>
      </c>
      <c r="B35" s="256"/>
      <c r="C35" s="256"/>
      <c r="D35" s="13">
        <v>29</v>
      </c>
      <c r="E35" s="72">
        <f>E36+E37+E38+E39</f>
        <v>0</v>
      </c>
      <c r="F35" s="72">
        <f t="shared" ref="F35:L35" si="11">F36+F37+F38+F39</f>
        <v>0</v>
      </c>
      <c r="G35" s="72">
        <f t="shared" si="11"/>
        <v>-114502</v>
      </c>
      <c r="H35" s="72">
        <f t="shared" si="11"/>
        <v>0</v>
      </c>
      <c r="I35" s="72">
        <f t="shared" si="11"/>
        <v>229728906</v>
      </c>
      <c r="J35" s="72">
        <f t="shared" si="11"/>
        <v>-229589272</v>
      </c>
      <c r="K35" s="72">
        <f t="shared" si="0"/>
        <v>25132</v>
      </c>
      <c r="L35" s="72">
        <f t="shared" si="11"/>
        <v>0</v>
      </c>
      <c r="M35" s="72">
        <f t="shared" si="1"/>
        <v>25132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5">
      <c r="A36" s="255" t="s">
        <v>302</v>
      </c>
      <c r="B36" s="255"/>
      <c r="C36" s="255"/>
      <c r="D36" s="11">
        <v>30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2">
        <f t="shared" si="0"/>
        <v>0</v>
      </c>
      <c r="L36" s="71">
        <v>0</v>
      </c>
      <c r="M36" s="72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5">
      <c r="A37" s="255" t="s">
        <v>303</v>
      </c>
      <c r="B37" s="255"/>
      <c r="C37" s="255"/>
      <c r="D37" s="11">
        <v>31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2">
        <f t="shared" si="0"/>
        <v>0</v>
      </c>
      <c r="L37" s="71">
        <v>0</v>
      </c>
      <c r="M37" s="72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5">
      <c r="A38" s="255" t="s">
        <v>311</v>
      </c>
      <c r="B38" s="255"/>
      <c r="C38" s="255"/>
      <c r="D38" s="11">
        <v>32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2">
        <f t="shared" si="0"/>
        <v>0</v>
      </c>
      <c r="L38" s="71">
        <v>0</v>
      </c>
      <c r="M38" s="72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5">
      <c r="A39" s="255" t="s">
        <v>312</v>
      </c>
      <c r="B39" s="255"/>
      <c r="C39" s="255"/>
      <c r="D39" s="11">
        <v>33</v>
      </c>
      <c r="E39" s="71">
        <v>0</v>
      </c>
      <c r="F39" s="71">
        <v>0</v>
      </c>
      <c r="G39" s="71">
        <v>-114502</v>
      </c>
      <c r="H39" s="71">
        <v>0</v>
      </c>
      <c r="I39" s="71">
        <v>229728906</v>
      </c>
      <c r="J39" s="71">
        <v>-229589272</v>
      </c>
      <c r="K39" s="72">
        <f t="shared" si="0"/>
        <v>25132</v>
      </c>
      <c r="L39" s="71">
        <v>0</v>
      </c>
      <c r="M39" s="72">
        <f t="shared" si="1"/>
        <v>25132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5">
      <c r="A40" s="256" t="s">
        <v>313</v>
      </c>
      <c r="B40" s="256"/>
      <c r="C40" s="256"/>
      <c r="D40" s="13">
        <v>34</v>
      </c>
      <c r="E40" s="72">
        <f>E35+E28+E27</f>
        <v>589325800</v>
      </c>
      <c r="F40" s="72">
        <f t="shared" ref="F40:J40" si="12">F35+F28+F27</f>
        <v>681482525</v>
      </c>
      <c r="G40" s="72">
        <f t="shared" si="12"/>
        <v>522147792</v>
      </c>
      <c r="H40" s="72">
        <f t="shared" si="12"/>
        <v>402038576</v>
      </c>
      <c r="I40" s="72">
        <f t="shared" si="12"/>
        <v>1390008039</v>
      </c>
      <c r="J40" s="72">
        <f t="shared" si="12"/>
        <v>117332141</v>
      </c>
      <c r="K40" s="72">
        <f t="shared" si="0"/>
        <v>3702334873</v>
      </c>
      <c r="L40" s="72">
        <f t="shared" ref="L40" si="13">L35+L28+L27</f>
        <v>0</v>
      </c>
      <c r="M40" s="72">
        <f t="shared" si="1"/>
        <v>3702334873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5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5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algorithmName="SHA-512" hashValue="S10IXEoYljTpXBsIGrAJNFsbL2lTr+6UV8+i5MeWIhMJC0lLnMophfPvX2/PS36T/dW6qmdUaQeYHAW0uf7GBw==" saltValue="4D/ua4+gix4jQlHnfWAr3A==" spinCount="100000" sheet="1" objects="1" scenarios="1"/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3" type="noConversion"/>
  <dataValidations count="1">
    <dataValidation allowBlank="1" sqref="O6:P6 B1:K1 A6:M6 A1:A5 N1:P5 B3:M5 Q1:IV1048576 A7:P65535" xr:uid="{00000000-0002-0000-0500-000000000000}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3"/>
  <sheetViews>
    <sheetView zoomScale="75" zoomScaleNormal="75" workbookViewId="0">
      <selection activeCell="K95" sqref="K95"/>
    </sheetView>
  </sheetViews>
  <sheetFormatPr defaultRowHeight="12.5" x14ac:dyDescent="0.25"/>
  <cols>
    <col min="9" max="9" width="92.81640625" customWidth="1"/>
  </cols>
  <sheetData>
    <row r="1" spans="1:9" x14ac:dyDescent="0.25">
      <c r="A1" s="267" t="s">
        <v>424</v>
      </c>
      <c r="B1" s="268"/>
      <c r="C1" s="268"/>
      <c r="D1" s="268"/>
      <c r="E1" s="268"/>
      <c r="F1" s="268"/>
      <c r="G1" s="268"/>
      <c r="H1" s="268"/>
      <c r="I1" s="268"/>
    </row>
    <row r="2" spans="1:9" x14ac:dyDescent="0.25">
      <c r="A2" s="268"/>
      <c r="B2" s="268"/>
      <c r="C2" s="268"/>
      <c r="D2" s="268"/>
      <c r="E2" s="268"/>
      <c r="F2" s="268"/>
      <c r="G2" s="268"/>
      <c r="H2" s="268"/>
      <c r="I2" s="268"/>
    </row>
    <row r="3" spans="1:9" x14ac:dyDescent="0.25">
      <c r="A3" s="268"/>
      <c r="B3" s="268"/>
      <c r="C3" s="268"/>
      <c r="D3" s="268"/>
      <c r="E3" s="268"/>
      <c r="F3" s="268"/>
      <c r="G3" s="268"/>
      <c r="H3" s="268"/>
      <c r="I3" s="268"/>
    </row>
    <row r="4" spans="1:9" x14ac:dyDescent="0.25">
      <c r="A4" s="268"/>
      <c r="B4" s="268"/>
      <c r="C4" s="268"/>
      <c r="D4" s="268"/>
      <c r="E4" s="268"/>
      <c r="F4" s="268"/>
      <c r="G4" s="268"/>
      <c r="H4" s="268"/>
      <c r="I4" s="268"/>
    </row>
    <row r="5" spans="1:9" x14ac:dyDescent="0.25">
      <c r="A5" s="268"/>
      <c r="B5" s="268"/>
      <c r="C5" s="268"/>
      <c r="D5" s="268"/>
      <c r="E5" s="268"/>
      <c r="F5" s="268"/>
      <c r="G5" s="268"/>
      <c r="H5" s="268"/>
      <c r="I5" s="268"/>
    </row>
    <row r="6" spans="1:9" x14ac:dyDescent="0.25">
      <c r="A6" s="268"/>
      <c r="B6" s="268"/>
      <c r="C6" s="268"/>
      <c r="D6" s="268"/>
      <c r="E6" s="268"/>
      <c r="F6" s="268"/>
      <c r="G6" s="268"/>
      <c r="H6" s="268"/>
      <c r="I6" s="268"/>
    </row>
    <row r="7" spans="1:9" x14ac:dyDescent="0.25">
      <c r="A7" s="268"/>
      <c r="B7" s="268"/>
      <c r="C7" s="268"/>
      <c r="D7" s="268"/>
      <c r="E7" s="268"/>
      <c r="F7" s="268"/>
      <c r="G7" s="268"/>
      <c r="H7" s="268"/>
      <c r="I7" s="268"/>
    </row>
    <row r="8" spans="1:9" x14ac:dyDescent="0.25">
      <c r="A8" s="268"/>
      <c r="B8" s="268"/>
      <c r="C8" s="268"/>
      <c r="D8" s="268"/>
      <c r="E8" s="268"/>
      <c r="F8" s="268"/>
      <c r="G8" s="268"/>
      <c r="H8" s="268"/>
      <c r="I8" s="268"/>
    </row>
    <row r="9" spans="1:9" x14ac:dyDescent="0.25">
      <c r="A9" s="268"/>
      <c r="B9" s="268"/>
      <c r="C9" s="268"/>
      <c r="D9" s="268"/>
      <c r="E9" s="268"/>
      <c r="F9" s="268"/>
      <c r="G9" s="268"/>
      <c r="H9" s="268"/>
      <c r="I9" s="268"/>
    </row>
    <row r="10" spans="1:9" x14ac:dyDescent="0.25">
      <c r="A10" s="268"/>
      <c r="B10" s="268"/>
      <c r="C10" s="268"/>
      <c r="D10" s="268"/>
      <c r="E10" s="268"/>
      <c r="F10" s="268"/>
      <c r="G10" s="268"/>
      <c r="H10" s="268"/>
      <c r="I10" s="268"/>
    </row>
    <row r="11" spans="1:9" x14ac:dyDescent="0.25">
      <c r="A11" s="268"/>
      <c r="B11" s="268"/>
      <c r="C11" s="268"/>
      <c r="D11" s="268"/>
      <c r="E11" s="268"/>
      <c r="F11" s="268"/>
      <c r="G11" s="268"/>
      <c r="H11" s="268"/>
      <c r="I11" s="268"/>
    </row>
    <row r="12" spans="1:9" x14ac:dyDescent="0.25">
      <c r="A12" s="268"/>
      <c r="B12" s="268"/>
      <c r="C12" s="268"/>
      <c r="D12" s="268"/>
      <c r="E12" s="268"/>
      <c r="F12" s="268"/>
      <c r="G12" s="268"/>
      <c r="H12" s="268"/>
      <c r="I12" s="268"/>
    </row>
    <row r="13" spans="1:9" x14ac:dyDescent="0.25">
      <c r="A13" s="268"/>
      <c r="B13" s="268"/>
      <c r="C13" s="268"/>
      <c r="D13" s="268"/>
      <c r="E13" s="268"/>
      <c r="F13" s="268"/>
      <c r="G13" s="268"/>
      <c r="H13" s="268"/>
      <c r="I13" s="268"/>
    </row>
    <row r="14" spans="1:9" x14ac:dyDescent="0.25">
      <c r="A14" s="268"/>
      <c r="B14" s="268"/>
      <c r="C14" s="268"/>
      <c r="D14" s="268"/>
      <c r="E14" s="268"/>
      <c r="F14" s="268"/>
      <c r="G14" s="268"/>
      <c r="H14" s="268"/>
      <c r="I14" s="268"/>
    </row>
    <row r="15" spans="1:9" x14ac:dyDescent="0.25">
      <c r="A15" s="268"/>
      <c r="B15" s="268"/>
      <c r="C15" s="268"/>
      <c r="D15" s="268"/>
      <c r="E15" s="268"/>
      <c r="F15" s="268"/>
      <c r="G15" s="268"/>
      <c r="H15" s="268"/>
      <c r="I15" s="268"/>
    </row>
    <row r="16" spans="1:9" x14ac:dyDescent="0.25">
      <c r="A16" s="268"/>
      <c r="B16" s="268"/>
      <c r="C16" s="268"/>
      <c r="D16" s="268"/>
      <c r="E16" s="268"/>
      <c r="F16" s="268"/>
      <c r="G16" s="268"/>
      <c r="H16" s="268"/>
      <c r="I16" s="268"/>
    </row>
    <row r="17" spans="1:9" x14ac:dyDescent="0.25">
      <c r="A17" s="268"/>
      <c r="B17" s="268"/>
      <c r="C17" s="268"/>
      <c r="D17" s="268"/>
      <c r="E17" s="268"/>
      <c r="F17" s="268"/>
      <c r="G17" s="268"/>
      <c r="H17" s="268"/>
      <c r="I17" s="268"/>
    </row>
    <row r="18" spans="1:9" x14ac:dyDescent="0.25">
      <c r="A18" s="268"/>
      <c r="B18" s="268"/>
      <c r="C18" s="268"/>
      <c r="D18" s="268"/>
      <c r="E18" s="268"/>
      <c r="F18" s="268"/>
      <c r="G18" s="268"/>
      <c r="H18" s="268"/>
      <c r="I18" s="268"/>
    </row>
    <row r="19" spans="1:9" x14ac:dyDescent="0.25">
      <c r="A19" s="268"/>
      <c r="B19" s="268"/>
      <c r="C19" s="268"/>
      <c r="D19" s="268"/>
      <c r="E19" s="268"/>
      <c r="F19" s="268"/>
      <c r="G19" s="268"/>
      <c r="H19" s="268"/>
      <c r="I19" s="268"/>
    </row>
    <row r="20" spans="1:9" x14ac:dyDescent="0.25">
      <c r="A20" s="268"/>
      <c r="B20" s="268"/>
      <c r="C20" s="268"/>
      <c r="D20" s="268"/>
      <c r="E20" s="268"/>
      <c r="F20" s="268"/>
      <c r="G20" s="268"/>
      <c r="H20" s="268"/>
      <c r="I20" s="268"/>
    </row>
    <row r="21" spans="1:9" x14ac:dyDescent="0.25">
      <c r="A21" s="268"/>
      <c r="B21" s="268"/>
      <c r="C21" s="268"/>
      <c r="D21" s="268"/>
      <c r="E21" s="268"/>
      <c r="F21" s="268"/>
      <c r="G21" s="268"/>
      <c r="H21" s="268"/>
      <c r="I21" s="268"/>
    </row>
    <row r="22" spans="1:9" x14ac:dyDescent="0.25">
      <c r="A22" s="268"/>
      <c r="B22" s="268"/>
      <c r="C22" s="268"/>
      <c r="D22" s="268"/>
      <c r="E22" s="268"/>
      <c r="F22" s="268"/>
      <c r="G22" s="268"/>
      <c r="H22" s="268"/>
      <c r="I22" s="268"/>
    </row>
    <row r="23" spans="1:9" x14ac:dyDescent="0.25">
      <c r="A23" s="268"/>
      <c r="B23" s="268"/>
      <c r="C23" s="268"/>
      <c r="D23" s="268"/>
      <c r="E23" s="268"/>
      <c r="F23" s="268"/>
      <c r="G23" s="268"/>
      <c r="H23" s="268"/>
      <c r="I23" s="268"/>
    </row>
    <row r="24" spans="1:9" x14ac:dyDescent="0.25">
      <c r="A24" s="268"/>
      <c r="B24" s="268"/>
      <c r="C24" s="268"/>
      <c r="D24" s="268"/>
      <c r="E24" s="268"/>
      <c r="F24" s="268"/>
      <c r="G24" s="268"/>
      <c r="H24" s="268"/>
      <c r="I24" s="268"/>
    </row>
    <row r="25" spans="1:9" x14ac:dyDescent="0.25">
      <c r="A25" s="268"/>
      <c r="B25" s="268"/>
      <c r="C25" s="268"/>
      <c r="D25" s="268"/>
      <c r="E25" s="268"/>
      <c r="F25" s="268"/>
      <c r="G25" s="268"/>
      <c r="H25" s="268"/>
      <c r="I25" s="268"/>
    </row>
    <row r="26" spans="1:9" x14ac:dyDescent="0.25">
      <c r="A26" s="268"/>
      <c r="B26" s="268"/>
      <c r="C26" s="268"/>
      <c r="D26" s="268"/>
      <c r="E26" s="268"/>
      <c r="F26" s="268"/>
      <c r="G26" s="268"/>
      <c r="H26" s="268"/>
      <c r="I26" s="268"/>
    </row>
    <row r="27" spans="1:9" x14ac:dyDescent="0.25">
      <c r="A27" s="268"/>
      <c r="B27" s="268"/>
      <c r="C27" s="268"/>
      <c r="D27" s="268"/>
      <c r="E27" s="268"/>
      <c r="F27" s="268"/>
      <c r="G27" s="268"/>
      <c r="H27" s="268"/>
      <c r="I27" s="268"/>
    </row>
    <row r="28" spans="1:9" x14ac:dyDescent="0.25">
      <c r="A28" s="268"/>
      <c r="B28" s="268"/>
      <c r="C28" s="268"/>
      <c r="D28" s="268"/>
      <c r="E28" s="268"/>
      <c r="F28" s="268"/>
      <c r="G28" s="268"/>
      <c r="H28" s="268"/>
      <c r="I28" s="268"/>
    </row>
    <row r="29" spans="1:9" ht="57" customHeight="1" x14ac:dyDescent="0.25">
      <c r="A29" s="268"/>
      <c r="B29" s="268"/>
      <c r="C29" s="268"/>
      <c r="D29" s="268"/>
      <c r="E29" s="268"/>
      <c r="F29" s="268"/>
      <c r="G29" s="268"/>
      <c r="H29" s="268"/>
      <c r="I29" s="268"/>
    </row>
    <row r="30" spans="1:9" ht="57" customHeight="1" x14ac:dyDescent="0.25">
      <c r="A30" s="268"/>
      <c r="B30" s="268"/>
      <c r="C30" s="268"/>
      <c r="D30" s="268"/>
      <c r="E30" s="268"/>
      <c r="F30" s="268"/>
      <c r="G30" s="268"/>
      <c r="H30" s="268"/>
      <c r="I30" s="268"/>
    </row>
    <row r="31" spans="1:9" ht="57" customHeight="1" x14ac:dyDescent="0.25">
      <c r="A31" s="268"/>
      <c r="B31" s="268"/>
      <c r="C31" s="268"/>
      <c r="D31" s="268"/>
      <c r="E31" s="268"/>
      <c r="F31" s="268"/>
      <c r="G31" s="268"/>
      <c r="H31" s="268"/>
      <c r="I31" s="268"/>
    </row>
    <row r="32" spans="1:9" ht="57" customHeight="1" x14ac:dyDescent="0.25">
      <c r="A32" s="268"/>
      <c r="B32" s="268"/>
      <c r="C32" s="268"/>
      <c r="D32" s="268"/>
      <c r="E32" s="268"/>
      <c r="F32" s="268"/>
      <c r="G32" s="268"/>
      <c r="H32" s="268"/>
      <c r="I32" s="268"/>
    </row>
    <row r="33" spans="1:9" ht="63" customHeight="1" x14ac:dyDescent="0.25">
      <c r="A33" s="268"/>
      <c r="B33" s="268"/>
      <c r="C33" s="268"/>
      <c r="D33" s="268"/>
      <c r="E33" s="268"/>
      <c r="F33" s="268"/>
      <c r="G33" s="268"/>
      <c r="H33" s="268"/>
      <c r="I33" s="268"/>
    </row>
    <row r="34" spans="1:9" ht="63" customHeight="1" x14ac:dyDescent="0.25">
      <c r="A34" s="268"/>
      <c r="B34" s="268"/>
      <c r="C34" s="268"/>
      <c r="D34" s="268"/>
      <c r="E34" s="268"/>
      <c r="F34" s="268"/>
      <c r="G34" s="268"/>
      <c r="H34" s="268"/>
      <c r="I34" s="268"/>
    </row>
    <row r="35" spans="1:9" ht="63" customHeight="1" x14ac:dyDescent="0.25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47.5" customHeight="1" x14ac:dyDescent="0.25">
      <c r="A36" s="268"/>
      <c r="B36" s="268"/>
      <c r="C36" s="268"/>
      <c r="D36" s="268"/>
      <c r="E36" s="268"/>
      <c r="F36" s="268"/>
      <c r="G36" s="268"/>
      <c r="H36" s="268"/>
      <c r="I36" s="268"/>
    </row>
    <row r="37" spans="1:9" ht="17" customHeight="1" x14ac:dyDescent="0.25">
      <c r="A37" s="268"/>
      <c r="B37" s="268"/>
      <c r="C37" s="268"/>
      <c r="D37" s="268"/>
      <c r="E37" s="268"/>
      <c r="F37" s="268"/>
      <c r="G37" s="268"/>
      <c r="H37" s="268"/>
      <c r="I37" s="268"/>
    </row>
    <row r="38" spans="1:9" ht="17" customHeight="1" x14ac:dyDescent="0.25">
      <c r="A38" s="268"/>
      <c r="B38" s="268"/>
      <c r="C38" s="268"/>
      <c r="D38" s="268"/>
      <c r="E38" s="268"/>
      <c r="F38" s="268"/>
      <c r="G38" s="268"/>
      <c r="H38" s="268"/>
      <c r="I38" s="268"/>
    </row>
    <row r="39" spans="1:9" ht="17" customHeight="1" x14ac:dyDescent="0.25">
      <c r="A39" s="268"/>
      <c r="B39" s="268"/>
      <c r="C39" s="268"/>
      <c r="D39" s="268"/>
      <c r="E39" s="268"/>
      <c r="F39" s="268"/>
      <c r="G39" s="268"/>
      <c r="H39" s="268"/>
      <c r="I39" s="268"/>
    </row>
    <row r="40" spans="1:9" ht="17" customHeight="1" x14ac:dyDescent="0.25">
      <c r="A40" s="268"/>
      <c r="B40" s="268"/>
      <c r="C40" s="268"/>
      <c r="D40" s="268"/>
      <c r="E40" s="268"/>
      <c r="F40" s="268"/>
      <c r="G40" s="268"/>
      <c r="H40" s="268"/>
      <c r="I40" s="268"/>
    </row>
    <row r="43" spans="1:9" ht="13" x14ac:dyDescent="0.3">
      <c r="A43" s="123" t="s">
        <v>388</v>
      </c>
    </row>
    <row r="45" spans="1:9" x14ac:dyDescent="0.25">
      <c r="A45" s="124" t="s">
        <v>389</v>
      </c>
    </row>
    <row r="46" spans="1:9" x14ac:dyDescent="0.25">
      <c r="A46" s="124" t="s">
        <v>415</v>
      </c>
    </row>
    <row r="47" spans="1:9" x14ac:dyDescent="0.25">
      <c r="A47" s="124"/>
    </row>
    <row r="48" spans="1:9" x14ac:dyDescent="0.25">
      <c r="A48" s="124" t="s">
        <v>390</v>
      </c>
    </row>
    <row r="49" spans="1:1" x14ac:dyDescent="0.25">
      <c r="A49" s="124" t="s">
        <v>391</v>
      </c>
    </row>
    <row r="50" spans="1:1" x14ac:dyDescent="0.25">
      <c r="A50" s="124" t="s">
        <v>392</v>
      </c>
    </row>
    <row r="51" spans="1:1" x14ac:dyDescent="0.25">
      <c r="A51" s="124"/>
    </row>
    <row r="52" spans="1:1" x14ac:dyDescent="0.25">
      <c r="A52" s="124" t="s">
        <v>393</v>
      </c>
    </row>
    <row r="53" spans="1:1" x14ac:dyDescent="0.25">
      <c r="A53" s="124" t="s">
        <v>394</v>
      </c>
    </row>
    <row r="54" spans="1:1" x14ac:dyDescent="0.25">
      <c r="A54" s="124" t="s">
        <v>395</v>
      </c>
    </row>
    <row r="55" spans="1:1" x14ac:dyDescent="0.25">
      <c r="A55" s="125"/>
    </row>
    <row r="56" spans="1:1" x14ac:dyDescent="0.25">
      <c r="A56" s="124" t="s">
        <v>396</v>
      </c>
    </row>
    <row r="57" spans="1:1" x14ac:dyDescent="0.25">
      <c r="A57" s="124" t="s">
        <v>416</v>
      </c>
    </row>
    <row r="58" spans="1:1" x14ac:dyDescent="0.25">
      <c r="A58" s="124"/>
    </row>
    <row r="59" spans="1:1" x14ac:dyDescent="0.25">
      <c r="A59" s="124" t="s">
        <v>397</v>
      </c>
    </row>
    <row r="60" spans="1:1" x14ac:dyDescent="0.25">
      <c r="A60" s="124" t="s">
        <v>416</v>
      </c>
    </row>
    <row r="61" spans="1:1" x14ac:dyDescent="0.25">
      <c r="A61" s="125"/>
    </row>
    <row r="62" spans="1:1" x14ac:dyDescent="0.25">
      <c r="A62" s="124" t="s">
        <v>398</v>
      </c>
    </row>
    <row r="63" spans="1:1" x14ac:dyDescent="0.25">
      <c r="A63" s="124" t="s">
        <v>416</v>
      </c>
    </row>
    <row r="64" spans="1:1" x14ac:dyDescent="0.25">
      <c r="A64" s="125"/>
    </row>
    <row r="65" spans="1:1" x14ac:dyDescent="0.25">
      <c r="A65" s="124" t="s">
        <v>399</v>
      </c>
    </row>
    <row r="66" spans="1:1" x14ac:dyDescent="0.25">
      <c r="A66" s="124" t="s">
        <v>422</v>
      </c>
    </row>
    <row r="67" spans="1:1" x14ac:dyDescent="0.25">
      <c r="A67" s="124" t="s">
        <v>423</v>
      </c>
    </row>
    <row r="68" spans="1:1" x14ac:dyDescent="0.25">
      <c r="A68" s="125"/>
    </row>
    <row r="69" spans="1:1" x14ac:dyDescent="0.25">
      <c r="A69" s="124" t="s">
        <v>400</v>
      </c>
    </row>
    <row r="70" spans="1:1" x14ac:dyDescent="0.25">
      <c r="A70" s="124" t="s">
        <v>416</v>
      </c>
    </row>
    <row r="71" spans="1:1" x14ac:dyDescent="0.25">
      <c r="A71" s="125"/>
    </row>
    <row r="72" spans="1:1" x14ac:dyDescent="0.25">
      <c r="A72" s="125" t="s">
        <v>401</v>
      </c>
    </row>
    <row r="73" spans="1:1" x14ac:dyDescent="0.25">
      <c r="A73" s="124" t="s">
        <v>415</v>
      </c>
    </row>
    <row r="74" spans="1:1" x14ac:dyDescent="0.25">
      <c r="A74" s="124"/>
    </row>
    <row r="75" spans="1:1" x14ac:dyDescent="0.25">
      <c r="A75" s="125" t="s">
        <v>402</v>
      </c>
    </row>
    <row r="76" spans="1:1" x14ac:dyDescent="0.25">
      <c r="A76" s="124" t="s">
        <v>416</v>
      </c>
    </row>
    <row r="77" spans="1:1" x14ac:dyDescent="0.25">
      <c r="A77" s="125"/>
    </row>
    <row r="78" spans="1:1" x14ac:dyDescent="0.25">
      <c r="A78" s="125" t="s">
        <v>403</v>
      </c>
    </row>
    <row r="79" spans="1:1" x14ac:dyDescent="0.25">
      <c r="A79" s="124" t="s">
        <v>416</v>
      </c>
    </row>
    <row r="80" spans="1:1" x14ac:dyDescent="0.25">
      <c r="A80" s="125"/>
    </row>
    <row r="81" spans="1:1" x14ac:dyDescent="0.25">
      <c r="A81" s="125" t="s">
        <v>404</v>
      </c>
    </row>
    <row r="82" spans="1:1" x14ac:dyDescent="0.25">
      <c r="A82" s="124" t="s">
        <v>416</v>
      </c>
    </row>
    <row r="83" spans="1:1" x14ac:dyDescent="0.25">
      <c r="A83" s="125"/>
    </row>
    <row r="84" spans="1:1" x14ac:dyDescent="0.25">
      <c r="A84" s="125" t="s">
        <v>405</v>
      </c>
    </row>
    <row r="85" spans="1:1" x14ac:dyDescent="0.25">
      <c r="A85" s="124" t="s">
        <v>416</v>
      </c>
    </row>
    <row r="86" spans="1:1" x14ac:dyDescent="0.25">
      <c r="A86" s="125"/>
    </row>
    <row r="87" spans="1:1" x14ac:dyDescent="0.25">
      <c r="A87" s="125" t="s">
        <v>406</v>
      </c>
    </row>
    <row r="88" spans="1:1" x14ac:dyDescent="0.25">
      <c r="A88" s="124" t="s">
        <v>416</v>
      </c>
    </row>
    <row r="89" spans="1:1" x14ac:dyDescent="0.25">
      <c r="A89" s="125"/>
    </row>
    <row r="90" spans="1:1" x14ac:dyDescent="0.25">
      <c r="A90" s="125" t="s">
        <v>407</v>
      </c>
    </row>
    <row r="91" spans="1:1" x14ac:dyDescent="0.25">
      <c r="A91" s="124" t="s">
        <v>416</v>
      </c>
    </row>
    <row r="92" spans="1:1" x14ac:dyDescent="0.25">
      <c r="A92" s="125"/>
    </row>
    <row r="93" spans="1:1" x14ac:dyDescent="0.25">
      <c r="A93" s="125" t="s">
        <v>408</v>
      </c>
    </row>
    <row r="94" spans="1:1" x14ac:dyDescent="0.25">
      <c r="A94" s="126" t="s">
        <v>417</v>
      </c>
    </row>
    <row r="95" spans="1:1" x14ac:dyDescent="0.25">
      <c r="A95" s="125"/>
    </row>
    <row r="96" spans="1:1" x14ac:dyDescent="0.25">
      <c r="A96" s="125" t="s">
        <v>409</v>
      </c>
    </row>
    <row r="97" spans="1:1" x14ac:dyDescent="0.25">
      <c r="A97" s="124" t="s">
        <v>418</v>
      </c>
    </row>
    <row r="98" spans="1:1" x14ac:dyDescent="0.25">
      <c r="A98" s="125"/>
    </row>
    <row r="99" spans="1:1" x14ac:dyDescent="0.25">
      <c r="A99" s="125" t="s">
        <v>410</v>
      </c>
    </row>
    <row r="100" spans="1:1" x14ac:dyDescent="0.25">
      <c r="A100" s="124" t="s">
        <v>416</v>
      </c>
    </row>
    <row r="101" spans="1:1" x14ac:dyDescent="0.25">
      <c r="A101" s="125"/>
    </row>
    <row r="102" spans="1:1" x14ac:dyDescent="0.25">
      <c r="A102" s="125" t="s">
        <v>411</v>
      </c>
    </row>
    <row r="103" spans="1:1" x14ac:dyDescent="0.25">
      <c r="A103" s="124" t="s">
        <v>419</v>
      </c>
    </row>
    <row r="104" spans="1:1" x14ac:dyDescent="0.25">
      <c r="A104" s="125"/>
    </row>
    <row r="105" spans="1:1" x14ac:dyDescent="0.25">
      <c r="A105" s="125" t="s">
        <v>412</v>
      </c>
    </row>
    <row r="106" spans="1:1" x14ac:dyDescent="0.25">
      <c r="A106" s="124" t="s">
        <v>420</v>
      </c>
    </row>
    <row r="107" spans="1:1" x14ac:dyDescent="0.25">
      <c r="A107" s="125"/>
    </row>
    <row r="108" spans="1:1" x14ac:dyDescent="0.25">
      <c r="A108" s="125" t="s">
        <v>413</v>
      </c>
    </row>
    <row r="109" spans="1:1" x14ac:dyDescent="0.25">
      <c r="A109" s="124" t="s">
        <v>421</v>
      </c>
    </row>
    <row r="110" spans="1:1" x14ac:dyDescent="0.25">
      <c r="A110" s="125"/>
    </row>
    <row r="111" spans="1:1" x14ac:dyDescent="0.25">
      <c r="A111" s="125" t="s">
        <v>414</v>
      </c>
    </row>
    <row r="112" spans="1:1" x14ac:dyDescent="0.25">
      <c r="A112" s="124" t="s">
        <v>416</v>
      </c>
    </row>
    <row r="113" spans="1:1" x14ac:dyDescent="0.25">
      <c r="A113" s="125"/>
    </row>
  </sheetData>
  <mergeCells count="1">
    <mergeCell ref="A1:I40"/>
  </mergeCell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742F9B846374444193A93359F3FEF40F" ma:contentTypeVersion="33" ma:contentTypeDescription="Dokument koji je samo za potrebe ljudi iz sektora I ne ide na kolegij" ma:contentTypeScope="" ma:versionID="a325f5c0d2db39977006d6155ed1a388">
  <xsd:schema xmlns:xsd="http://www.w3.org/2001/XMLSchema" xmlns:xs="http://www.w3.org/2001/XMLSchema" xmlns:p="http://schemas.microsoft.com/office/2006/metadata/properties" xmlns:ns2="2090b57c-2e4d-4ed9-b313-510fc704fe75" targetNamespace="http://schemas.microsoft.com/office/2006/metadata/properties" ma:root="true" ma:fieldsID="7fa21133d92ec90cf070a0622a01f288" ns2:_="">
    <xsd:import namespace="2090b57c-2e4d-4ed9-b313-510fc704fe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0b57c-2e4d-4ed9-b313-510fc704fe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D740F-F875-4DB7-9B53-43ECE1786358}">
  <ds:schemaRefs>
    <ds:schemaRef ds:uri="http://www.w3.org/XML/1998/namespace"/>
    <ds:schemaRef ds:uri="2090b57c-2e4d-4ed9-b313-510fc704fe75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AA3356-BDC5-47EA-BEE7-DA23BCA46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0b57c-2e4d-4ed9-b313-510fc704f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Karlo Drčić</cp:lastModifiedBy>
  <cp:lastPrinted>2015-04-30T06:30:17Z</cp:lastPrinted>
  <dcterms:created xsi:type="dcterms:W3CDTF">2008-10-17T11:51:54Z</dcterms:created>
  <dcterms:modified xsi:type="dcterms:W3CDTF">2021-04-28T11:46:52Z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0x0101004BF733CA9C8EBE498FD71D38BA2DB8B700742F9B846374444193A93359F3FEF40F</vt:lpwstr>
  </property>
</Properties>
</file>