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 KONSOLIDACIJA\KONSOLIDACIJA 2021\10 MJESEČNE KONSOLIDACIJE\06 2021\70 BURZA\02 RADNO NEREVIDIRANO TFI\"/>
    </mc:Choice>
  </mc:AlternateContent>
  <xr:revisionPtr revIDLastSave="0" documentId="13_ncr:1_{6A68D566-C0C4-4BA2-8B03-C8E077D8F138}" xr6:coauthVersionLast="45" xr6:coauthVersionMax="45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-120" yWindow="-120" windowWidth="29040" windowHeight="15840" activeTab="4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6" hidden="1">Bilješke!$A$43:$A$112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22" l="1"/>
  <c r="H52" i="22"/>
  <c r="I37" i="22"/>
  <c r="H37" i="22"/>
  <c r="I18" i="22"/>
  <c r="H18" i="22"/>
  <c r="I9" i="22"/>
  <c r="I7" i="22" s="1"/>
  <c r="I6" i="22" s="1"/>
  <c r="I58" i="22" s="1"/>
  <c r="I60" i="22" s="1"/>
  <c r="I62" i="22" s="1"/>
  <c r="H9" i="22"/>
  <c r="H7" i="22" s="1"/>
  <c r="H6" i="22" s="1"/>
  <c r="H58" i="22" s="1"/>
  <c r="H60" i="22" s="1"/>
  <c r="H62" i="22" s="1"/>
  <c r="K39" i="23" l="1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E35" i="23"/>
  <c r="K34" i="23"/>
  <c r="M34" i="23" s="1"/>
  <c r="K33" i="23"/>
  <c r="M33" i="23" s="1"/>
  <c r="K32" i="23"/>
  <c r="M32" i="23" s="1"/>
  <c r="K31" i="23"/>
  <c r="M31" i="23" s="1"/>
  <c r="L30" i="23"/>
  <c r="J30" i="23"/>
  <c r="I30" i="23"/>
  <c r="H30" i="23"/>
  <c r="G30" i="23"/>
  <c r="F30" i="23"/>
  <c r="E30" i="23"/>
  <c r="K29" i="23"/>
  <c r="M29" i="23" s="1"/>
  <c r="L27" i="23"/>
  <c r="J27" i="23"/>
  <c r="I27" i="23"/>
  <c r="H27" i="23"/>
  <c r="G27" i="23"/>
  <c r="F27" i="23"/>
  <c r="E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I23" i="23" s="1"/>
  <c r="H18" i="23"/>
  <c r="G18" i="23"/>
  <c r="F18" i="23"/>
  <c r="E18" i="23"/>
  <c r="M17" i="23"/>
  <c r="K17" i="23"/>
  <c r="K16" i="23"/>
  <c r="M16" i="23" s="1"/>
  <c r="M15" i="23"/>
  <c r="K15" i="23"/>
  <c r="K14" i="23"/>
  <c r="M14" i="23" s="1"/>
  <c r="L13" i="23"/>
  <c r="J13" i="23"/>
  <c r="I13" i="23"/>
  <c r="I11" i="23" s="1"/>
  <c r="H13" i="23"/>
  <c r="H11" i="23" s="1"/>
  <c r="G13" i="23"/>
  <c r="G11" i="23" s="1"/>
  <c r="F13" i="23"/>
  <c r="E13" i="23"/>
  <c r="E11" i="23" s="1"/>
  <c r="K12" i="23"/>
  <c r="M12" i="23" s="1"/>
  <c r="L11" i="23"/>
  <c r="J11" i="23"/>
  <c r="F11" i="23"/>
  <c r="L10" i="23"/>
  <c r="J10" i="23"/>
  <c r="I10" i="23"/>
  <c r="H10" i="23"/>
  <c r="G10" i="23"/>
  <c r="F10" i="23"/>
  <c r="E10" i="23"/>
  <c r="K9" i="23"/>
  <c r="M9" i="23" s="1"/>
  <c r="K8" i="23"/>
  <c r="M8" i="23" s="1"/>
  <c r="K7" i="23"/>
  <c r="M7" i="23" s="1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D74" i="21"/>
  <c r="F74" i="21" s="1"/>
  <c r="I71" i="21"/>
  <c r="F71" i="21"/>
  <c r="I70" i="21"/>
  <c r="F70" i="21"/>
  <c r="I68" i="21"/>
  <c r="F68" i="21"/>
  <c r="I67" i="21"/>
  <c r="F67" i="21"/>
  <c r="H66" i="21"/>
  <c r="G66" i="21"/>
  <c r="I66" i="21" s="1"/>
  <c r="E66" i="21"/>
  <c r="F66" i="21" s="1"/>
  <c r="D66" i="21"/>
  <c r="I64" i="21"/>
  <c r="F64" i="21"/>
  <c r="I63" i="21"/>
  <c r="F63" i="21"/>
  <c r="I62" i="21"/>
  <c r="F62" i="21"/>
  <c r="H61" i="21"/>
  <c r="G61" i="21"/>
  <c r="E61" i="21"/>
  <c r="D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I53" i="21" s="1"/>
  <c r="E53" i="21"/>
  <c r="D53" i="21"/>
  <c r="I52" i="21"/>
  <c r="F52" i="21"/>
  <c r="I51" i="21"/>
  <c r="F51" i="21"/>
  <c r="I50" i="21"/>
  <c r="F50" i="21"/>
  <c r="H49" i="21"/>
  <c r="G49" i="21"/>
  <c r="E49" i="21"/>
  <c r="D49" i="21"/>
  <c r="F49" i="21" s="1"/>
  <c r="I48" i="21"/>
  <c r="F48" i="21"/>
  <c r="I47" i="21"/>
  <c r="F47" i="21"/>
  <c r="I46" i="21"/>
  <c r="F46" i="21"/>
  <c r="H45" i="21"/>
  <c r="G45" i="21"/>
  <c r="I45" i="21" s="1"/>
  <c r="E45" i="21"/>
  <c r="E44" i="21" s="1"/>
  <c r="D45" i="21"/>
  <c r="I43" i="21"/>
  <c r="F43" i="21"/>
  <c r="I42" i="21"/>
  <c r="F42" i="21"/>
  <c r="H41" i="21"/>
  <c r="G41" i="21"/>
  <c r="I41" i="21" s="1"/>
  <c r="E41" i="21"/>
  <c r="D41" i="21"/>
  <c r="F41" i="21" s="1"/>
  <c r="I40" i="21"/>
  <c r="F40" i="21"/>
  <c r="I39" i="21"/>
  <c r="F39" i="21"/>
  <c r="H38" i="21"/>
  <c r="I38" i="21" s="1"/>
  <c r="G38" i="21"/>
  <c r="E38" i="21"/>
  <c r="D38" i="21"/>
  <c r="F38" i="21" s="1"/>
  <c r="I37" i="21"/>
  <c r="F37" i="21"/>
  <c r="I36" i="21"/>
  <c r="F36" i="21"/>
  <c r="H35" i="21"/>
  <c r="G35" i="21"/>
  <c r="I35" i="21" s="1"/>
  <c r="E35" i="21"/>
  <c r="D35" i="21"/>
  <c r="F35" i="21" s="1"/>
  <c r="I34" i="21"/>
  <c r="F34" i="21"/>
  <c r="I33" i="21"/>
  <c r="F33" i="21"/>
  <c r="H32" i="21"/>
  <c r="G32" i="21"/>
  <c r="I32" i="21" s="1"/>
  <c r="F32" i="21"/>
  <c r="E32" i="21"/>
  <c r="D32" i="21"/>
  <c r="D31" i="21" s="1"/>
  <c r="H31" i="21"/>
  <c r="G31" i="21"/>
  <c r="I31" i="21" s="1"/>
  <c r="I30" i="21"/>
  <c r="F30" i="21"/>
  <c r="I29" i="21"/>
  <c r="F29" i="21"/>
  <c r="H28" i="21"/>
  <c r="G28" i="21"/>
  <c r="I28" i="21" s="1"/>
  <c r="E28" i="21"/>
  <c r="D28" i="21"/>
  <c r="F28" i="21" s="1"/>
  <c r="I27" i="21"/>
  <c r="F27" i="21"/>
  <c r="I26" i="21"/>
  <c r="F26" i="21"/>
  <c r="H25" i="21"/>
  <c r="H24" i="21" s="1"/>
  <c r="G25" i="21"/>
  <c r="E25" i="21"/>
  <c r="D25" i="21"/>
  <c r="F25" i="21" s="1"/>
  <c r="E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I13" i="21" s="1"/>
  <c r="E13" i="21"/>
  <c r="D13" i="21"/>
  <c r="F13" i="21" s="1"/>
  <c r="I12" i="21"/>
  <c r="F12" i="21"/>
  <c r="I11" i="21"/>
  <c r="F11" i="21"/>
  <c r="I10" i="21"/>
  <c r="F10" i="21"/>
  <c r="I9" i="21"/>
  <c r="F9" i="21"/>
  <c r="I8" i="21"/>
  <c r="F8" i="21"/>
  <c r="H7" i="21"/>
  <c r="H72" i="21" s="1"/>
  <c r="G7" i="21"/>
  <c r="E7" i="21"/>
  <c r="D7" i="2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I74" i="24" s="1"/>
  <c r="E74" i="24"/>
  <c r="D74" i="24"/>
  <c r="F74" i="24" s="1"/>
  <c r="I71" i="24"/>
  <c r="F71" i="24"/>
  <c r="I70" i="24"/>
  <c r="F70" i="24"/>
  <c r="I68" i="24"/>
  <c r="F68" i="24"/>
  <c r="I67" i="24"/>
  <c r="F67" i="24"/>
  <c r="H66" i="24"/>
  <c r="G66" i="24"/>
  <c r="I66" i="24" s="1"/>
  <c r="E66" i="24"/>
  <c r="D66" i="24"/>
  <c r="F66" i="24" s="1"/>
  <c r="I64" i="24"/>
  <c r="F64" i="24"/>
  <c r="I63" i="24"/>
  <c r="F63" i="24"/>
  <c r="H61" i="24"/>
  <c r="I62" i="24"/>
  <c r="F62" i="24"/>
  <c r="G61" i="24"/>
  <c r="E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H53" i="24"/>
  <c r="I54" i="24"/>
  <c r="F54" i="24"/>
  <c r="G53" i="24"/>
  <c r="E53" i="24"/>
  <c r="I52" i="24"/>
  <c r="F52" i="24"/>
  <c r="I51" i="24"/>
  <c r="F51" i="24"/>
  <c r="H49" i="24"/>
  <c r="I50" i="24"/>
  <c r="F50" i="24"/>
  <c r="E49" i="24"/>
  <c r="I48" i="24"/>
  <c r="F48" i="24"/>
  <c r="I47" i="24"/>
  <c r="F47" i="24"/>
  <c r="H45" i="24"/>
  <c r="H44" i="24" s="1"/>
  <c r="I46" i="24"/>
  <c r="F46" i="24"/>
  <c r="E45" i="24"/>
  <c r="E44" i="24" s="1"/>
  <c r="I43" i="24"/>
  <c r="F43" i="24"/>
  <c r="H41" i="24"/>
  <c r="I42" i="24"/>
  <c r="F42" i="24"/>
  <c r="E41" i="24"/>
  <c r="I40" i="24"/>
  <c r="F40" i="24"/>
  <c r="I39" i="24"/>
  <c r="E38" i="24"/>
  <c r="H38" i="24"/>
  <c r="G38" i="24"/>
  <c r="I38" i="24" s="1"/>
  <c r="D38" i="24"/>
  <c r="I37" i="24"/>
  <c r="F37" i="24"/>
  <c r="I36" i="24"/>
  <c r="F36" i="24"/>
  <c r="E35" i="24"/>
  <c r="H35" i="24"/>
  <c r="G35" i="24"/>
  <c r="I35" i="24" s="1"/>
  <c r="D35" i="24"/>
  <c r="I34" i="24"/>
  <c r="F34" i="24"/>
  <c r="H32" i="24"/>
  <c r="H31" i="24" s="1"/>
  <c r="I33" i="24"/>
  <c r="F33" i="24"/>
  <c r="E32" i="24"/>
  <c r="I30" i="24"/>
  <c r="F30" i="24"/>
  <c r="H28" i="24"/>
  <c r="I29" i="24"/>
  <c r="F29" i="24"/>
  <c r="E28" i="24"/>
  <c r="I27" i="24"/>
  <c r="F27" i="24"/>
  <c r="I26" i="24"/>
  <c r="E25" i="24"/>
  <c r="E24" i="24" s="1"/>
  <c r="H25" i="24"/>
  <c r="G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E13" i="24"/>
  <c r="F14" i="24"/>
  <c r="H13" i="24"/>
  <c r="G13" i="24"/>
  <c r="D13" i="24"/>
  <c r="I12" i="24"/>
  <c r="F12" i="24"/>
  <c r="I11" i="24"/>
  <c r="F11" i="24"/>
  <c r="I10" i="24"/>
  <c r="F10" i="24"/>
  <c r="I9" i="24"/>
  <c r="F9" i="24"/>
  <c r="H7" i="24"/>
  <c r="I8" i="24"/>
  <c r="F8" i="24"/>
  <c r="G7" i="24"/>
  <c r="E7" i="24"/>
  <c r="F125" i="20"/>
  <c r="I123" i="20"/>
  <c r="F123" i="20"/>
  <c r="I122" i="20"/>
  <c r="F122" i="20"/>
  <c r="H121" i="20"/>
  <c r="E121" i="20"/>
  <c r="D121" i="20"/>
  <c r="F121" i="20" s="1"/>
  <c r="I120" i="20"/>
  <c r="F120" i="20"/>
  <c r="I119" i="20"/>
  <c r="F119" i="20"/>
  <c r="I118" i="20"/>
  <c r="F118" i="20"/>
  <c r="I117" i="20"/>
  <c r="E116" i="20"/>
  <c r="F117" i="20"/>
  <c r="G116" i="20"/>
  <c r="I115" i="20"/>
  <c r="F115" i="20"/>
  <c r="I114" i="20"/>
  <c r="F114" i="20"/>
  <c r="I113" i="20"/>
  <c r="E112" i="20"/>
  <c r="F113" i="20"/>
  <c r="G112" i="20"/>
  <c r="F111" i="20"/>
  <c r="I110" i="20"/>
  <c r="F110" i="20"/>
  <c r="I109" i="20"/>
  <c r="E108" i="20"/>
  <c r="F109" i="20"/>
  <c r="G108" i="20"/>
  <c r="I107" i="20"/>
  <c r="F107" i="20"/>
  <c r="I106" i="20"/>
  <c r="F106" i="20"/>
  <c r="H105" i="20"/>
  <c r="E105" i="20"/>
  <c r="D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E97" i="20"/>
  <c r="D97" i="20"/>
  <c r="F97" i="20" s="1"/>
  <c r="F96" i="20"/>
  <c r="I95" i="20"/>
  <c r="I94" i="20"/>
  <c r="F94" i="20"/>
  <c r="I93" i="20"/>
  <c r="E92" i="20"/>
  <c r="F93" i="20"/>
  <c r="G92" i="20"/>
  <c r="I91" i="20"/>
  <c r="F91" i="20"/>
  <c r="I90" i="20"/>
  <c r="F90" i="20"/>
  <c r="H89" i="20"/>
  <c r="E89" i="20"/>
  <c r="D89" i="20"/>
  <c r="F89" i="20" s="1"/>
  <c r="I88" i="20"/>
  <c r="F88" i="20"/>
  <c r="I87" i="20"/>
  <c r="F87" i="20"/>
  <c r="I86" i="20"/>
  <c r="F86" i="20"/>
  <c r="H85" i="20"/>
  <c r="E85" i="20"/>
  <c r="D85" i="20"/>
  <c r="F85" i="20" s="1"/>
  <c r="I84" i="20"/>
  <c r="F84" i="20"/>
  <c r="I83" i="20"/>
  <c r="F83" i="20"/>
  <c r="I82" i="20"/>
  <c r="F82" i="20"/>
  <c r="H81" i="20"/>
  <c r="E81" i="20"/>
  <c r="D81" i="20"/>
  <c r="I80" i="20"/>
  <c r="F80" i="20"/>
  <c r="I79" i="20"/>
  <c r="F79" i="20"/>
  <c r="I78" i="20"/>
  <c r="F78" i="20"/>
  <c r="H77" i="20"/>
  <c r="E77" i="20"/>
  <c r="D77" i="20"/>
  <c r="F74" i="20"/>
  <c r="I72" i="20"/>
  <c r="F72" i="20"/>
  <c r="I71" i="20"/>
  <c r="F71" i="20"/>
  <c r="I70" i="20"/>
  <c r="F70" i="20"/>
  <c r="H69" i="20"/>
  <c r="G69" i="20"/>
  <c r="I69" i="20" s="1"/>
  <c r="E69" i="20"/>
  <c r="D69" i="20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D63" i="20"/>
  <c r="F63" i="20" s="1"/>
  <c r="G62" i="20"/>
  <c r="E62" i="20"/>
  <c r="I61" i="20"/>
  <c r="F61" i="20"/>
  <c r="I60" i="20"/>
  <c r="F60" i="20"/>
  <c r="H58" i="20"/>
  <c r="I59" i="20"/>
  <c r="F59" i="20"/>
  <c r="G58" i="20"/>
  <c r="E58" i="20"/>
  <c r="I57" i="20"/>
  <c r="F57" i="20"/>
  <c r="I56" i="20"/>
  <c r="F56" i="20"/>
  <c r="H54" i="20"/>
  <c r="I55" i="20"/>
  <c r="F55" i="20"/>
  <c r="G54" i="20"/>
  <c r="E54" i="20"/>
  <c r="E53" i="20" s="1"/>
  <c r="G53" i="20"/>
  <c r="I52" i="20"/>
  <c r="F52" i="20"/>
  <c r="H50" i="20"/>
  <c r="I51" i="20"/>
  <c r="F51" i="20"/>
  <c r="G50" i="20"/>
  <c r="E50" i="20"/>
  <c r="I49" i="20"/>
  <c r="F49" i="20"/>
  <c r="I48" i="20"/>
  <c r="F48" i="20"/>
  <c r="I47" i="20"/>
  <c r="F47" i="20"/>
  <c r="I46" i="20"/>
  <c r="F46" i="20"/>
  <c r="I45" i="20"/>
  <c r="F45" i="20"/>
  <c r="I44" i="20"/>
  <c r="F44" i="20"/>
  <c r="H42" i="20"/>
  <c r="E42" i="20"/>
  <c r="F43" i="20"/>
  <c r="G42" i="20"/>
  <c r="I42" i="20" s="1"/>
  <c r="I41" i="20"/>
  <c r="F41" i="20"/>
  <c r="I40" i="20"/>
  <c r="F40" i="20"/>
  <c r="I39" i="20"/>
  <c r="F39" i="20"/>
  <c r="I38" i="20"/>
  <c r="F38" i="20"/>
  <c r="H36" i="20"/>
  <c r="I37" i="20"/>
  <c r="F37" i="20"/>
  <c r="G36" i="20"/>
  <c r="I36" i="20" s="1"/>
  <c r="E36" i="20"/>
  <c r="I35" i="20"/>
  <c r="F35" i="20"/>
  <c r="I34" i="20"/>
  <c r="F34" i="20"/>
  <c r="I33" i="20"/>
  <c r="F33" i="20"/>
  <c r="I32" i="20"/>
  <c r="F32" i="20"/>
  <c r="H30" i="20"/>
  <c r="I31" i="20"/>
  <c r="F31" i="20"/>
  <c r="G30" i="20"/>
  <c r="E30" i="20"/>
  <c r="I29" i="20"/>
  <c r="F29" i="20"/>
  <c r="I28" i="20"/>
  <c r="F28" i="20"/>
  <c r="I27" i="20"/>
  <c r="F27" i="20"/>
  <c r="I26" i="20"/>
  <c r="F26" i="20"/>
  <c r="H25" i="20"/>
  <c r="G25" i="20"/>
  <c r="I25" i="20" s="1"/>
  <c r="E25" i="20"/>
  <c r="I24" i="20"/>
  <c r="F24" i="20"/>
  <c r="H22" i="20"/>
  <c r="H21" i="20" s="1"/>
  <c r="H15" i="20" s="1"/>
  <c r="I23" i="20"/>
  <c r="F23" i="20"/>
  <c r="G22" i="20"/>
  <c r="G21" i="20" s="1"/>
  <c r="G15" i="20" s="1"/>
  <c r="E22" i="20"/>
  <c r="E21" i="20" s="1"/>
  <c r="E15" i="20" s="1"/>
  <c r="I20" i="20"/>
  <c r="F20" i="20"/>
  <c r="I19" i="20"/>
  <c r="F19" i="20"/>
  <c r="I18" i="20"/>
  <c r="F18" i="20"/>
  <c r="H17" i="20"/>
  <c r="G17" i="20"/>
  <c r="E17" i="20"/>
  <c r="D17" i="20"/>
  <c r="F17" i="20" s="1"/>
  <c r="I16" i="20"/>
  <c r="F16" i="20"/>
  <c r="I14" i="20"/>
  <c r="F14" i="20"/>
  <c r="I13" i="20"/>
  <c r="F13" i="20"/>
  <c r="I12" i="20"/>
  <c r="F12" i="20"/>
  <c r="H11" i="20"/>
  <c r="G11" i="20"/>
  <c r="I11" i="20" s="1"/>
  <c r="E11" i="20"/>
  <c r="D11" i="20"/>
  <c r="I10" i="20"/>
  <c r="F10" i="20"/>
  <c r="H8" i="20"/>
  <c r="I9" i="20"/>
  <c r="F9" i="20"/>
  <c r="G8" i="20"/>
  <c r="E8" i="20"/>
  <c r="I62" i="20" l="1"/>
  <c r="H23" i="23"/>
  <c r="I50" i="20"/>
  <c r="F35" i="24"/>
  <c r="F38" i="24"/>
  <c r="K18" i="23"/>
  <c r="M18" i="23" s="1"/>
  <c r="K27" i="23"/>
  <c r="M27" i="23" s="1"/>
  <c r="K35" i="23"/>
  <c r="M35" i="23" s="1"/>
  <c r="F11" i="20"/>
  <c r="I17" i="20"/>
  <c r="F77" i="20"/>
  <c r="F25" i="24"/>
  <c r="H44" i="21"/>
  <c r="H73" i="21" s="1"/>
  <c r="K10" i="23"/>
  <c r="M10" i="23" s="1"/>
  <c r="F23" i="23"/>
  <c r="J23" i="23"/>
  <c r="K30" i="23"/>
  <c r="M30" i="23" s="1"/>
  <c r="G73" i="20"/>
  <c r="I63" i="20"/>
  <c r="F69" i="20"/>
  <c r="E76" i="20"/>
  <c r="F81" i="20"/>
  <c r="I13" i="24"/>
  <c r="I25" i="24"/>
  <c r="I53" i="24"/>
  <c r="E72" i="21"/>
  <c r="I25" i="21"/>
  <c r="E31" i="21"/>
  <c r="F45" i="21"/>
  <c r="I49" i="21"/>
  <c r="F53" i="21"/>
  <c r="I61" i="21"/>
  <c r="I74" i="21"/>
  <c r="L23" i="23"/>
  <c r="K11" i="23"/>
  <c r="M11" i="23" s="1"/>
  <c r="G23" i="23"/>
  <c r="K13" i="23"/>
  <c r="M13" i="23" s="1"/>
  <c r="E23" i="23"/>
  <c r="E73" i="21"/>
  <c r="F31" i="21"/>
  <c r="I7" i="21"/>
  <c r="G24" i="21"/>
  <c r="G44" i="21"/>
  <c r="I44" i="21" s="1"/>
  <c r="E65" i="21"/>
  <c r="E69" i="21" s="1"/>
  <c r="E83" i="21" s="1"/>
  <c r="G72" i="21"/>
  <c r="I72" i="21" s="1"/>
  <c r="H65" i="21"/>
  <c r="H69" i="21" s="1"/>
  <c r="H83" i="21" s="1"/>
  <c r="F7" i="21"/>
  <c r="D24" i="21"/>
  <c r="D44" i="21"/>
  <c r="F44" i="21" s="1"/>
  <c r="D72" i="21"/>
  <c r="F72" i="21" s="1"/>
  <c r="I61" i="24"/>
  <c r="F13" i="24"/>
  <c r="E72" i="24"/>
  <c r="H72" i="24"/>
  <c r="H24" i="24"/>
  <c r="H73" i="24" s="1"/>
  <c r="E31" i="24"/>
  <c r="E73" i="24" s="1"/>
  <c r="D7" i="24"/>
  <c r="F26" i="24"/>
  <c r="D41" i="24"/>
  <c r="F41" i="24" s="1"/>
  <c r="D45" i="24"/>
  <c r="D49" i="24"/>
  <c r="F49" i="24" s="1"/>
  <c r="D53" i="24"/>
  <c r="F53" i="24" s="1"/>
  <c r="D61" i="24"/>
  <c r="F61" i="24" s="1"/>
  <c r="I7" i="24"/>
  <c r="G28" i="24"/>
  <c r="I28" i="24" s="1"/>
  <c r="G32" i="24"/>
  <c r="E65" i="24"/>
  <c r="E69" i="24" s="1"/>
  <c r="E83" i="24" s="1"/>
  <c r="G72" i="24"/>
  <c r="D28" i="24"/>
  <c r="F28" i="24" s="1"/>
  <c r="D32" i="24"/>
  <c r="F39" i="24"/>
  <c r="G41" i="24"/>
  <c r="I41" i="24" s="1"/>
  <c r="G45" i="24"/>
  <c r="G49" i="24"/>
  <c r="I49" i="24" s="1"/>
  <c r="E124" i="20"/>
  <c r="D92" i="20"/>
  <c r="H92" i="20"/>
  <c r="H76" i="20" s="1"/>
  <c r="F95" i="20"/>
  <c r="D108" i="20"/>
  <c r="F108" i="20" s="1"/>
  <c r="H108" i="20"/>
  <c r="I108" i="20" s="1"/>
  <c r="D112" i="20"/>
  <c r="F112" i="20" s="1"/>
  <c r="H112" i="20"/>
  <c r="I112" i="20" s="1"/>
  <c r="D116" i="20"/>
  <c r="F116" i="20" s="1"/>
  <c r="H116" i="20"/>
  <c r="I116" i="20" s="1"/>
  <c r="G77" i="20"/>
  <c r="G81" i="20"/>
  <c r="I81" i="20" s="1"/>
  <c r="G85" i="20"/>
  <c r="I85" i="20" s="1"/>
  <c r="G89" i="20"/>
  <c r="I89" i="20" s="1"/>
  <c r="G97" i="20"/>
  <c r="I97" i="20" s="1"/>
  <c r="G105" i="20"/>
  <c r="I105" i="20" s="1"/>
  <c r="G121" i="20"/>
  <c r="I121" i="20" s="1"/>
  <c r="I22" i="20"/>
  <c r="I30" i="20"/>
  <c r="I54" i="20"/>
  <c r="I21" i="20"/>
  <c r="H73" i="20"/>
  <c r="I73" i="20" s="1"/>
  <c r="I58" i="20"/>
  <c r="I15" i="20"/>
  <c r="H53" i="20"/>
  <c r="E73" i="20"/>
  <c r="I53" i="20"/>
  <c r="I43" i="20"/>
  <c r="D25" i="20"/>
  <c r="F25" i="20" s="1"/>
  <c r="D8" i="20"/>
  <c r="D22" i="20"/>
  <c r="D30" i="20"/>
  <c r="F30" i="20" s="1"/>
  <c r="D36" i="20"/>
  <c r="F36" i="20" s="1"/>
  <c r="D42" i="20"/>
  <c r="F42" i="20" s="1"/>
  <c r="D50" i="20"/>
  <c r="F50" i="20" s="1"/>
  <c r="D54" i="20"/>
  <c r="D58" i="20"/>
  <c r="F58" i="20" s="1"/>
  <c r="D62" i="20"/>
  <c r="F62" i="20" s="1"/>
  <c r="I8" i="20"/>
  <c r="I72" i="24" l="1"/>
  <c r="K23" i="23"/>
  <c r="M23" i="23" s="1"/>
  <c r="D65" i="21"/>
  <c r="D69" i="21" s="1"/>
  <c r="F65" i="21"/>
  <c r="G73" i="21"/>
  <c r="I73" i="21" s="1"/>
  <c r="I24" i="21"/>
  <c r="D73" i="21"/>
  <c r="F73" i="21" s="1"/>
  <c r="F24" i="21"/>
  <c r="G65" i="21"/>
  <c r="I45" i="24"/>
  <c r="G44" i="24"/>
  <c r="I44" i="24" s="1"/>
  <c r="I32" i="24"/>
  <c r="G31" i="24"/>
  <c r="I31" i="24" s="1"/>
  <c r="G24" i="24"/>
  <c r="D24" i="24"/>
  <c r="H65" i="24"/>
  <c r="H69" i="24" s="1"/>
  <c r="H83" i="24" s="1"/>
  <c r="D72" i="24"/>
  <c r="F72" i="24" s="1"/>
  <c r="F7" i="24"/>
  <c r="F32" i="24"/>
  <c r="D31" i="24"/>
  <c r="F31" i="24" s="1"/>
  <c r="F45" i="24"/>
  <c r="D44" i="24"/>
  <c r="F44" i="24" s="1"/>
  <c r="F92" i="20"/>
  <c r="D76" i="20"/>
  <c r="F76" i="20" s="1"/>
  <c r="I77" i="20"/>
  <c r="G76" i="20"/>
  <c r="I76" i="20" s="1"/>
  <c r="I92" i="20"/>
  <c r="F22" i="20"/>
  <c r="D21" i="20"/>
  <c r="F54" i="20"/>
  <c r="D53" i="20"/>
  <c r="F53" i="20" s="1"/>
  <c r="F8" i="20"/>
  <c r="G69" i="21" l="1"/>
  <c r="I65" i="21"/>
  <c r="D83" i="21"/>
  <c r="F83" i="21" s="1"/>
  <c r="F69" i="21"/>
  <c r="D65" i="24"/>
  <c r="D73" i="24"/>
  <c r="F73" i="24" s="1"/>
  <c r="F24" i="24"/>
  <c r="G73" i="24"/>
  <c r="I73" i="24" s="1"/>
  <c r="I24" i="24"/>
  <c r="G65" i="24"/>
  <c r="D124" i="20"/>
  <c r="F124" i="20" s="1"/>
  <c r="D15" i="20"/>
  <c r="F21" i="20"/>
  <c r="G83" i="21" l="1"/>
  <c r="I83" i="21" s="1"/>
  <c r="I69" i="21"/>
  <c r="G69" i="24"/>
  <c r="I65" i="24"/>
  <c r="F65" i="24"/>
  <c r="D69" i="24"/>
  <c r="F15" i="20"/>
  <c r="D73" i="20"/>
  <c r="F73" i="20" s="1"/>
  <c r="L28" i="23"/>
  <c r="L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K40" i="23" l="1"/>
  <c r="M40" i="23" s="1"/>
  <c r="F69" i="24"/>
  <c r="D83" i="24"/>
  <c r="F83" i="24" s="1"/>
  <c r="G83" i="24"/>
  <c r="I83" i="24" s="1"/>
  <c r="I69" i="24"/>
  <c r="K28" i="23"/>
  <c r="M28" i="23" s="1"/>
  <c r="I111" i="20" l="1"/>
  <c r="I74" i="20" l="1"/>
  <c r="I125" i="20"/>
  <c r="G124" i="20" l="1"/>
  <c r="H124" i="20" l="1"/>
  <c r="I124" i="20" s="1"/>
  <c r="I96" i="20"/>
</calcChain>
</file>

<file path=xl/sharedStrings.xml><?xml version="1.0" encoding="utf-8"?>
<sst xmlns="http://schemas.openxmlformats.org/spreadsheetml/2006/main" count="600" uniqueCount="458">
  <si>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</si>
  <si>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</si>
  <si>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</si>
  <si>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</si>
  <si>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</si>
  <si>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</si>
  <si>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</si>
  <si>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</si>
  <si>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</si>
  <si>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</si>
  <si>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</si>
  <si>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</si>
  <si>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</si>
  <si>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</si>
  <si>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</si>
  <si>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</si>
  <si>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</si>
  <si>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</si>
  <si>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</si>
  <si>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</si>
  <si>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</si>
  <si>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</si>
  <si>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</si>
  <si>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</si>
  <si>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</si>
  <si>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</si>
  <si>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</si>
  <si>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</si>
  <si>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</si>
  <si>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</si>
  <si>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</si>
  <si>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</si>
  <si>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</si>
  <si>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</si>
  <si>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</si>
  <si>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</si>
  <si>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</si>
  <si>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</si>
  <si>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</si>
  <si>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</si>
  <si>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</si>
  <si>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</si>
  <si>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</si>
  <si>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</si>
  <si>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</si>
  <si>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</si>
  <si>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</si>
  <si>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</si>
  <si>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</si>
  <si>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</si>
  <si>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</si>
  <si>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</si>
  <si>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</si>
  <si>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</si>
  <si>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</si>
  <si>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</si>
  <si>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</si>
  <si>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</si>
  <si>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</si>
  <si>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</si>
  <si>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</si>
  <si>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</si>
  <si>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</si>
  <si>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</si>
  <si>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</si>
  <si>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</si>
  <si>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</si>
  <si>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</si>
  <si>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</si>
  <si>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</si>
  <si>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</si>
  <si>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</si>
  <si>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</si>
  <si>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</si>
  <si>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</si>
  <si>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</si>
  <si>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</si>
  <si>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</si>
  <si>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</si>
  <si>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</si>
  <si>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</si>
  <si>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</si>
  <si>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</si>
  <si>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</si>
  <si>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</si>
  <si>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</si>
  <si>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</si>
  <si>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</si>
  <si>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</si>
  <si>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</si>
  <si>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</si>
  <si>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</si>
  <si>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</si>
  <si>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</si>
  <si>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</si>
  <si>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</si>
  <si>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</si>
  <si>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</si>
  <si>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</si>
  <si>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</si>
  <si>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</si>
  <si>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</si>
  <si>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</si>
  <si>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</si>
  <si>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</si>
  <si>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</si>
  <si>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</si>
  <si>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</si>
  <si>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</si>
  <si>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</si>
  <si>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</si>
  <si>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</si>
  <si>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</si>
  <si>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</si>
  <si>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</si>
  <si>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</si>
  <si>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</si>
  <si>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</si>
  <si>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</si>
  <si>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</si>
  <si>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</si>
  <si>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</si>
  <si>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</si>
  <si>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</si>
  <si>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</si>
  <si>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</si>
  <si>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</si>
  <si>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</si>
  <si>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</si>
  <si>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</si>
  <si>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</si>
  <si>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</si>
  <si>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</si>
  <si>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</si>
  <si>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</si>
  <si>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</si>
  <si>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</si>
  <si>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</si>
  <si>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</si>
  <si>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</si>
  <si>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</si>
  <si>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</si>
  <si>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</si>
  <si>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</si>
  <si>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</si>
  <si>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</si>
  <si>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</si>
  <si>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</si>
  <si>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</si>
  <si>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</si>
  <si>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</si>
  <si>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</si>
  <si>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</si>
  <si>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</si>
  <si>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</si>
  <si>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</si>
  <si>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</si>
  <si>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</si>
  <si>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</si>
  <si>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</si>
  <si>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</si>
  <si>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</si>
  <si>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</si>
  <si>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</si>
  <si>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</si>
  <si>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</si>
  <si>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</si>
  <si>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</si>
  <si>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</si>
  <si>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</si>
  <si>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</si>
  <si>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</si>
  <si>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</si>
  <si>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</si>
  <si>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</si>
  <si>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</si>
  <si>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</si>
  <si>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</si>
  <si>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</si>
  <si>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</si>
  <si>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</si>
  <si>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</si>
  <si>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</si>
  <si>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</si>
  <si>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</si>
  <si>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</si>
  <si>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</si>
  <si>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</si>
  <si>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</si>
  <si>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</si>
  <si>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</si>
  <si>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</si>
  <si>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</si>
  <si>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</si>
  <si>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</si>
  <si>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</si>
  <si>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</si>
  <si>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</si>
  <si>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</si>
  <si>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</si>
  <si>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</si>
  <si>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</si>
  <si>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</si>
  <si>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</si>
  <si>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</si>
  <si>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</si>
  <si>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</si>
  <si>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</si>
  <si>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</si>
  <si>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</si>
  <si>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</si>
  <si>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</si>
  <si>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</si>
  <si>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</si>
  <si>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</si>
  <si>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</si>
  <si>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</si>
  <si>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</si>
  <si>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</si>
  <si>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</si>
  <si>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</si>
  <si>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</si>
  <si>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</si>
  <si>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</si>
  <si>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</si>
  <si>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</si>
  <si>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</si>
  <si>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</si>
  <si>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</si>
  <si>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</si>
  <si>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</si>
  <si>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</si>
  <si>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</si>
  <si>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</si>
  <si>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</si>
  <si>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</si>
  <si>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</si>
  <si>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</si>
  <si>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</si>
  <si>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</si>
  <si>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</si>
  <si>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</si>
  <si>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</si>
  <si>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</si>
  <si>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</si>
  <si>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</si>
  <si>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</si>
  <si>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</si>
  <si>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</si>
  <si>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</si>
  <si>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</si>
  <si>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</si>
  <si>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</si>
  <si>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</si>
  <si>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</si>
  <si>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</si>
  <si>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</si>
  <si>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</si>
  <si>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</si>
  <si>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</si>
  <si>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</si>
  <si>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</si>
  <si>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</si>
  <si>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</si>
  <si>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</si>
  <si>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</si>
  <si>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</si>
  <si>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</si>
  <si>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</si>
  <si>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</si>
  <si>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</si>
  <si>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</si>
  <si>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</si>
  <si>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</si>
  <si>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</si>
  <si>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</si>
  <si>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</si>
  <si>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</si>
  <si>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</si>
  <si>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</si>
  <si>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</si>
  <si>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</si>
  <si>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</si>
  <si>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</si>
  <si>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</si>
  <si>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</si>
  <si>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</si>
  <si>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</si>
  <si>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</si>
  <si>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</si>
  <si>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</si>
  <si>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</si>
  <si>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</si>
  <si>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</si>
  <si>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</si>
  <si>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</si>
  <si>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</si>
  <si>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</si>
  <si>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</si>
  <si>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</si>
  <si>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</si>
  <si>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</si>
  <si>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</si>
  <si>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</si>
  <si>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</si>
  <si>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</si>
  <si>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</si>
  <si>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</si>
  <si>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</si>
  <si>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</si>
  <si>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</si>
  <si>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</si>
  <si>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</si>
  <si>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</si>
  <si>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</si>
  <si>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</si>
  <si>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</si>
  <si>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</si>
  <si>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</si>
  <si>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</si>
  <si>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</si>
  <si>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</si>
  <si>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</si>
  <si>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</si>
  <si>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</si>
  <si>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</si>
  <si>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</si>
  <si>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</si>
  <si>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</si>
  <si>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</si>
  <si>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</si>
  <si>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</si>
  <si>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</si>
  <si>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</si>
  <si>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</si>
  <si>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</si>
  <si>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</si>
  <si>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</si>
  <si>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</si>
  <si>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</si>
  <si>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</si>
  <si>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</si>
  <si>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</si>
  <si>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</si>
  <si>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</si>
  <si>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</si>
  <si>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</si>
  <si>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</si>
  <si>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</si>
  <si>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</si>
  <si>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</si>
  <si>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</si>
  <si>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</si>
  <si>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</si>
  <si>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</si>
  <si>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</si>
  <si>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</si>
  <si>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</si>
  <si>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</si>
  <si>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</si>
  <si>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</si>
  <si>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</si>
  <si>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</si>
  <si>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</si>
  <si>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</si>
  <si>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</si>
  <si>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</si>
  <si>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</si>
  <si>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</si>
  <si>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</si>
  <si>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Stanje na dan: 30.6.2021</t>
  </si>
  <si>
    <t>U razdoblju: 1.1.2021. - 30.6.2021.</t>
  </si>
  <si>
    <t>U razdoblju: 1.4.2021. - 30.6.2021.</t>
  </si>
  <si>
    <t>BILJEŠKE UZ FINANCIJSKE IZVJEŠTAJE - TFI</t>
  </si>
  <si>
    <t>a)</t>
  </si>
  <si>
    <t>b)</t>
  </si>
  <si>
    <t>službenim stranicama Zagrebačke burze te u Službenom registru propisanih informacija HANFA-e.</t>
  </si>
  <si>
    <t>c)</t>
  </si>
  <si>
    <t xml:space="preserve">Računovodstvene politike korištene u pripremi financijskih izvještaja za izvještajno razdoblje odgovaraju računovodstvenim politikama korištenim u pripremi revidiranih financijskih izvještaja za 2020. godinu. </t>
  </si>
  <si>
    <t>Detalji su prikazani u Bilješkama u Izvještaju o poslovanju.</t>
  </si>
  <si>
    <t>d)</t>
  </si>
  <si>
    <t>e)</t>
  </si>
  <si>
    <t>1.</t>
  </si>
  <si>
    <t xml:space="preserve">2. </t>
  </si>
  <si>
    <t xml:space="preserve">koji su objavljeni na službenoj stranici društva, službenim stranicama Zagrebačke burze te u Službenom registru propisanih informacija HANFA-e. 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</si>
  <si>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</si>
  <si>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</si>
  <si>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</si>
  <si>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</si>
  <si>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</si>
  <si>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</si>
  <si>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</si>
  <si>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</si>
  <si>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</si>
  <si>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Grupa nema potvrda o sudjelovanju, konvertibilnih zadužnica, jamstava, opcija ili sličnih vrijednosnica ili prava.</t>
  </si>
  <si>
    <t>12.</t>
  </si>
  <si>
    <t>Grupa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</si>
  <si>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</si>
  <si>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</si>
  <si>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</si>
  <si>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</si>
  <si>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</si>
  <si>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</si>
  <si>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Grupa nema materijalnih aranžmana sa društvima koji nisu uključeni u prezentirane konsolidirane financijske izvještaje.</t>
  </si>
  <si>
    <t>17.</t>
  </si>
  <si>
    <t>Detalji su objavljeni u bilješkama u sklopu konsolidiranog nerevidiranog izvještaja o poslovanju za prvo polugodište 2021. godine.</t>
  </si>
  <si>
    <t>Detalji su objavljeni unutar Međuizvještaja rukovodstva u sklopu konsolidiranog nerevidiranog izvještaja o poslovanju za prvo polugodište 2021. godine.</t>
  </si>
  <si>
    <t xml:space="preserve">Godišnji financijski izvještaj za 2020. godinu, radi razumijevanja informacija objavljenih u bilješkama uz financijske izvještaje sastavljenih za prvo polugodište 2021. godine, dostupan je na službenoj stranici društva, </t>
  </si>
  <si>
    <t xml:space="preserve">Prilikom sastavljanja konsolidiranog nerevidiranog izvještaja o poslovanju za prvo polugodište 2021. godine primjenjuje se iste računovodstvene politike kao i u posljednjim godišnjim  financijskim izvještajima za 2020. godinu </t>
  </si>
  <si>
    <t xml:space="preserve">BILJEŠKE UZ FINANCIJSKE IZVJEŠTAJE - TFI
(koji se sastavljaju za tromjesečna razdoblja)
Naziv izdavatelja:  Croatia osiguranje d.d.
OIB:   26187994862
Izvještajno razdoblje: 1.1.2021. - 30.6.2021.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
</t>
  </si>
  <si>
    <t>03276147</t>
  </si>
  <si>
    <t>HR</t>
  </si>
  <si>
    <t>080051022</t>
  </si>
  <si>
    <t>26187994862</t>
  </si>
  <si>
    <t>74780000M0GHQ1VXJU20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</si>
  <si>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</si>
  <si>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</si>
  <si>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</si>
  <si>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</si>
  <si>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</si>
  <si>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</si>
  <si>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</si>
  <si>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</si>
  <si>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CORE 1 d.o.o.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</si>
  <si>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</si>
  <si>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</si>
  <si>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</si>
  <si>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</si>
  <si>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</si>
  <si>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</si>
  <si>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</si>
  <si>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</si>
  <si>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</si>
  <si>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</si>
  <si>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</si>
  <si>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</si>
  <si>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</si>
  <si>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</si>
  <si>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</si>
  <si>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</si>
  <si>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</si>
  <si>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</si>
  <si>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</si>
  <si>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</si>
  <si>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</si>
  <si>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</si>
  <si>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</si>
  <si>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</si>
  <si>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</si>
  <si>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</si>
  <si>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</si>
  <si>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ASTORIA d.o.o.</t>
  </si>
  <si>
    <t>080339352</t>
  </si>
  <si>
    <t>CO LOGISTIKA d.o.o.</t>
  </si>
  <si>
    <t>081353961</t>
  </si>
  <si>
    <t>Jelena Matijević</t>
  </si>
  <si>
    <t>072 00 1884</t>
  </si>
  <si>
    <t>izdavatelji@crosig.hr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</si>
</sst>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74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1" fillId="0" borderId="0" xfId="5"/>
    <xf numFmtId="0" fontId="5" fillId="4" borderId="49" xfId="5" applyFont="1" applyFill="1" applyBorder="1" applyAlignment="1">
      <alignment vertical="center"/>
    </xf>
    <xf numFmtId="0" fontId="29" fillId="0" borderId="0" xfId="5" applyFont="1" applyFill="1"/>
    <xf numFmtId="0" fontId="4" fillId="4" borderId="0" xfId="5" applyFont="1" applyFill="1" applyBorder="1" applyAlignment="1">
      <alignment horizontal="right"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0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6" xfId="5" applyFill="1" applyBorder="1"/>
    <xf numFmtId="0" fontId="27" fillId="4" borderId="46" xfId="5" applyFont="1" applyFill="1" applyBorder="1" applyAlignment="1">
      <alignment wrapText="1"/>
    </xf>
    <xf numFmtId="0" fontId="27" fillId="4" borderId="45" xfId="5" applyFont="1" applyFill="1" applyBorder="1"/>
    <xf numFmtId="0" fontId="27" fillId="4" borderId="46" xfId="5" applyFont="1" applyFill="1" applyBorder="1"/>
    <xf numFmtId="0" fontId="28" fillId="4" borderId="46" xfId="5" applyFont="1" applyFill="1" applyBorder="1" applyAlignment="1">
      <alignment vertical="center"/>
    </xf>
    <xf numFmtId="0" fontId="4" fillId="7" borderId="50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6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6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27" fillId="4" borderId="45" xfId="5" applyFont="1" applyFill="1" applyBorder="1" applyAlignment="1">
      <alignment vertical="top"/>
    </xf>
    <xf numFmtId="0" fontId="30" fillId="4" borderId="46" xfId="5" applyFont="1" applyFill="1" applyBorder="1"/>
    <xf numFmtId="0" fontId="1" fillId="4" borderId="47" xfId="5" applyFill="1" applyBorder="1"/>
    <xf numFmtId="0" fontId="1" fillId="4" borderId="10" xfId="5" applyFill="1" applyBorder="1"/>
    <xf numFmtId="0" fontId="1" fillId="4" borderId="48" xfId="5" applyFill="1" applyBorder="1"/>
    <xf numFmtId="49" fontId="4" fillId="7" borderId="50" xfId="5" applyNumberFormat="1" applyFont="1" applyFill="1" applyBorder="1" applyAlignment="1" applyProtection="1">
      <alignment horizontal="center" vertical="center"/>
      <protection locked="0"/>
    </xf>
    <xf numFmtId="0" fontId="26" fillId="4" borderId="45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6" xfId="5" applyFont="1" applyFill="1" applyBorder="1" applyAlignment="1">
      <alignment horizontal="center" vertical="center"/>
    </xf>
    <xf numFmtId="0" fontId="4" fillId="4" borderId="45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0" fontId="5" fillId="4" borderId="45" xfId="5" applyFont="1" applyFill="1" applyBorder="1" applyAlignment="1">
      <alignment horizontal="right" vertical="center" wrapText="1"/>
    </xf>
    <xf numFmtId="0" fontId="27" fillId="4" borderId="45" xfId="5" applyFont="1" applyFill="1" applyBorder="1" applyAlignment="1">
      <alignment wrapText="1"/>
    </xf>
    <xf numFmtId="0" fontId="27" fillId="4" borderId="0" xfId="5" applyFont="1" applyFill="1" applyBorder="1" applyAlignment="1">
      <alignment wrapText="1"/>
    </xf>
    <xf numFmtId="0" fontId="27" fillId="4" borderId="0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5" fillId="4" borderId="0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vertical="top"/>
    </xf>
    <xf numFmtId="0" fontId="5" fillId="4" borderId="46" xfId="5" applyFont="1" applyFill="1" applyBorder="1" applyAlignment="1">
      <alignment horizontal="center" vertical="center"/>
    </xf>
    <xf numFmtId="3" fontId="18" fillId="6" borderId="51" xfId="0" applyNumberFormat="1" applyFont="1" applyFill="1" applyBorder="1" applyAlignment="1" applyProtection="1">
      <alignment horizontal="right" vertical="center" shrinkToFit="1"/>
    </xf>
    <xf numFmtId="3" fontId="2" fillId="0" borderId="51" xfId="0" applyNumberFormat="1" applyFont="1" applyFill="1" applyBorder="1" applyAlignment="1" applyProtection="1">
      <alignment horizontal="right" vertical="center" shrinkToFit="1"/>
      <protection locked="0"/>
    </xf>
    <xf numFmtId="3" fontId="18" fillId="0" borderId="51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51" xfId="0" applyNumberFormat="1" applyFont="1" applyBorder="1" applyAlignment="1" applyProtection="1">
      <alignment horizontal="right" vertical="center" shrinkToFit="1"/>
      <protection locked="0"/>
    </xf>
    <xf numFmtId="3" fontId="5" fillId="0" borderId="51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51" xfId="0" applyNumberFormat="1" applyFont="1" applyFill="1" applyBorder="1" applyAlignment="1" applyProtection="1">
      <alignment horizontal="right" vertical="center" shrinkToFit="1"/>
    </xf>
    <xf numFmtId="3" fontId="5" fillId="0" borderId="51" xfId="0" applyNumberFormat="1" applyFont="1" applyFill="1" applyBorder="1" applyAlignment="1" applyProtection="1">
      <alignment horizontal="right" vertical="center" shrinkToFit="1"/>
    </xf>
    <xf numFmtId="0" fontId="9" fillId="0" borderId="0" xfId="0" applyFont="1"/>
    <xf numFmtId="0" fontId="11" fillId="0" borderId="0" xfId="0" applyFont="1" applyFill="1"/>
    <xf numFmtId="0" fontId="0" fillId="0" borderId="0" xfId="0" applyFill="1"/>
    <xf numFmtId="0" fontId="11" fillId="0" borderId="0" xfId="0" applyFont="1" applyFill="1" applyAlignment="1">
      <alignment vertical="center"/>
    </xf>
    <xf numFmtId="0" fontId="24" fillId="4" borderId="53" xfId="5" applyFont="1" applyFill="1" applyBorder="1"/>
    <xf numFmtId="0" fontId="1" fillId="4" borderId="54" xfId="5" applyFill="1" applyBorder="1"/>
    <xf numFmtId="0" fontId="4" fillId="7" borderId="48" xfId="5" quotePrefix="1" applyFont="1" applyFill="1" applyBorder="1" applyAlignment="1" applyProtection="1">
      <alignment horizontal="center" vertical="center"/>
      <protection locked="0"/>
    </xf>
    <xf numFmtId="0" fontId="4" fillId="7" borderId="50" xfId="5" quotePrefix="1" applyFont="1" applyFill="1" applyBorder="1" applyAlignment="1" applyProtection="1">
      <alignment horizontal="center" vertical="center"/>
      <protection locked="0"/>
    </xf>
    <xf numFmtId="3" fontId="18" fillId="6" borderId="56" xfId="0" applyNumberFormat="1" applyFont="1" applyFill="1" applyBorder="1" applyAlignment="1" applyProtection="1">
      <alignment vertical="center" shrinkToFit="1"/>
    </xf>
    <xf numFmtId="3" fontId="18" fillId="6" borderId="57" xfId="0" applyNumberFormat="1" applyFont="1" applyFill="1" applyBorder="1" applyAlignment="1" applyProtection="1">
      <alignment vertical="center" shrinkToFit="1"/>
    </xf>
    <xf numFmtId="3" fontId="2" fillId="0" borderId="57" xfId="0" applyNumberFormat="1" applyFont="1" applyFill="1" applyBorder="1" applyAlignment="1" applyProtection="1">
      <alignment vertical="center" shrinkToFit="1"/>
      <protection locked="0"/>
    </xf>
    <xf numFmtId="3" fontId="18" fillId="6" borderId="58" xfId="0" applyNumberFormat="1" applyFont="1" applyFill="1" applyBorder="1" applyAlignment="1" applyProtection="1">
      <alignment vertical="center" shrinkToFit="1"/>
    </xf>
    <xf numFmtId="0" fontId="5" fillId="4" borderId="45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27" fillId="7" borderId="47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8" xfId="5" applyFont="1" applyFill="1" applyBorder="1" applyAlignment="1" applyProtection="1">
      <alignment vertical="center"/>
      <protection locked="0"/>
    </xf>
    <xf numFmtId="0" fontId="5" fillId="4" borderId="53" xfId="5" applyFont="1" applyFill="1" applyBorder="1" applyAlignment="1">
      <alignment horizontal="left" vertical="center" wrapText="1"/>
    </xf>
    <xf numFmtId="0" fontId="5" fillId="4" borderId="55" xfId="5" applyFont="1" applyFill="1" applyBorder="1" applyAlignment="1">
      <alignment horizontal="left" vertical="center" wrapText="1"/>
    </xf>
    <xf numFmtId="0" fontId="27" fillId="4" borderId="0" xfId="5" applyFont="1" applyFill="1" applyBorder="1"/>
    <xf numFmtId="0" fontId="27" fillId="7" borderId="47" xfId="0" applyFont="1" applyFill="1" applyBorder="1" applyAlignment="1" applyProtection="1">
      <alignment vertical="center"/>
      <protection locked="0"/>
    </xf>
    <xf numFmtId="0" fontId="27" fillId="7" borderId="10" xfId="0" applyFont="1" applyFill="1" applyBorder="1" applyAlignment="1" applyProtection="1">
      <alignment vertical="center"/>
      <protection locked="0"/>
    </xf>
    <xf numFmtId="0" fontId="27" fillId="7" borderId="48" xfId="0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center"/>
    </xf>
    <xf numFmtId="49" fontId="4" fillId="7" borderId="47" xfId="0" applyNumberFormat="1" applyFont="1" applyFill="1" applyBorder="1" applyAlignment="1" applyProtection="1">
      <alignment vertical="center"/>
      <protection locked="0"/>
    </xf>
    <xf numFmtId="49" fontId="4" fillId="7" borderId="10" xfId="0" applyNumberFormat="1" applyFont="1" applyFill="1" applyBorder="1" applyAlignment="1" applyProtection="1">
      <alignment vertical="center"/>
      <protection locked="0"/>
    </xf>
    <xf numFmtId="49" fontId="4" fillId="7" borderId="48" xfId="0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center" vertical="center"/>
    </xf>
    <xf numFmtId="0" fontId="4" fillId="7" borderId="47" xfId="5" applyFont="1" applyFill="1" applyBorder="1" applyAlignment="1" applyProtection="1">
      <alignment horizontal="center" vertical="center"/>
      <protection locked="0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5" fillId="4" borderId="45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4" fillId="7" borderId="47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8" xfId="5" applyFont="1" applyFill="1" applyBorder="1" applyAlignment="1" applyProtection="1">
      <alignment vertical="center"/>
      <protection locked="0"/>
    </xf>
    <xf numFmtId="0" fontId="27" fillId="4" borderId="0" xfId="5" applyFont="1" applyFill="1" applyBorder="1" applyAlignment="1">
      <alignment vertical="top"/>
    </xf>
    <xf numFmtId="0" fontId="5" fillId="4" borderId="0" xfId="5" applyFont="1" applyFill="1" applyBorder="1" applyAlignment="1">
      <alignment vertical="top"/>
    </xf>
    <xf numFmtId="0" fontId="4" fillId="7" borderId="47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Protection="1">
      <protection locked="0"/>
    </xf>
    <xf numFmtId="0" fontId="5" fillId="4" borderId="45" xfId="5" applyFont="1" applyFill="1" applyBorder="1" applyAlignment="1">
      <alignment horizontal="center" vertical="center"/>
    </xf>
    <xf numFmtId="0" fontId="5" fillId="4" borderId="45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vertical="center"/>
    </xf>
    <xf numFmtId="0" fontId="27" fillId="7" borderId="47" xfId="0" applyFont="1" applyFill="1" applyBorder="1" applyProtection="1">
      <protection locked="0"/>
    </xf>
    <xf numFmtId="0" fontId="27" fillId="7" borderId="10" xfId="0" applyFont="1" applyFill="1" applyBorder="1" applyProtection="1">
      <protection locked="0"/>
    </xf>
    <xf numFmtId="0" fontId="27" fillId="7" borderId="48" xfId="0" applyFont="1" applyFill="1" applyBorder="1" applyProtection="1">
      <protection locked="0"/>
    </xf>
    <xf numFmtId="0" fontId="27" fillId="7" borderId="47" xfId="5" applyFont="1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8" xfId="5" applyFont="1" applyFill="1" applyBorder="1" applyProtection="1">
      <protection locked="0"/>
    </xf>
    <xf numFmtId="0" fontId="4" fillId="7" borderId="47" xfId="0" applyFont="1" applyFill="1" applyBorder="1" applyAlignment="1" applyProtection="1">
      <alignment horizontal="center" vertical="center"/>
      <protection locked="0"/>
    </xf>
    <xf numFmtId="0" fontId="4" fillId="7" borderId="48" xfId="0" applyFont="1" applyFill="1" applyBorder="1" applyAlignment="1" applyProtection="1">
      <alignment horizontal="center" vertical="center"/>
      <protection locked="0"/>
    </xf>
    <xf numFmtId="0" fontId="27" fillId="4" borderId="45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46" xfId="5" applyFont="1" applyFill="1" applyBorder="1" applyAlignment="1">
      <alignment horizontal="right" vertical="center" wrapText="1"/>
    </xf>
    <xf numFmtId="49" fontId="4" fillId="7" borderId="47" xfId="5" applyNumberFormat="1" applyFont="1" applyFill="1" applyBorder="1" applyAlignment="1" applyProtection="1">
      <alignment horizontal="center" vertical="center"/>
      <protection locked="0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0" fontId="28" fillId="4" borderId="45" xfId="5" applyFont="1" applyFill="1" applyBorder="1" applyAlignment="1">
      <alignment vertical="center"/>
    </xf>
    <xf numFmtId="0" fontId="25" fillId="4" borderId="45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/>
    </xf>
    <xf numFmtId="0" fontId="27" fillId="4" borderId="0" xfId="5" applyFont="1" applyFill="1" applyBorder="1" applyAlignment="1">
      <alignment wrapText="1"/>
    </xf>
    <xf numFmtId="0" fontId="23" fillId="4" borderId="52" xfId="5" applyFont="1" applyFill="1" applyBorder="1" applyAlignment="1">
      <alignment vertical="center"/>
    </xf>
    <xf numFmtId="0" fontId="23" fillId="4" borderId="53" xfId="5" applyFont="1" applyFill="1" applyBorder="1" applyAlignment="1">
      <alignment vertical="center"/>
    </xf>
    <xf numFmtId="0" fontId="26" fillId="4" borderId="45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6" xfId="5" applyFont="1" applyFill="1" applyBorder="1" applyAlignment="1">
      <alignment horizontal="center" vertical="center"/>
    </xf>
    <xf numFmtId="0" fontId="4" fillId="4" borderId="45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7" xfId="5" applyNumberFormat="1" applyFont="1" applyFill="1" applyBorder="1" applyAlignment="1" applyProtection="1">
      <alignment horizontal="center" vertical="center"/>
      <protection locked="0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0" fontId="4" fillId="0" borderId="45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6" xfId="5" applyFont="1" applyFill="1" applyBorder="1" applyAlignment="1">
      <alignment horizontal="center" vertical="center" wrapText="1"/>
    </xf>
    <xf numFmtId="0" fontId="27" fillId="4" borderId="45" xfId="5" applyFont="1" applyFill="1" applyBorder="1" applyAlignment="1">
      <alignment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6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opLeftCell="A10" zoomScale="85" zoomScaleNormal="85" workbookViewId="0">
      <selection sqref="A1:C1"/>
    </sheetView>
  </sheetViews>
  <sheetFormatPr defaultColWidth="9.140625" defaultRowHeight="15" x14ac:dyDescent="0.25"/>
  <cols>
    <col min="1" max="3" width="9.140625" style="68"/>
    <col min="4" max="4" width="17.28515625" style="68" customWidth="1"/>
    <col min="5" max="8" width="9.140625" style="68"/>
    <col min="9" max="9" width="20" style="68" customWidth="1"/>
    <col min="10" max="16384" width="9.140625" style="68"/>
  </cols>
  <sheetData>
    <row r="1" spans="1:10" ht="15.75" x14ac:dyDescent="0.25">
      <c r="A1" s="185" t="s">
        <v>326</v>
      </c>
      <c r="B1" s="186"/>
      <c r="C1" s="186"/>
      <c r="D1" s="124"/>
      <c r="E1" s="124"/>
      <c r="F1" s="124"/>
      <c r="G1" s="124"/>
      <c r="H1" s="124"/>
      <c r="I1" s="124"/>
      <c r="J1" s="125"/>
    </row>
    <row r="2" spans="1:10" ht="14.45" customHeight="1" x14ac:dyDescent="0.25">
      <c r="A2" s="187" t="s">
        <v>343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10" x14ac:dyDescent="0.25">
      <c r="A3" s="98"/>
      <c r="B3" s="99"/>
      <c r="C3" s="99"/>
      <c r="D3" s="99"/>
      <c r="E3" s="99"/>
      <c r="F3" s="99"/>
      <c r="G3" s="99"/>
      <c r="H3" s="99"/>
      <c r="I3" s="99"/>
      <c r="J3" s="100"/>
    </row>
    <row r="4" spans="1:10" ht="33.6" customHeight="1" x14ac:dyDescent="0.25">
      <c r="A4" s="190" t="s">
        <v>327</v>
      </c>
      <c r="B4" s="191"/>
      <c r="C4" s="191"/>
      <c r="D4" s="191"/>
      <c r="E4" s="192">
        <v>44197</v>
      </c>
      <c r="F4" s="193"/>
      <c r="G4" s="109" t="s">
        <v>328</v>
      </c>
      <c r="H4" s="192">
        <v>44377</v>
      </c>
      <c r="I4" s="193"/>
      <c r="J4" s="69"/>
    </row>
    <row r="5" spans="1:10" s="70" customFormat="1" ht="10.15" customHeight="1" x14ac:dyDescent="0.25">
      <c r="A5" s="194"/>
      <c r="B5" s="195"/>
      <c r="C5" s="195"/>
      <c r="D5" s="195"/>
      <c r="E5" s="195"/>
      <c r="F5" s="195"/>
      <c r="G5" s="195"/>
      <c r="H5" s="195"/>
      <c r="I5" s="195"/>
      <c r="J5" s="196"/>
    </row>
    <row r="6" spans="1:10" ht="20.45" customHeight="1" x14ac:dyDescent="0.25">
      <c r="A6" s="101"/>
      <c r="B6" s="71" t="s">
        <v>350</v>
      </c>
      <c r="C6" s="102"/>
      <c r="D6" s="102"/>
      <c r="E6" s="77">
        <v>2021</v>
      </c>
      <c r="F6" s="72"/>
      <c r="G6" s="109"/>
      <c r="H6" s="72"/>
      <c r="I6" s="73"/>
      <c r="J6" s="74"/>
    </row>
    <row r="7" spans="1:10" s="76" customFormat="1" ht="10.9" customHeight="1" x14ac:dyDescent="0.25">
      <c r="A7" s="101"/>
      <c r="B7" s="102"/>
      <c r="C7" s="102"/>
      <c r="D7" s="102"/>
      <c r="E7" s="75"/>
      <c r="F7" s="75"/>
      <c r="G7" s="109"/>
      <c r="H7" s="72"/>
      <c r="I7" s="73"/>
      <c r="J7" s="74"/>
    </row>
    <row r="8" spans="1:10" ht="20.45" customHeight="1" x14ac:dyDescent="0.25">
      <c r="A8" s="101"/>
      <c r="B8" s="71" t="s">
        <v>351</v>
      </c>
      <c r="C8" s="102"/>
      <c r="D8" s="102"/>
      <c r="E8" s="77">
        <v>2</v>
      </c>
      <c r="F8" s="72"/>
      <c r="G8" s="109"/>
      <c r="H8" s="72"/>
      <c r="I8" s="73"/>
      <c r="J8" s="74"/>
    </row>
    <row r="9" spans="1:10" s="76" customFormat="1" ht="10.9" customHeight="1" x14ac:dyDescent="0.25">
      <c r="A9" s="101"/>
      <c r="B9" s="102"/>
      <c r="C9" s="102"/>
      <c r="D9" s="102"/>
      <c r="E9" s="75"/>
      <c r="F9" s="75"/>
      <c r="G9" s="109"/>
      <c r="H9" s="75"/>
      <c r="I9" s="78"/>
      <c r="J9" s="74"/>
    </row>
    <row r="10" spans="1:10" ht="37.9" customHeight="1" x14ac:dyDescent="0.25">
      <c r="A10" s="181" t="s">
        <v>352</v>
      </c>
      <c r="B10" s="182"/>
      <c r="C10" s="182"/>
      <c r="D10" s="182"/>
      <c r="E10" s="182"/>
      <c r="F10" s="182"/>
      <c r="G10" s="182"/>
      <c r="H10" s="182"/>
      <c r="I10" s="182"/>
      <c r="J10" s="79"/>
    </row>
    <row r="11" spans="1:10" ht="24.6" customHeight="1" x14ac:dyDescent="0.25">
      <c r="A11" s="164" t="s">
        <v>329</v>
      </c>
      <c r="B11" s="183"/>
      <c r="C11" s="178" t="s">
        <v>410</v>
      </c>
      <c r="D11" s="179"/>
      <c r="E11" s="104"/>
      <c r="F11" s="133" t="s">
        <v>353</v>
      </c>
      <c r="G11" s="177"/>
      <c r="H11" s="149" t="s">
        <v>411</v>
      </c>
      <c r="I11" s="150"/>
      <c r="J11" s="80"/>
    </row>
    <row r="12" spans="1:10" ht="14.45" customHeight="1" x14ac:dyDescent="0.25">
      <c r="A12" s="81"/>
      <c r="B12" s="106"/>
      <c r="C12" s="106"/>
      <c r="D12" s="106"/>
      <c r="E12" s="184"/>
      <c r="F12" s="184"/>
      <c r="G12" s="184"/>
      <c r="H12" s="184"/>
      <c r="I12" s="105"/>
      <c r="J12" s="80"/>
    </row>
    <row r="13" spans="1:10" ht="21" customHeight="1" x14ac:dyDescent="0.25">
      <c r="A13" s="132" t="s">
        <v>344</v>
      </c>
      <c r="B13" s="177"/>
      <c r="C13" s="178" t="s">
        <v>412</v>
      </c>
      <c r="D13" s="179"/>
      <c r="E13" s="197"/>
      <c r="F13" s="184"/>
      <c r="G13" s="184"/>
      <c r="H13" s="184"/>
      <c r="I13" s="105"/>
      <c r="J13" s="80"/>
    </row>
    <row r="14" spans="1:10" ht="10.9" customHeight="1" x14ac:dyDescent="0.25">
      <c r="A14" s="104"/>
      <c r="B14" s="105"/>
      <c r="C14" s="106"/>
      <c r="D14" s="106"/>
      <c r="E14" s="139"/>
      <c r="F14" s="139"/>
      <c r="G14" s="139"/>
      <c r="H14" s="139"/>
      <c r="I14" s="106"/>
      <c r="J14" s="82"/>
    </row>
    <row r="15" spans="1:10" ht="22.9" customHeight="1" x14ac:dyDescent="0.25">
      <c r="A15" s="132" t="s">
        <v>330</v>
      </c>
      <c r="B15" s="177"/>
      <c r="C15" s="178" t="s">
        <v>413</v>
      </c>
      <c r="D15" s="179"/>
      <c r="E15" s="180"/>
      <c r="F15" s="166"/>
      <c r="G15" s="107" t="s">
        <v>354</v>
      </c>
      <c r="H15" s="173" t="s">
        <v>414</v>
      </c>
      <c r="I15" s="174"/>
      <c r="J15" s="83"/>
    </row>
    <row r="16" spans="1:10" ht="10.9" customHeight="1" x14ac:dyDescent="0.25">
      <c r="A16" s="104"/>
      <c r="B16" s="105"/>
      <c r="C16" s="106"/>
      <c r="D16" s="106"/>
      <c r="E16" s="139"/>
      <c r="F16" s="139"/>
      <c r="G16" s="139"/>
      <c r="H16" s="139"/>
      <c r="I16" s="106"/>
      <c r="J16" s="82"/>
    </row>
    <row r="17" spans="1:10" ht="22.9" customHeight="1" x14ac:dyDescent="0.25">
      <c r="A17" s="103"/>
      <c r="B17" s="107" t="s">
        <v>355</v>
      </c>
      <c r="C17" s="173">
        <v>199</v>
      </c>
      <c r="D17" s="174"/>
      <c r="E17" s="108"/>
      <c r="F17" s="108"/>
      <c r="G17" s="108"/>
      <c r="H17" s="108"/>
      <c r="I17" s="108"/>
      <c r="J17" s="83"/>
    </row>
    <row r="18" spans="1:10" x14ac:dyDescent="0.25">
      <c r="A18" s="175"/>
      <c r="B18" s="176"/>
      <c r="C18" s="139"/>
      <c r="D18" s="139"/>
      <c r="E18" s="139"/>
      <c r="F18" s="139"/>
      <c r="G18" s="139"/>
      <c r="H18" s="139"/>
      <c r="I18" s="106"/>
      <c r="J18" s="82"/>
    </row>
    <row r="19" spans="1:10" x14ac:dyDescent="0.25">
      <c r="A19" s="164" t="s">
        <v>331</v>
      </c>
      <c r="B19" s="165"/>
      <c r="C19" s="153" t="s">
        <v>415</v>
      </c>
      <c r="D19" s="154"/>
      <c r="E19" s="154"/>
      <c r="F19" s="154"/>
      <c r="G19" s="154"/>
      <c r="H19" s="154"/>
      <c r="I19" s="154"/>
      <c r="J19" s="155"/>
    </row>
    <row r="20" spans="1:10" x14ac:dyDescent="0.25">
      <c r="A20" s="81"/>
      <c r="B20" s="106"/>
      <c r="C20" s="111"/>
      <c r="D20" s="106"/>
      <c r="E20" s="139"/>
      <c r="F20" s="139"/>
      <c r="G20" s="139"/>
      <c r="H20" s="139"/>
      <c r="I20" s="106"/>
      <c r="J20" s="82"/>
    </row>
    <row r="21" spans="1:10" x14ac:dyDescent="0.25">
      <c r="A21" s="164" t="s">
        <v>332</v>
      </c>
      <c r="B21" s="165"/>
      <c r="C21" s="149" t="s">
        <v>416</v>
      </c>
      <c r="D21" s="150"/>
      <c r="E21" s="139"/>
      <c r="F21" s="139"/>
      <c r="G21" s="153" t="s">
        <v>417</v>
      </c>
      <c r="H21" s="154"/>
      <c r="I21" s="154"/>
      <c r="J21" s="155"/>
    </row>
    <row r="22" spans="1:10" x14ac:dyDescent="0.25">
      <c r="A22" s="81"/>
      <c r="B22" s="106"/>
      <c r="C22" s="106"/>
      <c r="D22" s="106"/>
      <c r="E22" s="139"/>
      <c r="F22" s="139"/>
      <c r="G22" s="139"/>
      <c r="H22" s="139"/>
      <c r="I22" s="106"/>
      <c r="J22" s="82"/>
    </row>
    <row r="23" spans="1:10" x14ac:dyDescent="0.25">
      <c r="A23" s="164" t="s">
        <v>333</v>
      </c>
      <c r="B23" s="165"/>
      <c r="C23" s="153" t="s">
        <v>418</v>
      </c>
      <c r="D23" s="154"/>
      <c r="E23" s="154"/>
      <c r="F23" s="154"/>
      <c r="G23" s="154"/>
      <c r="H23" s="154"/>
      <c r="I23" s="154"/>
      <c r="J23" s="155"/>
    </row>
    <row r="24" spans="1:10" x14ac:dyDescent="0.25">
      <c r="A24" s="81"/>
      <c r="B24" s="106"/>
      <c r="C24" s="106"/>
      <c r="D24" s="106"/>
      <c r="E24" s="139"/>
      <c r="F24" s="139"/>
      <c r="G24" s="139"/>
      <c r="H24" s="139"/>
      <c r="I24" s="106"/>
      <c r="J24" s="82"/>
    </row>
    <row r="25" spans="1:10" x14ac:dyDescent="0.25">
      <c r="A25" s="164" t="s">
        <v>334</v>
      </c>
      <c r="B25" s="165"/>
      <c r="C25" s="167" t="s">
        <v>419</v>
      </c>
      <c r="D25" s="168"/>
      <c r="E25" s="168"/>
      <c r="F25" s="168"/>
      <c r="G25" s="168"/>
      <c r="H25" s="168"/>
      <c r="I25" s="168"/>
      <c r="J25" s="169"/>
    </row>
    <row r="26" spans="1:10" x14ac:dyDescent="0.25">
      <c r="A26" s="81"/>
      <c r="B26" s="106"/>
      <c r="C26" s="111"/>
      <c r="D26" s="106"/>
      <c r="E26" s="139"/>
      <c r="F26" s="139"/>
      <c r="G26" s="139"/>
      <c r="H26" s="139"/>
      <c r="I26" s="106"/>
      <c r="J26" s="82"/>
    </row>
    <row r="27" spans="1:10" x14ac:dyDescent="0.25">
      <c r="A27" s="164" t="s">
        <v>335</v>
      </c>
      <c r="B27" s="165"/>
      <c r="C27" s="170" t="s">
        <v>420</v>
      </c>
      <c r="D27" s="171"/>
      <c r="E27" s="171"/>
      <c r="F27" s="171"/>
      <c r="G27" s="171"/>
      <c r="H27" s="171"/>
      <c r="I27" s="171"/>
      <c r="J27" s="172"/>
    </row>
    <row r="28" spans="1:10" ht="13.9" customHeight="1" x14ac:dyDescent="0.25">
      <c r="A28" s="81"/>
      <c r="B28" s="106"/>
      <c r="C28" s="111"/>
      <c r="D28" s="106"/>
      <c r="E28" s="139"/>
      <c r="F28" s="139"/>
      <c r="G28" s="139"/>
      <c r="H28" s="139"/>
      <c r="I28" s="106"/>
      <c r="J28" s="82"/>
    </row>
    <row r="29" spans="1:10" ht="22.9" customHeight="1" x14ac:dyDescent="0.25">
      <c r="A29" s="132" t="s">
        <v>345</v>
      </c>
      <c r="B29" s="165"/>
      <c r="C29" s="84">
        <v>3510</v>
      </c>
      <c r="D29" s="85"/>
      <c r="E29" s="143"/>
      <c r="F29" s="143"/>
      <c r="G29" s="143"/>
      <c r="H29" s="143"/>
      <c r="I29" s="86"/>
      <c r="J29" s="87"/>
    </row>
    <row r="30" spans="1:10" x14ac:dyDescent="0.25">
      <c r="A30" s="81"/>
      <c r="B30" s="106"/>
      <c r="C30" s="106"/>
      <c r="D30" s="106"/>
      <c r="E30" s="139"/>
      <c r="F30" s="139"/>
      <c r="G30" s="139"/>
      <c r="H30" s="139"/>
      <c r="I30" s="86"/>
      <c r="J30" s="87"/>
    </row>
    <row r="31" spans="1:10" x14ac:dyDescent="0.25">
      <c r="A31" s="164" t="s">
        <v>336</v>
      </c>
      <c r="B31" s="165"/>
      <c r="C31" s="97" t="s">
        <v>358</v>
      </c>
      <c r="D31" s="163" t="s">
        <v>356</v>
      </c>
      <c r="E31" s="147"/>
      <c r="F31" s="147"/>
      <c r="G31" s="147"/>
      <c r="H31" s="88"/>
      <c r="I31" s="89" t="s">
        <v>357</v>
      </c>
      <c r="J31" s="90" t="s">
        <v>358</v>
      </c>
    </row>
    <row r="32" spans="1:10" x14ac:dyDescent="0.25">
      <c r="A32" s="164"/>
      <c r="B32" s="165"/>
      <c r="C32" s="91"/>
      <c r="D32" s="109"/>
      <c r="E32" s="166"/>
      <c r="F32" s="166"/>
      <c r="G32" s="166"/>
      <c r="H32" s="166"/>
      <c r="I32" s="86"/>
      <c r="J32" s="87"/>
    </row>
    <row r="33" spans="1:10" x14ac:dyDescent="0.25">
      <c r="A33" s="164" t="s">
        <v>346</v>
      </c>
      <c r="B33" s="165"/>
      <c r="C33" s="84" t="s">
        <v>360</v>
      </c>
      <c r="D33" s="163" t="s">
        <v>359</v>
      </c>
      <c r="E33" s="147"/>
      <c r="F33" s="147"/>
      <c r="G33" s="147"/>
      <c r="H33" s="108"/>
      <c r="I33" s="89" t="s">
        <v>360</v>
      </c>
      <c r="J33" s="90" t="s">
        <v>361</v>
      </c>
    </row>
    <row r="34" spans="1:10" x14ac:dyDescent="0.25">
      <c r="A34" s="81"/>
      <c r="B34" s="106"/>
      <c r="C34" s="106"/>
      <c r="D34" s="106"/>
      <c r="E34" s="139"/>
      <c r="F34" s="139"/>
      <c r="G34" s="139"/>
      <c r="H34" s="139"/>
      <c r="I34" s="106"/>
      <c r="J34" s="82"/>
    </row>
    <row r="35" spans="1:10" x14ac:dyDescent="0.25">
      <c r="A35" s="163" t="s">
        <v>347</v>
      </c>
      <c r="B35" s="147"/>
      <c r="C35" s="147"/>
      <c r="D35" s="147"/>
      <c r="E35" s="147" t="s">
        <v>337</v>
      </c>
      <c r="F35" s="147"/>
      <c r="G35" s="147"/>
      <c r="H35" s="147"/>
      <c r="I35" s="147"/>
      <c r="J35" s="112" t="s">
        <v>338</v>
      </c>
    </row>
    <row r="36" spans="1:10" x14ac:dyDescent="0.25">
      <c r="A36" s="81"/>
      <c r="B36" s="106"/>
      <c r="C36" s="106"/>
      <c r="D36" s="106"/>
      <c r="E36" s="139"/>
      <c r="F36" s="139"/>
      <c r="G36" s="139"/>
      <c r="H36" s="139"/>
      <c r="I36" s="106"/>
      <c r="J36" s="87"/>
    </row>
    <row r="37" spans="1:10" x14ac:dyDescent="0.25">
      <c r="A37" s="158" t="s">
        <v>421</v>
      </c>
      <c r="B37" s="159"/>
      <c r="C37" s="159"/>
      <c r="D37" s="159"/>
      <c r="E37" s="158" t="s">
        <v>417</v>
      </c>
      <c r="F37" s="159"/>
      <c r="G37" s="159"/>
      <c r="H37" s="159"/>
      <c r="I37" s="160"/>
      <c r="J37" s="126" t="s">
        <v>422</v>
      </c>
    </row>
    <row r="38" spans="1:10" x14ac:dyDescent="0.25">
      <c r="A38" s="81"/>
      <c r="B38" s="106"/>
      <c r="C38" s="111"/>
      <c r="D38" s="161"/>
      <c r="E38" s="161"/>
      <c r="F38" s="161"/>
      <c r="G38" s="161"/>
      <c r="H38" s="161"/>
      <c r="I38" s="161"/>
      <c r="J38" s="82"/>
    </row>
    <row r="39" spans="1:10" x14ac:dyDescent="0.25">
      <c r="A39" s="158" t="s">
        <v>423</v>
      </c>
      <c r="B39" s="159"/>
      <c r="C39" s="159"/>
      <c r="D39" s="160"/>
      <c r="E39" s="158" t="s">
        <v>417</v>
      </c>
      <c r="F39" s="159"/>
      <c r="G39" s="159"/>
      <c r="H39" s="159"/>
      <c r="I39" s="160"/>
      <c r="J39" s="127" t="s">
        <v>424</v>
      </c>
    </row>
    <row r="40" spans="1:10" x14ac:dyDescent="0.25">
      <c r="A40" s="81"/>
      <c r="B40" s="106"/>
      <c r="C40" s="111"/>
      <c r="D40" s="110"/>
      <c r="E40" s="161"/>
      <c r="F40" s="161"/>
      <c r="G40" s="161"/>
      <c r="H40" s="161"/>
      <c r="I40" s="105"/>
      <c r="J40" s="82"/>
    </row>
    <row r="41" spans="1:10" x14ac:dyDescent="0.25">
      <c r="A41" s="158" t="s">
        <v>425</v>
      </c>
      <c r="B41" s="159"/>
      <c r="C41" s="159"/>
      <c r="D41" s="160"/>
      <c r="E41" s="158" t="s">
        <v>417</v>
      </c>
      <c r="F41" s="159"/>
      <c r="G41" s="159"/>
      <c r="H41" s="159"/>
      <c r="I41" s="160"/>
      <c r="J41" s="127" t="s">
        <v>426</v>
      </c>
    </row>
    <row r="42" spans="1:10" x14ac:dyDescent="0.25">
      <c r="A42" s="92"/>
      <c r="B42" s="111"/>
      <c r="C42" s="111"/>
      <c r="D42" s="106"/>
      <c r="E42" s="162"/>
      <c r="F42" s="162"/>
      <c r="G42" s="156"/>
      <c r="H42" s="156"/>
      <c r="I42" s="106"/>
      <c r="J42" s="82"/>
    </row>
    <row r="43" spans="1:10" x14ac:dyDescent="0.25">
      <c r="A43" s="158" t="s">
        <v>427</v>
      </c>
      <c r="B43" s="159"/>
      <c r="C43" s="159"/>
      <c r="D43" s="160"/>
      <c r="E43" s="158" t="s">
        <v>428</v>
      </c>
      <c r="F43" s="159"/>
      <c r="G43" s="159"/>
      <c r="H43" s="159"/>
      <c r="I43" s="160"/>
      <c r="J43" s="84">
        <v>20097647</v>
      </c>
    </row>
    <row r="44" spans="1:10" x14ac:dyDescent="0.25">
      <c r="A44" s="92"/>
      <c r="B44" s="111"/>
      <c r="C44" s="111"/>
      <c r="D44" s="106"/>
      <c r="E44" s="139"/>
      <c r="F44" s="139"/>
      <c r="G44" s="156"/>
      <c r="H44" s="156"/>
      <c r="I44" s="106"/>
      <c r="J44" s="93"/>
    </row>
    <row r="45" spans="1:10" x14ac:dyDescent="0.25">
      <c r="A45" s="158" t="s">
        <v>429</v>
      </c>
      <c r="B45" s="159"/>
      <c r="C45" s="159"/>
      <c r="D45" s="160"/>
      <c r="E45" s="158" t="s">
        <v>430</v>
      </c>
      <c r="F45" s="159"/>
      <c r="G45" s="159"/>
      <c r="H45" s="159"/>
      <c r="I45" s="160"/>
      <c r="J45" s="84">
        <v>7810318</v>
      </c>
    </row>
    <row r="46" spans="1:10" x14ac:dyDescent="0.25">
      <c r="A46" s="92"/>
      <c r="B46" s="111"/>
      <c r="C46" s="111"/>
      <c r="D46" s="106"/>
      <c r="E46" s="106"/>
      <c r="F46" s="106"/>
      <c r="G46" s="111"/>
      <c r="H46" s="111"/>
      <c r="I46" s="106"/>
      <c r="J46" s="93"/>
    </row>
    <row r="47" spans="1:10" x14ac:dyDescent="0.25">
      <c r="A47" s="158" t="s">
        <v>431</v>
      </c>
      <c r="B47" s="159"/>
      <c r="C47" s="159"/>
      <c r="D47" s="160"/>
      <c r="E47" s="158" t="s">
        <v>432</v>
      </c>
      <c r="F47" s="159"/>
      <c r="G47" s="159"/>
      <c r="H47" s="159"/>
      <c r="I47" s="160"/>
      <c r="J47" s="127" t="s">
        <v>433</v>
      </c>
    </row>
    <row r="48" spans="1:10" x14ac:dyDescent="0.25">
      <c r="A48" s="92"/>
      <c r="B48" s="111"/>
      <c r="C48" s="111"/>
      <c r="D48" s="106"/>
      <c r="E48" s="106"/>
      <c r="F48" s="106"/>
      <c r="G48" s="111"/>
      <c r="H48" s="111"/>
      <c r="I48" s="106"/>
      <c r="J48" s="93"/>
    </row>
    <row r="49" spans="1:10" x14ac:dyDescent="0.25">
      <c r="A49" s="158" t="s">
        <v>434</v>
      </c>
      <c r="B49" s="159"/>
      <c r="C49" s="159"/>
      <c r="D49" s="160"/>
      <c r="E49" s="158" t="s">
        <v>432</v>
      </c>
      <c r="F49" s="159"/>
      <c r="G49" s="159"/>
      <c r="H49" s="159"/>
      <c r="I49" s="160"/>
      <c r="J49" s="127" t="s">
        <v>435</v>
      </c>
    </row>
    <row r="50" spans="1:10" x14ac:dyDescent="0.25">
      <c r="A50" s="92"/>
      <c r="B50" s="111"/>
      <c r="C50" s="111"/>
      <c r="D50" s="106"/>
      <c r="E50" s="106"/>
      <c r="F50" s="106"/>
      <c r="G50" s="111"/>
      <c r="H50" s="111"/>
      <c r="I50" s="106"/>
      <c r="J50" s="93"/>
    </row>
    <row r="51" spans="1:10" x14ac:dyDescent="0.25">
      <c r="A51" s="158" t="s">
        <v>436</v>
      </c>
      <c r="B51" s="159"/>
      <c r="C51" s="159"/>
      <c r="D51" s="160"/>
      <c r="E51" s="158" t="s">
        <v>417</v>
      </c>
      <c r="F51" s="159"/>
      <c r="G51" s="159"/>
      <c r="H51" s="159"/>
      <c r="I51" s="160"/>
      <c r="J51" s="127" t="s">
        <v>437</v>
      </c>
    </row>
    <row r="52" spans="1:10" x14ac:dyDescent="0.25">
      <c r="A52" s="92"/>
      <c r="B52" s="111"/>
      <c r="C52" s="111"/>
      <c r="D52" s="106"/>
      <c r="E52" s="106"/>
      <c r="F52" s="106"/>
      <c r="G52" s="111"/>
      <c r="H52" s="111"/>
      <c r="I52" s="106"/>
      <c r="J52" s="93"/>
    </row>
    <row r="53" spans="1:10" x14ac:dyDescent="0.25">
      <c r="A53" s="158" t="s">
        <v>438</v>
      </c>
      <c r="B53" s="159"/>
      <c r="C53" s="159"/>
      <c r="D53" s="160"/>
      <c r="E53" s="158" t="s">
        <v>417</v>
      </c>
      <c r="F53" s="159"/>
      <c r="G53" s="159"/>
      <c r="H53" s="159"/>
      <c r="I53" s="160"/>
      <c r="J53" s="127" t="s">
        <v>439</v>
      </c>
    </row>
    <row r="54" spans="1:10" x14ac:dyDescent="0.25">
      <c r="A54" s="92"/>
      <c r="B54" s="111"/>
      <c r="C54" s="111"/>
      <c r="D54" s="106"/>
      <c r="E54" s="139"/>
      <c r="F54" s="139"/>
      <c r="G54" s="156"/>
      <c r="H54" s="156"/>
      <c r="I54" s="106"/>
      <c r="J54" s="93"/>
    </row>
    <row r="55" spans="1:10" x14ac:dyDescent="0.25">
      <c r="A55" s="158" t="s">
        <v>440</v>
      </c>
      <c r="B55" s="159"/>
      <c r="C55" s="159"/>
      <c r="D55" s="160"/>
      <c r="E55" s="158" t="s">
        <v>417</v>
      </c>
      <c r="F55" s="159"/>
      <c r="G55" s="159"/>
      <c r="H55" s="159"/>
      <c r="I55" s="160"/>
      <c r="J55" s="127" t="s">
        <v>441</v>
      </c>
    </row>
    <row r="56" spans="1:10" x14ac:dyDescent="0.25">
      <c r="A56" s="92"/>
      <c r="B56" s="111"/>
      <c r="C56" s="111"/>
      <c r="D56" s="106"/>
      <c r="E56" s="106"/>
      <c r="F56" s="106"/>
      <c r="G56" s="111"/>
      <c r="H56" s="111"/>
      <c r="I56" s="106"/>
      <c r="J56" s="93"/>
    </row>
    <row r="57" spans="1:10" x14ac:dyDescent="0.25">
      <c r="A57" s="158" t="s">
        <v>442</v>
      </c>
      <c r="B57" s="159"/>
      <c r="C57" s="159"/>
      <c r="D57" s="160"/>
      <c r="E57" s="158" t="s">
        <v>417</v>
      </c>
      <c r="F57" s="159"/>
      <c r="G57" s="159"/>
      <c r="H57" s="159"/>
      <c r="I57" s="160"/>
      <c r="J57" s="127" t="s">
        <v>443</v>
      </c>
    </row>
    <row r="58" spans="1:10" x14ac:dyDescent="0.25">
      <c r="A58" s="92"/>
      <c r="B58" s="111"/>
      <c r="C58" s="111"/>
      <c r="D58" s="106"/>
      <c r="E58" s="106"/>
      <c r="F58" s="106"/>
      <c r="G58" s="111"/>
      <c r="H58" s="111"/>
      <c r="I58" s="106"/>
      <c r="J58" s="93"/>
    </row>
    <row r="59" spans="1:10" x14ac:dyDescent="0.25">
      <c r="A59" s="158" t="s">
        <v>444</v>
      </c>
      <c r="B59" s="159"/>
      <c r="C59" s="159"/>
      <c r="D59" s="160"/>
      <c r="E59" s="158" t="s">
        <v>417</v>
      </c>
      <c r="F59" s="159"/>
      <c r="G59" s="159"/>
      <c r="H59" s="159"/>
      <c r="I59" s="160"/>
      <c r="J59" s="127" t="s">
        <v>445</v>
      </c>
    </row>
    <row r="60" spans="1:10" x14ac:dyDescent="0.25">
      <c r="A60" s="92"/>
      <c r="B60" s="111"/>
      <c r="C60" s="111"/>
      <c r="D60" s="106"/>
      <c r="E60" s="106"/>
      <c r="F60" s="106"/>
      <c r="G60" s="111"/>
      <c r="H60" s="111"/>
      <c r="I60" s="106"/>
      <c r="J60" s="93"/>
    </row>
    <row r="61" spans="1:10" ht="14.1" customHeight="1" x14ac:dyDescent="0.25">
      <c r="A61" s="158" t="s">
        <v>446</v>
      </c>
      <c r="B61" s="159"/>
      <c r="C61" s="159"/>
      <c r="D61" s="160"/>
      <c r="E61" s="158" t="s">
        <v>417</v>
      </c>
      <c r="F61" s="159"/>
      <c r="G61" s="159"/>
      <c r="H61" s="159"/>
      <c r="I61" s="160"/>
      <c r="J61" s="127" t="s">
        <v>447</v>
      </c>
    </row>
    <row r="62" spans="1:10" x14ac:dyDescent="0.25">
      <c r="A62" s="92"/>
      <c r="B62" s="111"/>
      <c r="C62" s="111"/>
      <c r="D62" s="106"/>
      <c r="E62" s="106"/>
      <c r="F62" s="106"/>
      <c r="G62" s="111"/>
      <c r="H62" s="111"/>
      <c r="I62" s="106"/>
      <c r="J62" s="93"/>
    </row>
    <row r="63" spans="1:10" x14ac:dyDescent="0.25">
      <c r="A63" s="158" t="s">
        <v>448</v>
      </c>
      <c r="B63" s="159"/>
      <c r="C63" s="159"/>
      <c r="D63" s="160"/>
      <c r="E63" s="158" t="s">
        <v>449</v>
      </c>
      <c r="F63" s="159"/>
      <c r="G63" s="159"/>
      <c r="H63" s="159"/>
      <c r="I63" s="160"/>
      <c r="J63" s="127" t="s">
        <v>450</v>
      </c>
    </row>
    <row r="64" spans="1:10" x14ac:dyDescent="0.25">
      <c r="A64" s="92"/>
      <c r="B64" s="111"/>
      <c r="C64" s="111"/>
      <c r="D64" s="106"/>
      <c r="E64" s="106"/>
      <c r="F64" s="106"/>
      <c r="G64" s="111"/>
      <c r="H64" s="111"/>
      <c r="I64" s="106"/>
      <c r="J64" s="93"/>
    </row>
    <row r="65" spans="1:10" x14ac:dyDescent="0.25">
      <c r="A65" s="158" t="s">
        <v>451</v>
      </c>
      <c r="B65" s="159"/>
      <c r="C65" s="159"/>
      <c r="D65" s="160"/>
      <c r="E65" s="158" t="s">
        <v>417</v>
      </c>
      <c r="F65" s="159"/>
      <c r="G65" s="159"/>
      <c r="H65" s="159"/>
      <c r="I65" s="160"/>
      <c r="J65" s="127" t="s">
        <v>452</v>
      </c>
    </row>
    <row r="66" spans="1:10" x14ac:dyDescent="0.25">
      <c r="A66" s="92"/>
      <c r="B66" s="111"/>
      <c r="C66" s="111"/>
      <c r="D66" s="106"/>
      <c r="E66" s="106"/>
      <c r="F66" s="106"/>
      <c r="G66" s="111"/>
      <c r="H66" s="111"/>
      <c r="I66" s="106"/>
      <c r="J66" s="93"/>
    </row>
    <row r="67" spans="1:10" x14ac:dyDescent="0.25">
      <c r="A67" s="158" t="s">
        <v>453</v>
      </c>
      <c r="B67" s="159"/>
      <c r="C67" s="159"/>
      <c r="D67" s="160"/>
      <c r="E67" s="158" t="s">
        <v>417</v>
      </c>
      <c r="F67" s="159"/>
      <c r="G67" s="159"/>
      <c r="H67" s="159"/>
      <c r="I67" s="160"/>
      <c r="J67" s="127" t="s">
        <v>454</v>
      </c>
    </row>
    <row r="68" spans="1:10" x14ac:dyDescent="0.25">
      <c r="A68" s="92"/>
      <c r="B68" s="111"/>
      <c r="C68" s="111"/>
      <c r="D68" s="106"/>
      <c r="E68" s="139"/>
      <c r="F68" s="139"/>
      <c r="G68" s="156"/>
      <c r="H68" s="156"/>
      <c r="I68" s="106"/>
      <c r="J68" s="93"/>
    </row>
    <row r="69" spans="1:10" x14ac:dyDescent="0.25">
      <c r="A69" s="92"/>
      <c r="B69" s="111"/>
      <c r="C69" s="111"/>
      <c r="D69" s="106"/>
      <c r="E69" s="139"/>
      <c r="F69" s="139"/>
      <c r="G69" s="156"/>
      <c r="H69" s="156"/>
      <c r="I69" s="106"/>
      <c r="J69" s="93" t="s">
        <v>362</v>
      </c>
    </row>
    <row r="70" spans="1:10" ht="14.45" customHeight="1" x14ac:dyDescent="0.25">
      <c r="A70" s="132" t="s">
        <v>339</v>
      </c>
      <c r="B70" s="133"/>
      <c r="C70" s="149" t="s">
        <v>362</v>
      </c>
      <c r="D70" s="150"/>
      <c r="E70" s="151" t="s">
        <v>363</v>
      </c>
      <c r="F70" s="152"/>
      <c r="G70" s="153"/>
      <c r="H70" s="154"/>
      <c r="I70" s="154"/>
      <c r="J70" s="155"/>
    </row>
    <row r="71" spans="1:10" x14ac:dyDescent="0.25">
      <c r="A71" s="92"/>
      <c r="B71" s="111"/>
      <c r="C71" s="156"/>
      <c r="D71" s="156"/>
      <c r="E71" s="139"/>
      <c r="F71" s="139"/>
      <c r="G71" s="157" t="s">
        <v>364</v>
      </c>
      <c r="H71" s="157"/>
      <c r="I71" s="157"/>
      <c r="J71" s="74"/>
    </row>
    <row r="72" spans="1:10" ht="13.9" customHeight="1" x14ac:dyDescent="0.25">
      <c r="A72" s="132" t="s">
        <v>340</v>
      </c>
      <c r="B72" s="133"/>
      <c r="C72" s="153" t="s">
        <v>455</v>
      </c>
      <c r="D72" s="154"/>
      <c r="E72" s="154"/>
      <c r="F72" s="154"/>
      <c r="G72" s="154"/>
      <c r="H72" s="154"/>
      <c r="I72" s="154"/>
      <c r="J72" s="155"/>
    </row>
    <row r="73" spans="1:10" x14ac:dyDescent="0.25">
      <c r="A73" s="81"/>
      <c r="B73" s="106"/>
      <c r="C73" s="143" t="s">
        <v>341</v>
      </c>
      <c r="D73" s="143"/>
      <c r="E73" s="143"/>
      <c r="F73" s="143"/>
      <c r="G73" s="143"/>
      <c r="H73" s="143"/>
      <c r="I73" s="143"/>
      <c r="J73" s="82"/>
    </row>
    <row r="74" spans="1:10" x14ac:dyDescent="0.25">
      <c r="A74" s="132" t="s">
        <v>342</v>
      </c>
      <c r="B74" s="133"/>
      <c r="C74" s="144" t="s">
        <v>456</v>
      </c>
      <c r="D74" s="145"/>
      <c r="E74" s="146"/>
      <c r="F74" s="139"/>
      <c r="G74" s="139"/>
      <c r="H74" s="147"/>
      <c r="I74" s="147"/>
      <c r="J74" s="148"/>
    </row>
    <row r="75" spans="1:10" x14ac:dyDescent="0.25">
      <c r="A75" s="81"/>
      <c r="B75" s="106"/>
      <c r="C75" s="111"/>
      <c r="D75" s="106"/>
      <c r="E75" s="139"/>
      <c r="F75" s="139"/>
      <c r="G75" s="139"/>
      <c r="H75" s="139"/>
      <c r="I75" s="106"/>
      <c r="J75" s="82"/>
    </row>
    <row r="76" spans="1:10" ht="14.45" customHeight="1" x14ac:dyDescent="0.25">
      <c r="A76" s="132" t="s">
        <v>334</v>
      </c>
      <c r="B76" s="133"/>
      <c r="C76" s="140" t="s">
        <v>457</v>
      </c>
      <c r="D76" s="141"/>
      <c r="E76" s="141"/>
      <c r="F76" s="141"/>
      <c r="G76" s="141"/>
      <c r="H76" s="141"/>
      <c r="I76" s="141"/>
      <c r="J76" s="142"/>
    </row>
    <row r="77" spans="1:10" x14ac:dyDescent="0.25">
      <c r="A77" s="81"/>
      <c r="B77" s="106"/>
      <c r="C77" s="106"/>
      <c r="D77" s="106"/>
      <c r="E77" s="139"/>
      <c r="F77" s="139"/>
      <c r="G77" s="139"/>
      <c r="H77" s="139"/>
      <c r="I77" s="106"/>
      <c r="J77" s="82"/>
    </row>
    <row r="78" spans="1:10" ht="14.45" customHeight="1" x14ac:dyDescent="0.25">
      <c r="A78" s="132" t="s">
        <v>365</v>
      </c>
      <c r="B78" s="133"/>
      <c r="C78" s="134"/>
      <c r="D78" s="135"/>
      <c r="E78" s="135"/>
      <c r="F78" s="135"/>
      <c r="G78" s="135"/>
      <c r="H78" s="135"/>
      <c r="I78" s="135"/>
      <c r="J78" s="136"/>
    </row>
    <row r="79" spans="1:10" ht="14.45" customHeight="1" x14ac:dyDescent="0.25">
      <c r="A79" s="81"/>
      <c r="B79" s="106"/>
      <c r="C79" s="137" t="s">
        <v>366</v>
      </c>
      <c r="D79" s="137"/>
      <c r="E79" s="137"/>
      <c r="F79" s="137"/>
      <c r="G79" s="106"/>
      <c r="H79" s="106"/>
      <c r="I79" s="106"/>
      <c r="J79" s="82"/>
    </row>
    <row r="80" spans="1:10" ht="14.45" customHeight="1" x14ac:dyDescent="0.25">
      <c r="A80" s="132" t="s">
        <v>367</v>
      </c>
      <c r="B80" s="133"/>
      <c r="C80" s="134"/>
      <c r="D80" s="135"/>
      <c r="E80" s="135"/>
      <c r="F80" s="135"/>
      <c r="G80" s="135"/>
      <c r="H80" s="135"/>
      <c r="I80" s="135"/>
      <c r="J80" s="136"/>
    </row>
    <row r="81" spans="1:10" ht="14.45" customHeight="1" x14ac:dyDescent="0.25">
      <c r="A81" s="94"/>
      <c r="B81" s="95"/>
      <c r="C81" s="138" t="s">
        <v>368</v>
      </c>
      <c r="D81" s="138"/>
      <c r="E81" s="138"/>
      <c r="F81" s="138"/>
      <c r="G81" s="138"/>
      <c r="H81" s="95"/>
      <c r="I81" s="95"/>
      <c r="J81" s="96"/>
    </row>
    <row r="88" spans="1:10" ht="27" customHeight="1" x14ac:dyDescent="0.25"/>
    <row r="92" spans="1:10" ht="38.450000000000003" customHeight="1" x14ac:dyDescent="0.25"/>
  </sheetData>
  <sheetProtection algorithmName="SHA-512" hashValue="QUE7v0L2WVrow1UrKpr/zkUSfdfFxcXGgw0nWwl2iBbVXN0FKjmuOignHyrY+GrBAuhfwex+l1KLyzkH9IAq3Q==" saltValue="xJLCRc+NsJ3eks7q0epltQ==" spinCount="100000" sheet="1" objects="1" scenarios="1" formatCells="0" insertRows="0"/>
  <mergeCells count="141">
    <mergeCell ref="A57:D57"/>
    <mergeCell ref="E57:I57"/>
    <mergeCell ref="A59:D59"/>
    <mergeCell ref="E59:I59"/>
    <mergeCell ref="E49:I49"/>
    <mergeCell ref="A51:D51"/>
    <mergeCell ref="E51:I51"/>
    <mergeCell ref="A53:D53"/>
    <mergeCell ref="E53:I53"/>
    <mergeCell ref="E54:F54"/>
    <mergeCell ref="G54:H54"/>
    <mergeCell ref="A55:D55"/>
    <mergeCell ref="E55:I55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61:D61"/>
    <mergeCell ref="E61:I61"/>
    <mergeCell ref="A63:D63"/>
    <mergeCell ref="E63:I63"/>
    <mergeCell ref="A37:D37"/>
    <mergeCell ref="E37:I37"/>
    <mergeCell ref="D38:I38"/>
    <mergeCell ref="A39:D39"/>
    <mergeCell ref="E39:I39"/>
    <mergeCell ref="E40:F40"/>
    <mergeCell ref="G40:H40"/>
    <mergeCell ref="A41:D41"/>
    <mergeCell ref="E41:I41"/>
    <mergeCell ref="E42:F42"/>
    <mergeCell ref="G42:H42"/>
    <mergeCell ref="A43:D43"/>
    <mergeCell ref="E43:I43"/>
    <mergeCell ref="E44:F44"/>
    <mergeCell ref="G44:H44"/>
    <mergeCell ref="A45:D45"/>
    <mergeCell ref="E45:I45"/>
    <mergeCell ref="A47:D47"/>
    <mergeCell ref="E47:I47"/>
    <mergeCell ref="A49:D49"/>
    <mergeCell ref="A67:D67"/>
    <mergeCell ref="E67:I67"/>
    <mergeCell ref="E68:F68"/>
    <mergeCell ref="G68:H68"/>
    <mergeCell ref="E69:F69"/>
    <mergeCell ref="G69:H69"/>
    <mergeCell ref="A65:D65"/>
    <mergeCell ref="E65:I65"/>
    <mergeCell ref="A72:B72"/>
    <mergeCell ref="C72:J72"/>
    <mergeCell ref="C73:I73"/>
    <mergeCell ref="A74:B74"/>
    <mergeCell ref="C74:E74"/>
    <mergeCell ref="F74:G74"/>
    <mergeCell ref="H74:J74"/>
    <mergeCell ref="A70:B70"/>
    <mergeCell ref="C70:D70"/>
    <mergeCell ref="E70:F70"/>
    <mergeCell ref="G70:J70"/>
    <mergeCell ref="C71:D71"/>
    <mergeCell ref="E71:F71"/>
    <mergeCell ref="G71:I71"/>
    <mergeCell ref="A78:B78"/>
    <mergeCell ref="C78:J78"/>
    <mergeCell ref="C79:F79"/>
    <mergeCell ref="A80:B80"/>
    <mergeCell ref="C80:J80"/>
    <mergeCell ref="C81:G81"/>
    <mergeCell ref="E75:F75"/>
    <mergeCell ref="G75:H75"/>
    <mergeCell ref="A76:B76"/>
    <mergeCell ref="C76:J76"/>
    <mergeCell ref="E77:F77"/>
    <mergeCell ref="G77:H77"/>
  </mergeCells>
  <dataValidations count="3">
    <dataValidation type="list" allowBlank="1" showInputMessage="1" showErrorMessage="1" sqref="C70:D70" xr:uid="{E5CE739A-13DC-4C79-B4B3-1897F8AFAB16}">
      <formula1>$J$68:$J$69</formula1>
    </dataValidation>
    <dataValidation type="list" allowBlank="1" showInputMessage="1" showErrorMessage="1" sqref="C33" xr:uid="{78F6B854-F81F-4FC0-891E-F25337B1959F}">
      <formula1>$I$33:$J$33</formula1>
    </dataValidation>
    <dataValidation type="list" allowBlank="1" showInputMessage="1" showErrorMessage="1" sqref="C31" xr:uid="{998D5D3E-984D-4A85-940D-BFCFEB6CF796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J37:J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zoomScale="85" zoomScaleNormal="100" zoomScaleSheetLayoutView="85" workbookViewId="0">
      <selection activeCell="C15" sqref="C15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9" style="1" customWidth="1"/>
    <col min="11" max="12" width="12.7109375" style="3" bestFit="1" customWidth="1"/>
    <col min="13" max="13" width="12" style="3" bestFit="1" customWidth="1"/>
    <col min="14" max="14" width="10.140625" style="3" bestFit="1" customWidth="1"/>
    <col min="15" max="16" width="11.7109375" style="3" bestFit="1" customWidth="1"/>
    <col min="17" max="17" width="13.85546875" style="3" bestFit="1" customWidth="1"/>
    <col min="18" max="19" width="15.42578125" style="3" bestFit="1" customWidth="1"/>
    <col min="20" max="20" width="13.85546875" style="3" bestFit="1" customWidth="1"/>
    <col min="21" max="22" width="15.42578125" style="3" bestFit="1" customWidth="1"/>
    <col min="23" max="23" width="14.42578125" style="3" bestFit="1" customWidth="1"/>
    <col min="24" max="16384" width="8.85546875" style="3"/>
  </cols>
  <sheetData>
    <row r="1" spans="1:9" ht="27" customHeight="1" x14ac:dyDescent="0.2">
      <c r="A1" s="209" t="s">
        <v>68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">
      <c r="A2" s="211" t="s">
        <v>370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13" t="s">
        <v>0</v>
      </c>
      <c r="B4" s="214"/>
      <c r="C4" s="213" t="s">
        <v>77</v>
      </c>
      <c r="D4" s="198" t="s">
        <v>284</v>
      </c>
      <c r="E4" s="199"/>
      <c r="F4" s="199"/>
      <c r="G4" s="198" t="s">
        <v>293</v>
      </c>
      <c r="H4" s="199"/>
      <c r="I4" s="199"/>
    </row>
    <row r="5" spans="1:9" x14ac:dyDescent="0.2">
      <c r="A5" s="214"/>
      <c r="B5" s="214"/>
      <c r="C5" s="214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13">
        <v>1</v>
      </c>
      <c r="B6" s="214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04" t="s">
        <v>1</v>
      </c>
      <c r="B7" s="205"/>
      <c r="C7" s="205"/>
      <c r="D7" s="205"/>
      <c r="E7" s="205"/>
      <c r="F7" s="205"/>
      <c r="G7" s="205"/>
      <c r="H7" s="205"/>
      <c r="I7" s="205"/>
    </row>
    <row r="8" spans="1:9" ht="12.75" customHeight="1" x14ac:dyDescent="0.2">
      <c r="A8" s="203" t="s">
        <v>136</v>
      </c>
      <c r="B8" s="201"/>
      <c r="C8" s="26">
        <v>1</v>
      </c>
      <c r="D8" s="40">
        <f>D9+D10</f>
        <v>400575</v>
      </c>
      <c r="E8" s="40">
        <f>E9+E10</f>
        <v>107472364</v>
      </c>
      <c r="F8" s="40">
        <f>D8+E8</f>
        <v>107872939</v>
      </c>
      <c r="G8" s="40">
        <f>G9+G10</f>
        <v>351689</v>
      </c>
      <c r="H8" s="40">
        <f>H9+H10</f>
        <v>132613417</v>
      </c>
      <c r="I8" s="40">
        <f>G8+H8</f>
        <v>132965106</v>
      </c>
    </row>
    <row r="9" spans="1:9" ht="12.75" customHeight="1" x14ac:dyDescent="0.2">
      <c r="A9" s="200" t="s">
        <v>111</v>
      </c>
      <c r="B9" s="200"/>
      <c r="C9" s="27">
        <v>2</v>
      </c>
      <c r="D9" s="41">
        <v>0</v>
      </c>
      <c r="E9" s="41">
        <v>0</v>
      </c>
      <c r="F9" s="40">
        <f t="shared" ref="F9:F73" si="0">D9+E9</f>
        <v>0</v>
      </c>
      <c r="G9" s="41">
        <v>0</v>
      </c>
      <c r="H9" s="41">
        <v>0</v>
      </c>
      <c r="I9" s="40">
        <f t="shared" ref="I9:I72" si="1">G9+H9</f>
        <v>0</v>
      </c>
    </row>
    <row r="10" spans="1:9" x14ac:dyDescent="0.2">
      <c r="A10" s="200" t="s">
        <v>112</v>
      </c>
      <c r="B10" s="200"/>
      <c r="C10" s="27">
        <v>3</v>
      </c>
      <c r="D10" s="41">
        <v>400575</v>
      </c>
      <c r="E10" s="41">
        <v>107472364</v>
      </c>
      <c r="F10" s="40">
        <f t="shared" si="0"/>
        <v>107872939</v>
      </c>
      <c r="G10" s="41">
        <v>351689</v>
      </c>
      <c r="H10" s="41">
        <v>132613417</v>
      </c>
      <c r="I10" s="40">
        <f t="shared" si="1"/>
        <v>132965106</v>
      </c>
    </row>
    <row r="11" spans="1:9" x14ac:dyDescent="0.2">
      <c r="A11" s="203" t="s">
        <v>137</v>
      </c>
      <c r="B11" s="201"/>
      <c r="C11" s="26">
        <v>4</v>
      </c>
      <c r="D11" s="40">
        <f>D12+D13+D14</f>
        <v>19988408</v>
      </c>
      <c r="E11" s="40">
        <f>E12+E13+E14</f>
        <v>856977245</v>
      </c>
      <c r="F11" s="40">
        <f t="shared" si="0"/>
        <v>876965653</v>
      </c>
      <c r="G11" s="40">
        <f>G12+G13+G14</f>
        <v>19387538</v>
      </c>
      <c r="H11" s="40">
        <f>H12+H13+H14</f>
        <v>809315747</v>
      </c>
      <c r="I11" s="40">
        <f t="shared" si="1"/>
        <v>828703285</v>
      </c>
    </row>
    <row r="12" spans="1:9" x14ac:dyDescent="0.2">
      <c r="A12" s="200" t="s">
        <v>113</v>
      </c>
      <c r="B12" s="200"/>
      <c r="C12" s="27">
        <v>5</v>
      </c>
      <c r="D12" s="41">
        <v>15950768</v>
      </c>
      <c r="E12" s="41">
        <v>480712555</v>
      </c>
      <c r="F12" s="40">
        <f t="shared" si="0"/>
        <v>496663323</v>
      </c>
      <c r="G12" s="41">
        <v>15739859</v>
      </c>
      <c r="H12" s="41">
        <v>426991631</v>
      </c>
      <c r="I12" s="40">
        <f t="shared" si="1"/>
        <v>442731490</v>
      </c>
    </row>
    <row r="13" spans="1:9" x14ac:dyDescent="0.2">
      <c r="A13" s="200" t="s">
        <v>114</v>
      </c>
      <c r="B13" s="200"/>
      <c r="C13" s="27">
        <v>6</v>
      </c>
      <c r="D13" s="41">
        <v>337421</v>
      </c>
      <c r="E13" s="41">
        <v>77673901</v>
      </c>
      <c r="F13" s="40">
        <f t="shared" si="0"/>
        <v>78011322</v>
      </c>
      <c r="G13" s="41">
        <v>280331</v>
      </c>
      <c r="H13" s="41">
        <v>76183505</v>
      </c>
      <c r="I13" s="40">
        <f t="shared" si="1"/>
        <v>76463836</v>
      </c>
    </row>
    <row r="14" spans="1:9" x14ac:dyDescent="0.2">
      <c r="A14" s="200" t="s">
        <v>115</v>
      </c>
      <c r="B14" s="200"/>
      <c r="C14" s="27">
        <v>7</v>
      </c>
      <c r="D14" s="41">
        <v>3700219</v>
      </c>
      <c r="E14" s="41">
        <v>298590789</v>
      </c>
      <c r="F14" s="40">
        <f t="shared" si="0"/>
        <v>302291008</v>
      </c>
      <c r="G14" s="41">
        <v>3367348</v>
      </c>
      <c r="H14" s="41">
        <v>306140611</v>
      </c>
      <c r="I14" s="40">
        <f t="shared" si="1"/>
        <v>309507959</v>
      </c>
    </row>
    <row r="15" spans="1:9" x14ac:dyDescent="0.2">
      <c r="A15" s="203" t="s">
        <v>138</v>
      </c>
      <c r="B15" s="201"/>
      <c r="C15" s="26">
        <v>8</v>
      </c>
      <c r="D15" s="40">
        <f>D16+D17+D21+D40</f>
        <v>3681060107</v>
      </c>
      <c r="E15" s="40">
        <f>E16+E17+E21+E40</f>
        <v>5936144775</v>
      </c>
      <c r="F15" s="40">
        <f t="shared" si="0"/>
        <v>9617204882</v>
      </c>
      <c r="G15" s="40">
        <f>G16+G17+G21+G40</f>
        <v>3765101914</v>
      </c>
      <c r="H15" s="40">
        <f>H16+H17+H21+H40</f>
        <v>6311587917</v>
      </c>
      <c r="I15" s="40">
        <f t="shared" si="1"/>
        <v>10076689831</v>
      </c>
    </row>
    <row r="16" spans="1:9" ht="22.5" customHeight="1" x14ac:dyDescent="0.2">
      <c r="A16" s="206" t="s">
        <v>139</v>
      </c>
      <c r="B16" s="200"/>
      <c r="C16" s="27">
        <v>9</v>
      </c>
      <c r="D16" s="41">
        <v>1856338</v>
      </c>
      <c r="E16" s="41">
        <v>1011390353</v>
      </c>
      <c r="F16" s="40">
        <f t="shared" si="0"/>
        <v>1013246691</v>
      </c>
      <c r="G16" s="41">
        <v>1238303</v>
      </c>
      <c r="H16" s="41">
        <v>1071440522</v>
      </c>
      <c r="I16" s="40">
        <f t="shared" si="1"/>
        <v>1072678825</v>
      </c>
    </row>
    <row r="17" spans="1:9" ht="29.25" customHeight="1" x14ac:dyDescent="0.2">
      <c r="A17" s="203" t="s">
        <v>140</v>
      </c>
      <c r="B17" s="201"/>
      <c r="C17" s="26">
        <v>10</v>
      </c>
      <c r="D17" s="40">
        <f>D18+D19+D20</f>
        <v>0</v>
      </c>
      <c r="E17" s="40">
        <f>E18+E19+E20</f>
        <v>76592895</v>
      </c>
      <c r="F17" s="40">
        <f t="shared" si="0"/>
        <v>76592895</v>
      </c>
      <c r="G17" s="40">
        <f>G18+G19+G20</f>
        <v>0</v>
      </c>
      <c r="H17" s="40">
        <f>H18+H19+H20</f>
        <v>66460530</v>
      </c>
      <c r="I17" s="40">
        <f t="shared" si="1"/>
        <v>66460530</v>
      </c>
    </row>
    <row r="18" spans="1:9" x14ac:dyDescent="0.2">
      <c r="A18" s="200" t="s">
        <v>116</v>
      </c>
      <c r="B18" s="200"/>
      <c r="C18" s="27">
        <v>11</v>
      </c>
      <c r="D18" s="41">
        <v>0</v>
      </c>
      <c r="E18" s="41">
        <v>0</v>
      </c>
      <c r="F18" s="40">
        <f t="shared" si="0"/>
        <v>0</v>
      </c>
      <c r="G18" s="41">
        <v>0</v>
      </c>
      <c r="H18" s="41">
        <v>0</v>
      </c>
      <c r="I18" s="40">
        <f t="shared" si="1"/>
        <v>0</v>
      </c>
    </row>
    <row r="19" spans="1:9" x14ac:dyDescent="0.2">
      <c r="A19" s="200" t="s">
        <v>117</v>
      </c>
      <c r="B19" s="200"/>
      <c r="C19" s="27">
        <v>12</v>
      </c>
      <c r="D19" s="41">
        <v>0</v>
      </c>
      <c r="E19" s="41">
        <v>10091232</v>
      </c>
      <c r="F19" s="40">
        <f t="shared" si="0"/>
        <v>10091232</v>
      </c>
      <c r="G19" s="41">
        <v>0</v>
      </c>
      <c r="H19" s="41">
        <v>4778344</v>
      </c>
      <c r="I19" s="40">
        <f t="shared" si="1"/>
        <v>4778344</v>
      </c>
    </row>
    <row r="20" spans="1:9" x14ac:dyDescent="0.2">
      <c r="A20" s="200" t="s">
        <v>141</v>
      </c>
      <c r="B20" s="200"/>
      <c r="C20" s="27">
        <v>13</v>
      </c>
      <c r="D20" s="41">
        <v>0</v>
      </c>
      <c r="E20" s="41">
        <v>66501663</v>
      </c>
      <c r="F20" s="40">
        <f t="shared" si="0"/>
        <v>66501663</v>
      </c>
      <c r="G20" s="41">
        <v>0</v>
      </c>
      <c r="H20" s="41">
        <v>61682186</v>
      </c>
      <c r="I20" s="40">
        <f t="shared" si="1"/>
        <v>61682186</v>
      </c>
    </row>
    <row r="21" spans="1:9" x14ac:dyDescent="0.2">
      <c r="A21" s="203" t="s">
        <v>142</v>
      </c>
      <c r="B21" s="201"/>
      <c r="C21" s="26">
        <v>14</v>
      </c>
      <c r="D21" s="40">
        <f>D22+D25+D30+D36</f>
        <v>3679203769</v>
      </c>
      <c r="E21" s="40">
        <f>E22+E25+E30+E36</f>
        <v>4848161527</v>
      </c>
      <c r="F21" s="40">
        <f t="shared" si="0"/>
        <v>8527365296</v>
      </c>
      <c r="G21" s="40">
        <f>G22+G25+G30+G36</f>
        <v>3763863611</v>
      </c>
      <c r="H21" s="40">
        <f>H22+H25+H30+H36</f>
        <v>5173686865</v>
      </c>
      <c r="I21" s="40">
        <f t="shared" si="1"/>
        <v>8937550476</v>
      </c>
    </row>
    <row r="22" spans="1:9" x14ac:dyDescent="0.2">
      <c r="A22" s="201" t="s">
        <v>143</v>
      </c>
      <c r="B22" s="201"/>
      <c r="C22" s="26">
        <v>15</v>
      </c>
      <c r="D22" s="40">
        <f>D23+D24</f>
        <v>1131858940</v>
      </c>
      <c r="E22" s="40">
        <f>E23+E24</f>
        <v>1037923909</v>
      </c>
      <c r="F22" s="40">
        <f t="shared" si="0"/>
        <v>2169782849</v>
      </c>
      <c r="G22" s="40">
        <f>G23+G24</f>
        <v>1176436102</v>
      </c>
      <c r="H22" s="40">
        <f>H23+H24</f>
        <v>1020536995</v>
      </c>
      <c r="I22" s="40">
        <f t="shared" si="1"/>
        <v>2196973097</v>
      </c>
    </row>
    <row r="23" spans="1:9" x14ac:dyDescent="0.2">
      <c r="A23" s="200" t="s">
        <v>144</v>
      </c>
      <c r="B23" s="200"/>
      <c r="C23" s="27">
        <v>16</v>
      </c>
      <c r="D23" s="41">
        <v>1131858940</v>
      </c>
      <c r="E23" s="41">
        <v>1037923909</v>
      </c>
      <c r="F23" s="40">
        <f t="shared" si="0"/>
        <v>2169782849</v>
      </c>
      <c r="G23" s="41">
        <v>1176436102</v>
      </c>
      <c r="H23" s="41">
        <v>1020536995</v>
      </c>
      <c r="I23" s="40">
        <f t="shared" si="1"/>
        <v>2196973097</v>
      </c>
    </row>
    <row r="24" spans="1:9" x14ac:dyDescent="0.2">
      <c r="A24" s="200" t="s">
        <v>145</v>
      </c>
      <c r="B24" s="200"/>
      <c r="C24" s="27">
        <v>17</v>
      </c>
      <c r="D24" s="41">
        <v>0</v>
      </c>
      <c r="E24" s="41">
        <v>0</v>
      </c>
      <c r="F24" s="40">
        <f t="shared" si="0"/>
        <v>0</v>
      </c>
      <c r="G24" s="41">
        <v>0</v>
      </c>
      <c r="H24" s="41">
        <v>0</v>
      </c>
      <c r="I24" s="40">
        <f t="shared" si="1"/>
        <v>0</v>
      </c>
    </row>
    <row r="25" spans="1:9" x14ac:dyDescent="0.2">
      <c r="A25" s="201" t="s">
        <v>146</v>
      </c>
      <c r="B25" s="201"/>
      <c r="C25" s="26">
        <v>18</v>
      </c>
      <c r="D25" s="40">
        <f>D26+D27+D28+D29</f>
        <v>2128951896</v>
      </c>
      <c r="E25" s="40">
        <f>E26+E27+E28+E29</f>
        <v>2994696576</v>
      </c>
      <c r="F25" s="40">
        <f t="shared" si="0"/>
        <v>5123648472</v>
      </c>
      <c r="G25" s="40">
        <f>G26+G27+G28+G29</f>
        <v>2266095237</v>
      </c>
      <c r="H25" s="40">
        <f>H26+H27+H28+H29</f>
        <v>3463575773</v>
      </c>
      <c r="I25" s="40">
        <f t="shared" si="1"/>
        <v>5729671010</v>
      </c>
    </row>
    <row r="26" spans="1:9" x14ac:dyDescent="0.2">
      <c r="A26" s="200" t="s">
        <v>147</v>
      </c>
      <c r="B26" s="200"/>
      <c r="C26" s="27">
        <v>19</v>
      </c>
      <c r="D26" s="41">
        <v>29289284</v>
      </c>
      <c r="E26" s="41">
        <v>507409895</v>
      </c>
      <c r="F26" s="40">
        <f t="shared" si="0"/>
        <v>536699179</v>
      </c>
      <c r="G26" s="41">
        <v>71624366</v>
      </c>
      <c r="H26" s="41">
        <v>685876349</v>
      </c>
      <c r="I26" s="40">
        <f t="shared" si="1"/>
        <v>757500715</v>
      </c>
    </row>
    <row r="27" spans="1:9" x14ac:dyDescent="0.2">
      <c r="A27" s="200" t="s">
        <v>148</v>
      </c>
      <c r="B27" s="200"/>
      <c r="C27" s="27">
        <v>20</v>
      </c>
      <c r="D27" s="41">
        <v>2042802269</v>
      </c>
      <c r="E27" s="41">
        <v>2352073139</v>
      </c>
      <c r="F27" s="40">
        <f t="shared" si="0"/>
        <v>4394875408</v>
      </c>
      <c r="G27" s="41">
        <v>2112679839</v>
      </c>
      <c r="H27" s="41">
        <v>2540063048</v>
      </c>
      <c r="I27" s="40">
        <f t="shared" si="1"/>
        <v>4652742887</v>
      </c>
    </row>
    <row r="28" spans="1:9" x14ac:dyDescent="0.2">
      <c r="A28" s="200" t="s">
        <v>118</v>
      </c>
      <c r="B28" s="200"/>
      <c r="C28" s="27">
        <v>21</v>
      </c>
      <c r="D28" s="41">
        <v>56860343</v>
      </c>
      <c r="E28" s="41">
        <v>135213542</v>
      </c>
      <c r="F28" s="40">
        <f t="shared" si="0"/>
        <v>192073885</v>
      </c>
      <c r="G28" s="41">
        <v>81791032</v>
      </c>
      <c r="H28" s="41">
        <v>237636376</v>
      </c>
      <c r="I28" s="40">
        <f t="shared" si="1"/>
        <v>319427408</v>
      </c>
    </row>
    <row r="29" spans="1:9" x14ac:dyDescent="0.2">
      <c r="A29" s="200" t="s">
        <v>149</v>
      </c>
      <c r="B29" s="200"/>
      <c r="C29" s="27">
        <v>22</v>
      </c>
      <c r="D29" s="41">
        <v>0</v>
      </c>
      <c r="E29" s="41">
        <v>0</v>
      </c>
      <c r="F29" s="40">
        <f t="shared" si="0"/>
        <v>0</v>
      </c>
      <c r="G29" s="41">
        <v>0</v>
      </c>
      <c r="H29" s="41">
        <v>0</v>
      </c>
      <c r="I29" s="40">
        <f t="shared" si="1"/>
        <v>0</v>
      </c>
    </row>
    <row r="30" spans="1:9" ht="21" customHeight="1" x14ac:dyDescent="0.2">
      <c r="A30" s="201" t="s">
        <v>150</v>
      </c>
      <c r="B30" s="201"/>
      <c r="C30" s="26">
        <v>23</v>
      </c>
      <c r="D30" s="40">
        <f>D31+D32+D33+D34+D35</f>
        <v>7622144</v>
      </c>
      <c r="E30" s="40">
        <f>E31+E32+E33+E34+E35</f>
        <v>39728669</v>
      </c>
      <c r="F30" s="40">
        <f t="shared" si="0"/>
        <v>47350813</v>
      </c>
      <c r="G30" s="40">
        <f>G31+G32+G33+G34+G35</f>
        <v>7114651</v>
      </c>
      <c r="H30" s="40">
        <f>H31+H32+H33+H34+H35</f>
        <v>52423029</v>
      </c>
      <c r="I30" s="40">
        <f t="shared" si="1"/>
        <v>59537680</v>
      </c>
    </row>
    <row r="31" spans="1:9" x14ac:dyDescent="0.2">
      <c r="A31" s="200" t="s">
        <v>151</v>
      </c>
      <c r="B31" s="200"/>
      <c r="C31" s="27">
        <v>24</v>
      </c>
      <c r="D31" s="41">
        <v>0</v>
      </c>
      <c r="E31" s="41">
        <v>17187511</v>
      </c>
      <c r="F31" s="40">
        <f t="shared" si="0"/>
        <v>17187511</v>
      </c>
      <c r="G31" s="41">
        <v>0</v>
      </c>
      <c r="H31" s="41">
        <v>22055554</v>
      </c>
      <c r="I31" s="40">
        <f t="shared" si="1"/>
        <v>22055554</v>
      </c>
    </row>
    <row r="32" spans="1:9" x14ac:dyDescent="0.2">
      <c r="A32" s="200" t="s">
        <v>152</v>
      </c>
      <c r="B32" s="200"/>
      <c r="C32" s="27">
        <v>25</v>
      </c>
      <c r="D32" s="41">
        <v>0</v>
      </c>
      <c r="E32" s="41">
        <v>0</v>
      </c>
      <c r="F32" s="40">
        <f t="shared" si="0"/>
        <v>0</v>
      </c>
      <c r="G32" s="41">
        <v>0</v>
      </c>
      <c r="H32" s="41">
        <v>0</v>
      </c>
      <c r="I32" s="40">
        <f t="shared" si="1"/>
        <v>0</v>
      </c>
    </row>
    <row r="33" spans="1:9" x14ac:dyDescent="0.2">
      <c r="A33" s="200" t="s">
        <v>153</v>
      </c>
      <c r="B33" s="200"/>
      <c r="C33" s="27">
        <v>26</v>
      </c>
      <c r="D33" s="41">
        <v>318108</v>
      </c>
      <c r="E33" s="41">
        <v>3797109</v>
      </c>
      <c r="F33" s="40">
        <f t="shared" si="0"/>
        <v>4115217</v>
      </c>
      <c r="G33" s="41">
        <v>1914014</v>
      </c>
      <c r="H33" s="41">
        <v>11405536</v>
      </c>
      <c r="I33" s="40">
        <f t="shared" si="1"/>
        <v>13319550</v>
      </c>
    </row>
    <row r="34" spans="1:9" x14ac:dyDescent="0.2">
      <c r="A34" s="200" t="s">
        <v>119</v>
      </c>
      <c r="B34" s="200"/>
      <c r="C34" s="27">
        <v>27</v>
      </c>
      <c r="D34" s="41">
        <v>7304036</v>
      </c>
      <c r="E34" s="41">
        <v>18744049</v>
      </c>
      <c r="F34" s="40">
        <f t="shared" si="0"/>
        <v>26048085</v>
      </c>
      <c r="G34" s="41">
        <v>5200637</v>
      </c>
      <c r="H34" s="41">
        <v>18961939</v>
      </c>
      <c r="I34" s="40">
        <f t="shared" si="1"/>
        <v>24162576</v>
      </c>
    </row>
    <row r="35" spans="1:9" x14ac:dyDescent="0.2">
      <c r="A35" s="200" t="s">
        <v>154</v>
      </c>
      <c r="B35" s="200"/>
      <c r="C35" s="27">
        <v>28</v>
      </c>
      <c r="D35" s="41">
        <v>0</v>
      </c>
      <c r="E35" s="41">
        <v>0</v>
      </c>
      <c r="F35" s="40">
        <f t="shared" si="0"/>
        <v>0</v>
      </c>
      <c r="G35" s="41">
        <v>0</v>
      </c>
      <c r="H35" s="41">
        <v>0</v>
      </c>
      <c r="I35" s="40">
        <f t="shared" si="1"/>
        <v>0</v>
      </c>
    </row>
    <row r="36" spans="1:9" x14ac:dyDescent="0.2">
      <c r="A36" s="201" t="s">
        <v>155</v>
      </c>
      <c r="B36" s="201"/>
      <c r="C36" s="26">
        <v>29</v>
      </c>
      <c r="D36" s="40">
        <f>D37+D38+D39</f>
        <v>410770789</v>
      </c>
      <c r="E36" s="40">
        <f>E37+E38+E39</f>
        <v>775812373</v>
      </c>
      <c r="F36" s="40">
        <f t="shared" si="0"/>
        <v>1186583162</v>
      </c>
      <c r="G36" s="40">
        <f>G37+G38+G39</f>
        <v>314217621</v>
      </c>
      <c r="H36" s="40">
        <f>H37+H38+H39</f>
        <v>637151068</v>
      </c>
      <c r="I36" s="40">
        <f t="shared" si="1"/>
        <v>951368689</v>
      </c>
    </row>
    <row r="37" spans="1:9" x14ac:dyDescent="0.2">
      <c r="A37" s="202" t="s">
        <v>156</v>
      </c>
      <c r="B37" s="202"/>
      <c r="C37" s="27">
        <v>30</v>
      </c>
      <c r="D37" s="41">
        <v>350460991</v>
      </c>
      <c r="E37" s="41">
        <v>557971929</v>
      </c>
      <c r="F37" s="40">
        <f t="shared" si="0"/>
        <v>908432920</v>
      </c>
      <c r="G37" s="41">
        <v>256791023</v>
      </c>
      <c r="H37" s="41">
        <v>444894326</v>
      </c>
      <c r="I37" s="40">
        <f t="shared" si="1"/>
        <v>701685349</v>
      </c>
    </row>
    <row r="38" spans="1:9" x14ac:dyDescent="0.2">
      <c r="A38" s="200" t="s">
        <v>120</v>
      </c>
      <c r="B38" s="200"/>
      <c r="C38" s="27">
        <v>31</v>
      </c>
      <c r="D38" s="41">
        <v>56843903</v>
      </c>
      <c r="E38" s="41">
        <v>44081419</v>
      </c>
      <c r="F38" s="40">
        <f t="shared" si="0"/>
        <v>100925322</v>
      </c>
      <c r="G38" s="41">
        <v>57369237</v>
      </c>
      <c r="H38" s="41">
        <v>40496112</v>
      </c>
      <c r="I38" s="40">
        <f t="shared" si="1"/>
        <v>97865349</v>
      </c>
    </row>
    <row r="39" spans="1:9" x14ac:dyDescent="0.2">
      <c r="A39" s="200" t="s">
        <v>157</v>
      </c>
      <c r="B39" s="200"/>
      <c r="C39" s="27">
        <v>32</v>
      </c>
      <c r="D39" s="41">
        <v>3465895</v>
      </c>
      <c r="E39" s="41">
        <v>173759025</v>
      </c>
      <c r="F39" s="40">
        <f t="shared" si="0"/>
        <v>177224920</v>
      </c>
      <c r="G39" s="41">
        <v>57361</v>
      </c>
      <c r="H39" s="41">
        <v>151760630</v>
      </c>
      <c r="I39" s="40">
        <f t="shared" si="1"/>
        <v>151817991</v>
      </c>
    </row>
    <row r="40" spans="1:9" x14ac:dyDescent="0.2">
      <c r="A40" s="206" t="s">
        <v>158</v>
      </c>
      <c r="B40" s="200"/>
      <c r="C40" s="27">
        <v>33</v>
      </c>
      <c r="D40" s="41">
        <v>0</v>
      </c>
      <c r="E40" s="41">
        <v>0</v>
      </c>
      <c r="F40" s="40">
        <f t="shared" si="0"/>
        <v>0</v>
      </c>
      <c r="G40" s="41">
        <v>0</v>
      </c>
      <c r="H40" s="41">
        <v>0</v>
      </c>
      <c r="I40" s="40">
        <f t="shared" si="1"/>
        <v>0</v>
      </c>
    </row>
    <row r="41" spans="1:9" x14ac:dyDescent="0.2">
      <c r="A41" s="206" t="s">
        <v>159</v>
      </c>
      <c r="B41" s="200"/>
      <c r="C41" s="27">
        <v>34</v>
      </c>
      <c r="D41" s="41">
        <v>412084501</v>
      </c>
      <c r="E41" s="41">
        <v>0</v>
      </c>
      <c r="F41" s="40">
        <f t="shared" si="0"/>
        <v>412084501</v>
      </c>
      <c r="G41" s="41">
        <v>408866420</v>
      </c>
      <c r="H41" s="41">
        <v>0</v>
      </c>
      <c r="I41" s="40">
        <f t="shared" si="1"/>
        <v>408866420</v>
      </c>
    </row>
    <row r="42" spans="1:9" x14ac:dyDescent="0.2">
      <c r="A42" s="203" t="s">
        <v>160</v>
      </c>
      <c r="B42" s="201"/>
      <c r="C42" s="26">
        <v>35</v>
      </c>
      <c r="D42" s="40">
        <f>D43+D44+D45+D46+D47+D48+D49</f>
        <v>124074</v>
      </c>
      <c r="E42" s="40">
        <f>E43+E44+E45+E46+E47+E48+E49</f>
        <v>488140677</v>
      </c>
      <c r="F42" s="40">
        <f t="shared" si="0"/>
        <v>488264751</v>
      </c>
      <c r="G42" s="40">
        <f>G43+G44+G45+G46+G47+G48+G49</f>
        <v>10222</v>
      </c>
      <c r="H42" s="40">
        <f>H43+H44+H45+H46+H47+H48+H49</f>
        <v>496893204</v>
      </c>
      <c r="I42" s="40">
        <f t="shared" si="1"/>
        <v>496903426</v>
      </c>
    </row>
    <row r="43" spans="1:9" x14ac:dyDescent="0.2">
      <c r="A43" s="200" t="s">
        <v>161</v>
      </c>
      <c r="B43" s="200"/>
      <c r="C43" s="27">
        <v>36</v>
      </c>
      <c r="D43" s="41">
        <v>111811</v>
      </c>
      <c r="E43" s="41">
        <v>64588462</v>
      </c>
      <c r="F43" s="40">
        <f t="shared" si="0"/>
        <v>64700273</v>
      </c>
      <c r="G43" s="41">
        <v>0</v>
      </c>
      <c r="H43" s="41">
        <v>148599374</v>
      </c>
      <c r="I43" s="40">
        <f t="shared" si="1"/>
        <v>148599374</v>
      </c>
    </row>
    <row r="44" spans="1:9" x14ac:dyDescent="0.2">
      <c r="A44" s="200" t="s">
        <v>162</v>
      </c>
      <c r="B44" s="200"/>
      <c r="C44" s="27">
        <v>37</v>
      </c>
      <c r="D44" s="41">
        <v>12263</v>
      </c>
      <c r="E44" s="41">
        <v>0</v>
      </c>
      <c r="F44" s="40">
        <f t="shared" si="0"/>
        <v>12263</v>
      </c>
      <c r="G44" s="41">
        <v>10222</v>
      </c>
      <c r="H44" s="41">
        <v>0</v>
      </c>
      <c r="I44" s="40">
        <f t="shared" si="1"/>
        <v>10222</v>
      </c>
    </row>
    <row r="45" spans="1:9" x14ac:dyDescent="0.2">
      <c r="A45" s="200" t="s">
        <v>121</v>
      </c>
      <c r="B45" s="200"/>
      <c r="C45" s="27">
        <v>38</v>
      </c>
      <c r="D45" s="41">
        <v>0</v>
      </c>
      <c r="E45" s="41">
        <v>423552215</v>
      </c>
      <c r="F45" s="40">
        <f t="shared" si="0"/>
        <v>423552215</v>
      </c>
      <c r="G45" s="41">
        <v>0</v>
      </c>
      <c r="H45" s="41">
        <v>348167764</v>
      </c>
      <c r="I45" s="40">
        <f t="shared" si="1"/>
        <v>348167764</v>
      </c>
    </row>
    <row r="46" spans="1:9" x14ac:dyDescent="0.2">
      <c r="A46" s="200" t="s">
        <v>163</v>
      </c>
      <c r="B46" s="200"/>
      <c r="C46" s="27">
        <v>39</v>
      </c>
      <c r="D46" s="41">
        <v>0</v>
      </c>
      <c r="E46" s="41">
        <v>0</v>
      </c>
      <c r="F46" s="40">
        <f t="shared" si="0"/>
        <v>0</v>
      </c>
      <c r="G46" s="41">
        <v>0</v>
      </c>
      <c r="H46" s="41">
        <v>126066</v>
      </c>
      <c r="I46" s="40">
        <f t="shared" si="1"/>
        <v>126066</v>
      </c>
    </row>
    <row r="47" spans="1:9" x14ac:dyDescent="0.2">
      <c r="A47" s="202" t="s">
        <v>106</v>
      </c>
      <c r="B47" s="202"/>
      <c r="C47" s="27">
        <v>40</v>
      </c>
      <c r="D47" s="41">
        <v>0</v>
      </c>
      <c r="E47" s="41">
        <v>0</v>
      </c>
      <c r="F47" s="40">
        <f t="shared" si="0"/>
        <v>0</v>
      </c>
      <c r="G47" s="41">
        <v>0</v>
      </c>
      <c r="H47" s="41">
        <v>0</v>
      </c>
      <c r="I47" s="40">
        <f t="shared" si="1"/>
        <v>0</v>
      </c>
    </row>
    <row r="48" spans="1:9" x14ac:dyDescent="0.2">
      <c r="A48" s="200" t="s">
        <v>164</v>
      </c>
      <c r="B48" s="200"/>
      <c r="C48" s="27">
        <v>41</v>
      </c>
      <c r="D48" s="41">
        <v>0</v>
      </c>
      <c r="E48" s="41">
        <v>0</v>
      </c>
      <c r="F48" s="40">
        <f t="shared" si="0"/>
        <v>0</v>
      </c>
      <c r="G48" s="41">
        <v>0</v>
      </c>
      <c r="H48" s="41">
        <v>0</v>
      </c>
      <c r="I48" s="40">
        <f t="shared" si="1"/>
        <v>0</v>
      </c>
    </row>
    <row r="49" spans="1:9" ht="31.5" customHeight="1" x14ac:dyDescent="0.2">
      <c r="A49" s="200" t="s">
        <v>165</v>
      </c>
      <c r="B49" s="200"/>
      <c r="C49" s="27">
        <v>42</v>
      </c>
      <c r="D49" s="41">
        <v>0</v>
      </c>
      <c r="E49" s="41">
        <v>0</v>
      </c>
      <c r="F49" s="40">
        <f t="shared" si="0"/>
        <v>0</v>
      </c>
      <c r="G49" s="41">
        <v>0</v>
      </c>
      <c r="H49" s="41">
        <v>0</v>
      </c>
      <c r="I49" s="40">
        <f t="shared" si="1"/>
        <v>0</v>
      </c>
    </row>
    <row r="50" spans="1:9" x14ac:dyDescent="0.2">
      <c r="A50" s="203" t="s">
        <v>166</v>
      </c>
      <c r="B50" s="201"/>
      <c r="C50" s="26">
        <v>43</v>
      </c>
      <c r="D50" s="40">
        <f>D51+D52</f>
        <v>1777335</v>
      </c>
      <c r="E50" s="40">
        <f>E51+E52</f>
        <v>74974491</v>
      </c>
      <c r="F50" s="40">
        <f t="shared" si="0"/>
        <v>76751826</v>
      </c>
      <c r="G50" s="40">
        <f>G51+G52</f>
        <v>1780151</v>
      </c>
      <c r="H50" s="40">
        <f>H51+H52</f>
        <v>93657983</v>
      </c>
      <c r="I50" s="40">
        <f t="shared" si="1"/>
        <v>95438134</v>
      </c>
    </row>
    <row r="51" spans="1:9" x14ac:dyDescent="0.2">
      <c r="A51" s="200" t="s">
        <v>122</v>
      </c>
      <c r="B51" s="200"/>
      <c r="C51" s="27">
        <v>44</v>
      </c>
      <c r="D51" s="41">
        <v>1777335</v>
      </c>
      <c r="E51" s="41">
        <v>67540416</v>
      </c>
      <c r="F51" s="40">
        <f t="shared" si="0"/>
        <v>69317751</v>
      </c>
      <c r="G51" s="41">
        <v>1777335</v>
      </c>
      <c r="H51" s="41">
        <v>67637003</v>
      </c>
      <c r="I51" s="40">
        <f t="shared" si="1"/>
        <v>69414338</v>
      </c>
    </row>
    <row r="52" spans="1:9" x14ac:dyDescent="0.2">
      <c r="A52" s="200" t="s">
        <v>123</v>
      </c>
      <c r="B52" s="200"/>
      <c r="C52" s="27">
        <v>45</v>
      </c>
      <c r="D52" s="41">
        <v>0</v>
      </c>
      <c r="E52" s="41">
        <v>7434075</v>
      </c>
      <c r="F52" s="40">
        <f t="shared" si="0"/>
        <v>7434075</v>
      </c>
      <c r="G52" s="41">
        <v>2816</v>
      </c>
      <c r="H52" s="41">
        <v>26020980</v>
      </c>
      <c r="I52" s="40">
        <f t="shared" si="1"/>
        <v>26023796</v>
      </c>
    </row>
    <row r="53" spans="1:9" x14ac:dyDescent="0.2">
      <c r="A53" s="203" t="s">
        <v>167</v>
      </c>
      <c r="B53" s="201"/>
      <c r="C53" s="26">
        <v>46</v>
      </c>
      <c r="D53" s="40">
        <f>D54+D57+D58</f>
        <v>17189750</v>
      </c>
      <c r="E53" s="40">
        <f>E54+E57+E58</f>
        <v>859948848</v>
      </c>
      <c r="F53" s="40">
        <f t="shared" si="0"/>
        <v>877138598</v>
      </c>
      <c r="G53" s="40">
        <f>G54+G57+G58</f>
        <v>34463751</v>
      </c>
      <c r="H53" s="40">
        <f>H54+H57+H58</f>
        <v>1221486424</v>
      </c>
      <c r="I53" s="40">
        <f t="shared" si="1"/>
        <v>1255950175</v>
      </c>
    </row>
    <row r="54" spans="1:9" x14ac:dyDescent="0.2">
      <c r="A54" s="203" t="s">
        <v>168</v>
      </c>
      <c r="B54" s="201"/>
      <c r="C54" s="26">
        <v>47</v>
      </c>
      <c r="D54" s="40">
        <f>D55+D56</f>
        <v>234219</v>
      </c>
      <c r="E54" s="40">
        <f>E55+E56</f>
        <v>526124255</v>
      </c>
      <c r="F54" s="40">
        <f t="shared" si="0"/>
        <v>526358474</v>
      </c>
      <c r="G54" s="40">
        <f>G55+G56</f>
        <v>235933</v>
      </c>
      <c r="H54" s="40">
        <f>H55+H56</f>
        <v>799982661</v>
      </c>
      <c r="I54" s="40">
        <f t="shared" si="1"/>
        <v>800218594</v>
      </c>
    </row>
    <row r="55" spans="1:9" x14ac:dyDescent="0.2">
      <c r="A55" s="200" t="s">
        <v>107</v>
      </c>
      <c r="B55" s="200"/>
      <c r="C55" s="27">
        <v>48</v>
      </c>
      <c r="D55" s="41">
        <v>0</v>
      </c>
      <c r="E55" s="41">
        <v>525674054</v>
      </c>
      <c r="F55" s="40">
        <f t="shared" si="0"/>
        <v>525674054</v>
      </c>
      <c r="G55" s="41">
        <v>134</v>
      </c>
      <c r="H55" s="41">
        <v>799129067</v>
      </c>
      <c r="I55" s="40">
        <f t="shared" si="1"/>
        <v>799129201</v>
      </c>
    </row>
    <row r="56" spans="1:9" x14ac:dyDescent="0.2">
      <c r="A56" s="200" t="s">
        <v>169</v>
      </c>
      <c r="B56" s="200"/>
      <c r="C56" s="27">
        <v>49</v>
      </c>
      <c r="D56" s="41">
        <v>234219</v>
      </c>
      <c r="E56" s="41">
        <v>450201</v>
      </c>
      <c r="F56" s="40">
        <f t="shared" si="0"/>
        <v>684420</v>
      </c>
      <c r="G56" s="41">
        <v>235799</v>
      </c>
      <c r="H56" s="41">
        <v>853594</v>
      </c>
      <c r="I56" s="40">
        <f t="shared" si="1"/>
        <v>1089393</v>
      </c>
    </row>
    <row r="57" spans="1:9" x14ac:dyDescent="0.2">
      <c r="A57" s="206" t="s">
        <v>170</v>
      </c>
      <c r="B57" s="200"/>
      <c r="C57" s="27">
        <v>50</v>
      </c>
      <c r="D57" s="41">
        <v>128917</v>
      </c>
      <c r="E57" s="41">
        <v>59948347</v>
      </c>
      <c r="F57" s="40">
        <f t="shared" si="0"/>
        <v>60077264</v>
      </c>
      <c r="G57" s="41">
        <v>128598</v>
      </c>
      <c r="H57" s="41">
        <v>129509572</v>
      </c>
      <c r="I57" s="40">
        <f t="shared" si="1"/>
        <v>129638170</v>
      </c>
    </row>
    <row r="58" spans="1:9" x14ac:dyDescent="0.2">
      <c r="A58" s="203" t="s">
        <v>171</v>
      </c>
      <c r="B58" s="201"/>
      <c r="C58" s="26">
        <v>51</v>
      </c>
      <c r="D58" s="40">
        <f>D59+D60+D61</f>
        <v>16826614</v>
      </c>
      <c r="E58" s="40">
        <f>E59+E60+E61</f>
        <v>273876246</v>
      </c>
      <c r="F58" s="40">
        <f t="shared" si="0"/>
        <v>290702860</v>
      </c>
      <c r="G58" s="40">
        <f>G59+G60+G61</f>
        <v>34099220</v>
      </c>
      <c r="H58" s="40">
        <f>H59+H60+H61</f>
        <v>291994191</v>
      </c>
      <c r="I58" s="40">
        <f t="shared" si="1"/>
        <v>326093411</v>
      </c>
    </row>
    <row r="59" spans="1:9" x14ac:dyDescent="0.2">
      <c r="A59" s="200" t="s">
        <v>105</v>
      </c>
      <c r="B59" s="200"/>
      <c r="C59" s="27">
        <v>52</v>
      </c>
      <c r="D59" s="41">
        <v>0</v>
      </c>
      <c r="E59" s="41">
        <v>166272633</v>
      </c>
      <c r="F59" s="40">
        <f t="shared" si="0"/>
        <v>166272633</v>
      </c>
      <c r="G59" s="41">
        <v>0</v>
      </c>
      <c r="H59" s="41">
        <v>154699848</v>
      </c>
      <c r="I59" s="40">
        <f t="shared" si="1"/>
        <v>154699848</v>
      </c>
    </row>
    <row r="60" spans="1:9" x14ac:dyDescent="0.2">
      <c r="A60" s="200" t="s">
        <v>172</v>
      </c>
      <c r="B60" s="200"/>
      <c r="C60" s="27">
        <v>53</v>
      </c>
      <c r="D60" s="41">
        <v>281512</v>
      </c>
      <c r="E60" s="41">
        <v>234653</v>
      </c>
      <c r="F60" s="40">
        <f t="shared" si="0"/>
        <v>516165</v>
      </c>
      <c r="G60" s="41">
        <v>317641</v>
      </c>
      <c r="H60" s="41">
        <v>103780</v>
      </c>
      <c r="I60" s="40">
        <f t="shared" si="1"/>
        <v>421421</v>
      </c>
    </row>
    <row r="61" spans="1:9" x14ac:dyDescent="0.2">
      <c r="A61" s="200" t="s">
        <v>124</v>
      </c>
      <c r="B61" s="200"/>
      <c r="C61" s="27">
        <v>54</v>
      </c>
      <c r="D61" s="41">
        <v>16545102</v>
      </c>
      <c r="E61" s="41">
        <v>107368960</v>
      </c>
      <c r="F61" s="40">
        <f t="shared" si="0"/>
        <v>123914062</v>
      </c>
      <c r="G61" s="41">
        <v>33781579</v>
      </c>
      <c r="H61" s="41">
        <v>137190563</v>
      </c>
      <c r="I61" s="40">
        <f t="shared" si="1"/>
        <v>170972142</v>
      </c>
    </row>
    <row r="62" spans="1:9" x14ac:dyDescent="0.2">
      <c r="A62" s="203" t="s">
        <v>173</v>
      </c>
      <c r="B62" s="201"/>
      <c r="C62" s="26">
        <v>55</v>
      </c>
      <c r="D62" s="40">
        <f>D63+D67+D68</f>
        <v>73823213</v>
      </c>
      <c r="E62" s="40">
        <f>E63+E67+E68</f>
        <v>588625771</v>
      </c>
      <c r="F62" s="40">
        <f t="shared" si="0"/>
        <v>662448984</v>
      </c>
      <c r="G62" s="40">
        <f>G63+G67+G68</f>
        <v>53797943</v>
      </c>
      <c r="H62" s="40">
        <f>H63+H67+H68</f>
        <v>550093253</v>
      </c>
      <c r="I62" s="40">
        <f t="shared" si="1"/>
        <v>603891196</v>
      </c>
    </row>
    <row r="63" spans="1:9" x14ac:dyDescent="0.2">
      <c r="A63" s="203" t="s">
        <v>174</v>
      </c>
      <c r="B63" s="201"/>
      <c r="C63" s="26">
        <v>56</v>
      </c>
      <c r="D63" s="40">
        <f>D64+D65+D66</f>
        <v>73823213</v>
      </c>
      <c r="E63" s="40">
        <f>E64+E65+E66</f>
        <v>580540248</v>
      </c>
      <c r="F63" s="40">
        <f t="shared" si="0"/>
        <v>654363461</v>
      </c>
      <c r="G63" s="40">
        <f>G64+G65+G66</f>
        <v>53797943</v>
      </c>
      <c r="H63" s="40">
        <f>H64+H65+H66</f>
        <v>540706158</v>
      </c>
      <c r="I63" s="40">
        <f t="shared" si="1"/>
        <v>594504101</v>
      </c>
    </row>
    <row r="64" spans="1:9" x14ac:dyDescent="0.2">
      <c r="A64" s="200" t="s">
        <v>125</v>
      </c>
      <c r="B64" s="200"/>
      <c r="C64" s="27">
        <v>57</v>
      </c>
      <c r="D64" s="41">
        <v>10877390</v>
      </c>
      <c r="E64" s="41">
        <v>580104610</v>
      </c>
      <c r="F64" s="40">
        <f t="shared" si="0"/>
        <v>590982000</v>
      </c>
      <c r="G64" s="41">
        <v>13913973</v>
      </c>
      <c r="H64" s="41">
        <v>539434990</v>
      </c>
      <c r="I64" s="40">
        <f t="shared" si="1"/>
        <v>553348963</v>
      </c>
    </row>
    <row r="65" spans="1:9" x14ac:dyDescent="0.2">
      <c r="A65" s="200" t="s">
        <v>126</v>
      </c>
      <c r="B65" s="200"/>
      <c r="C65" s="27">
        <v>58</v>
      </c>
      <c r="D65" s="41">
        <v>62944474</v>
      </c>
      <c r="E65" s="41">
        <v>0</v>
      </c>
      <c r="F65" s="40">
        <f t="shared" si="0"/>
        <v>62944474</v>
      </c>
      <c r="G65" s="41">
        <v>39882830</v>
      </c>
      <c r="H65" s="41">
        <v>0</v>
      </c>
      <c r="I65" s="40">
        <f t="shared" si="1"/>
        <v>39882830</v>
      </c>
    </row>
    <row r="66" spans="1:9" x14ac:dyDescent="0.2">
      <c r="A66" s="200" t="s">
        <v>127</v>
      </c>
      <c r="B66" s="200"/>
      <c r="C66" s="27">
        <v>59</v>
      </c>
      <c r="D66" s="41">
        <v>1349</v>
      </c>
      <c r="E66" s="41">
        <v>435638</v>
      </c>
      <c r="F66" s="40">
        <f t="shared" si="0"/>
        <v>436987</v>
      </c>
      <c r="G66" s="41">
        <v>1140</v>
      </c>
      <c r="H66" s="41">
        <v>1271168</v>
      </c>
      <c r="I66" s="40">
        <f t="shared" si="1"/>
        <v>1272308</v>
      </c>
    </row>
    <row r="67" spans="1:9" x14ac:dyDescent="0.2">
      <c r="A67" s="206" t="s">
        <v>128</v>
      </c>
      <c r="B67" s="200"/>
      <c r="C67" s="27">
        <v>60</v>
      </c>
      <c r="D67" s="41">
        <v>0</v>
      </c>
      <c r="E67" s="41">
        <v>1938705</v>
      </c>
      <c r="F67" s="40">
        <f t="shared" si="0"/>
        <v>1938705</v>
      </c>
      <c r="G67" s="41">
        <v>0</v>
      </c>
      <c r="H67" s="41">
        <v>2336013</v>
      </c>
      <c r="I67" s="40">
        <f t="shared" si="1"/>
        <v>2336013</v>
      </c>
    </row>
    <row r="68" spans="1:9" x14ac:dyDescent="0.2">
      <c r="A68" s="206" t="s">
        <v>129</v>
      </c>
      <c r="B68" s="200"/>
      <c r="C68" s="27">
        <v>61</v>
      </c>
      <c r="D68" s="41">
        <v>0</v>
      </c>
      <c r="E68" s="41">
        <v>6146818</v>
      </c>
      <c r="F68" s="40">
        <f t="shared" si="0"/>
        <v>6146818</v>
      </c>
      <c r="G68" s="41">
        <v>0</v>
      </c>
      <c r="H68" s="41">
        <v>7051082</v>
      </c>
      <c r="I68" s="40">
        <f t="shared" si="1"/>
        <v>7051082</v>
      </c>
    </row>
    <row r="69" spans="1:9" ht="23.25" customHeight="1" x14ac:dyDescent="0.2">
      <c r="A69" s="203" t="s">
        <v>175</v>
      </c>
      <c r="B69" s="201"/>
      <c r="C69" s="26">
        <v>62</v>
      </c>
      <c r="D69" s="40">
        <f>D70+D71+D72</f>
        <v>1247594</v>
      </c>
      <c r="E69" s="40">
        <f>E70+E71+E72</f>
        <v>309981881</v>
      </c>
      <c r="F69" s="40">
        <f t="shared" si="0"/>
        <v>311229475</v>
      </c>
      <c r="G69" s="40">
        <f>G70+G71+G72</f>
        <v>1516489</v>
      </c>
      <c r="H69" s="40">
        <f>H70+H71+H72</f>
        <v>302733629</v>
      </c>
      <c r="I69" s="40">
        <f t="shared" si="1"/>
        <v>304250118</v>
      </c>
    </row>
    <row r="70" spans="1:9" x14ac:dyDescent="0.2">
      <c r="A70" s="200" t="s">
        <v>130</v>
      </c>
      <c r="B70" s="200"/>
      <c r="C70" s="27">
        <v>63</v>
      </c>
      <c r="D70" s="41">
        <v>0</v>
      </c>
      <c r="E70" s="41">
        <v>1103855</v>
      </c>
      <c r="F70" s="40">
        <f t="shared" si="0"/>
        <v>1103855</v>
      </c>
      <c r="G70" s="41">
        <v>0</v>
      </c>
      <c r="H70" s="41">
        <v>737932</v>
      </c>
      <c r="I70" s="40">
        <f t="shared" si="1"/>
        <v>737932</v>
      </c>
    </row>
    <row r="71" spans="1:9" x14ac:dyDescent="0.2">
      <c r="A71" s="200" t="s">
        <v>131</v>
      </c>
      <c r="B71" s="200"/>
      <c r="C71" s="27">
        <v>64</v>
      </c>
      <c r="D71" s="41">
        <v>0</v>
      </c>
      <c r="E71" s="41">
        <v>247354173</v>
      </c>
      <c r="F71" s="40">
        <f t="shared" si="0"/>
        <v>247354173</v>
      </c>
      <c r="G71" s="41">
        <v>0</v>
      </c>
      <c r="H71" s="41">
        <v>266404529</v>
      </c>
      <c r="I71" s="40">
        <f t="shared" si="1"/>
        <v>266404529</v>
      </c>
    </row>
    <row r="72" spans="1:9" x14ac:dyDescent="0.2">
      <c r="A72" s="200" t="s">
        <v>135</v>
      </c>
      <c r="B72" s="200"/>
      <c r="C72" s="27">
        <v>65</v>
      </c>
      <c r="D72" s="41">
        <v>1247594</v>
      </c>
      <c r="E72" s="41">
        <v>61523853</v>
      </c>
      <c r="F72" s="40">
        <f t="shared" si="0"/>
        <v>62771447</v>
      </c>
      <c r="G72" s="41">
        <v>1516489</v>
      </c>
      <c r="H72" s="41">
        <v>35591168</v>
      </c>
      <c r="I72" s="40">
        <f t="shared" si="1"/>
        <v>37107657</v>
      </c>
    </row>
    <row r="73" spans="1:9" x14ac:dyDescent="0.2">
      <c r="A73" s="203" t="s">
        <v>176</v>
      </c>
      <c r="B73" s="201"/>
      <c r="C73" s="26">
        <v>66</v>
      </c>
      <c r="D73" s="40">
        <f>D8+D11+D15+D41+D42+D50+D53+D62+D69</f>
        <v>4207695557</v>
      </c>
      <c r="E73" s="40">
        <f>E8+E11+E15+E41+E42+E50+E53+E62+E69</f>
        <v>9222266052</v>
      </c>
      <c r="F73" s="40">
        <f t="shared" si="0"/>
        <v>13429961609</v>
      </c>
      <c r="G73" s="40">
        <f>G8+G11+G15+G41+G42+G50+G53+G62+G69</f>
        <v>4285276117</v>
      </c>
      <c r="H73" s="40">
        <f>H8+H11+H15+H41+H42+H50+H53+H62+H69</f>
        <v>9918381574</v>
      </c>
      <c r="I73" s="40">
        <f>G73+H73</f>
        <v>14203657691</v>
      </c>
    </row>
    <row r="74" spans="1:9" x14ac:dyDescent="0.2">
      <c r="A74" s="206" t="s">
        <v>177</v>
      </c>
      <c r="B74" s="200"/>
      <c r="C74" s="27">
        <v>67</v>
      </c>
      <c r="D74" s="41">
        <v>371785133</v>
      </c>
      <c r="E74" s="41">
        <v>2737809222</v>
      </c>
      <c r="F74" s="40">
        <f>D74+E74</f>
        <v>3109594355</v>
      </c>
      <c r="G74" s="41">
        <v>368050860</v>
      </c>
      <c r="H74" s="41">
        <v>3084553026</v>
      </c>
      <c r="I74" s="40">
        <f>G74+H74</f>
        <v>3452603886</v>
      </c>
    </row>
    <row r="75" spans="1:9" x14ac:dyDescent="0.2">
      <c r="A75" s="207" t="s">
        <v>78</v>
      </c>
      <c r="B75" s="208"/>
      <c r="C75" s="208"/>
      <c r="D75" s="208"/>
      <c r="E75" s="208"/>
      <c r="F75" s="208"/>
      <c r="G75" s="208"/>
      <c r="H75" s="208"/>
      <c r="I75" s="208"/>
    </row>
    <row r="76" spans="1:9" x14ac:dyDescent="0.2">
      <c r="A76" s="203" t="s">
        <v>178</v>
      </c>
      <c r="B76" s="201"/>
      <c r="C76" s="26">
        <v>68</v>
      </c>
      <c r="D76" s="40">
        <f>D77+D80+D81+D85+D89+D92</f>
        <v>548823726</v>
      </c>
      <c r="E76" s="40">
        <f>E77+E80+E81+E85+E89+E92</f>
        <v>3558528083</v>
      </c>
      <c r="F76" s="40">
        <f>D76+E76</f>
        <v>4107351809</v>
      </c>
      <c r="G76" s="40">
        <f>G77+G80+G81+G85+G89+G92</f>
        <v>571836897</v>
      </c>
      <c r="H76" s="40">
        <f>H77+H80+H81+H85+H89+H92</f>
        <v>3833483874</v>
      </c>
      <c r="I76" s="40">
        <f>G76+H76</f>
        <v>4405320771</v>
      </c>
    </row>
    <row r="77" spans="1:9" x14ac:dyDescent="0.2">
      <c r="A77" s="203" t="s">
        <v>179</v>
      </c>
      <c r="B77" s="201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2">D77+E77</f>
        <v>589325800</v>
      </c>
      <c r="G77" s="40">
        <f>G78+G79</f>
        <v>44288720</v>
      </c>
      <c r="H77" s="40">
        <f>H78+H79</f>
        <v>545037080</v>
      </c>
      <c r="I77" s="40">
        <f t="shared" ref="I77:I125" si="3">G77+H77</f>
        <v>589325800</v>
      </c>
    </row>
    <row r="78" spans="1:9" x14ac:dyDescent="0.2">
      <c r="A78" s="200" t="s">
        <v>18</v>
      </c>
      <c r="B78" s="200"/>
      <c r="C78" s="27">
        <v>70</v>
      </c>
      <c r="D78" s="41">
        <v>44288720</v>
      </c>
      <c r="E78" s="41">
        <v>545037080</v>
      </c>
      <c r="F78" s="40">
        <f t="shared" si="2"/>
        <v>589325800</v>
      </c>
      <c r="G78" s="41">
        <v>44288720</v>
      </c>
      <c r="H78" s="41">
        <v>545037080</v>
      </c>
      <c r="I78" s="40">
        <f t="shared" si="3"/>
        <v>589325800</v>
      </c>
    </row>
    <row r="79" spans="1:9" x14ac:dyDescent="0.2">
      <c r="A79" s="200" t="s">
        <v>180</v>
      </c>
      <c r="B79" s="200"/>
      <c r="C79" s="27">
        <v>71</v>
      </c>
      <c r="D79" s="41">
        <v>0</v>
      </c>
      <c r="E79" s="41">
        <v>0</v>
      </c>
      <c r="F79" s="40">
        <f t="shared" si="2"/>
        <v>0</v>
      </c>
      <c r="G79" s="41">
        <v>0</v>
      </c>
      <c r="H79" s="41">
        <v>0</v>
      </c>
      <c r="I79" s="40">
        <f t="shared" si="3"/>
        <v>0</v>
      </c>
    </row>
    <row r="80" spans="1:9" x14ac:dyDescent="0.2">
      <c r="A80" s="206" t="s">
        <v>19</v>
      </c>
      <c r="B80" s="200"/>
      <c r="C80" s="27">
        <v>72</v>
      </c>
      <c r="D80" s="41">
        <v>0</v>
      </c>
      <c r="E80" s="41">
        <v>681482525</v>
      </c>
      <c r="F80" s="40">
        <f t="shared" si="2"/>
        <v>681482525</v>
      </c>
      <c r="G80" s="41">
        <v>0</v>
      </c>
      <c r="H80" s="41">
        <v>681482525</v>
      </c>
      <c r="I80" s="40">
        <f t="shared" si="3"/>
        <v>681482525</v>
      </c>
    </row>
    <row r="81" spans="1:9" x14ac:dyDescent="0.2">
      <c r="A81" s="203" t="s">
        <v>181</v>
      </c>
      <c r="B81" s="201"/>
      <c r="C81" s="26">
        <v>73</v>
      </c>
      <c r="D81" s="40">
        <f>D82+D83+D84</f>
        <v>181953464</v>
      </c>
      <c r="E81" s="40">
        <f>E82+E83+E84</f>
        <v>386496159</v>
      </c>
      <c r="F81" s="40">
        <f t="shared" si="2"/>
        <v>568449623</v>
      </c>
      <c r="G81" s="40">
        <f>G82+G83+G84</f>
        <v>176819186</v>
      </c>
      <c r="H81" s="40">
        <f>H82+H83+H84</f>
        <v>481138791</v>
      </c>
      <c r="I81" s="40">
        <f t="shared" si="3"/>
        <v>657957977</v>
      </c>
    </row>
    <row r="82" spans="1:9" x14ac:dyDescent="0.2">
      <c r="A82" s="200" t="s">
        <v>20</v>
      </c>
      <c r="B82" s="200"/>
      <c r="C82" s="27">
        <v>74</v>
      </c>
      <c r="D82" s="41">
        <v>0</v>
      </c>
      <c r="E82" s="41">
        <v>112256678</v>
      </c>
      <c r="F82" s="40">
        <f t="shared" si="2"/>
        <v>112256678</v>
      </c>
      <c r="G82" s="41">
        <v>0</v>
      </c>
      <c r="H82" s="41">
        <v>111387896</v>
      </c>
      <c r="I82" s="40">
        <f t="shared" si="3"/>
        <v>111387896</v>
      </c>
    </row>
    <row r="83" spans="1:9" x14ac:dyDescent="0.2">
      <c r="A83" s="200" t="s">
        <v>182</v>
      </c>
      <c r="B83" s="200"/>
      <c r="C83" s="27">
        <v>75</v>
      </c>
      <c r="D83" s="41">
        <v>181953464</v>
      </c>
      <c r="E83" s="41">
        <v>274074057</v>
      </c>
      <c r="F83" s="40">
        <f t="shared" si="2"/>
        <v>456027521</v>
      </c>
      <c r="G83" s="41">
        <v>176819186</v>
      </c>
      <c r="H83" s="41">
        <v>369585357</v>
      </c>
      <c r="I83" s="40">
        <f t="shared" si="3"/>
        <v>546404543</v>
      </c>
    </row>
    <row r="84" spans="1:9" x14ac:dyDescent="0.2">
      <c r="A84" s="200" t="s">
        <v>21</v>
      </c>
      <c r="B84" s="200"/>
      <c r="C84" s="27">
        <v>76</v>
      </c>
      <c r="D84" s="41">
        <v>0</v>
      </c>
      <c r="E84" s="41">
        <v>165424</v>
      </c>
      <c r="F84" s="40">
        <f t="shared" si="2"/>
        <v>165424</v>
      </c>
      <c r="G84" s="41">
        <v>0</v>
      </c>
      <c r="H84" s="41">
        <v>165538</v>
      </c>
      <c r="I84" s="40">
        <f t="shared" si="3"/>
        <v>165538</v>
      </c>
    </row>
    <row r="85" spans="1:9" x14ac:dyDescent="0.2">
      <c r="A85" s="203" t="s">
        <v>183</v>
      </c>
      <c r="B85" s="201"/>
      <c r="C85" s="26">
        <v>77</v>
      </c>
      <c r="D85" s="40">
        <f>D86+D87+D88</f>
        <v>85295937</v>
      </c>
      <c r="E85" s="40">
        <f>E86+E87+E88</f>
        <v>316742638</v>
      </c>
      <c r="F85" s="40">
        <f t="shared" si="2"/>
        <v>402038575</v>
      </c>
      <c r="G85" s="40">
        <f>G86+G87+G88</f>
        <v>85295937</v>
      </c>
      <c r="H85" s="40">
        <f>H86+H87+H88</f>
        <v>316742638</v>
      </c>
      <c r="I85" s="40">
        <f t="shared" si="3"/>
        <v>402038575</v>
      </c>
    </row>
    <row r="86" spans="1:9" x14ac:dyDescent="0.2">
      <c r="A86" s="200" t="s">
        <v>22</v>
      </c>
      <c r="B86" s="200"/>
      <c r="C86" s="27">
        <v>78</v>
      </c>
      <c r="D86" s="41">
        <v>2214436</v>
      </c>
      <c r="E86" s="41">
        <v>27864354</v>
      </c>
      <c r="F86" s="40">
        <f t="shared" si="2"/>
        <v>30078790</v>
      </c>
      <c r="G86" s="41">
        <v>2214436</v>
      </c>
      <c r="H86" s="41">
        <v>27864354</v>
      </c>
      <c r="I86" s="40">
        <f t="shared" si="3"/>
        <v>30078790</v>
      </c>
    </row>
    <row r="87" spans="1:9" x14ac:dyDescent="0.2">
      <c r="A87" s="200" t="s">
        <v>23</v>
      </c>
      <c r="B87" s="200"/>
      <c r="C87" s="27">
        <v>79</v>
      </c>
      <c r="D87" s="41">
        <v>7581501</v>
      </c>
      <c r="E87" s="41">
        <v>139638995</v>
      </c>
      <c r="F87" s="40">
        <f t="shared" si="2"/>
        <v>147220496</v>
      </c>
      <c r="G87" s="41">
        <v>7581501</v>
      </c>
      <c r="H87" s="41">
        <v>139638995</v>
      </c>
      <c r="I87" s="40">
        <f t="shared" si="3"/>
        <v>147220496</v>
      </c>
    </row>
    <row r="88" spans="1:9" x14ac:dyDescent="0.2">
      <c r="A88" s="200" t="s">
        <v>24</v>
      </c>
      <c r="B88" s="200"/>
      <c r="C88" s="27">
        <v>80</v>
      </c>
      <c r="D88" s="41">
        <v>75500000</v>
      </c>
      <c r="E88" s="41">
        <v>149239289</v>
      </c>
      <c r="F88" s="40">
        <f t="shared" si="2"/>
        <v>224739289</v>
      </c>
      <c r="G88" s="41">
        <v>75500000</v>
      </c>
      <c r="H88" s="41">
        <v>149239289</v>
      </c>
      <c r="I88" s="40">
        <f t="shared" si="3"/>
        <v>224739289</v>
      </c>
    </row>
    <row r="89" spans="1:9" x14ac:dyDescent="0.2">
      <c r="A89" s="203" t="s">
        <v>184</v>
      </c>
      <c r="B89" s="201"/>
      <c r="C89" s="26">
        <v>81</v>
      </c>
      <c r="D89" s="40">
        <f>D90+D91</f>
        <v>201886061</v>
      </c>
      <c r="E89" s="40">
        <f>E90+E91</f>
        <v>1336267156</v>
      </c>
      <c r="F89" s="40">
        <f t="shared" si="2"/>
        <v>1538153217</v>
      </c>
      <c r="G89" s="40">
        <f>G90+G91</f>
        <v>250448627</v>
      </c>
      <c r="H89" s="40">
        <f>H90+H91</f>
        <v>1615539200</v>
      </c>
      <c r="I89" s="40">
        <f t="shared" si="3"/>
        <v>1865987827</v>
      </c>
    </row>
    <row r="90" spans="1:9" x14ac:dyDescent="0.2">
      <c r="A90" s="200" t="s">
        <v>2</v>
      </c>
      <c r="B90" s="200"/>
      <c r="C90" s="27">
        <v>82</v>
      </c>
      <c r="D90" s="41">
        <v>201886061</v>
      </c>
      <c r="E90" s="41">
        <v>1336267156</v>
      </c>
      <c r="F90" s="40">
        <f t="shared" si="2"/>
        <v>1538153217</v>
      </c>
      <c r="G90" s="41">
        <v>250448627</v>
      </c>
      <c r="H90" s="41">
        <v>1615539200</v>
      </c>
      <c r="I90" s="40">
        <f t="shared" si="3"/>
        <v>1865987827</v>
      </c>
    </row>
    <row r="91" spans="1:9" x14ac:dyDescent="0.2">
      <c r="A91" s="200" t="s">
        <v>86</v>
      </c>
      <c r="B91" s="200"/>
      <c r="C91" s="27">
        <v>83</v>
      </c>
      <c r="D91" s="41">
        <v>0</v>
      </c>
      <c r="E91" s="41">
        <v>0</v>
      </c>
      <c r="F91" s="40">
        <f t="shared" si="2"/>
        <v>0</v>
      </c>
      <c r="G91" s="41">
        <v>0</v>
      </c>
      <c r="H91" s="41">
        <v>0</v>
      </c>
      <c r="I91" s="40">
        <f t="shared" si="3"/>
        <v>0</v>
      </c>
    </row>
    <row r="92" spans="1:9" x14ac:dyDescent="0.2">
      <c r="A92" s="203" t="s">
        <v>185</v>
      </c>
      <c r="B92" s="201"/>
      <c r="C92" s="26">
        <v>84</v>
      </c>
      <c r="D92" s="40">
        <f>D93+D94</f>
        <v>35399544</v>
      </c>
      <c r="E92" s="40">
        <f>E93+E94</f>
        <v>292502525</v>
      </c>
      <c r="F92" s="40">
        <f t="shared" si="2"/>
        <v>327902069</v>
      </c>
      <c r="G92" s="40">
        <f>G93+G94</f>
        <v>14984427</v>
      </c>
      <c r="H92" s="40">
        <f>H93+H94</f>
        <v>193543640</v>
      </c>
      <c r="I92" s="40">
        <f t="shared" si="3"/>
        <v>208528067</v>
      </c>
    </row>
    <row r="93" spans="1:9" x14ac:dyDescent="0.2">
      <c r="A93" s="200" t="s">
        <v>87</v>
      </c>
      <c r="B93" s="200"/>
      <c r="C93" s="27">
        <v>85</v>
      </c>
      <c r="D93" s="41">
        <v>35399544</v>
      </c>
      <c r="E93" s="41">
        <v>292502525</v>
      </c>
      <c r="F93" s="40">
        <f t="shared" si="2"/>
        <v>327902069</v>
      </c>
      <c r="G93" s="41">
        <v>14984427</v>
      </c>
      <c r="H93" s="41">
        <v>193543640</v>
      </c>
      <c r="I93" s="40">
        <f t="shared" si="3"/>
        <v>208528067</v>
      </c>
    </row>
    <row r="94" spans="1:9" x14ac:dyDescent="0.2">
      <c r="A94" s="200" t="s">
        <v>108</v>
      </c>
      <c r="B94" s="200"/>
      <c r="C94" s="27">
        <v>86</v>
      </c>
      <c r="D94" s="41">
        <v>0</v>
      </c>
      <c r="E94" s="41">
        <v>0</v>
      </c>
      <c r="F94" s="40">
        <f t="shared" si="2"/>
        <v>0</v>
      </c>
      <c r="G94" s="41">
        <v>0</v>
      </c>
      <c r="H94" s="41">
        <v>0</v>
      </c>
      <c r="I94" s="40">
        <f t="shared" si="3"/>
        <v>0</v>
      </c>
    </row>
    <row r="95" spans="1:9" x14ac:dyDescent="0.2">
      <c r="A95" s="206" t="s">
        <v>186</v>
      </c>
      <c r="B95" s="200"/>
      <c r="C95" s="27">
        <v>87</v>
      </c>
      <c r="D95" s="41">
        <v>0</v>
      </c>
      <c r="E95" s="41">
        <v>0</v>
      </c>
      <c r="F95" s="40">
        <f t="shared" si="2"/>
        <v>0</v>
      </c>
      <c r="G95" s="41">
        <v>0</v>
      </c>
      <c r="H95" s="41">
        <v>0</v>
      </c>
      <c r="I95" s="40">
        <f t="shared" si="3"/>
        <v>0</v>
      </c>
    </row>
    <row r="96" spans="1:9" x14ac:dyDescent="0.2">
      <c r="A96" s="206" t="s">
        <v>187</v>
      </c>
      <c r="B96" s="200"/>
      <c r="C96" s="27">
        <v>88</v>
      </c>
      <c r="D96" s="41">
        <v>746627</v>
      </c>
      <c r="E96" s="41">
        <v>11907814</v>
      </c>
      <c r="F96" s="40">
        <f t="shared" si="2"/>
        <v>12654441</v>
      </c>
      <c r="G96" s="41">
        <v>1092619</v>
      </c>
      <c r="H96" s="41">
        <v>9807315</v>
      </c>
      <c r="I96" s="40">
        <f t="shared" si="3"/>
        <v>10899934</v>
      </c>
    </row>
    <row r="97" spans="1:9" x14ac:dyDescent="0.2">
      <c r="A97" s="203" t="s">
        <v>188</v>
      </c>
      <c r="B97" s="201"/>
      <c r="C97" s="26">
        <v>89</v>
      </c>
      <c r="D97" s="40">
        <f>D98+D99+D100+D101+D102+D103</f>
        <v>3118356079</v>
      </c>
      <c r="E97" s="40">
        <f>E98+E99+E100+E101+E102+E103</f>
        <v>4505578686</v>
      </c>
      <c r="F97" s="40">
        <f t="shared" si="2"/>
        <v>7623934765</v>
      </c>
      <c r="G97" s="40">
        <f>G98+G99+G100+G101+G102+G103</f>
        <v>3154887885</v>
      </c>
      <c r="H97" s="40">
        <f>H98+H99+H100+H101+H102+H103</f>
        <v>4720670101</v>
      </c>
      <c r="I97" s="40">
        <f t="shared" si="3"/>
        <v>7875557986</v>
      </c>
    </row>
    <row r="98" spans="1:9" x14ac:dyDescent="0.2">
      <c r="A98" s="200" t="s">
        <v>189</v>
      </c>
      <c r="B98" s="200"/>
      <c r="C98" s="27">
        <v>90</v>
      </c>
      <c r="D98" s="41">
        <v>6096801</v>
      </c>
      <c r="E98" s="41">
        <v>1429166624</v>
      </c>
      <c r="F98" s="40">
        <f t="shared" si="2"/>
        <v>1435263425</v>
      </c>
      <c r="G98" s="41">
        <v>6604848</v>
      </c>
      <c r="H98" s="41">
        <v>1745334084</v>
      </c>
      <c r="I98" s="40">
        <f t="shared" si="3"/>
        <v>1751938932</v>
      </c>
    </row>
    <row r="99" spans="1:9" x14ac:dyDescent="0.2">
      <c r="A99" s="200" t="s">
        <v>190</v>
      </c>
      <c r="B99" s="200"/>
      <c r="C99" s="27">
        <v>91</v>
      </c>
      <c r="D99" s="41">
        <v>3010939268</v>
      </c>
      <c r="E99" s="41">
        <v>11308894</v>
      </c>
      <c r="F99" s="40">
        <f t="shared" si="2"/>
        <v>3022248162</v>
      </c>
      <c r="G99" s="41">
        <v>3056274473</v>
      </c>
      <c r="H99" s="41">
        <v>8660394</v>
      </c>
      <c r="I99" s="40">
        <f t="shared" si="3"/>
        <v>3064934867</v>
      </c>
    </row>
    <row r="100" spans="1:9" x14ac:dyDescent="0.2">
      <c r="A100" s="200" t="s">
        <v>191</v>
      </c>
      <c r="B100" s="200"/>
      <c r="C100" s="27">
        <v>92</v>
      </c>
      <c r="D100" s="41">
        <v>101320010</v>
      </c>
      <c r="E100" s="41">
        <v>3039211216</v>
      </c>
      <c r="F100" s="40">
        <f t="shared" si="2"/>
        <v>3140531226</v>
      </c>
      <c r="G100" s="41">
        <v>92008564</v>
      </c>
      <c r="H100" s="41">
        <v>2926069323</v>
      </c>
      <c r="I100" s="40">
        <f t="shared" si="3"/>
        <v>3018077887</v>
      </c>
    </row>
    <row r="101" spans="1:9" x14ac:dyDescent="0.2">
      <c r="A101" s="200" t="s">
        <v>192</v>
      </c>
      <c r="B101" s="200"/>
      <c r="C101" s="27">
        <v>93</v>
      </c>
      <c r="D101" s="41">
        <v>0</v>
      </c>
      <c r="E101" s="41">
        <v>9463967</v>
      </c>
      <c r="F101" s="40">
        <f t="shared" si="2"/>
        <v>9463967</v>
      </c>
      <c r="G101" s="41">
        <v>0</v>
      </c>
      <c r="H101" s="41">
        <v>20470164</v>
      </c>
      <c r="I101" s="40">
        <f t="shared" si="3"/>
        <v>20470164</v>
      </c>
    </row>
    <row r="102" spans="1:9" x14ac:dyDescent="0.2">
      <c r="A102" s="200" t="s">
        <v>109</v>
      </c>
      <c r="B102" s="200"/>
      <c r="C102" s="27">
        <v>94</v>
      </c>
      <c r="D102" s="41">
        <v>0</v>
      </c>
      <c r="E102" s="41">
        <v>7055533</v>
      </c>
      <c r="F102" s="40">
        <f t="shared" si="2"/>
        <v>7055533</v>
      </c>
      <c r="G102" s="41">
        <v>0</v>
      </c>
      <c r="H102" s="41">
        <v>7055533</v>
      </c>
      <c r="I102" s="40">
        <f t="shared" si="3"/>
        <v>7055533</v>
      </c>
    </row>
    <row r="103" spans="1:9" x14ac:dyDescent="0.2">
      <c r="A103" s="200" t="s">
        <v>193</v>
      </c>
      <c r="B103" s="200"/>
      <c r="C103" s="27">
        <v>95</v>
      </c>
      <c r="D103" s="41">
        <v>0</v>
      </c>
      <c r="E103" s="41">
        <v>9372452</v>
      </c>
      <c r="F103" s="40">
        <f t="shared" si="2"/>
        <v>9372452</v>
      </c>
      <c r="G103" s="41">
        <v>0</v>
      </c>
      <c r="H103" s="41">
        <v>13080603</v>
      </c>
      <c r="I103" s="40">
        <f t="shared" si="3"/>
        <v>13080603</v>
      </c>
    </row>
    <row r="104" spans="1:9" ht="28.5" customHeight="1" x14ac:dyDescent="0.2">
      <c r="A104" s="206" t="s">
        <v>194</v>
      </c>
      <c r="B104" s="200"/>
      <c r="C104" s="27">
        <v>96</v>
      </c>
      <c r="D104" s="41">
        <v>412084501</v>
      </c>
      <c r="E104" s="41">
        <v>0</v>
      </c>
      <c r="F104" s="40">
        <f t="shared" si="2"/>
        <v>412084501</v>
      </c>
      <c r="G104" s="41">
        <v>408866420</v>
      </c>
      <c r="H104" s="41">
        <v>0</v>
      </c>
      <c r="I104" s="40">
        <f t="shared" si="3"/>
        <v>408866420</v>
      </c>
    </row>
    <row r="105" spans="1:9" x14ac:dyDescent="0.2">
      <c r="A105" s="203" t="s">
        <v>195</v>
      </c>
      <c r="B105" s="201"/>
      <c r="C105" s="26">
        <v>97</v>
      </c>
      <c r="D105" s="40">
        <f>D106+D107</f>
        <v>2845537</v>
      </c>
      <c r="E105" s="40">
        <f>E106+E107</f>
        <v>98385232</v>
      </c>
      <c r="F105" s="40">
        <f t="shared" si="2"/>
        <v>101230769</v>
      </c>
      <c r="G105" s="40">
        <f>G106+G107</f>
        <v>4581859</v>
      </c>
      <c r="H105" s="40">
        <f>H106+H107</f>
        <v>99173706</v>
      </c>
      <c r="I105" s="40">
        <f t="shared" si="3"/>
        <v>103755565</v>
      </c>
    </row>
    <row r="106" spans="1:9" x14ac:dyDescent="0.2">
      <c r="A106" s="202" t="s">
        <v>88</v>
      </c>
      <c r="B106" s="202"/>
      <c r="C106" s="27">
        <v>98</v>
      </c>
      <c r="D106" s="41">
        <v>2608688</v>
      </c>
      <c r="E106" s="41">
        <v>95350774</v>
      </c>
      <c r="F106" s="40">
        <f t="shared" si="2"/>
        <v>97959462</v>
      </c>
      <c r="G106" s="41">
        <v>3994470</v>
      </c>
      <c r="H106" s="41">
        <v>96572848</v>
      </c>
      <c r="I106" s="40">
        <f t="shared" si="3"/>
        <v>100567318</v>
      </c>
    </row>
    <row r="107" spans="1:9" x14ac:dyDescent="0.2">
      <c r="A107" s="200" t="s">
        <v>89</v>
      </c>
      <c r="B107" s="200"/>
      <c r="C107" s="27">
        <v>99</v>
      </c>
      <c r="D107" s="41">
        <v>236849</v>
      </c>
      <c r="E107" s="41">
        <v>3034458</v>
      </c>
      <c r="F107" s="40">
        <f t="shared" si="2"/>
        <v>3271307</v>
      </c>
      <c r="G107" s="41">
        <v>587389</v>
      </c>
      <c r="H107" s="41">
        <v>2600858</v>
      </c>
      <c r="I107" s="40">
        <f t="shared" si="3"/>
        <v>3188247</v>
      </c>
    </row>
    <row r="108" spans="1:9" x14ac:dyDescent="0.2">
      <c r="A108" s="203" t="s">
        <v>196</v>
      </c>
      <c r="B108" s="201"/>
      <c r="C108" s="26">
        <v>100</v>
      </c>
      <c r="D108" s="40">
        <f>D109+D110</f>
        <v>37308321</v>
      </c>
      <c r="E108" s="40">
        <f>E109+E110</f>
        <v>135095733</v>
      </c>
      <c r="F108" s="40">
        <f t="shared" si="2"/>
        <v>172404054</v>
      </c>
      <c r="G108" s="40">
        <f>G109+G110</f>
        <v>36723993</v>
      </c>
      <c r="H108" s="40">
        <f>H109+H110</f>
        <v>184596675</v>
      </c>
      <c r="I108" s="40">
        <f t="shared" si="3"/>
        <v>221320668</v>
      </c>
    </row>
    <row r="109" spans="1:9" x14ac:dyDescent="0.2">
      <c r="A109" s="200" t="s">
        <v>90</v>
      </c>
      <c r="B109" s="200"/>
      <c r="C109" s="27">
        <v>101</v>
      </c>
      <c r="D109" s="41">
        <v>35781836</v>
      </c>
      <c r="E109" s="41">
        <v>116639392</v>
      </c>
      <c r="F109" s="40">
        <f t="shared" si="2"/>
        <v>152421228</v>
      </c>
      <c r="G109" s="41">
        <v>33530045</v>
      </c>
      <c r="H109" s="41">
        <v>138374341</v>
      </c>
      <c r="I109" s="40">
        <f t="shared" si="3"/>
        <v>171904386</v>
      </c>
    </row>
    <row r="110" spans="1:9" x14ac:dyDescent="0.2">
      <c r="A110" s="200" t="s">
        <v>91</v>
      </c>
      <c r="B110" s="200"/>
      <c r="C110" s="27">
        <v>102</v>
      </c>
      <c r="D110" s="41">
        <v>1526485</v>
      </c>
      <c r="E110" s="41">
        <v>18456341</v>
      </c>
      <c r="F110" s="40">
        <f t="shared" si="2"/>
        <v>19982826</v>
      </c>
      <c r="G110" s="41">
        <v>3193948</v>
      </c>
      <c r="H110" s="41">
        <v>46222334</v>
      </c>
      <c r="I110" s="40">
        <f t="shared" si="3"/>
        <v>49416282</v>
      </c>
    </row>
    <row r="111" spans="1:9" x14ac:dyDescent="0.2">
      <c r="A111" s="206" t="s">
        <v>197</v>
      </c>
      <c r="B111" s="200"/>
      <c r="C111" s="27">
        <v>103</v>
      </c>
      <c r="D111" s="41">
        <v>0</v>
      </c>
      <c r="E111" s="41">
        <v>0</v>
      </c>
      <c r="F111" s="40">
        <f t="shared" si="2"/>
        <v>0</v>
      </c>
      <c r="G111" s="41">
        <v>0</v>
      </c>
      <c r="H111" s="41">
        <v>0</v>
      </c>
      <c r="I111" s="40">
        <f t="shared" si="3"/>
        <v>0</v>
      </c>
    </row>
    <row r="112" spans="1:9" x14ac:dyDescent="0.2">
      <c r="A112" s="203" t="s">
        <v>198</v>
      </c>
      <c r="B112" s="201"/>
      <c r="C112" s="26">
        <v>104</v>
      </c>
      <c r="D112" s="40">
        <f>D113+D114+D115</f>
        <v>5112667</v>
      </c>
      <c r="E112" s="40">
        <f>E113+E114+E115</f>
        <v>318779203</v>
      </c>
      <c r="F112" s="40">
        <f t="shared" si="2"/>
        <v>323891870</v>
      </c>
      <c r="G112" s="40">
        <f>G113+G114+G115</f>
        <v>5269603</v>
      </c>
      <c r="H112" s="40">
        <f>H113+H114+H115</f>
        <v>375343292</v>
      </c>
      <c r="I112" s="40">
        <f t="shared" si="3"/>
        <v>380612895</v>
      </c>
    </row>
    <row r="113" spans="1:9" x14ac:dyDescent="0.2">
      <c r="A113" s="200" t="s">
        <v>79</v>
      </c>
      <c r="B113" s="200"/>
      <c r="C113" s="27">
        <v>105</v>
      </c>
      <c r="D113" s="41">
        <v>0</v>
      </c>
      <c r="E113" s="41">
        <v>0</v>
      </c>
      <c r="F113" s="40">
        <f t="shared" si="2"/>
        <v>0</v>
      </c>
      <c r="G113" s="41">
        <v>0</v>
      </c>
      <c r="H113" s="41">
        <v>3064177</v>
      </c>
      <c r="I113" s="40">
        <f t="shared" si="3"/>
        <v>3064177</v>
      </c>
    </row>
    <row r="114" spans="1:9" x14ac:dyDescent="0.2">
      <c r="A114" s="200" t="s">
        <v>199</v>
      </c>
      <c r="B114" s="200"/>
      <c r="C114" s="27">
        <v>106</v>
      </c>
      <c r="D114" s="41">
        <v>0</v>
      </c>
      <c r="E114" s="41">
        <v>0</v>
      </c>
      <c r="F114" s="40">
        <f t="shared" si="2"/>
        <v>0</v>
      </c>
      <c r="G114" s="41">
        <v>0</v>
      </c>
      <c r="H114" s="41">
        <v>0</v>
      </c>
      <c r="I114" s="40">
        <f t="shared" si="3"/>
        <v>0</v>
      </c>
    </row>
    <row r="115" spans="1:9" x14ac:dyDescent="0.2">
      <c r="A115" s="200" t="s">
        <v>80</v>
      </c>
      <c r="B115" s="200"/>
      <c r="C115" s="27">
        <v>107</v>
      </c>
      <c r="D115" s="41">
        <v>5112667</v>
      </c>
      <c r="E115" s="41">
        <v>318779203</v>
      </c>
      <c r="F115" s="40">
        <f t="shared" si="2"/>
        <v>323891870</v>
      </c>
      <c r="G115" s="41">
        <v>5269603</v>
      </c>
      <c r="H115" s="41">
        <v>372279115</v>
      </c>
      <c r="I115" s="40">
        <f t="shared" si="3"/>
        <v>377548718</v>
      </c>
    </row>
    <row r="116" spans="1:9" x14ac:dyDescent="0.2">
      <c r="A116" s="203" t="s">
        <v>200</v>
      </c>
      <c r="B116" s="201"/>
      <c r="C116" s="26">
        <v>108</v>
      </c>
      <c r="D116" s="40">
        <f>D117+D118+D119+D120</f>
        <v>55374068</v>
      </c>
      <c r="E116" s="40">
        <f>E117+E118+E119+E120</f>
        <v>321566127</v>
      </c>
      <c r="F116" s="40">
        <f t="shared" si="2"/>
        <v>376940195</v>
      </c>
      <c r="G116" s="40">
        <f>G117+G118+G119+G120</f>
        <v>74215212</v>
      </c>
      <c r="H116" s="40">
        <f>H117+H118+H119+H120</f>
        <v>393148620</v>
      </c>
      <c r="I116" s="40">
        <f t="shared" si="3"/>
        <v>467363832</v>
      </c>
    </row>
    <row r="117" spans="1:9" x14ac:dyDescent="0.2">
      <c r="A117" s="200" t="s">
        <v>201</v>
      </c>
      <c r="B117" s="200"/>
      <c r="C117" s="27">
        <v>109</v>
      </c>
      <c r="D117" s="41">
        <v>4968998</v>
      </c>
      <c r="E117" s="41">
        <v>87717976</v>
      </c>
      <c r="F117" s="40">
        <f t="shared" si="2"/>
        <v>92686974</v>
      </c>
      <c r="G117" s="41">
        <v>3750716</v>
      </c>
      <c r="H117" s="41">
        <v>96418217</v>
      </c>
      <c r="I117" s="40">
        <f t="shared" si="3"/>
        <v>100168933</v>
      </c>
    </row>
    <row r="118" spans="1:9" x14ac:dyDescent="0.2">
      <c r="A118" s="200" t="s">
        <v>81</v>
      </c>
      <c r="B118" s="200"/>
      <c r="C118" s="27">
        <v>110</v>
      </c>
      <c r="D118" s="41">
        <v>242461</v>
      </c>
      <c r="E118" s="41">
        <v>96369663</v>
      </c>
      <c r="F118" s="40">
        <f t="shared" si="2"/>
        <v>96612124</v>
      </c>
      <c r="G118" s="41">
        <v>21877</v>
      </c>
      <c r="H118" s="41">
        <v>145733175</v>
      </c>
      <c r="I118" s="40">
        <f t="shared" si="3"/>
        <v>145755052</v>
      </c>
    </row>
    <row r="119" spans="1:9" x14ac:dyDescent="0.2">
      <c r="A119" s="200" t="s">
        <v>82</v>
      </c>
      <c r="B119" s="200"/>
      <c r="C119" s="27">
        <v>111</v>
      </c>
      <c r="D119" s="41">
        <v>0</v>
      </c>
      <c r="E119" s="41">
        <v>11742</v>
      </c>
      <c r="F119" s="40">
        <f t="shared" si="2"/>
        <v>11742</v>
      </c>
      <c r="G119" s="41">
        <v>0</v>
      </c>
      <c r="H119" s="41">
        <v>11715</v>
      </c>
      <c r="I119" s="40">
        <f t="shared" si="3"/>
        <v>11715</v>
      </c>
    </row>
    <row r="120" spans="1:9" x14ac:dyDescent="0.2">
      <c r="A120" s="200" t="s">
        <v>83</v>
      </c>
      <c r="B120" s="200"/>
      <c r="C120" s="27">
        <v>112</v>
      </c>
      <c r="D120" s="41">
        <v>50162609</v>
      </c>
      <c r="E120" s="41">
        <v>137466746</v>
      </c>
      <c r="F120" s="40">
        <f t="shared" si="2"/>
        <v>187629355</v>
      </c>
      <c r="G120" s="41">
        <v>70442619</v>
      </c>
      <c r="H120" s="41">
        <v>150985513</v>
      </c>
      <c r="I120" s="40">
        <f t="shared" si="3"/>
        <v>221428132</v>
      </c>
    </row>
    <row r="121" spans="1:9" ht="22.5" customHeight="1" x14ac:dyDescent="0.2">
      <c r="A121" s="203" t="s">
        <v>202</v>
      </c>
      <c r="B121" s="201"/>
      <c r="C121" s="26">
        <v>113</v>
      </c>
      <c r="D121" s="40">
        <f>D122+D123</f>
        <v>27044031</v>
      </c>
      <c r="E121" s="40">
        <f>E122+E123</f>
        <v>272425174</v>
      </c>
      <c r="F121" s="40">
        <f t="shared" si="2"/>
        <v>299469205</v>
      </c>
      <c r="G121" s="40">
        <f>G122+G123</f>
        <v>27801629</v>
      </c>
      <c r="H121" s="40">
        <f>H122+H123</f>
        <v>302157991</v>
      </c>
      <c r="I121" s="40">
        <f t="shared" si="3"/>
        <v>329959620</v>
      </c>
    </row>
    <row r="122" spans="1:9" x14ac:dyDescent="0.2">
      <c r="A122" s="200" t="s">
        <v>84</v>
      </c>
      <c r="B122" s="200"/>
      <c r="C122" s="27">
        <v>114</v>
      </c>
      <c r="D122" s="41">
        <v>0</v>
      </c>
      <c r="E122" s="41">
        <v>0</v>
      </c>
      <c r="F122" s="40">
        <f t="shared" si="2"/>
        <v>0</v>
      </c>
      <c r="G122" s="41">
        <v>0</v>
      </c>
      <c r="H122" s="41">
        <v>15237540</v>
      </c>
      <c r="I122" s="40">
        <f t="shared" si="3"/>
        <v>15237540</v>
      </c>
    </row>
    <row r="123" spans="1:9" x14ac:dyDescent="0.2">
      <c r="A123" s="200" t="s">
        <v>85</v>
      </c>
      <c r="B123" s="200"/>
      <c r="C123" s="27">
        <v>115</v>
      </c>
      <c r="D123" s="41">
        <v>27044031</v>
      </c>
      <c r="E123" s="41">
        <v>272425174</v>
      </c>
      <c r="F123" s="40">
        <f t="shared" si="2"/>
        <v>299469205</v>
      </c>
      <c r="G123" s="41">
        <v>27801629</v>
      </c>
      <c r="H123" s="41">
        <v>286920451</v>
      </c>
      <c r="I123" s="40">
        <f>G123+H123</f>
        <v>314722080</v>
      </c>
    </row>
    <row r="124" spans="1:9" x14ac:dyDescent="0.2">
      <c r="A124" s="203" t="s">
        <v>203</v>
      </c>
      <c r="B124" s="201"/>
      <c r="C124" s="26">
        <v>116</v>
      </c>
      <c r="D124" s="40">
        <f>D95++D96+D97+D104+D105+D108+D111+D112+D116+D121+D76</f>
        <v>4207695557</v>
      </c>
      <c r="E124" s="40">
        <f>E95++E96+E97+E104+E105+E108+E111+E112+E116+E121+E76</f>
        <v>9222266052</v>
      </c>
      <c r="F124" s="40">
        <f t="shared" si="2"/>
        <v>13429961609</v>
      </c>
      <c r="G124" s="40">
        <f>G95++G96+G97+G104+G105+G108+G111+G112+G116+G121+G76</f>
        <v>4285276117</v>
      </c>
      <c r="H124" s="40">
        <f>H95++H96+H97+H104+H105+H108+H111+H112+H116+H121+H76</f>
        <v>9918381574</v>
      </c>
      <c r="I124" s="40">
        <f t="shared" si="3"/>
        <v>14203657691</v>
      </c>
    </row>
    <row r="125" spans="1:9" x14ac:dyDescent="0.2">
      <c r="A125" s="206" t="s">
        <v>204</v>
      </c>
      <c r="B125" s="200"/>
      <c r="C125" s="27">
        <v>117</v>
      </c>
      <c r="D125" s="41">
        <v>371785133</v>
      </c>
      <c r="E125" s="41">
        <v>2737809222</v>
      </c>
      <c r="F125" s="40">
        <f t="shared" si="2"/>
        <v>3109594355</v>
      </c>
      <c r="G125" s="41">
        <v>368050860</v>
      </c>
      <c r="H125" s="41">
        <v>3084553026</v>
      </c>
      <c r="I125" s="40">
        <f t="shared" si="3"/>
        <v>3452603886</v>
      </c>
    </row>
  </sheetData>
  <sheetProtection algorithmName="SHA-512" hashValue="0kzxCxGeimocbXDAENkBrgRfNiT2C8hv3VBzLL/XViUa6rfwgcNMYaU4o7Bp0zVmOtyV1DOdxmri296Y/EgcHg==" saltValue="FCxUJn+EFzLXnRhyVfNWJg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zoomScaleNormal="100" zoomScaleSheetLayoutView="100" workbookViewId="0">
      <selection activeCell="D12" sqref="D12"/>
    </sheetView>
  </sheetViews>
  <sheetFormatPr defaultColWidth="8.8554687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8.85546875" style="3"/>
  </cols>
  <sheetData>
    <row r="1" spans="1:9" ht="15.75" x14ac:dyDescent="0.2">
      <c r="A1" s="227" t="s">
        <v>348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">
      <c r="A2" s="211" t="s">
        <v>371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2">
      <c r="A3" s="229" t="s">
        <v>35</v>
      </c>
      <c r="B3" s="230"/>
      <c r="C3" s="230"/>
      <c r="D3" s="230"/>
      <c r="E3" s="230"/>
      <c r="F3" s="230"/>
      <c r="G3" s="230"/>
      <c r="H3" s="230"/>
      <c r="I3" s="230"/>
    </row>
    <row r="4" spans="1:9" ht="33.75" customHeight="1" x14ac:dyDescent="0.2">
      <c r="A4" s="231" t="s">
        <v>0</v>
      </c>
      <c r="B4" s="232"/>
      <c r="C4" s="235" t="s">
        <v>77</v>
      </c>
      <c r="D4" s="237" t="s">
        <v>4</v>
      </c>
      <c r="E4" s="238"/>
      <c r="F4" s="239"/>
      <c r="G4" s="237" t="s">
        <v>93</v>
      </c>
      <c r="H4" s="238"/>
      <c r="I4" s="239"/>
    </row>
    <row r="5" spans="1:9" ht="24" customHeight="1" thickBot="1" x14ac:dyDescent="0.25">
      <c r="A5" s="233"/>
      <c r="B5" s="234"/>
      <c r="C5" s="236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23">
        <v>1</v>
      </c>
      <c r="B6" s="224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25" t="s">
        <v>205</v>
      </c>
      <c r="B7" s="226"/>
      <c r="C7" s="31">
        <v>118</v>
      </c>
      <c r="D7" s="49">
        <f>D8+D9+D10+D11+D12</f>
        <v>276079961</v>
      </c>
      <c r="E7" s="50">
        <f>E8+E9+E10+E11+E12</f>
        <v>1172022439</v>
      </c>
      <c r="F7" s="50">
        <f>D7+E7</f>
        <v>1448102400</v>
      </c>
      <c r="G7" s="49">
        <f>G8+G9+G10+G11+G12</f>
        <v>323123097</v>
      </c>
      <c r="H7" s="50">
        <f>H8+H9+H10+H11+H12</f>
        <v>1237195690</v>
      </c>
      <c r="I7" s="51">
        <f>G7+H7</f>
        <v>1560318787</v>
      </c>
    </row>
    <row r="8" spans="1:9" x14ac:dyDescent="0.2">
      <c r="A8" s="221" t="s">
        <v>67</v>
      </c>
      <c r="B8" s="221"/>
      <c r="C8" s="29">
        <v>119</v>
      </c>
      <c r="D8" s="52">
        <v>276034498</v>
      </c>
      <c r="E8" s="53">
        <v>1592265324</v>
      </c>
      <c r="F8" s="54">
        <f t="shared" ref="F8:F71" si="0">D8+E8</f>
        <v>1868299822</v>
      </c>
      <c r="G8" s="52">
        <v>323794241</v>
      </c>
      <c r="H8" s="53">
        <v>1671451087</v>
      </c>
      <c r="I8" s="54">
        <f t="shared" ref="I8:I71" si="1">G8+H8</f>
        <v>1995245328</v>
      </c>
    </row>
    <row r="9" spans="1:9" ht="19.5" customHeight="1" x14ac:dyDescent="0.2">
      <c r="A9" s="221" t="s">
        <v>206</v>
      </c>
      <c r="B9" s="221"/>
      <c r="C9" s="29">
        <v>120</v>
      </c>
      <c r="D9" s="52">
        <v>0</v>
      </c>
      <c r="E9" s="53">
        <v>-2375415</v>
      </c>
      <c r="F9" s="54">
        <f t="shared" si="0"/>
        <v>-2375415</v>
      </c>
      <c r="G9" s="52">
        <v>0</v>
      </c>
      <c r="H9" s="53">
        <v>9031070</v>
      </c>
      <c r="I9" s="54">
        <f t="shared" si="1"/>
        <v>9031070</v>
      </c>
    </row>
    <row r="10" spans="1:9" x14ac:dyDescent="0.2">
      <c r="A10" s="221" t="s">
        <v>207</v>
      </c>
      <c r="B10" s="221"/>
      <c r="C10" s="29">
        <v>121</v>
      </c>
      <c r="D10" s="52">
        <v>-85387</v>
      </c>
      <c r="E10" s="53">
        <v>-179885118</v>
      </c>
      <c r="F10" s="54">
        <f t="shared" si="0"/>
        <v>-179970505</v>
      </c>
      <c r="G10" s="52">
        <v>-44082</v>
      </c>
      <c r="H10" s="53">
        <v>-209412415</v>
      </c>
      <c r="I10" s="54">
        <f t="shared" si="1"/>
        <v>-209456497</v>
      </c>
    </row>
    <row r="11" spans="1:9" ht="22.5" customHeight="1" x14ac:dyDescent="0.2">
      <c r="A11" s="221" t="s">
        <v>208</v>
      </c>
      <c r="B11" s="221"/>
      <c r="C11" s="29">
        <v>122</v>
      </c>
      <c r="D11" s="52">
        <v>186548</v>
      </c>
      <c r="E11" s="53">
        <v>-292973393</v>
      </c>
      <c r="F11" s="54">
        <f t="shared" si="0"/>
        <v>-292786845</v>
      </c>
      <c r="G11" s="52">
        <v>-515006</v>
      </c>
      <c r="H11" s="53">
        <v>-317975507</v>
      </c>
      <c r="I11" s="54">
        <f t="shared" si="1"/>
        <v>-318490513</v>
      </c>
    </row>
    <row r="12" spans="1:9" ht="21.75" customHeight="1" x14ac:dyDescent="0.2">
      <c r="A12" s="221" t="s">
        <v>209</v>
      </c>
      <c r="B12" s="221"/>
      <c r="C12" s="29">
        <v>123</v>
      </c>
      <c r="D12" s="52">
        <v>-55698</v>
      </c>
      <c r="E12" s="53">
        <v>54991041</v>
      </c>
      <c r="F12" s="54">
        <f t="shared" si="0"/>
        <v>54935343</v>
      </c>
      <c r="G12" s="52">
        <v>-112056</v>
      </c>
      <c r="H12" s="53">
        <v>84101455</v>
      </c>
      <c r="I12" s="54">
        <f t="shared" si="1"/>
        <v>83989399</v>
      </c>
    </row>
    <row r="13" spans="1:9" x14ac:dyDescent="0.2">
      <c r="A13" s="219" t="s">
        <v>210</v>
      </c>
      <c r="B13" s="220"/>
      <c r="C13" s="32">
        <v>124</v>
      </c>
      <c r="D13" s="55">
        <f>D14+D15+D16+D17+D18+D19+D20</f>
        <v>110562243</v>
      </c>
      <c r="E13" s="56">
        <f>E14+E15+E16+E17+E18+E19+E20</f>
        <v>184291416</v>
      </c>
      <c r="F13" s="54">
        <f t="shared" si="0"/>
        <v>294853659</v>
      </c>
      <c r="G13" s="55">
        <f>G14+G15+G16+G17+G18+G19+G20</f>
        <v>60710537</v>
      </c>
      <c r="H13" s="56">
        <f>H14+H15+H16+H17+H18+H19+H20</f>
        <v>192053248</v>
      </c>
      <c r="I13" s="54">
        <f t="shared" si="1"/>
        <v>252763785</v>
      </c>
    </row>
    <row r="14" spans="1:9" ht="24" customHeight="1" x14ac:dyDescent="0.2">
      <c r="A14" s="221" t="s">
        <v>211</v>
      </c>
      <c r="B14" s="221"/>
      <c r="C14" s="29">
        <v>125</v>
      </c>
      <c r="D14" s="52">
        <v>363532</v>
      </c>
      <c r="E14" s="53">
        <v>6200885</v>
      </c>
      <c r="F14" s="54">
        <f t="shared" si="0"/>
        <v>6564417</v>
      </c>
      <c r="G14" s="52">
        <v>958918</v>
      </c>
      <c r="H14" s="53">
        <v>25604446</v>
      </c>
      <c r="I14" s="54">
        <f t="shared" si="1"/>
        <v>26563364</v>
      </c>
    </row>
    <row r="15" spans="1:9" ht="17.45" customHeight="1" x14ac:dyDescent="0.2">
      <c r="A15" s="221" t="s">
        <v>212</v>
      </c>
      <c r="B15" s="221"/>
      <c r="C15" s="29">
        <v>126</v>
      </c>
      <c r="D15" s="52">
        <v>36949</v>
      </c>
      <c r="E15" s="53">
        <v>44404018</v>
      </c>
      <c r="F15" s="54">
        <f t="shared" si="0"/>
        <v>44440967</v>
      </c>
      <c r="G15" s="52">
        <v>88049</v>
      </c>
      <c r="H15" s="53">
        <v>51956816</v>
      </c>
      <c r="I15" s="54">
        <f t="shared" si="1"/>
        <v>52044865</v>
      </c>
    </row>
    <row r="16" spans="1:9" x14ac:dyDescent="0.2">
      <c r="A16" s="221" t="s">
        <v>92</v>
      </c>
      <c r="B16" s="221"/>
      <c r="C16" s="29">
        <v>127</v>
      </c>
      <c r="D16" s="52">
        <v>54165656</v>
      </c>
      <c r="E16" s="53">
        <v>47191751</v>
      </c>
      <c r="F16" s="54">
        <f t="shared" si="0"/>
        <v>101357407</v>
      </c>
      <c r="G16" s="52">
        <v>51463852</v>
      </c>
      <c r="H16" s="53">
        <v>43287822</v>
      </c>
      <c r="I16" s="54">
        <f t="shared" si="1"/>
        <v>94751674</v>
      </c>
    </row>
    <row r="17" spans="1:9" x14ac:dyDescent="0.2">
      <c r="A17" s="221" t="s">
        <v>213</v>
      </c>
      <c r="B17" s="221"/>
      <c r="C17" s="29">
        <v>128</v>
      </c>
      <c r="D17" s="52">
        <v>1080004</v>
      </c>
      <c r="E17" s="53">
        <v>1121382</v>
      </c>
      <c r="F17" s="54">
        <f t="shared" si="0"/>
        <v>2201386</v>
      </c>
      <c r="G17" s="52">
        <v>4710389</v>
      </c>
      <c r="H17" s="53">
        <v>21049638</v>
      </c>
      <c r="I17" s="54">
        <f t="shared" si="1"/>
        <v>25760027</v>
      </c>
    </row>
    <row r="18" spans="1:9" x14ac:dyDescent="0.2">
      <c r="A18" s="221" t="s">
        <v>214</v>
      </c>
      <c r="B18" s="221"/>
      <c r="C18" s="29">
        <v>129</v>
      </c>
      <c r="D18" s="52">
        <v>14379916</v>
      </c>
      <c r="E18" s="53">
        <v>53594677</v>
      </c>
      <c r="F18" s="54">
        <f t="shared" si="0"/>
        <v>67974593</v>
      </c>
      <c r="G18" s="52">
        <v>3258897</v>
      </c>
      <c r="H18" s="53">
        <v>30964460</v>
      </c>
      <c r="I18" s="54">
        <f t="shared" si="1"/>
        <v>34223357</v>
      </c>
    </row>
    <row r="19" spans="1:9" x14ac:dyDescent="0.2">
      <c r="A19" s="221" t="s">
        <v>6</v>
      </c>
      <c r="B19" s="221"/>
      <c r="C19" s="29">
        <v>130</v>
      </c>
      <c r="D19" s="52">
        <v>40301844</v>
      </c>
      <c r="E19" s="53">
        <v>17099957</v>
      </c>
      <c r="F19" s="54">
        <f t="shared" si="0"/>
        <v>57401801</v>
      </c>
      <c r="G19" s="52">
        <v>0</v>
      </c>
      <c r="H19" s="53">
        <v>0</v>
      </c>
      <c r="I19" s="54">
        <f t="shared" si="1"/>
        <v>0</v>
      </c>
    </row>
    <row r="20" spans="1:9" x14ac:dyDescent="0.2">
      <c r="A20" s="221" t="s">
        <v>7</v>
      </c>
      <c r="B20" s="221"/>
      <c r="C20" s="29">
        <v>131</v>
      </c>
      <c r="D20" s="52">
        <v>234342</v>
      </c>
      <c r="E20" s="53">
        <v>14678746</v>
      </c>
      <c r="F20" s="54">
        <f t="shared" si="0"/>
        <v>14913088</v>
      </c>
      <c r="G20" s="52">
        <v>230432</v>
      </c>
      <c r="H20" s="53">
        <v>19190066</v>
      </c>
      <c r="I20" s="54">
        <f t="shared" si="1"/>
        <v>19420498</v>
      </c>
    </row>
    <row r="21" spans="1:9" x14ac:dyDescent="0.2">
      <c r="A21" s="222" t="s">
        <v>8</v>
      </c>
      <c r="B21" s="221"/>
      <c r="C21" s="29">
        <v>132</v>
      </c>
      <c r="D21" s="52">
        <v>1053552</v>
      </c>
      <c r="E21" s="53">
        <v>24230120</v>
      </c>
      <c r="F21" s="54">
        <f t="shared" si="0"/>
        <v>25283672</v>
      </c>
      <c r="G21" s="52">
        <v>952356</v>
      </c>
      <c r="H21" s="53">
        <v>14214474</v>
      </c>
      <c r="I21" s="54">
        <f t="shared" si="1"/>
        <v>15166830</v>
      </c>
    </row>
    <row r="22" spans="1:9" ht="24.75" customHeight="1" x14ac:dyDescent="0.2">
      <c r="A22" s="222" t="s">
        <v>9</v>
      </c>
      <c r="B22" s="221"/>
      <c r="C22" s="29">
        <v>133</v>
      </c>
      <c r="D22" s="52">
        <v>328609</v>
      </c>
      <c r="E22" s="53">
        <v>25646712</v>
      </c>
      <c r="F22" s="54">
        <f t="shared" si="0"/>
        <v>25975321</v>
      </c>
      <c r="G22" s="52">
        <v>89665</v>
      </c>
      <c r="H22" s="53">
        <v>24549279</v>
      </c>
      <c r="I22" s="54">
        <f t="shared" si="1"/>
        <v>24638944</v>
      </c>
    </row>
    <row r="23" spans="1:9" x14ac:dyDescent="0.2">
      <c r="A23" s="222" t="s">
        <v>10</v>
      </c>
      <c r="B23" s="221"/>
      <c r="C23" s="29">
        <v>134</v>
      </c>
      <c r="D23" s="52">
        <v>300973</v>
      </c>
      <c r="E23" s="53">
        <v>56120594</v>
      </c>
      <c r="F23" s="54">
        <f t="shared" si="0"/>
        <v>56421567</v>
      </c>
      <c r="G23" s="52">
        <v>105837</v>
      </c>
      <c r="H23" s="53">
        <v>76159674</v>
      </c>
      <c r="I23" s="54">
        <f t="shared" si="1"/>
        <v>76265511</v>
      </c>
    </row>
    <row r="24" spans="1:9" ht="21" customHeight="1" x14ac:dyDescent="0.2">
      <c r="A24" s="219" t="s">
        <v>215</v>
      </c>
      <c r="B24" s="220"/>
      <c r="C24" s="32">
        <v>135</v>
      </c>
      <c r="D24" s="55">
        <f>D25+D28</f>
        <v>-316563144</v>
      </c>
      <c r="E24" s="56">
        <f>E25+E28</f>
        <v>-664748094</v>
      </c>
      <c r="F24" s="54">
        <f t="shared" si="0"/>
        <v>-981311238</v>
      </c>
      <c r="G24" s="55">
        <f>G25+G28</f>
        <v>-261944440</v>
      </c>
      <c r="H24" s="56">
        <f>H25+H28</f>
        <v>-639337888</v>
      </c>
      <c r="I24" s="54">
        <f t="shared" si="1"/>
        <v>-901282328</v>
      </c>
    </row>
    <row r="25" spans="1:9" x14ac:dyDescent="0.2">
      <c r="A25" s="220" t="s">
        <v>216</v>
      </c>
      <c r="B25" s="220"/>
      <c r="C25" s="32">
        <v>136</v>
      </c>
      <c r="D25" s="55">
        <f>D26+D27</f>
        <v>-304171549</v>
      </c>
      <c r="E25" s="56">
        <f>E26+E27</f>
        <v>-610601288</v>
      </c>
      <c r="F25" s="54">
        <f t="shared" si="0"/>
        <v>-914772837</v>
      </c>
      <c r="G25" s="55">
        <f>G26+G27</f>
        <v>-271202407</v>
      </c>
      <c r="H25" s="56">
        <f>H26+H27</f>
        <v>-675694270</v>
      </c>
      <c r="I25" s="54">
        <f t="shared" si="1"/>
        <v>-946896677</v>
      </c>
    </row>
    <row r="26" spans="1:9" x14ac:dyDescent="0.2">
      <c r="A26" s="221" t="s">
        <v>217</v>
      </c>
      <c r="B26" s="221"/>
      <c r="C26" s="29">
        <v>137</v>
      </c>
      <c r="D26" s="52">
        <v>-304171549</v>
      </c>
      <c r="E26" s="53">
        <v>-634986852</v>
      </c>
      <c r="F26" s="54">
        <f t="shared" si="0"/>
        <v>-939158401</v>
      </c>
      <c r="G26" s="52">
        <v>-271202407</v>
      </c>
      <c r="H26" s="53">
        <v>-768575831</v>
      </c>
      <c r="I26" s="54">
        <f t="shared" si="1"/>
        <v>-1039778238</v>
      </c>
    </row>
    <row r="27" spans="1:9" x14ac:dyDescent="0.2">
      <c r="A27" s="221" t="s">
        <v>218</v>
      </c>
      <c r="B27" s="221"/>
      <c r="C27" s="29">
        <v>138</v>
      </c>
      <c r="D27" s="52">
        <v>0</v>
      </c>
      <c r="E27" s="53">
        <v>24385564</v>
      </c>
      <c r="F27" s="54">
        <f t="shared" si="0"/>
        <v>24385564</v>
      </c>
      <c r="G27" s="52">
        <v>0</v>
      </c>
      <c r="H27" s="53">
        <v>92881561</v>
      </c>
      <c r="I27" s="54">
        <f t="shared" si="1"/>
        <v>92881561</v>
      </c>
    </row>
    <row r="28" spans="1:9" x14ac:dyDescent="0.2">
      <c r="A28" s="220" t="s">
        <v>219</v>
      </c>
      <c r="B28" s="220"/>
      <c r="C28" s="32">
        <v>139</v>
      </c>
      <c r="D28" s="55">
        <f>D29+D30</f>
        <v>-12391595</v>
      </c>
      <c r="E28" s="56">
        <f>E29+E30</f>
        <v>-54146806</v>
      </c>
      <c r="F28" s="54">
        <f t="shared" si="0"/>
        <v>-66538401</v>
      </c>
      <c r="G28" s="55">
        <f>G29+G30</f>
        <v>9257967</v>
      </c>
      <c r="H28" s="56">
        <f>H29+H30</f>
        <v>36356382</v>
      </c>
      <c r="I28" s="54">
        <f t="shared" si="1"/>
        <v>45614349</v>
      </c>
    </row>
    <row r="29" spans="1:9" x14ac:dyDescent="0.2">
      <c r="A29" s="221" t="s">
        <v>11</v>
      </c>
      <c r="B29" s="221"/>
      <c r="C29" s="29">
        <v>140</v>
      </c>
      <c r="D29" s="52">
        <v>-12391595</v>
      </c>
      <c r="E29" s="53">
        <v>-141491970</v>
      </c>
      <c r="F29" s="54">
        <f t="shared" si="0"/>
        <v>-153883565</v>
      </c>
      <c r="G29" s="52">
        <v>9257967</v>
      </c>
      <c r="H29" s="53">
        <v>111633168</v>
      </c>
      <c r="I29" s="54">
        <f t="shared" si="1"/>
        <v>120891135</v>
      </c>
    </row>
    <row r="30" spans="1:9" x14ac:dyDescent="0.2">
      <c r="A30" s="221" t="s">
        <v>12</v>
      </c>
      <c r="B30" s="221"/>
      <c r="C30" s="29">
        <v>141</v>
      </c>
      <c r="D30" s="52">
        <v>0</v>
      </c>
      <c r="E30" s="53">
        <v>87345164</v>
      </c>
      <c r="F30" s="54">
        <f t="shared" si="0"/>
        <v>87345164</v>
      </c>
      <c r="G30" s="52">
        <v>0</v>
      </c>
      <c r="H30" s="53">
        <v>-75276786</v>
      </c>
      <c r="I30" s="54">
        <f t="shared" si="1"/>
        <v>-75276786</v>
      </c>
    </row>
    <row r="31" spans="1:9" ht="31.5" customHeight="1" x14ac:dyDescent="0.2">
      <c r="A31" s="219" t="s">
        <v>248</v>
      </c>
      <c r="B31" s="220"/>
      <c r="C31" s="32">
        <v>142</v>
      </c>
      <c r="D31" s="55">
        <f>D32+D35</f>
        <v>10434254</v>
      </c>
      <c r="E31" s="56">
        <f>E32+E35</f>
        <v>16332663</v>
      </c>
      <c r="F31" s="54">
        <f t="shared" si="0"/>
        <v>26766917</v>
      </c>
      <c r="G31" s="55">
        <f>G32+G35</f>
        <v>-48180633</v>
      </c>
      <c r="H31" s="56">
        <f>H32+H35</f>
        <v>-12033230</v>
      </c>
      <c r="I31" s="54">
        <f t="shared" si="1"/>
        <v>-60213863</v>
      </c>
    </row>
    <row r="32" spans="1:9" x14ac:dyDescent="0.2">
      <c r="A32" s="220" t="s">
        <v>220</v>
      </c>
      <c r="B32" s="220"/>
      <c r="C32" s="32">
        <v>143</v>
      </c>
      <c r="D32" s="55">
        <f>D33+D34</f>
        <v>10434254</v>
      </c>
      <c r="E32" s="56">
        <f>E33+E34</f>
        <v>3689231</v>
      </c>
      <c r="F32" s="54">
        <f t="shared" si="0"/>
        <v>14123485</v>
      </c>
      <c r="G32" s="55">
        <f>G33+G34</f>
        <v>-48180633</v>
      </c>
      <c r="H32" s="56">
        <f>H33+H34</f>
        <v>2648500</v>
      </c>
      <c r="I32" s="54">
        <f t="shared" si="1"/>
        <v>-45532133</v>
      </c>
    </row>
    <row r="33" spans="1:9" x14ac:dyDescent="0.2">
      <c r="A33" s="221" t="s">
        <v>221</v>
      </c>
      <c r="B33" s="221"/>
      <c r="C33" s="29">
        <v>144</v>
      </c>
      <c r="D33" s="52">
        <v>10445045</v>
      </c>
      <c r="E33" s="53">
        <v>3689231</v>
      </c>
      <c r="F33" s="54">
        <f t="shared" si="0"/>
        <v>14134276</v>
      </c>
      <c r="G33" s="52">
        <v>-48178592</v>
      </c>
      <c r="H33" s="53">
        <v>2648500</v>
      </c>
      <c r="I33" s="54">
        <f t="shared" si="1"/>
        <v>-45530092</v>
      </c>
    </row>
    <row r="34" spans="1:9" x14ac:dyDescent="0.2">
      <c r="A34" s="221" t="s">
        <v>222</v>
      </c>
      <c r="B34" s="221"/>
      <c r="C34" s="29">
        <v>145</v>
      </c>
      <c r="D34" s="52">
        <v>-10791</v>
      </c>
      <c r="E34" s="53">
        <v>0</v>
      </c>
      <c r="F34" s="54">
        <f t="shared" si="0"/>
        <v>-10791</v>
      </c>
      <c r="G34" s="52">
        <v>-2041</v>
      </c>
      <c r="H34" s="53">
        <v>0</v>
      </c>
      <c r="I34" s="54">
        <f t="shared" si="1"/>
        <v>-2041</v>
      </c>
    </row>
    <row r="35" spans="1:9" ht="31.5" customHeight="1" x14ac:dyDescent="0.2">
      <c r="A35" s="220" t="s">
        <v>223</v>
      </c>
      <c r="B35" s="220"/>
      <c r="C35" s="32">
        <v>146</v>
      </c>
      <c r="D35" s="55">
        <f>D36+D37</f>
        <v>0</v>
      </c>
      <c r="E35" s="56">
        <f>E36+E37</f>
        <v>12643432</v>
      </c>
      <c r="F35" s="54">
        <f t="shared" si="0"/>
        <v>12643432</v>
      </c>
      <c r="G35" s="55">
        <f>G36+G37</f>
        <v>0</v>
      </c>
      <c r="H35" s="56">
        <f>H36+H37</f>
        <v>-14681730</v>
      </c>
      <c r="I35" s="54">
        <f t="shared" si="1"/>
        <v>-14681730</v>
      </c>
    </row>
    <row r="36" spans="1:9" x14ac:dyDescent="0.2">
      <c r="A36" s="221" t="s">
        <v>224</v>
      </c>
      <c r="B36" s="221"/>
      <c r="C36" s="29">
        <v>147</v>
      </c>
      <c r="D36" s="52">
        <v>0</v>
      </c>
      <c r="E36" s="53">
        <v>12643432</v>
      </c>
      <c r="F36" s="54">
        <f t="shared" si="0"/>
        <v>12643432</v>
      </c>
      <c r="G36" s="52">
        <v>0</v>
      </c>
      <c r="H36" s="53">
        <v>-14808584</v>
      </c>
      <c r="I36" s="54">
        <f t="shared" si="1"/>
        <v>-14808584</v>
      </c>
    </row>
    <row r="37" spans="1:9" x14ac:dyDescent="0.2">
      <c r="A37" s="221" t="s">
        <v>225</v>
      </c>
      <c r="B37" s="221"/>
      <c r="C37" s="29">
        <v>148</v>
      </c>
      <c r="D37" s="52">
        <v>0</v>
      </c>
      <c r="E37" s="53">
        <v>0</v>
      </c>
      <c r="F37" s="54">
        <f t="shared" si="0"/>
        <v>0</v>
      </c>
      <c r="G37" s="52">
        <v>0</v>
      </c>
      <c r="H37" s="53">
        <v>126854</v>
      </c>
      <c r="I37" s="54">
        <f t="shared" si="1"/>
        <v>126854</v>
      </c>
    </row>
    <row r="38" spans="1:9" ht="45.75" customHeight="1" x14ac:dyDescent="0.2">
      <c r="A38" s="219" t="s">
        <v>317</v>
      </c>
      <c r="B38" s="220"/>
      <c r="C38" s="32">
        <v>149</v>
      </c>
      <c r="D38" s="55">
        <f>D39+D40</f>
        <v>10158961</v>
      </c>
      <c r="E38" s="56">
        <f>E39+E40</f>
        <v>0</v>
      </c>
      <c r="F38" s="54">
        <f t="shared" si="0"/>
        <v>10158961</v>
      </c>
      <c r="G38" s="55">
        <f>G39+G40</f>
        <v>918940</v>
      </c>
      <c r="H38" s="56">
        <f>H39+H40</f>
        <v>0</v>
      </c>
      <c r="I38" s="54">
        <f t="shared" si="1"/>
        <v>918940</v>
      </c>
    </row>
    <row r="39" spans="1:9" x14ac:dyDescent="0.2">
      <c r="A39" s="221" t="s">
        <v>226</v>
      </c>
      <c r="B39" s="221"/>
      <c r="C39" s="29">
        <v>150</v>
      </c>
      <c r="D39" s="52">
        <v>10158961</v>
      </c>
      <c r="E39" s="53">
        <v>0</v>
      </c>
      <c r="F39" s="54">
        <f t="shared" si="0"/>
        <v>10158961</v>
      </c>
      <c r="G39" s="52">
        <v>918940</v>
      </c>
      <c r="H39" s="53">
        <v>0</v>
      </c>
      <c r="I39" s="54">
        <f t="shared" si="1"/>
        <v>918940</v>
      </c>
    </row>
    <row r="40" spans="1:9" x14ac:dyDescent="0.2">
      <c r="A40" s="221" t="s">
        <v>227</v>
      </c>
      <c r="B40" s="221"/>
      <c r="C40" s="29">
        <v>151</v>
      </c>
      <c r="D40" s="52">
        <v>0</v>
      </c>
      <c r="E40" s="53">
        <v>0</v>
      </c>
      <c r="F40" s="54">
        <f t="shared" si="0"/>
        <v>0</v>
      </c>
      <c r="G40" s="52">
        <v>0</v>
      </c>
      <c r="H40" s="53">
        <v>0</v>
      </c>
      <c r="I40" s="54">
        <f t="shared" si="1"/>
        <v>0</v>
      </c>
    </row>
    <row r="41" spans="1:9" ht="21" customHeight="1" x14ac:dyDescent="0.2">
      <c r="A41" s="219" t="s">
        <v>228</v>
      </c>
      <c r="B41" s="220"/>
      <c r="C41" s="32">
        <v>152</v>
      </c>
      <c r="D41" s="55">
        <f>D42+D43</f>
        <v>0</v>
      </c>
      <c r="E41" s="55">
        <f>E42+E43</f>
        <v>-5398961</v>
      </c>
      <c r="F41" s="54">
        <f>D41+E41</f>
        <v>-5398961</v>
      </c>
      <c r="G41" s="55">
        <f>G42+G43</f>
        <v>0</v>
      </c>
      <c r="H41" s="55">
        <f>H42+H43</f>
        <v>-5932527</v>
      </c>
      <c r="I41" s="54">
        <f>G41+H41</f>
        <v>-5932527</v>
      </c>
    </row>
    <row r="42" spans="1:9" x14ac:dyDescent="0.2">
      <c r="A42" s="221" t="s">
        <v>13</v>
      </c>
      <c r="B42" s="221"/>
      <c r="C42" s="29">
        <v>153</v>
      </c>
      <c r="D42" s="52">
        <v>0</v>
      </c>
      <c r="E42" s="53">
        <v>-3302718</v>
      </c>
      <c r="F42" s="54">
        <f t="shared" si="0"/>
        <v>-3302718</v>
      </c>
      <c r="G42" s="52">
        <v>0</v>
      </c>
      <c r="H42" s="53">
        <v>-4134436</v>
      </c>
      <c r="I42" s="54">
        <f t="shared" si="1"/>
        <v>-4134436</v>
      </c>
    </row>
    <row r="43" spans="1:9" x14ac:dyDescent="0.2">
      <c r="A43" s="221" t="s">
        <v>14</v>
      </c>
      <c r="B43" s="221"/>
      <c r="C43" s="29">
        <v>154</v>
      </c>
      <c r="D43" s="52">
        <v>0</v>
      </c>
      <c r="E43" s="53">
        <v>-2096243</v>
      </c>
      <c r="F43" s="54">
        <f t="shared" si="0"/>
        <v>-2096243</v>
      </c>
      <c r="G43" s="52">
        <v>0</v>
      </c>
      <c r="H43" s="53">
        <v>-1798091</v>
      </c>
      <c r="I43" s="54">
        <f t="shared" si="1"/>
        <v>-1798091</v>
      </c>
    </row>
    <row r="44" spans="1:9" ht="22.5" customHeight="1" x14ac:dyDescent="0.2">
      <c r="A44" s="219" t="s">
        <v>229</v>
      </c>
      <c r="B44" s="220"/>
      <c r="C44" s="32">
        <v>155</v>
      </c>
      <c r="D44" s="55">
        <f>D45+D49</f>
        <v>-42563461</v>
      </c>
      <c r="E44" s="56">
        <f>E45+E49</f>
        <v>-490211004</v>
      </c>
      <c r="F44" s="54">
        <f t="shared" si="0"/>
        <v>-532774465</v>
      </c>
      <c r="G44" s="55">
        <f>G45+G49</f>
        <v>-35861609</v>
      </c>
      <c r="H44" s="56">
        <f>H45+H49</f>
        <v>-585001305</v>
      </c>
      <c r="I44" s="54">
        <f t="shared" si="1"/>
        <v>-620862914</v>
      </c>
    </row>
    <row r="45" spans="1:9" x14ac:dyDescent="0.2">
      <c r="A45" s="220" t="s">
        <v>230</v>
      </c>
      <c r="B45" s="220"/>
      <c r="C45" s="32">
        <v>156</v>
      </c>
      <c r="D45" s="55">
        <f>D46+D47+D48</f>
        <v>-20944669</v>
      </c>
      <c r="E45" s="56">
        <f>E46+E47+E48</f>
        <v>-251173413</v>
      </c>
      <c r="F45" s="54">
        <f t="shared" si="0"/>
        <v>-272118082</v>
      </c>
      <c r="G45" s="55">
        <f>G46+G47+G48</f>
        <v>-17855672</v>
      </c>
      <c r="H45" s="56">
        <f>H46+H47+H48</f>
        <v>-300812128</v>
      </c>
      <c r="I45" s="54">
        <f t="shared" si="1"/>
        <v>-318667800</v>
      </c>
    </row>
    <row r="46" spans="1:9" x14ac:dyDescent="0.2">
      <c r="A46" s="221" t="s">
        <v>15</v>
      </c>
      <c r="B46" s="221"/>
      <c r="C46" s="29">
        <v>157</v>
      </c>
      <c r="D46" s="52">
        <v>-8178666</v>
      </c>
      <c r="E46" s="53">
        <v>-146877131</v>
      </c>
      <c r="F46" s="54">
        <f t="shared" si="0"/>
        <v>-155055797</v>
      </c>
      <c r="G46" s="52">
        <v>-6411974</v>
      </c>
      <c r="H46" s="53">
        <v>-166179040</v>
      </c>
      <c r="I46" s="54">
        <f t="shared" si="1"/>
        <v>-172591014</v>
      </c>
    </row>
    <row r="47" spans="1:9" x14ac:dyDescent="0.2">
      <c r="A47" s="221" t="s">
        <v>16</v>
      </c>
      <c r="B47" s="221"/>
      <c r="C47" s="29">
        <v>158</v>
      </c>
      <c r="D47" s="52">
        <v>-12766003</v>
      </c>
      <c r="E47" s="53">
        <v>-117824182</v>
      </c>
      <c r="F47" s="54">
        <f t="shared" si="0"/>
        <v>-130590185</v>
      </c>
      <c r="G47" s="52">
        <v>-11443698</v>
      </c>
      <c r="H47" s="53">
        <v>-153941205</v>
      </c>
      <c r="I47" s="54">
        <f t="shared" si="1"/>
        <v>-165384903</v>
      </c>
    </row>
    <row r="48" spans="1:9" x14ac:dyDescent="0.2">
      <c r="A48" s="221" t="s">
        <v>17</v>
      </c>
      <c r="B48" s="221"/>
      <c r="C48" s="29">
        <v>159</v>
      </c>
      <c r="D48" s="52">
        <v>0</v>
      </c>
      <c r="E48" s="53">
        <v>13527900</v>
      </c>
      <c r="F48" s="54">
        <f t="shared" si="0"/>
        <v>13527900</v>
      </c>
      <c r="G48" s="52">
        <v>0</v>
      </c>
      <c r="H48" s="53">
        <v>19308117</v>
      </c>
      <c r="I48" s="54">
        <f t="shared" si="1"/>
        <v>19308117</v>
      </c>
    </row>
    <row r="49" spans="1:9" ht="24.75" customHeight="1" x14ac:dyDescent="0.2">
      <c r="A49" s="220" t="s">
        <v>231</v>
      </c>
      <c r="B49" s="220"/>
      <c r="C49" s="32">
        <v>160</v>
      </c>
      <c r="D49" s="55">
        <f>D50+D51+D52</f>
        <v>-21618792</v>
      </c>
      <c r="E49" s="56">
        <f>E50+E51+E52</f>
        <v>-239037591</v>
      </c>
      <c r="F49" s="54">
        <f t="shared" si="0"/>
        <v>-260656383</v>
      </c>
      <c r="G49" s="55">
        <f>G50+G51+G52</f>
        <v>-18005937</v>
      </c>
      <c r="H49" s="56">
        <f>H50+H51+H52</f>
        <v>-284189177</v>
      </c>
      <c r="I49" s="54">
        <f t="shared" si="1"/>
        <v>-302195114</v>
      </c>
    </row>
    <row r="50" spans="1:9" x14ac:dyDescent="0.2">
      <c r="A50" s="221" t="s">
        <v>232</v>
      </c>
      <c r="B50" s="221"/>
      <c r="C50" s="29">
        <v>161</v>
      </c>
      <c r="D50" s="52">
        <v>-2245853</v>
      </c>
      <c r="E50" s="53">
        <v>-39120929</v>
      </c>
      <c r="F50" s="54">
        <f t="shared" si="0"/>
        <v>-41366782</v>
      </c>
      <c r="G50" s="52">
        <v>-1761745</v>
      </c>
      <c r="H50" s="53">
        <v>-38326797</v>
      </c>
      <c r="I50" s="54">
        <f t="shared" si="1"/>
        <v>-40088542</v>
      </c>
    </row>
    <row r="51" spans="1:9" x14ac:dyDescent="0.2">
      <c r="A51" s="221" t="s">
        <v>28</v>
      </c>
      <c r="B51" s="221"/>
      <c r="C51" s="29">
        <v>162</v>
      </c>
      <c r="D51" s="52">
        <v>-8141425</v>
      </c>
      <c r="E51" s="53">
        <v>-76449213</v>
      </c>
      <c r="F51" s="54">
        <f t="shared" si="0"/>
        <v>-84590638</v>
      </c>
      <c r="G51" s="52">
        <v>-6515979</v>
      </c>
      <c r="H51" s="53">
        <v>-93084685</v>
      </c>
      <c r="I51" s="54">
        <f t="shared" si="1"/>
        <v>-99600664</v>
      </c>
    </row>
    <row r="52" spans="1:9" x14ac:dyDescent="0.2">
      <c r="A52" s="221" t="s">
        <v>29</v>
      </c>
      <c r="B52" s="221"/>
      <c r="C52" s="29">
        <v>163</v>
      </c>
      <c r="D52" s="52">
        <v>-11231514</v>
      </c>
      <c r="E52" s="53">
        <v>-123467449</v>
      </c>
      <c r="F52" s="54">
        <f t="shared" si="0"/>
        <v>-134698963</v>
      </c>
      <c r="G52" s="52">
        <v>-9728213</v>
      </c>
      <c r="H52" s="53">
        <v>-152777695</v>
      </c>
      <c r="I52" s="54">
        <f t="shared" si="1"/>
        <v>-162505908</v>
      </c>
    </row>
    <row r="53" spans="1:9" x14ac:dyDescent="0.2">
      <c r="A53" s="219" t="s">
        <v>233</v>
      </c>
      <c r="B53" s="220"/>
      <c r="C53" s="32">
        <v>164</v>
      </c>
      <c r="D53" s="55">
        <f>D54+D55+D56+D57+D58+D59+D60</f>
        <v>-18485218</v>
      </c>
      <c r="E53" s="56">
        <f>E54+E55+E56+E57+E58+E59+E60</f>
        <v>-68516215</v>
      </c>
      <c r="F53" s="54">
        <f t="shared" si="0"/>
        <v>-87001433</v>
      </c>
      <c r="G53" s="55">
        <f>G54+G55+G56+G57+G58+G59+G60</f>
        <v>-20473236</v>
      </c>
      <c r="H53" s="56">
        <f>H54+H55+H56+H57+H58+H59+H60</f>
        <v>-37183627</v>
      </c>
      <c r="I53" s="54">
        <f t="shared" si="1"/>
        <v>-57656863</v>
      </c>
    </row>
    <row r="54" spans="1:9" ht="24" customHeight="1" x14ac:dyDescent="0.2">
      <c r="A54" s="221" t="s">
        <v>318</v>
      </c>
      <c r="B54" s="221"/>
      <c r="C54" s="29">
        <v>165</v>
      </c>
      <c r="D54" s="52">
        <v>0</v>
      </c>
      <c r="E54" s="53">
        <v>0</v>
      </c>
      <c r="F54" s="54">
        <f t="shared" si="0"/>
        <v>0</v>
      </c>
      <c r="G54" s="52">
        <v>0</v>
      </c>
      <c r="H54" s="53">
        <v>0</v>
      </c>
      <c r="I54" s="54">
        <f t="shared" si="1"/>
        <v>0</v>
      </c>
    </row>
    <row r="55" spans="1:9" x14ac:dyDescent="0.2">
      <c r="A55" s="221" t="s">
        <v>30</v>
      </c>
      <c r="B55" s="221"/>
      <c r="C55" s="29">
        <v>166</v>
      </c>
      <c r="D55" s="52">
        <v>-755359</v>
      </c>
      <c r="E55" s="53">
        <v>-4768213</v>
      </c>
      <c r="F55" s="54">
        <f t="shared" si="0"/>
        <v>-5523572</v>
      </c>
      <c r="G55" s="52">
        <v>-546061</v>
      </c>
      <c r="H55" s="53">
        <v>-5017767</v>
      </c>
      <c r="I55" s="54">
        <f t="shared" si="1"/>
        <v>-5563828</v>
      </c>
    </row>
    <row r="56" spans="1:9" x14ac:dyDescent="0.2">
      <c r="A56" s="221" t="s">
        <v>69</v>
      </c>
      <c r="B56" s="221"/>
      <c r="C56" s="29">
        <v>167</v>
      </c>
      <c r="D56" s="52">
        <v>-1013854</v>
      </c>
      <c r="E56" s="53">
        <v>-3346600</v>
      </c>
      <c r="F56" s="54">
        <f t="shared" si="0"/>
        <v>-4360454</v>
      </c>
      <c r="G56" s="52">
        <v>0</v>
      </c>
      <c r="H56" s="53">
        <v>-592024</v>
      </c>
      <c r="I56" s="54">
        <f t="shared" si="1"/>
        <v>-592024</v>
      </c>
    </row>
    <row r="57" spans="1:9" x14ac:dyDescent="0.2">
      <c r="A57" s="221" t="s">
        <v>234</v>
      </c>
      <c r="B57" s="221"/>
      <c r="C57" s="29">
        <v>168</v>
      </c>
      <c r="D57" s="52">
        <v>-7240112</v>
      </c>
      <c r="E57" s="53">
        <v>-9317453</v>
      </c>
      <c r="F57" s="54">
        <f t="shared" si="0"/>
        <v>-16557565</v>
      </c>
      <c r="G57" s="52">
        <v>-1377142</v>
      </c>
      <c r="H57" s="53">
        <v>-3247515</v>
      </c>
      <c r="I57" s="54">
        <f t="shared" si="1"/>
        <v>-4624657</v>
      </c>
    </row>
    <row r="58" spans="1:9" x14ac:dyDescent="0.2">
      <c r="A58" s="221" t="s">
        <v>235</v>
      </c>
      <c r="B58" s="221"/>
      <c r="C58" s="29">
        <v>169</v>
      </c>
      <c r="D58" s="52">
        <v>-7523969</v>
      </c>
      <c r="E58" s="53">
        <v>-30832330</v>
      </c>
      <c r="F58" s="54">
        <f t="shared" si="0"/>
        <v>-38356299</v>
      </c>
      <c r="G58" s="52">
        <v>-600228</v>
      </c>
      <c r="H58" s="53">
        <v>-2696741</v>
      </c>
      <c r="I58" s="54">
        <f t="shared" si="1"/>
        <v>-3296969</v>
      </c>
    </row>
    <row r="59" spans="1:9" x14ac:dyDescent="0.2">
      <c r="A59" s="221" t="s">
        <v>236</v>
      </c>
      <c r="B59" s="221"/>
      <c r="C59" s="29">
        <v>170</v>
      </c>
      <c r="D59" s="52">
        <v>0</v>
      </c>
      <c r="E59" s="53">
        <v>0</v>
      </c>
      <c r="F59" s="54">
        <f t="shared" si="0"/>
        <v>0</v>
      </c>
      <c r="G59" s="52">
        <v>-16980814</v>
      </c>
      <c r="H59" s="53">
        <v>-7539368</v>
      </c>
      <c r="I59" s="54">
        <f t="shared" si="1"/>
        <v>-24520182</v>
      </c>
    </row>
    <row r="60" spans="1:9" x14ac:dyDescent="0.2">
      <c r="A60" s="221" t="s">
        <v>94</v>
      </c>
      <c r="B60" s="221"/>
      <c r="C60" s="29">
        <v>171</v>
      </c>
      <c r="D60" s="52">
        <v>-1951924</v>
      </c>
      <c r="E60" s="53">
        <v>-20251619</v>
      </c>
      <c r="F60" s="54">
        <f t="shared" si="0"/>
        <v>-22203543</v>
      </c>
      <c r="G60" s="52">
        <v>-968991</v>
      </c>
      <c r="H60" s="53">
        <v>-18090212</v>
      </c>
      <c r="I60" s="54">
        <f t="shared" si="1"/>
        <v>-19059203</v>
      </c>
    </row>
    <row r="61" spans="1:9" ht="29.25" customHeight="1" x14ac:dyDescent="0.2">
      <c r="A61" s="219" t="s">
        <v>319</v>
      </c>
      <c r="B61" s="220"/>
      <c r="C61" s="32">
        <v>172</v>
      </c>
      <c r="D61" s="55">
        <f>D62+D63</f>
        <v>-706943</v>
      </c>
      <c r="E61" s="56">
        <f>E62+E63</f>
        <v>-30798277</v>
      </c>
      <c r="F61" s="54">
        <f t="shared" si="0"/>
        <v>-31505220</v>
      </c>
      <c r="G61" s="55">
        <f>G62+G63</f>
        <v>-1237010</v>
      </c>
      <c r="H61" s="56">
        <f>H62+H63</f>
        <v>-30344317</v>
      </c>
      <c r="I61" s="54">
        <f t="shared" si="1"/>
        <v>-31581327</v>
      </c>
    </row>
    <row r="62" spans="1:9" x14ac:dyDescent="0.2">
      <c r="A62" s="221" t="s">
        <v>31</v>
      </c>
      <c r="B62" s="221"/>
      <c r="C62" s="29">
        <v>173</v>
      </c>
      <c r="D62" s="52">
        <v>0</v>
      </c>
      <c r="E62" s="53">
        <v>-873796</v>
      </c>
      <c r="F62" s="54">
        <f t="shared" si="0"/>
        <v>-873796</v>
      </c>
      <c r="G62" s="52">
        <v>0</v>
      </c>
      <c r="H62" s="53">
        <v>-604052</v>
      </c>
      <c r="I62" s="54">
        <f t="shared" si="1"/>
        <v>-604052</v>
      </c>
    </row>
    <row r="63" spans="1:9" x14ac:dyDescent="0.2">
      <c r="A63" s="221" t="s">
        <v>32</v>
      </c>
      <c r="B63" s="221"/>
      <c r="C63" s="29">
        <v>174</v>
      </c>
      <c r="D63" s="52">
        <v>-706943</v>
      </c>
      <c r="E63" s="53">
        <v>-29924481</v>
      </c>
      <c r="F63" s="54">
        <f t="shared" si="0"/>
        <v>-30631424</v>
      </c>
      <c r="G63" s="52">
        <v>-1237010</v>
      </c>
      <c r="H63" s="53">
        <v>-29740265</v>
      </c>
      <c r="I63" s="54">
        <f t="shared" si="1"/>
        <v>-30977275</v>
      </c>
    </row>
    <row r="64" spans="1:9" x14ac:dyDescent="0.2">
      <c r="A64" s="222" t="s">
        <v>238</v>
      </c>
      <c r="B64" s="221"/>
      <c r="C64" s="29">
        <v>175</v>
      </c>
      <c r="D64" s="52">
        <v>-5377</v>
      </c>
      <c r="E64" s="53">
        <v>-1405388</v>
      </c>
      <c r="F64" s="54">
        <f t="shared" si="0"/>
        <v>-1410765</v>
      </c>
      <c r="G64" s="52">
        <v>-5858</v>
      </c>
      <c r="H64" s="53">
        <v>-569443</v>
      </c>
      <c r="I64" s="54">
        <f t="shared" si="1"/>
        <v>-575301</v>
      </c>
    </row>
    <row r="65" spans="1:9" ht="42" customHeight="1" x14ac:dyDescent="0.2">
      <c r="A65" s="219" t="s">
        <v>249</v>
      </c>
      <c r="B65" s="220"/>
      <c r="C65" s="32">
        <v>176</v>
      </c>
      <c r="D65" s="55">
        <f>D7+D13+D21+D22+D23+D24+D31+D38+D41+D53+D61+D64+D44</f>
        <v>30594410</v>
      </c>
      <c r="E65" s="56">
        <f>E7+E13+E21+E22+E23+E24+E31+E38+E41+E53+E61+E64+E44</f>
        <v>217566005</v>
      </c>
      <c r="F65" s="54">
        <f t="shared" si="0"/>
        <v>248160415</v>
      </c>
      <c r="G65" s="55">
        <f>G7+G13+G21+G22+G23+G24+G31+G38+G41+G53+G61+G64+G44</f>
        <v>18197646</v>
      </c>
      <c r="H65" s="56">
        <f>H7+H13+H21+H22+H23+H24+H31+H38+H41+H53+H61+H64+H44</f>
        <v>233770028</v>
      </c>
      <c r="I65" s="54">
        <f t="shared" si="1"/>
        <v>251967674</v>
      </c>
    </row>
    <row r="66" spans="1:9" x14ac:dyDescent="0.2">
      <c r="A66" s="219" t="s">
        <v>239</v>
      </c>
      <c r="B66" s="220"/>
      <c r="C66" s="32">
        <v>177</v>
      </c>
      <c r="D66" s="55">
        <f>D67+D68</f>
        <v>-4760211</v>
      </c>
      <c r="E66" s="56">
        <f>E67+E68</f>
        <v>-39059128</v>
      </c>
      <c r="F66" s="54">
        <f t="shared" si="0"/>
        <v>-43819339</v>
      </c>
      <c r="G66" s="55">
        <f>G67+G68</f>
        <v>-3199029</v>
      </c>
      <c r="H66" s="56">
        <f>H67+H68</f>
        <v>-39982215</v>
      </c>
      <c r="I66" s="54">
        <f t="shared" si="1"/>
        <v>-43181244</v>
      </c>
    </row>
    <row r="67" spans="1:9" x14ac:dyDescent="0.2">
      <c r="A67" s="221" t="s">
        <v>240</v>
      </c>
      <c r="B67" s="221"/>
      <c r="C67" s="29">
        <v>178</v>
      </c>
      <c r="D67" s="52">
        <v>-4760211</v>
      </c>
      <c r="E67" s="53">
        <v>-39102134</v>
      </c>
      <c r="F67" s="54">
        <f t="shared" si="0"/>
        <v>-43862345</v>
      </c>
      <c r="G67" s="52">
        <v>-3199029</v>
      </c>
      <c r="H67" s="53">
        <v>-40076930</v>
      </c>
      <c r="I67" s="54">
        <f t="shared" si="1"/>
        <v>-43275959</v>
      </c>
    </row>
    <row r="68" spans="1:9" x14ac:dyDescent="0.2">
      <c r="A68" s="221" t="s">
        <v>241</v>
      </c>
      <c r="B68" s="221"/>
      <c r="C68" s="29">
        <v>179</v>
      </c>
      <c r="D68" s="52">
        <v>0</v>
      </c>
      <c r="E68" s="53">
        <v>43006</v>
      </c>
      <c r="F68" s="54">
        <f t="shared" si="0"/>
        <v>43006</v>
      </c>
      <c r="G68" s="52">
        <v>0</v>
      </c>
      <c r="H68" s="53">
        <v>94715</v>
      </c>
      <c r="I68" s="54">
        <f t="shared" si="1"/>
        <v>94715</v>
      </c>
    </row>
    <row r="69" spans="1:9" ht="24" customHeight="1" x14ac:dyDescent="0.2">
      <c r="A69" s="219" t="s">
        <v>320</v>
      </c>
      <c r="B69" s="220"/>
      <c r="C69" s="32">
        <v>180</v>
      </c>
      <c r="D69" s="55">
        <f>D65+D66</f>
        <v>25834199</v>
      </c>
      <c r="E69" s="56">
        <f>E65+E66</f>
        <v>178506877</v>
      </c>
      <c r="F69" s="54">
        <f t="shared" si="0"/>
        <v>204341076</v>
      </c>
      <c r="G69" s="55">
        <f>G65+G66</f>
        <v>14998617</v>
      </c>
      <c r="H69" s="56">
        <f>H65+H66</f>
        <v>193787813</v>
      </c>
      <c r="I69" s="54">
        <f t="shared" si="1"/>
        <v>208786430</v>
      </c>
    </row>
    <row r="70" spans="1:9" x14ac:dyDescent="0.2">
      <c r="A70" s="215" t="s">
        <v>95</v>
      </c>
      <c r="B70" s="215"/>
      <c r="C70" s="29">
        <v>181</v>
      </c>
      <c r="D70" s="52">
        <v>25684862</v>
      </c>
      <c r="E70" s="53">
        <v>178350497</v>
      </c>
      <c r="F70" s="54">
        <f t="shared" si="0"/>
        <v>204035359</v>
      </c>
      <c r="G70" s="52">
        <v>14984427</v>
      </c>
      <c r="H70" s="53">
        <v>193543640</v>
      </c>
      <c r="I70" s="54">
        <f t="shared" si="1"/>
        <v>208528067</v>
      </c>
    </row>
    <row r="71" spans="1:9" x14ac:dyDescent="0.2">
      <c r="A71" s="215" t="s">
        <v>242</v>
      </c>
      <c r="B71" s="215"/>
      <c r="C71" s="29">
        <v>182</v>
      </c>
      <c r="D71" s="52">
        <v>149337</v>
      </c>
      <c r="E71" s="53">
        <v>156380</v>
      </c>
      <c r="F71" s="54">
        <f t="shared" si="0"/>
        <v>305717</v>
      </c>
      <c r="G71" s="52">
        <v>14190</v>
      </c>
      <c r="H71" s="53">
        <v>244173</v>
      </c>
      <c r="I71" s="54">
        <f t="shared" si="1"/>
        <v>258363</v>
      </c>
    </row>
    <row r="72" spans="1:9" ht="30" customHeight="1" x14ac:dyDescent="0.2">
      <c r="A72" s="219" t="s">
        <v>243</v>
      </c>
      <c r="B72" s="219"/>
      <c r="C72" s="32">
        <v>183</v>
      </c>
      <c r="D72" s="55">
        <f>D7+D13+D21+D22+D23+D68</f>
        <v>388325338</v>
      </c>
      <c r="E72" s="56">
        <f>E7+E13+E21+E22+E23+E68</f>
        <v>1462354287</v>
      </c>
      <c r="F72" s="54">
        <f t="shared" ref="F72:F86" si="2">D72+E72</f>
        <v>1850679625</v>
      </c>
      <c r="G72" s="55">
        <f>G7+G13+G21+G22+G23+G68</f>
        <v>384981492</v>
      </c>
      <c r="H72" s="56">
        <f>H7+H13+H21+H22+H23+H68</f>
        <v>1544267080</v>
      </c>
      <c r="I72" s="54">
        <f t="shared" ref="I72:I86" si="3">G72+H72</f>
        <v>1929248572</v>
      </c>
    </row>
    <row r="73" spans="1:9" ht="31.5" customHeight="1" x14ac:dyDescent="0.2">
      <c r="A73" s="219" t="s">
        <v>316</v>
      </c>
      <c r="B73" s="219"/>
      <c r="C73" s="32">
        <v>184</v>
      </c>
      <c r="D73" s="55">
        <f>D24+D31+D38+D41+D44+D53+D61+D64+D67</f>
        <v>-362491139</v>
      </c>
      <c r="E73" s="56">
        <f>E24+E31+E38+E41+E44+E53+E61+E64+E67</f>
        <v>-1283847410</v>
      </c>
      <c r="F73" s="54">
        <f t="shared" si="2"/>
        <v>-1646338549</v>
      </c>
      <c r="G73" s="55">
        <f>G24+G31+G38+G41+G44+G53+G61+G64+G67</f>
        <v>-369982875</v>
      </c>
      <c r="H73" s="56">
        <f>H24+H31+H38+H41+H44+H53+H61+H64+H67</f>
        <v>-1350479267</v>
      </c>
      <c r="I73" s="54">
        <f t="shared" si="3"/>
        <v>-1720462142</v>
      </c>
    </row>
    <row r="74" spans="1:9" x14ac:dyDescent="0.2">
      <c r="A74" s="219" t="s">
        <v>244</v>
      </c>
      <c r="B74" s="220"/>
      <c r="C74" s="32">
        <v>185</v>
      </c>
      <c r="D74" s="55">
        <f>D75+D76+D77+D78+D79+D80+D81+D82</f>
        <v>-40433049</v>
      </c>
      <c r="E74" s="56">
        <f>E75+E76+E77+E78+E79+E80+E81+E82</f>
        <v>-109074225</v>
      </c>
      <c r="F74" s="54">
        <f t="shared" si="2"/>
        <v>-149507274</v>
      </c>
      <c r="G74" s="55">
        <f>G75+G76+G77+G78+G79+G80+G81+G82</f>
        <v>-5140258</v>
      </c>
      <c r="H74" s="56">
        <f>H75+H76+H77+H78+H79+H80+H81+H82</f>
        <v>95495657</v>
      </c>
      <c r="I74" s="54">
        <f t="shared" si="3"/>
        <v>90355399</v>
      </c>
    </row>
    <row r="75" spans="1:9" ht="27.75" customHeight="1" x14ac:dyDescent="0.2">
      <c r="A75" s="218" t="s">
        <v>321</v>
      </c>
      <c r="B75" s="218"/>
      <c r="C75" s="29">
        <v>186</v>
      </c>
      <c r="D75" s="57">
        <v>1325170</v>
      </c>
      <c r="E75" s="58">
        <v>2505602</v>
      </c>
      <c r="F75" s="54">
        <f t="shared" si="2"/>
        <v>3830772</v>
      </c>
      <c r="G75" s="57">
        <v>-980501</v>
      </c>
      <c r="H75" s="58">
        <v>-984988</v>
      </c>
      <c r="I75" s="54">
        <f t="shared" si="3"/>
        <v>-1965489</v>
      </c>
    </row>
    <row r="76" spans="1:9" ht="21.6" customHeight="1" x14ac:dyDescent="0.2">
      <c r="A76" s="218" t="s">
        <v>322</v>
      </c>
      <c r="B76" s="218"/>
      <c r="C76" s="29">
        <v>187</v>
      </c>
      <c r="D76" s="57">
        <v>-51249573</v>
      </c>
      <c r="E76" s="58">
        <v>-135815220</v>
      </c>
      <c r="F76" s="54">
        <f t="shared" si="2"/>
        <v>-187064793</v>
      </c>
      <c r="G76" s="57">
        <v>-6375475</v>
      </c>
      <c r="H76" s="58">
        <v>117609682</v>
      </c>
      <c r="I76" s="54">
        <f t="shared" si="3"/>
        <v>111234207</v>
      </c>
    </row>
    <row r="77" spans="1:9" ht="28.15" customHeight="1" x14ac:dyDescent="0.2">
      <c r="A77" s="218" t="s">
        <v>323</v>
      </c>
      <c r="B77" s="218"/>
      <c r="C77" s="29">
        <v>188</v>
      </c>
      <c r="D77" s="57">
        <v>0</v>
      </c>
      <c r="E77" s="58">
        <v>0</v>
      </c>
      <c r="F77" s="54">
        <f t="shared" si="2"/>
        <v>0</v>
      </c>
      <c r="G77" s="57">
        <v>0</v>
      </c>
      <c r="H77" s="58">
        <v>0</v>
      </c>
      <c r="I77" s="54">
        <f t="shared" si="3"/>
        <v>0</v>
      </c>
    </row>
    <row r="78" spans="1:9" ht="25.15" customHeight="1" x14ac:dyDescent="0.2">
      <c r="A78" s="218" t="s">
        <v>324</v>
      </c>
      <c r="B78" s="218"/>
      <c r="C78" s="29">
        <v>189</v>
      </c>
      <c r="D78" s="57">
        <v>0</v>
      </c>
      <c r="E78" s="58">
        <v>0</v>
      </c>
      <c r="F78" s="54">
        <f t="shared" si="2"/>
        <v>0</v>
      </c>
      <c r="G78" s="57">
        <v>0</v>
      </c>
      <c r="H78" s="58">
        <v>0</v>
      </c>
      <c r="I78" s="54">
        <f t="shared" si="3"/>
        <v>0</v>
      </c>
    </row>
    <row r="79" spans="1:9" x14ac:dyDescent="0.2">
      <c r="A79" s="218" t="s">
        <v>96</v>
      </c>
      <c r="B79" s="218"/>
      <c r="C79" s="29">
        <v>190</v>
      </c>
      <c r="D79" s="57">
        <v>0</v>
      </c>
      <c r="E79" s="58">
        <v>0</v>
      </c>
      <c r="F79" s="54">
        <f t="shared" si="2"/>
        <v>0</v>
      </c>
      <c r="G79" s="57">
        <v>0</v>
      </c>
      <c r="H79" s="58">
        <v>0</v>
      </c>
      <c r="I79" s="54">
        <f t="shared" si="3"/>
        <v>0</v>
      </c>
    </row>
    <row r="80" spans="1:9" ht="21" customHeight="1" x14ac:dyDescent="0.2">
      <c r="A80" s="218" t="s">
        <v>97</v>
      </c>
      <c r="B80" s="218"/>
      <c r="C80" s="29">
        <v>191</v>
      </c>
      <c r="D80" s="57">
        <v>0</v>
      </c>
      <c r="E80" s="58">
        <v>0</v>
      </c>
      <c r="F80" s="54">
        <f t="shared" si="2"/>
        <v>0</v>
      </c>
      <c r="G80" s="57">
        <v>0</v>
      </c>
      <c r="H80" s="58">
        <v>0</v>
      </c>
      <c r="I80" s="54">
        <f t="shared" si="3"/>
        <v>0</v>
      </c>
    </row>
    <row r="81" spans="1:9" ht="16.149999999999999" customHeight="1" x14ac:dyDescent="0.2">
      <c r="A81" s="218" t="s">
        <v>98</v>
      </c>
      <c r="B81" s="218"/>
      <c r="C81" s="29">
        <v>192</v>
      </c>
      <c r="D81" s="57">
        <v>0</v>
      </c>
      <c r="E81" s="58">
        <v>0</v>
      </c>
      <c r="F81" s="54">
        <f t="shared" si="2"/>
        <v>0</v>
      </c>
      <c r="G81" s="57">
        <v>0</v>
      </c>
      <c r="H81" s="58">
        <v>0</v>
      </c>
      <c r="I81" s="54">
        <f t="shared" si="3"/>
        <v>0</v>
      </c>
    </row>
    <row r="82" spans="1:9" x14ac:dyDescent="0.2">
      <c r="A82" s="218" t="s">
        <v>99</v>
      </c>
      <c r="B82" s="218"/>
      <c r="C82" s="29">
        <v>193</v>
      </c>
      <c r="D82" s="57">
        <v>9491354</v>
      </c>
      <c r="E82" s="58">
        <v>24235393</v>
      </c>
      <c r="F82" s="54">
        <f t="shared" si="2"/>
        <v>33726747</v>
      </c>
      <c r="G82" s="57">
        <v>2215718</v>
      </c>
      <c r="H82" s="58">
        <v>-21129037</v>
      </c>
      <c r="I82" s="54">
        <f t="shared" si="3"/>
        <v>-18913319</v>
      </c>
    </row>
    <row r="83" spans="1:9" x14ac:dyDescent="0.2">
      <c r="A83" s="219" t="s">
        <v>245</v>
      </c>
      <c r="B83" s="220"/>
      <c r="C83" s="32">
        <v>194</v>
      </c>
      <c r="D83" s="55">
        <f>D69+D74</f>
        <v>-14598850</v>
      </c>
      <c r="E83" s="56">
        <f>E69+E74</f>
        <v>69432652</v>
      </c>
      <c r="F83" s="54">
        <f t="shared" si="2"/>
        <v>54833802</v>
      </c>
      <c r="G83" s="55">
        <f>G69+G74</f>
        <v>9858359</v>
      </c>
      <c r="H83" s="56">
        <f>H69+H74</f>
        <v>289283470</v>
      </c>
      <c r="I83" s="54">
        <f t="shared" si="3"/>
        <v>299141829</v>
      </c>
    </row>
    <row r="84" spans="1:9" x14ac:dyDescent="0.2">
      <c r="A84" s="215" t="s">
        <v>246</v>
      </c>
      <c r="B84" s="215"/>
      <c r="C84" s="29">
        <v>195</v>
      </c>
      <c r="D84" s="52">
        <v>-14758258</v>
      </c>
      <c r="E84" s="53">
        <v>69218279</v>
      </c>
      <c r="F84" s="54">
        <f t="shared" si="2"/>
        <v>54460021</v>
      </c>
      <c r="G84" s="52">
        <v>9850146</v>
      </c>
      <c r="H84" s="53">
        <v>289053862</v>
      </c>
      <c r="I84" s="54">
        <f t="shared" si="3"/>
        <v>298904008</v>
      </c>
    </row>
    <row r="85" spans="1:9" x14ac:dyDescent="0.2">
      <c r="A85" s="215" t="s">
        <v>247</v>
      </c>
      <c r="B85" s="215"/>
      <c r="C85" s="29">
        <v>196</v>
      </c>
      <c r="D85" s="52">
        <v>159408</v>
      </c>
      <c r="E85" s="53">
        <v>214373</v>
      </c>
      <c r="F85" s="54">
        <f t="shared" si="2"/>
        <v>373781</v>
      </c>
      <c r="G85" s="52">
        <v>8213</v>
      </c>
      <c r="H85" s="53">
        <v>229608</v>
      </c>
      <c r="I85" s="54">
        <f t="shared" si="3"/>
        <v>237821</v>
      </c>
    </row>
    <row r="86" spans="1:9" x14ac:dyDescent="0.2">
      <c r="A86" s="216" t="s">
        <v>110</v>
      </c>
      <c r="B86" s="217"/>
      <c r="C86" s="30">
        <v>197</v>
      </c>
      <c r="D86" s="59">
        <v>0</v>
      </c>
      <c r="E86" s="60">
        <v>0</v>
      </c>
      <c r="F86" s="61">
        <f t="shared" si="2"/>
        <v>0</v>
      </c>
      <c r="G86" s="59">
        <v>0</v>
      </c>
      <c r="H86" s="60">
        <v>0</v>
      </c>
      <c r="I86" s="61">
        <f t="shared" si="3"/>
        <v>0</v>
      </c>
    </row>
  </sheetData>
  <sheetProtection algorithmName="SHA-512" hashValue="ifNs4qO+r7UkpI+8o4ldJhE8f0mw73oXuNvQrMKhfmEwPYeaRgkauECFw9Lrv+WOo9OQAcSTwQRj6sAIWyJi0Q==" saltValue="+Qa7QrN7YXZ41M0rTfImGg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zoomScale="110" zoomScaleNormal="100" zoomScaleSheetLayoutView="110" workbookViewId="0">
      <selection activeCell="E11" sqref="E11"/>
    </sheetView>
  </sheetViews>
  <sheetFormatPr defaultColWidth="8.8554687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8.85546875" style="3"/>
  </cols>
  <sheetData>
    <row r="1" spans="1:9" ht="15.75" x14ac:dyDescent="0.2">
      <c r="A1" s="227" t="s">
        <v>349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">
      <c r="A2" s="211" t="s">
        <v>372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2">
      <c r="A3" s="229" t="s">
        <v>35</v>
      </c>
      <c r="B3" s="230"/>
      <c r="C3" s="230"/>
      <c r="D3" s="230"/>
      <c r="E3" s="230"/>
      <c r="F3" s="230"/>
      <c r="G3" s="230"/>
      <c r="H3" s="230"/>
      <c r="I3" s="230"/>
    </row>
    <row r="4" spans="1:9" ht="33.75" customHeight="1" x14ac:dyDescent="0.2">
      <c r="A4" s="213" t="s">
        <v>0</v>
      </c>
      <c r="B4" s="214"/>
      <c r="C4" s="213" t="s">
        <v>77</v>
      </c>
      <c r="D4" s="198" t="s">
        <v>4</v>
      </c>
      <c r="E4" s="199"/>
      <c r="F4" s="199"/>
      <c r="G4" s="198" t="s">
        <v>285</v>
      </c>
      <c r="H4" s="199"/>
      <c r="I4" s="199"/>
    </row>
    <row r="5" spans="1:9" ht="24" customHeight="1" x14ac:dyDescent="0.2">
      <c r="A5" s="214"/>
      <c r="B5" s="214"/>
      <c r="C5" s="214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13">
        <v>1</v>
      </c>
      <c r="B6" s="214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203" t="s">
        <v>205</v>
      </c>
      <c r="B7" s="201"/>
      <c r="C7" s="26">
        <v>118</v>
      </c>
      <c r="D7" s="113">
        <f>D8+D9+D10+D11+D12</f>
        <v>135531182</v>
      </c>
      <c r="E7" s="113">
        <f>E8+E9+E10+E11+E12</f>
        <v>593895336</v>
      </c>
      <c r="F7" s="113">
        <f>D7+E7</f>
        <v>729426518</v>
      </c>
      <c r="G7" s="113">
        <f t="shared" ref="G7:H7" si="0">G8+G9+G10+G11+G12</f>
        <v>185330574</v>
      </c>
      <c r="H7" s="113">
        <f t="shared" si="0"/>
        <v>633352661</v>
      </c>
      <c r="I7" s="113">
        <f>G7+H7</f>
        <v>818683235</v>
      </c>
    </row>
    <row r="8" spans="1:9" x14ac:dyDescent="0.2">
      <c r="A8" s="202" t="s">
        <v>67</v>
      </c>
      <c r="B8" s="202"/>
      <c r="C8" s="27">
        <v>119</v>
      </c>
      <c r="D8" s="114">
        <v>135504614</v>
      </c>
      <c r="E8" s="114">
        <v>749156122</v>
      </c>
      <c r="F8" s="113">
        <f t="shared" ref="F8:F71" si="1">D8+E8</f>
        <v>884660736</v>
      </c>
      <c r="G8" s="114">
        <v>186094930</v>
      </c>
      <c r="H8" s="114">
        <v>827421145</v>
      </c>
      <c r="I8" s="113">
        <f t="shared" ref="I8:I71" si="2">G8+H8</f>
        <v>1013516075</v>
      </c>
    </row>
    <row r="9" spans="1:9" ht="19.5" customHeight="1" x14ac:dyDescent="0.2">
      <c r="A9" s="202" t="s">
        <v>206</v>
      </c>
      <c r="B9" s="202"/>
      <c r="C9" s="27">
        <v>120</v>
      </c>
      <c r="D9" s="114">
        <v>0</v>
      </c>
      <c r="E9" s="114">
        <v>-7756532</v>
      </c>
      <c r="F9" s="113">
        <f t="shared" si="1"/>
        <v>-7756532</v>
      </c>
      <c r="G9" s="114">
        <v>0</v>
      </c>
      <c r="H9" s="114">
        <v>6761779</v>
      </c>
      <c r="I9" s="113">
        <f t="shared" si="2"/>
        <v>6761779</v>
      </c>
    </row>
    <row r="10" spans="1:9" x14ac:dyDescent="0.2">
      <c r="A10" s="202" t="s">
        <v>207</v>
      </c>
      <c r="B10" s="202"/>
      <c r="C10" s="27">
        <v>121</v>
      </c>
      <c r="D10" s="114">
        <v>-32978</v>
      </c>
      <c r="E10" s="114">
        <v>-68159793</v>
      </c>
      <c r="F10" s="113">
        <f t="shared" si="1"/>
        <v>-68192771</v>
      </c>
      <c r="G10" s="114">
        <v>228</v>
      </c>
      <c r="H10" s="114">
        <v>-78417712</v>
      </c>
      <c r="I10" s="113">
        <f t="shared" si="2"/>
        <v>-78417484</v>
      </c>
    </row>
    <row r="11" spans="1:9" ht="22.5" customHeight="1" x14ac:dyDescent="0.2">
      <c r="A11" s="202" t="s">
        <v>208</v>
      </c>
      <c r="B11" s="202"/>
      <c r="C11" s="27">
        <v>122</v>
      </c>
      <c r="D11" s="114">
        <v>99973</v>
      </c>
      <c r="E11" s="114">
        <v>-76648547</v>
      </c>
      <c r="F11" s="113">
        <f t="shared" si="1"/>
        <v>-76548574</v>
      </c>
      <c r="G11" s="114">
        <v>-697883</v>
      </c>
      <c r="H11" s="114">
        <v>-129154315</v>
      </c>
      <c r="I11" s="113">
        <f t="shared" si="2"/>
        <v>-129852198</v>
      </c>
    </row>
    <row r="12" spans="1:9" ht="21.75" customHeight="1" x14ac:dyDescent="0.2">
      <c r="A12" s="202" t="s">
        <v>209</v>
      </c>
      <c r="B12" s="202"/>
      <c r="C12" s="27">
        <v>123</v>
      </c>
      <c r="D12" s="114">
        <v>-40427</v>
      </c>
      <c r="E12" s="114">
        <v>-2695914</v>
      </c>
      <c r="F12" s="113">
        <f t="shared" si="1"/>
        <v>-2736341</v>
      </c>
      <c r="G12" s="114">
        <v>-66701</v>
      </c>
      <c r="H12" s="114">
        <v>6741764</v>
      </c>
      <c r="I12" s="113">
        <f t="shared" si="2"/>
        <v>6675063</v>
      </c>
    </row>
    <row r="13" spans="1:9" x14ac:dyDescent="0.2">
      <c r="A13" s="203" t="s">
        <v>210</v>
      </c>
      <c r="B13" s="201"/>
      <c r="C13" s="26">
        <v>124</v>
      </c>
      <c r="D13" s="113">
        <f>D14+D15+D16+D17+D18+D19+D20</f>
        <v>10786819</v>
      </c>
      <c r="E13" s="113">
        <f>E14+E15+E16+E17+E18+E19+E20</f>
        <v>53408927</v>
      </c>
      <c r="F13" s="113">
        <f t="shared" si="1"/>
        <v>64195746</v>
      </c>
      <c r="G13" s="113">
        <f t="shared" ref="G13" si="3">G14+G15+G16+G17+G18+G19+G20</f>
        <v>19405931</v>
      </c>
      <c r="H13" s="113">
        <f>H14+H15+H16+H17+H18+H19+H20</f>
        <v>98184701</v>
      </c>
      <c r="I13" s="113">
        <f t="shared" si="2"/>
        <v>117590632</v>
      </c>
    </row>
    <row r="14" spans="1:9" ht="24" customHeight="1" x14ac:dyDescent="0.2">
      <c r="A14" s="202" t="s">
        <v>211</v>
      </c>
      <c r="B14" s="202"/>
      <c r="C14" s="27">
        <v>125</v>
      </c>
      <c r="D14" s="114">
        <v>128091</v>
      </c>
      <c r="E14" s="114">
        <v>3198582</v>
      </c>
      <c r="F14" s="113">
        <f t="shared" si="1"/>
        <v>3326673</v>
      </c>
      <c r="G14" s="114">
        <v>513866</v>
      </c>
      <c r="H14" s="114">
        <v>20739430</v>
      </c>
      <c r="I14" s="113">
        <f t="shared" si="2"/>
        <v>21253296</v>
      </c>
    </row>
    <row r="15" spans="1:9" ht="24.75" customHeight="1" x14ac:dyDescent="0.2">
      <c r="A15" s="202" t="s">
        <v>212</v>
      </c>
      <c r="B15" s="202"/>
      <c r="C15" s="27">
        <v>126</v>
      </c>
      <c r="D15" s="114">
        <v>18595</v>
      </c>
      <c r="E15" s="114">
        <v>24103010</v>
      </c>
      <c r="F15" s="113">
        <f t="shared" si="1"/>
        <v>24121605</v>
      </c>
      <c r="G15" s="114">
        <v>16988</v>
      </c>
      <c r="H15" s="114">
        <v>25734966</v>
      </c>
      <c r="I15" s="113">
        <f t="shared" si="2"/>
        <v>25751954</v>
      </c>
    </row>
    <row r="16" spans="1:9" x14ac:dyDescent="0.2">
      <c r="A16" s="202" t="s">
        <v>92</v>
      </c>
      <c r="B16" s="202"/>
      <c r="C16" s="27">
        <v>127</v>
      </c>
      <c r="D16" s="114">
        <v>25568734</v>
      </c>
      <c r="E16" s="114">
        <v>22334726</v>
      </c>
      <c r="F16" s="113">
        <f t="shared" si="1"/>
        <v>47903460</v>
      </c>
      <c r="G16" s="114">
        <v>25686441</v>
      </c>
      <c r="H16" s="114">
        <v>20867994</v>
      </c>
      <c r="I16" s="113">
        <f t="shared" si="2"/>
        <v>46554435</v>
      </c>
    </row>
    <row r="17" spans="1:9" x14ac:dyDescent="0.2">
      <c r="A17" s="202" t="s">
        <v>213</v>
      </c>
      <c r="B17" s="202"/>
      <c r="C17" s="27">
        <v>128</v>
      </c>
      <c r="D17" s="114">
        <v>935391</v>
      </c>
      <c r="E17" s="114">
        <v>934674</v>
      </c>
      <c r="F17" s="113">
        <f t="shared" si="1"/>
        <v>1870065</v>
      </c>
      <c r="G17" s="114">
        <v>3803302</v>
      </c>
      <c r="H17" s="114">
        <v>16677270</v>
      </c>
      <c r="I17" s="113">
        <f t="shared" si="2"/>
        <v>20480572</v>
      </c>
    </row>
    <row r="18" spans="1:9" x14ac:dyDescent="0.2">
      <c r="A18" s="202" t="s">
        <v>214</v>
      </c>
      <c r="B18" s="202"/>
      <c r="C18" s="27">
        <v>129</v>
      </c>
      <c r="D18" s="114">
        <v>2243918</v>
      </c>
      <c r="E18" s="114">
        <v>10125563</v>
      </c>
      <c r="F18" s="113">
        <f t="shared" si="1"/>
        <v>12369481</v>
      </c>
      <c r="G18" s="114">
        <v>1395732</v>
      </c>
      <c r="H18" s="114">
        <v>12914665</v>
      </c>
      <c r="I18" s="113">
        <f t="shared" si="2"/>
        <v>14310397</v>
      </c>
    </row>
    <row r="19" spans="1:9" x14ac:dyDescent="0.2">
      <c r="A19" s="202" t="s">
        <v>6</v>
      </c>
      <c r="B19" s="202"/>
      <c r="C19" s="27">
        <v>130</v>
      </c>
      <c r="D19" s="114">
        <v>-18221801</v>
      </c>
      <c r="E19" s="114">
        <v>-11149766</v>
      </c>
      <c r="F19" s="113">
        <f t="shared" si="1"/>
        <v>-29371567</v>
      </c>
      <c r="G19" s="114">
        <v>-12126995</v>
      </c>
      <c r="H19" s="114">
        <v>-9633659</v>
      </c>
      <c r="I19" s="113">
        <f t="shared" si="2"/>
        <v>-21760654</v>
      </c>
    </row>
    <row r="20" spans="1:9" x14ac:dyDescent="0.2">
      <c r="A20" s="202" t="s">
        <v>7</v>
      </c>
      <c r="B20" s="202"/>
      <c r="C20" s="27">
        <v>131</v>
      </c>
      <c r="D20" s="114">
        <v>113891</v>
      </c>
      <c r="E20" s="114">
        <v>3862138</v>
      </c>
      <c r="F20" s="113">
        <f t="shared" si="1"/>
        <v>3976029</v>
      </c>
      <c r="G20" s="114">
        <v>116597</v>
      </c>
      <c r="H20" s="114">
        <v>10884035</v>
      </c>
      <c r="I20" s="113">
        <f t="shared" si="2"/>
        <v>11000632</v>
      </c>
    </row>
    <row r="21" spans="1:9" x14ac:dyDescent="0.2">
      <c r="A21" s="241" t="s">
        <v>8</v>
      </c>
      <c r="B21" s="202"/>
      <c r="C21" s="27">
        <v>132</v>
      </c>
      <c r="D21" s="114">
        <v>517203</v>
      </c>
      <c r="E21" s="114">
        <v>15980137</v>
      </c>
      <c r="F21" s="113">
        <f t="shared" si="1"/>
        <v>16497340</v>
      </c>
      <c r="G21" s="114">
        <v>474810</v>
      </c>
      <c r="H21" s="114">
        <v>11346701</v>
      </c>
      <c r="I21" s="113">
        <f t="shared" si="2"/>
        <v>11821511</v>
      </c>
    </row>
    <row r="22" spans="1:9" ht="24.75" customHeight="1" x14ac:dyDescent="0.2">
      <c r="A22" s="241" t="s">
        <v>9</v>
      </c>
      <c r="B22" s="202"/>
      <c r="C22" s="27">
        <v>133</v>
      </c>
      <c r="D22" s="114">
        <v>150140</v>
      </c>
      <c r="E22" s="114">
        <v>17385270</v>
      </c>
      <c r="F22" s="113">
        <f t="shared" si="1"/>
        <v>17535410</v>
      </c>
      <c r="G22" s="114">
        <v>43098</v>
      </c>
      <c r="H22" s="114">
        <v>14392204</v>
      </c>
      <c r="I22" s="113">
        <f t="shared" si="2"/>
        <v>14435302</v>
      </c>
    </row>
    <row r="23" spans="1:9" x14ac:dyDescent="0.2">
      <c r="A23" s="241" t="s">
        <v>10</v>
      </c>
      <c r="B23" s="202"/>
      <c r="C23" s="27">
        <v>134</v>
      </c>
      <c r="D23" s="114">
        <v>97148</v>
      </c>
      <c r="E23" s="114">
        <v>30010217</v>
      </c>
      <c r="F23" s="113">
        <f t="shared" si="1"/>
        <v>30107365</v>
      </c>
      <c r="G23" s="114">
        <v>56343</v>
      </c>
      <c r="H23" s="114">
        <v>41569328</v>
      </c>
      <c r="I23" s="113">
        <f t="shared" si="2"/>
        <v>41625671</v>
      </c>
    </row>
    <row r="24" spans="1:9" ht="21" customHeight="1" x14ac:dyDescent="0.2">
      <c r="A24" s="203" t="s">
        <v>215</v>
      </c>
      <c r="B24" s="201"/>
      <c r="C24" s="26">
        <v>135</v>
      </c>
      <c r="D24" s="113">
        <f>D25+D28</f>
        <v>-105600703</v>
      </c>
      <c r="E24" s="113">
        <f>E25+E28</f>
        <v>-330315439</v>
      </c>
      <c r="F24" s="113">
        <f t="shared" si="1"/>
        <v>-435916142</v>
      </c>
      <c r="G24" s="113">
        <f t="shared" ref="G24:H24" si="4">G25+G28</f>
        <v>-140058939</v>
      </c>
      <c r="H24" s="113">
        <f t="shared" si="4"/>
        <v>-371941121</v>
      </c>
      <c r="I24" s="113">
        <f t="shared" si="2"/>
        <v>-512000060</v>
      </c>
    </row>
    <row r="25" spans="1:9" x14ac:dyDescent="0.2">
      <c r="A25" s="201" t="s">
        <v>216</v>
      </c>
      <c r="B25" s="201"/>
      <c r="C25" s="26">
        <v>136</v>
      </c>
      <c r="D25" s="113">
        <f>D26+D27</f>
        <v>-120357120</v>
      </c>
      <c r="E25" s="113">
        <f>E26+E27</f>
        <v>-290178992</v>
      </c>
      <c r="F25" s="113">
        <f t="shared" si="1"/>
        <v>-410536112</v>
      </c>
      <c r="G25" s="113">
        <f t="shared" ref="G25:H25" si="5">G26+G27</f>
        <v>-145509749</v>
      </c>
      <c r="H25" s="113">
        <f t="shared" si="5"/>
        <v>-313142296</v>
      </c>
      <c r="I25" s="113">
        <f t="shared" si="2"/>
        <v>-458652045</v>
      </c>
    </row>
    <row r="26" spans="1:9" x14ac:dyDescent="0.2">
      <c r="A26" s="202" t="s">
        <v>217</v>
      </c>
      <c r="B26" s="202"/>
      <c r="C26" s="27">
        <v>137</v>
      </c>
      <c r="D26" s="114">
        <v>-120357120</v>
      </c>
      <c r="E26" s="114">
        <v>-299365406</v>
      </c>
      <c r="F26" s="113">
        <f t="shared" si="1"/>
        <v>-419722526</v>
      </c>
      <c r="G26" s="114">
        <v>-145509749</v>
      </c>
      <c r="H26" s="114">
        <v>-373986059</v>
      </c>
      <c r="I26" s="113">
        <f t="shared" si="2"/>
        <v>-519495808</v>
      </c>
    </row>
    <row r="27" spans="1:9" x14ac:dyDescent="0.2">
      <c r="A27" s="202" t="s">
        <v>218</v>
      </c>
      <c r="B27" s="202"/>
      <c r="C27" s="27">
        <v>138</v>
      </c>
      <c r="D27" s="114">
        <v>0</v>
      </c>
      <c r="E27" s="114">
        <v>9186414</v>
      </c>
      <c r="F27" s="113">
        <f t="shared" si="1"/>
        <v>9186414</v>
      </c>
      <c r="G27" s="114">
        <v>0</v>
      </c>
      <c r="H27" s="114">
        <v>60843763</v>
      </c>
      <c r="I27" s="113">
        <f t="shared" si="2"/>
        <v>60843763</v>
      </c>
    </row>
    <row r="28" spans="1:9" x14ac:dyDescent="0.2">
      <c r="A28" s="201" t="s">
        <v>219</v>
      </c>
      <c r="B28" s="201"/>
      <c r="C28" s="26">
        <v>139</v>
      </c>
      <c r="D28" s="113">
        <f>D29+D30</f>
        <v>14756417</v>
      </c>
      <c r="E28" s="113">
        <f>E29+E30</f>
        <v>-40136447</v>
      </c>
      <c r="F28" s="113">
        <f t="shared" si="1"/>
        <v>-25380030</v>
      </c>
      <c r="G28" s="113">
        <f t="shared" ref="G28:H28" si="6">G29+G30</f>
        <v>5450810</v>
      </c>
      <c r="H28" s="113">
        <f t="shared" si="6"/>
        <v>-58798825</v>
      </c>
      <c r="I28" s="113">
        <f t="shared" si="2"/>
        <v>-53348015</v>
      </c>
    </row>
    <row r="29" spans="1:9" x14ac:dyDescent="0.2">
      <c r="A29" s="202" t="s">
        <v>11</v>
      </c>
      <c r="B29" s="202"/>
      <c r="C29" s="27">
        <v>140</v>
      </c>
      <c r="D29" s="114">
        <v>14756417</v>
      </c>
      <c r="E29" s="114">
        <v>-103472097</v>
      </c>
      <c r="F29" s="113">
        <f t="shared" si="1"/>
        <v>-88715680</v>
      </c>
      <c r="G29" s="114">
        <v>5450810</v>
      </c>
      <c r="H29" s="114">
        <v>24629680</v>
      </c>
      <c r="I29" s="113">
        <f t="shared" si="2"/>
        <v>30080490</v>
      </c>
    </row>
    <row r="30" spans="1:9" x14ac:dyDescent="0.2">
      <c r="A30" s="202" t="s">
        <v>12</v>
      </c>
      <c r="B30" s="202"/>
      <c r="C30" s="27">
        <v>141</v>
      </c>
      <c r="D30" s="114">
        <v>0</v>
      </c>
      <c r="E30" s="114">
        <v>63335650</v>
      </c>
      <c r="F30" s="113">
        <f t="shared" si="1"/>
        <v>63335650</v>
      </c>
      <c r="G30" s="114">
        <v>0</v>
      </c>
      <c r="H30" s="114">
        <v>-83428505</v>
      </c>
      <c r="I30" s="113">
        <f t="shared" si="2"/>
        <v>-83428505</v>
      </c>
    </row>
    <row r="31" spans="1:9" ht="31.5" customHeight="1" x14ac:dyDescent="0.2">
      <c r="A31" s="203" t="s">
        <v>248</v>
      </c>
      <c r="B31" s="201"/>
      <c r="C31" s="26">
        <v>142</v>
      </c>
      <c r="D31" s="113">
        <f>D32+D35</f>
        <v>-10145952</v>
      </c>
      <c r="E31" s="113">
        <f>E32+E35</f>
        <v>-3495917</v>
      </c>
      <c r="F31" s="113">
        <f t="shared" si="1"/>
        <v>-13641869</v>
      </c>
      <c r="G31" s="113">
        <f t="shared" ref="G31:H31" si="7">G32+G35</f>
        <v>-15976843</v>
      </c>
      <c r="H31" s="113">
        <f t="shared" si="7"/>
        <v>-1782376</v>
      </c>
      <c r="I31" s="113">
        <f t="shared" si="2"/>
        <v>-17759219</v>
      </c>
    </row>
    <row r="32" spans="1:9" x14ac:dyDescent="0.2">
      <c r="A32" s="201" t="s">
        <v>220</v>
      </c>
      <c r="B32" s="201"/>
      <c r="C32" s="26">
        <v>143</v>
      </c>
      <c r="D32" s="113">
        <f>D33+D34</f>
        <v>-10145952</v>
      </c>
      <c r="E32" s="113">
        <f>E33+E34</f>
        <v>1660320</v>
      </c>
      <c r="F32" s="113">
        <f t="shared" si="1"/>
        <v>-8485632</v>
      </c>
      <c r="G32" s="113">
        <f t="shared" ref="G32:H32" si="8">G33+G34</f>
        <v>-15976843</v>
      </c>
      <c r="H32" s="113">
        <f t="shared" si="8"/>
        <v>1317821</v>
      </c>
      <c r="I32" s="113">
        <f t="shared" si="2"/>
        <v>-14659022</v>
      </c>
    </row>
    <row r="33" spans="1:9" x14ac:dyDescent="0.2">
      <c r="A33" s="202" t="s">
        <v>221</v>
      </c>
      <c r="B33" s="202"/>
      <c r="C33" s="27">
        <v>144</v>
      </c>
      <c r="D33" s="114">
        <v>-10140799</v>
      </c>
      <c r="E33" s="114">
        <v>1660320</v>
      </c>
      <c r="F33" s="113">
        <f t="shared" si="1"/>
        <v>-8480479</v>
      </c>
      <c r="G33" s="114">
        <v>-15969980</v>
      </c>
      <c r="H33" s="114">
        <v>1317821</v>
      </c>
      <c r="I33" s="113">
        <f t="shared" si="2"/>
        <v>-14652159</v>
      </c>
    </row>
    <row r="34" spans="1:9" x14ac:dyDescent="0.2">
      <c r="A34" s="202" t="s">
        <v>222</v>
      </c>
      <c r="B34" s="202"/>
      <c r="C34" s="27">
        <v>145</v>
      </c>
      <c r="D34" s="114">
        <v>-5153</v>
      </c>
      <c r="E34" s="114">
        <v>0</v>
      </c>
      <c r="F34" s="113">
        <f t="shared" si="1"/>
        <v>-5153</v>
      </c>
      <c r="G34" s="114">
        <v>-6863</v>
      </c>
      <c r="H34" s="114">
        <v>0</v>
      </c>
      <c r="I34" s="113">
        <f t="shared" si="2"/>
        <v>-6863</v>
      </c>
    </row>
    <row r="35" spans="1:9" ht="31.5" customHeight="1" x14ac:dyDescent="0.2">
      <c r="A35" s="201" t="s">
        <v>223</v>
      </c>
      <c r="B35" s="201"/>
      <c r="C35" s="26">
        <v>146</v>
      </c>
      <c r="D35" s="113">
        <f>D36+D37</f>
        <v>0</v>
      </c>
      <c r="E35" s="113">
        <f>E36+E37</f>
        <v>-5156237</v>
      </c>
      <c r="F35" s="113">
        <f t="shared" si="1"/>
        <v>-5156237</v>
      </c>
      <c r="G35" s="113">
        <f t="shared" ref="G35:H35" si="9">G36+G37</f>
        <v>0</v>
      </c>
      <c r="H35" s="113">
        <f t="shared" si="9"/>
        <v>-3100197</v>
      </c>
      <c r="I35" s="113">
        <f t="shared" si="2"/>
        <v>-3100197</v>
      </c>
    </row>
    <row r="36" spans="1:9" x14ac:dyDescent="0.2">
      <c r="A36" s="202" t="s">
        <v>224</v>
      </c>
      <c r="B36" s="202"/>
      <c r="C36" s="27">
        <v>147</v>
      </c>
      <c r="D36" s="114">
        <v>0</v>
      </c>
      <c r="E36" s="114">
        <v>-5156237</v>
      </c>
      <c r="F36" s="113">
        <f t="shared" si="1"/>
        <v>-5156237</v>
      </c>
      <c r="G36" s="114">
        <v>0</v>
      </c>
      <c r="H36" s="114">
        <v>-3227051</v>
      </c>
      <c r="I36" s="113">
        <f t="shared" si="2"/>
        <v>-3227051</v>
      </c>
    </row>
    <row r="37" spans="1:9" x14ac:dyDescent="0.2">
      <c r="A37" s="202" t="s">
        <v>225</v>
      </c>
      <c r="B37" s="202"/>
      <c r="C37" s="27">
        <v>148</v>
      </c>
      <c r="D37" s="114">
        <v>0</v>
      </c>
      <c r="E37" s="114">
        <v>0</v>
      </c>
      <c r="F37" s="113">
        <f t="shared" si="1"/>
        <v>0</v>
      </c>
      <c r="G37" s="114">
        <v>0</v>
      </c>
      <c r="H37" s="114">
        <v>126854</v>
      </c>
      <c r="I37" s="113">
        <f t="shared" si="2"/>
        <v>126854</v>
      </c>
    </row>
    <row r="38" spans="1:9" ht="45.75" customHeight="1" x14ac:dyDescent="0.2">
      <c r="A38" s="203" t="s">
        <v>325</v>
      </c>
      <c r="B38" s="201"/>
      <c r="C38" s="26">
        <v>149</v>
      </c>
      <c r="D38" s="113">
        <f>D39+D40</f>
        <v>1385418</v>
      </c>
      <c r="E38" s="113">
        <f>E39+E40</f>
        <v>0</v>
      </c>
      <c r="F38" s="113">
        <f t="shared" si="1"/>
        <v>1385418</v>
      </c>
      <c r="G38" s="113">
        <f t="shared" ref="G38:H38" si="10">G39+G40</f>
        <v>-2039117</v>
      </c>
      <c r="H38" s="113">
        <f t="shared" si="10"/>
        <v>0</v>
      </c>
      <c r="I38" s="113">
        <f t="shared" si="2"/>
        <v>-2039117</v>
      </c>
    </row>
    <row r="39" spans="1:9" x14ac:dyDescent="0.2">
      <c r="A39" s="202" t="s">
        <v>226</v>
      </c>
      <c r="B39" s="202"/>
      <c r="C39" s="27">
        <v>150</v>
      </c>
      <c r="D39" s="114">
        <v>1385418</v>
      </c>
      <c r="E39" s="114">
        <v>0</v>
      </c>
      <c r="F39" s="113">
        <f t="shared" si="1"/>
        <v>1385418</v>
      </c>
      <c r="G39" s="114">
        <v>-2039117</v>
      </c>
      <c r="H39" s="114">
        <v>0</v>
      </c>
      <c r="I39" s="113">
        <f t="shared" si="2"/>
        <v>-2039117</v>
      </c>
    </row>
    <row r="40" spans="1:9" x14ac:dyDescent="0.2">
      <c r="A40" s="202" t="s">
        <v>227</v>
      </c>
      <c r="B40" s="202"/>
      <c r="C40" s="27">
        <v>151</v>
      </c>
      <c r="D40" s="114">
        <v>0</v>
      </c>
      <c r="E40" s="114">
        <v>0</v>
      </c>
      <c r="F40" s="113">
        <f t="shared" si="1"/>
        <v>0</v>
      </c>
      <c r="G40" s="114">
        <v>0</v>
      </c>
      <c r="H40" s="114">
        <v>0</v>
      </c>
      <c r="I40" s="113">
        <f t="shared" si="2"/>
        <v>0</v>
      </c>
    </row>
    <row r="41" spans="1:9" ht="22.9" customHeight="1" x14ac:dyDescent="0.2">
      <c r="A41" s="241" t="s">
        <v>369</v>
      </c>
      <c r="B41" s="202"/>
      <c r="C41" s="27">
        <v>152</v>
      </c>
      <c r="D41" s="115">
        <f>D42+D43</f>
        <v>0</v>
      </c>
      <c r="E41" s="115">
        <f>E42+E43</f>
        <v>-1856454</v>
      </c>
      <c r="F41" s="113">
        <f t="shared" si="1"/>
        <v>-1856454</v>
      </c>
      <c r="G41" s="115">
        <f>G42+G43</f>
        <v>0</v>
      </c>
      <c r="H41" s="115">
        <f>H42+H43</f>
        <v>-2023580</v>
      </c>
      <c r="I41" s="113">
        <f t="shared" si="2"/>
        <v>-2023580</v>
      </c>
    </row>
    <row r="42" spans="1:9" x14ac:dyDescent="0.2">
      <c r="A42" s="202" t="s">
        <v>13</v>
      </c>
      <c r="B42" s="202"/>
      <c r="C42" s="27">
        <v>153</v>
      </c>
      <c r="D42" s="114">
        <v>0</v>
      </c>
      <c r="E42" s="114">
        <v>-1110063</v>
      </c>
      <c r="F42" s="113">
        <f t="shared" si="1"/>
        <v>-1110063</v>
      </c>
      <c r="G42" s="114">
        <v>0</v>
      </c>
      <c r="H42" s="114">
        <v>-1367059</v>
      </c>
      <c r="I42" s="113">
        <f t="shared" si="2"/>
        <v>-1367059</v>
      </c>
    </row>
    <row r="43" spans="1:9" x14ac:dyDescent="0.2">
      <c r="A43" s="202" t="s">
        <v>14</v>
      </c>
      <c r="B43" s="202"/>
      <c r="C43" s="27">
        <v>154</v>
      </c>
      <c r="D43" s="114">
        <v>0</v>
      </c>
      <c r="E43" s="114">
        <v>-746391</v>
      </c>
      <c r="F43" s="113">
        <f t="shared" si="1"/>
        <v>-746391</v>
      </c>
      <c r="G43" s="114">
        <v>0</v>
      </c>
      <c r="H43" s="114">
        <v>-656521</v>
      </c>
      <c r="I43" s="113">
        <f t="shared" si="2"/>
        <v>-656521</v>
      </c>
    </row>
    <row r="44" spans="1:9" ht="22.5" customHeight="1" x14ac:dyDescent="0.2">
      <c r="A44" s="203" t="s">
        <v>229</v>
      </c>
      <c r="B44" s="201"/>
      <c r="C44" s="26">
        <v>155</v>
      </c>
      <c r="D44" s="113">
        <f>D45+D49</f>
        <v>-20484880</v>
      </c>
      <c r="E44" s="113">
        <f>E45+E49</f>
        <v>-261903294</v>
      </c>
      <c r="F44" s="113">
        <f t="shared" si="1"/>
        <v>-282388174</v>
      </c>
      <c r="G44" s="113">
        <f t="shared" ref="G44:H44" si="11">G45+G49</f>
        <v>-19362789</v>
      </c>
      <c r="H44" s="113">
        <f t="shared" si="11"/>
        <v>-307998249</v>
      </c>
      <c r="I44" s="113">
        <f t="shared" si="2"/>
        <v>-327361038</v>
      </c>
    </row>
    <row r="45" spans="1:9" x14ac:dyDescent="0.2">
      <c r="A45" s="201" t="s">
        <v>230</v>
      </c>
      <c r="B45" s="201"/>
      <c r="C45" s="26">
        <v>156</v>
      </c>
      <c r="D45" s="113">
        <f>D46+D47+D48</f>
        <v>-9649924</v>
      </c>
      <c r="E45" s="113">
        <f>E46+E47+E48</f>
        <v>-138963226</v>
      </c>
      <c r="F45" s="113">
        <f t="shared" si="1"/>
        <v>-148613150</v>
      </c>
      <c r="G45" s="113">
        <f t="shared" ref="G45:H45" si="12">G46+G47+G48</f>
        <v>-9363083</v>
      </c>
      <c r="H45" s="113">
        <f t="shared" si="12"/>
        <v>-157944243</v>
      </c>
      <c r="I45" s="113">
        <f t="shared" si="2"/>
        <v>-167307326</v>
      </c>
    </row>
    <row r="46" spans="1:9" x14ac:dyDescent="0.2">
      <c r="A46" s="202" t="s">
        <v>15</v>
      </c>
      <c r="B46" s="202"/>
      <c r="C46" s="27">
        <v>157</v>
      </c>
      <c r="D46" s="114">
        <v>-3288508</v>
      </c>
      <c r="E46" s="114">
        <v>-71796188</v>
      </c>
      <c r="F46" s="113">
        <f t="shared" si="1"/>
        <v>-75084696</v>
      </c>
      <c r="G46" s="114">
        <v>-3536908</v>
      </c>
      <c r="H46" s="114">
        <v>-87100805</v>
      </c>
      <c r="I46" s="113">
        <f t="shared" si="2"/>
        <v>-90637713</v>
      </c>
    </row>
    <row r="47" spans="1:9" x14ac:dyDescent="0.2">
      <c r="A47" s="202" t="s">
        <v>16</v>
      </c>
      <c r="B47" s="202"/>
      <c r="C47" s="27">
        <v>158</v>
      </c>
      <c r="D47" s="114">
        <v>-6361416</v>
      </c>
      <c r="E47" s="114">
        <v>-70632870</v>
      </c>
      <c r="F47" s="113">
        <f t="shared" si="1"/>
        <v>-76994286</v>
      </c>
      <c r="G47" s="114">
        <v>-5826175</v>
      </c>
      <c r="H47" s="114">
        <v>-82170903</v>
      </c>
      <c r="I47" s="113">
        <f t="shared" si="2"/>
        <v>-87997078</v>
      </c>
    </row>
    <row r="48" spans="1:9" x14ac:dyDescent="0.2">
      <c r="A48" s="202" t="s">
        <v>17</v>
      </c>
      <c r="B48" s="202"/>
      <c r="C48" s="27">
        <v>159</v>
      </c>
      <c r="D48" s="114">
        <v>0</v>
      </c>
      <c r="E48" s="114">
        <v>3465832</v>
      </c>
      <c r="F48" s="113">
        <f t="shared" si="1"/>
        <v>3465832</v>
      </c>
      <c r="G48" s="114">
        <v>0</v>
      </c>
      <c r="H48" s="114">
        <v>11327465</v>
      </c>
      <c r="I48" s="113">
        <f t="shared" si="2"/>
        <v>11327465</v>
      </c>
    </row>
    <row r="49" spans="1:9" ht="24.75" customHeight="1" x14ac:dyDescent="0.2">
      <c r="A49" s="201" t="s">
        <v>231</v>
      </c>
      <c r="B49" s="201"/>
      <c r="C49" s="26">
        <v>160</v>
      </c>
      <c r="D49" s="113">
        <f>D50+D51+D52</f>
        <v>-10834956</v>
      </c>
      <c r="E49" s="113">
        <f>E50+E51+E52</f>
        <v>-122940068</v>
      </c>
      <c r="F49" s="113">
        <f t="shared" si="1"/>
        <v>-133775024</v>
      </c>
      <c r="G49" s="113">
        <f t="shared" ref="G49:H49" si="13">G50+G51+G52</f>
        <v>-9999706</v>
      </c>
      <c r="H49" s="113">
        <f t="shared" si="13"/>
        <v>-150054006</v>
      </c>
      <c r="I49" s="113">
        <f t="shared" si="2"/>
        <v>-160053712</v>
      </c>
    </row>
    <row r="50" spans="1:9" x14ac:dyDescent="0.2">
      <c r="A50" s="202" t="s">
        <v>232</v>
      </c>
      <c r="B50" s="202"/>
      <c r="C50" s="27">
        <v>161</v>
      </c>
      <c r="D50" s="114">
        <v>-1128002</v>
      </c>
      <c r="E50" s="114">
        <v>-19711471</v>
      </c>
      <c r="F50" s="113">
        <f t="shared" si="1"/>
        <v>-20839473</v>
      </c>
      <c r="G50" s="114">
        <v>-913944</v>
      </c>
      <c r="H50" s="114">
        <v>-19312684</v>
      </c>
      <c r="I50" s="113">
        <f t="shared" si="2"/>
        <v>-20226628</v>
      </c>
    </row>
    <row r="51" spans="1:9" x14ac:dyDescent="0.2">
      <c r="A51" s="202" t="s">
        <v>28</v>
      </c>
      <c r="B51" s="202"/>
      <c r="C51" s="27">
        <v>162</v>
      </c>
      <c r="D51" s="114">
        <v>-3934519</v>
      </c>
      <c r="E51" s="114">
        <v>-32058866</v>
      </c>
      <c r="F51" s="113">
        <f t="shared" si="1"/>
        <v>-35993385</v>
      </c>
      <c r="G51" s="114">
        <v>-3251427</v>
      </c>
      <c r="H51" s="114">
        <v>-47253477</v>
      </c>
      <c r="I51" s="113">
        <f t="shared" si="2"/>
        <v>-50504904</v>
      </c>
    </row>
    <row r="52" spans="1:9" x14ac:dyDescent="0.2">
      <c r="A52" s="202" t="s">
        <v>29</v>
      </c>
      <c r="B52" s="202"/>
      <c r="C52" s="27">
        <v>163</v>
      </c>
      <c r="D52" s="114">
        <v>-5772435</v>
      </c>
      <c r="E52" s="114">
        <v>-71169731</v>
      </c>
      <c r="F52" s="113">
        <f t="shared" si="1"/>
        <v>-76942166</v>
      </c>
      <c r="G52" s="114">
        <v>-5834335</v>
      </c>
      <c r="H52" s="114">
        <v>-83487845</v>
      </c>
      <c r="I52" s="113">
        <f t="shared" si="2"/>
        <v>-89322180</v>
      </c>
    </row>
    <row r="53" spans="1:9" x14ac:dyDescent="0.2">
      <c r="A53" s="203" t="s">
        <v>233</v>
      </c>
      <c r="B53" s="201"/>
      <c r="C53" s="26">
        <v>164</v>
      </c>
      <c r="D53" s="113">
        <f>D54+D55+D56+D57+D58+D59+D60</f>
        <v>-1020674</v>
      </c>
      <c r="E53" s="113">
        <f>E54+E55+E56+E57+E58+E59+E60</f>
        <v>-3413929</v>
      </c>
      <c r="F53" s="113">
        <f t="shared" si="1"/>
        <v>-4434603</v>
      </c>
      <c r="G53" s="113">
        <f t="shared" ref="G53:H53" si="14">G54+G55+G56+G57+G58+G59+G60</f>
        <v>-17675033</v>
      </c>
      <c r="H53" s="113">
        <f t="shared" si="14"/>
        <v>-12266137</v>
      </c>
      <c r="I53" s="113">
        <f t="shared" si="2"/>
        <v>-29941170</v>
      </c>
    </row>
    <row r="54" spans="1:9" ht="24" customHeight="1" x14ac:dyDescent="0.2">
      <c r="A54" s="202" t="s">
        <v>318</v>
      </c>
      <c r="B54" s="202"/>
      <c r="C54" s="27">
        <v>165</v>
      </c>
      <c r="D54" s="114">
        <v>0</v>
      </c>
      <c r="E54" s="114">
        <v>0</v>
      </c>
      <c r="F54" s="113">
        <f t="shared" si="1"/>
        <v>0</v>
      </c>
      <c r="G54" s="114">
        <v>0</v>
      </c>
      <c r="H54" s="114">
        <v>0</v>
      </c>
      <c r="I54" s="113">
        <f t="shared" si="2"/>
        <v>0</v>
      </c>
    </row>
    <row r="55" spans="1:9" x14ac:dyDescent="0.2">
      <c r="A55" s="202" t="s">
        <v>30</v>
      </c>
      <c r="B55" s="202"/>
      <c r="C55" s="27">
        <v>166</v>
      </c>
      <c r="D55" s="114">
        <v>-373281</v>
      </c>
      <c r="E55" s="114">
        <v>-2396261</v>
      </c>
      <c r="F55" s="113">
        <f t="shared" si="1"/>
        <v>-2769542</v>
      </c>
      <c r="G55" s="114">
        <v>-280042</v>
      </c>
      <c r="H55" s="114">
        <v>-2673427</v>
      </c>
      <c r="I55" s="113">
        <f t="shared" si="2"/>
        <v>-2953469</v>
      </c>
    </row>
    <row r="56" spans="1:9" x14ac:dyDescent="0.2">
      <c r="A56" s="202" t="s">
        <v>69</v>
      </c>
      <c r="B56" s="202"/>
      <c r="C56" s="27">
        <v>167</v>
      </c>
      <c r="D56" s="114">
        <v>0</v>
      </c>
      <c r="E56" s="114">
        <v>-852084</v>
      </c>
      <c r="F56" s="113">
        <f t="shared" si="1"/>
        <v>-852084</v>
      </c>
      <c r="G56" s="114">
        <v>0</v>
      </c>
      <c r="H56" s="114">
        <v>-532453</v>
      </c>
      <c r="I56" s="113">
        <f t="shared" si="2"/>
        <v>-532453</v>
      </c>
    </row>
    <row r="57" spans="1:9" x14ac:dyDescent="0.2">
      <c r="A57" s="202" t="s">
        <v>234</v>
      </c>
      <c r="B57" s="202"/>
      <c r="C57" s="27">
        <v>168</v>
      </c>
      <c r="D57" s="114">
        <v>-2197731</v>
      </c>
      <c r="E57" s="114">
        <v>-4684578</v>
      </c>
      <c r="F57" s="113">
        <f t="shared" si="1"/>
        <v>-6882309</v>
      </c>
      <c r="G57" s="114">
        <v>-671373</v>
      </c>
      <c r="H57" s="114">
        <v>-1425945</v>
      </c>
      <c r="I57" s="113">
        <f t="shared" si="2"/>
        <v>-2097318</v>
      </c>
    </row>
    <row r="58" spans="1:9" x14ac:dyDescent="0.2">
      <c r="A58" s="202" t="s">
        <v>235</v>
      </c>
      <c r="B58" s="202"/>
      <c r="C58" s="27">
        <v>169</v>
      </c>
      <c r="D58" s="114">
        <v>1982986</v>
      </c>
      <c r="E58" s="114">
        <v>10127679</v>
      </c>
      <c r="F58" s="113">
        <f t="shared" si="1"/>
        <v>12110665</v>
      </c>
      <c r="G58" s="114">
        <v>596767</v>
      </c>
      <c r="H58" s="114">
        <v>6251432</v>
      </c>
      <c r="I58" s="113">
        <f t="shared" si="2"/>
        <v>6848199</v>
      </c>
    </row>
    <row r="59" spans="1:9" x14ac:dyDescent="0.2">
      <c r="A59" s="202" t="s">
        <v>236</v>
      </c>
      <c r="B59" s="202"/>
      <c r="C59" s="27">
        <v>170</v>
      </c>
      <c r="D59" s="114">
        <v>0</v>
      </c>
      <c r="E59" s="114">
        <v>0</v>
      </c>
      <c r="F59" s="113">
        <f t="shared" si="1"/>
        <v>0</v>
      </c>
      <c r="G59" s="114">
        <v>-16980814</v>
      </c>
      <c r="H59" s="114">
        <v>-7539368</v>
      </c>
      <c r="I59" s="113">
        <f t="shared" si="2"/>
        <v>-24520182</v>
      </c>
    </row>
    <row r="60" spans="1:9" x14ac:dyDescent="0.2">
      <c r="A60" s="202" t="s">
        <v>94</v>
      </c>
      <c r="B60" s="202"/>
      <c r="C60" s="27">
        <v>171</v>
      </c>
      <c r="D60" s="114">
        <v>-432648</v>
      </c>
      <c r="E60" s="114">
        <v>-5608685</v>
      </c>
      <c r="F60" s="113">
        <f t="shared" si="1"/>
        <v>-6041333</v>
      </c>
      <c r="G60" s="114">
        <v>-339571</v>
      </c>
      <c r="H60" s="114">
        <v>-6346376</v>
      </c>
      <c r="I60" s="113">
        <f t="shared" si="2"/>
        <v>-6685947</v>
      </c>
    </row>
    <row r="61" spans="1:9" ht="29.25" customHeight="1" x14ac:dyDescent="0.2">
      <c r="A61" s="203" t="s">
        <v>237</v>
      </c>
      <c r="B61" s="201"/>
      <c r="C61" s="26">
        <v>172</v>
      </c>
      <c r="D61" s="113">
        <f>D62+D63</f>
        <v>-371575</v>
      </c>
      <c r="E61" s="113">
        <f>E62+E63</f>
        <v>-17174551</v>
      </c>
      <c r="F61" s="113">
        <f t="shared" si="1"/>
        <v>-17546126</v>
      </c>
      <c r="G61" s="113">
        <f t="shared" ref="G61:H61" si="15">G62+G63</f>
        <v>-156523</v>
      </c>
      <c r="H61" s="113">
        <f t="shared" si="15"/>
        <v>-16101170</v>
      </c>
      <c r="I61" s="113">
        <f t="shared" si="2"/>
        <v>-16257693</v>
      </c>
    </row>
    <row r="62" spans="1:9" x14ac:dyDescent="0.2">
      <c r="A62" s="202" t="s">
        <v>31</v>
      </c>
      <c r="B62" s="202"/>
      <c r="C62" s="27">
        <v>173</v>
      </c>
      <c r="D62" s="114">
        <v>0</v>
      </c>
      <c r="E62" s="114">
        <v>-545902</v>
      </c>
      <c r="F62" s="113">
        <f t="shared" si="1"/>
        <v>-545902</v>
      </c>
      <c r="G62" s="114">
        <v>0</v>
      </c>
      <c r="H62" s="114">
        <v>-291897</v>
      </c>
      <c r="I62" s="113">
        <f t="shared" si="2"/>
        <v>-291897</v>
      </c>
    </row>
    <row r="63" spans="1:9" x14ac:dyDescent="0.2">
      <c r="A63" s="202" t="s">
        <v>32</v>
      </c>
      <c r="B63" s="202"/>
      <c r="C63" s="27">
        <v>174</v>
      </c>
      <c r="D63" s="114">
        <v>-371575</v>
      </c>
      <c r="E63" s="114">
        <v>-16628649</v>
      </c>
      <c r="F63" s="113">
        <f t="shared" si="1"/>
        <v>-17000224</v>
      </c>
      <c r="G63" s="114">
        <v>-156523</v>
      </c>
      <c r="H63" s="114">
        <v>-15809273</v>
      </c>
      <c r="I63" s="113">
        <f t="shared" si="2"/>
        <v>-15965796</v>
      </c>
    </row>
    <row r="64" spans="1:9" x14ac:dyDescent="0.2">
      <c r="A64" s="241" t="s">
        <v>238</v>
      </c>
      <c r="B64" s="202"/>
      <c r="C64" s="27">
        <v>175</v>
      </c>
      <c r="D64" s="114">
        <v>-1852</v>
      </c>
      <c r="E64" s="114">
        <v>-422276</v>
      </c>
      <c r="F64" s="113">
        <f t="shared" si="1"/>
        <v>-424128</v>
      </c>
      <c r="G64" s="114">
        <v>-2282</v>
      </c>
      <c r="H64" s="114">
        <v>-444378</v>
      </c>
      <c r="I64" s="113">
        <f t="shared" si="2"/>
        <v>-446660</v>
      </c>
    </row>
    <row r="65" spans="1:9" ht="42" customHeight="1" x14ac:dyDescent="0.2">
      <c r="A65" s="203" t="s">
        <v>314</v>
      </c>
      <c r="B65" s="201"/>
      <c r="C65" s="26">
        <v>176</v>
      </c>
      <c r="D65" s="113">
        <f>D7+D13+D21+D22+D23+D24+D31+D38+D41+D53+D61+D64+D44</f>
        <v>10842274</v>
      </c>
      <c r="E65" s="113">
        <f>E7+E13+E21+E22+E23+E24+E31+E38+E41+E53+E61+E64+E44</f>
        <v>92098027</v>
      </c>
      <c r="F65" s="113">
        <f t="shared" si="1"/>
        <v>102940301</v>
      </c>
      <c r="G65" s="113">
        <f t="shared" ref="G65:H65" si="16">G7+G13+G21+G22+G23+G24+G31+G38+G41+G53+G61+G64+G44</f>
        <v>10039230</v>
      </c>
      <c r="H65" s="113">
        <f t="shared" si="16"/>
        <v>86288584</v>
      </c>
      <c r="I65" s="113">
        <f t="shared" si="2"/>
        <v>96327814</v>
      </c>
    </row>
    <row r="66" spans="1:9" x14ac:dyDescent="0.2">
      <c r="A66" s="203" t="s">
        <v>239</v>
      </c>
      <c r="B66" s="201"/>
      <c r="C66" s="26">
        <v>177</v>
      </c>
      <c r="D66" s="113">
        <f>D67+D68</f>
        <v>-1389074</v>
      </c>
      <c r="E66" s="113">
        <f>E67+E68</f>
        <v>-16317006</v>
      </c>
      <c r="F66" s="113">
        <f t="shared" si="1"/>
        <v>-17706080</v>
      </c>
      <c r="G66" s="113">
        <f t="shared" ref="G66:H66" si="17">G67+G68</f>
        <v>-1804649</v>
      </c>
      <c r="H66" s="113">
        <f t="shared" si="17"/>
        <v>-13793864</v>
      </c>
      <c r="I66" s="113">
        <f t="shared" si="2"/>
        <v>-15598513</v>
      </c>
    </row>
    <row r="67" spans="1:9" x14ac:dyDescent="0.2">
      <c r="A67" s="202" t="s">
        <v>240</v>
      </c>
      <c r="B67" s="202"/>
      <c r="C67" s="27">
        <v>178</v>
      </c>
      <c r="D67" s="114">
        <v>-1389074</v>
      </c>
      <c r="E67" s="114">
        <v>-16338509</v>
      </c>
      <c r="F67" s="113">
        <f t="shared" si="1"/>
        <v>-17727583</v>
      </c>
      <c r="G67" s="114">
        <v>-1804649</v>
      </c>
      <c r="H67" s="114">
        <v>-13841230</v>
      </c>
      <c r="I67" s="113">
        <f t="shared" si="2"/>
        <v>-15645879</v>
      </c>
    </row>
    <row r="68" spans="1:9" x14ac:dyDescent="0.2">
      <c r="A68" s="202" t="s">
        <v>241</v>
      </c>
      <c r="B68" s="202"/>
      <c r="C68" s="27">
        <v>179</v>
      </c>
      <c r="D68" s="114">
        <v>0</v>
      </c>
      <c r="E68" s="114">
        <v>21503</v>
      </c>
      <c r="F68" s="113">
        <f t="shared" si="1"/>
        <v>21503</v>
      </c>
      <c r="G68" s="114">
        <v>0</v>
      </c>
      <c r="H68" s="114">
        <v>47366</v>
      </c>
      <c r="I68" s="113">
        <f t="shared" si="2"/>
        <v>47366</v>
      </c>
    </row>
    <row r="69" spans="1:9" ht="24" customHeight="1" x14ac:dyDescent="0.2">
      <c r="A69" s="203" t="s">
        <v>315</v>
      </c>
      <c r="B69" s="201"/>
      <c r="C69" s="26">
        <v>180</v>
      </c>
      <c r="D69" s="113">
        <f>D65+D66</f>
        <v>9453200</v>
      </c>
      <c r="E69" s="113">
        <f>E65+E66</f>
        <v>75781021</v>
      </c>
      <c r="F69" s="113">
        <f t="shared" si="1"/>
        <v>85234221</v>
      </c>
      <c r="G69" s="113">
        <f t="shared" ref="G69:H69" si="18">G65+G66</f>
        <v>8234581</v>
      </c>
      <c r="H69" s="113">
        <f t="shared" si="18"/>
        <v>72494720</v>
      </c>
      <c r="I69" s="113">
        <f t="shared" si="2"/>
        <v>80729301</v>
      </c>
    </row>
    <row r="70" spans="1:9" x14ac:dyDescent="0.2">
      <c r="A70" s="240" t="s">
        <v>95</v>
      </c>
      <c r="B70" s="240"/>
      <c r="C70" s="27">
        <v>181</v>
      </c>
      <c r="D70" s="114">
        <v>9367535</v>
      </c>
      <c r="E70" s="114">
        <v>75686836</v>
      </c>
      <c r="F70" s="113">
        <f t="shared" si="1"/>
        <v>85054371</v>
      </c>
      <c r="G70" s="114">
        <v>8242578</v>
      </c>
      <c r="H70" s="114">
        <v>72518893</v>
      </c>
      <c r="I70" s="113">
        <f t="shared" si="2"/>
        <v>80761471</v>
      </c>
    </row>
    <row r="71" spans="1:9" x14ac:dyDescent="0.2">
      <c r="A71" s="240" t="s">
        <v>242</v>
      </c>
      <c r="B71" s="240"/>
      <c r="C71" s="27">
        <v>182</v>
      </c>
      <c r="D71" s="114">
        <v>85665</v>
      </c>
      <c r="E71" s="114">
        <v>94185</v>
      </c>
      <c r="F71" s="113">
        <f t="shared" si="1"/>
        <v>179850</v>
      </c>
      <c r="G71" s="114">
        <v>-7997</v>
      </c>
      <c r="H71" s="114">
        <v>-24173</v>
      </c>
      <c r="I71" s="113">
        <f t="shared" si="2"/>
        <v>-32170</v>
      </c>
    </row>
    <row r="72" spans="1:9" ht="30" customHeight="1" x14ac:dyDescent="0.2">
      <c r="A72" s="203" t="s">
        <v>243</v>
      </c>
      <c r="B72" s="203"/>
      <c r="C72" s="26">
        <v>183</v>
      </c>
      <c r="D72" s="113">
        <f>D7+D13+D21+D22+D23+D68</f>
        <v>147082492</v>
      </c>
      <c r="E72" s="113">
        <f>E7+E13+E21+E22+E23+E68</f>
        <v>710701390</v>
      </c>
      <c r="F72" s="113">
        <f t="shared" ref="F72:F86" si="19">D72+E72</f>
        <v>857783882</v>
      </c>
      <c r="G72" s="113">
        <f t="shared" ref="G72:H72" si="20">G7+G13+G21+G22+G23+G68</f>
        <v>205310756</v>
      </c>
      <c r="H72" s="113">
        <f t="shared" si="20"/>
        <v>798892961</v>
      </c>
      <c r="I72" s="113">
        <f t="shared" ref="I72:I86" si="21">G72+H72</f>
        <v>1004203717</v>
      </c>
    </row>
    <row r="73" spans="1:9" ht="31.5" customHeight="1" x14ac:dyDescent="0.2">
      <c r="A73" s="203" t="s">
        <v>316</v>
      </c>
      <c r="B73" s="203"/>
      <c r="C73" s="26">
        <v>184</v>
      </c>
      <c r="D73" s="113">
        <f>D24+D31+D38+D41+D44+D53+D61+D64+D67</f>
        <v>-137629292</v>
      </c>
      <c r="E73" s="113">
        <f>E24+E31+E38+E41+E44+E53+E61+E64+E67</f>
        <v>-634920369</v>
      </c>
      <c r="F73" s="113">
        <f t="shared" si="19"/>
        <v>-772549661</v>
      </c>
      <c r="G73" s="113">
        <f t="shared" ref="G73:H73" si="22">G24+G31+G38+G41+G44+G53+G61+G64+G67</f>
        <v>-197076175</v>
      </c>
      <c r="H73" s="113">
        <f t="shared" si="22"/>
        <v>-726398241</v>
      </c>
      <c r="I73" s="113">
        <f t="shared" si="21"/>
        <v>-923474416</v>
      </c>
    </row>
    <row r="74" spans="1:9" x14ac:dyDescent="0.2">
      <c r="A74" s="203" t="s">
        <v>244</v>
      </c>
      <c r="B74" s="201"/>
      <c r="C74" s="26">
        <v>185</v>
      </c>
      <c r="D74" s="113">
        <f>D75+D76+D77+D78+D79+D80+D81+D82</f>
        <v>28944128</v>
      </c>
      <c r="E74" s="113">
        <f>E75+E76+E77+E78+E79+E80+E81+E82</f>
        <v>39025542</v>
      </c>
      <c r="F74" s="113">
        <f t="shared" si="19"/>
        <v>67969670</v>
      </c>
      <c r="G74" s="113">
        <f t="shared" ref="G74:H74" si="23">G75+G76+G77+G78+G79+G80+G81+G82</f>
        <v>-2218476</v>
      </c>
      <c r="H74" s="113">
        <f t="shared" si="23"/>
        <v>28761122</v>
      </c>
      <c r="I74" s="113">
        <f t="shared" si="21"/>
        <v>26542646</v>
      </c>
    </row>
    <row r="75" spans="1:9" ht="27.75" customHeight="1" x14ac:dyDescent="0.2">
      <c r="A75" s="200" t="s">
        <v>321</v>
      </c>
      <c r="B75" s="200"/>
      <c r="C75" s="27">
        <v>186</v>
      </c>
      <c r="D75" s="116">
        <v>-826434</v>
      </c>
      <c r="E75" s="116">
        <v>-1202303</v>
      </c>
      <c r="F75" s="113">
        <f t="shared" si="19"/>
        <v>-2028737</v>
      </c>
      <c r="G75" s="116">
        <v>-1668483</v>
      </c>
      <c r="H75" s="116">
        <v>-1869232</v>
      </c>
      <c r="I75" s="113">
        <f t="shared" si="21"/>
        <v>-3537715</v>
      </c>
    </row>
    <row r="76" spans="1:9" ht="22.9" customHeight="1" x14ac:dyDescent="0.2">
      <c r="A76" s="200" t="s">
        <v>322</v>
      </c>
      <c r="B76" s="200"/>
      <c r="C76" s="27">
        <v>187</v>
      </c>
      <c r="D76" s="116">
        <v>36654700</v>
      </c>
      <c r="E76" s="116">
        <v>49160409</v>
      </c>
      <c r="F76" s="113">
        <f t="shared" si="19"/>
        <v>85815109</v>
      </c>
      <c r="G76" s="116">
        <v>-867651</v>
      </c>
      <c r="H76" s="116">
        <v>37485553</v>
      </c>
      <c r="I76" s="113">
        <f t="shared" si="21"/>
        <v>36617902</v>
      </c>
    </row>
    <row r="77" spans="1:9" ht="32.25" customHeight="1" x14ac:dyDescent="0.2">
      <c r="A77" s="200" t="s">
        <v>323</v>
      </c>
      <c r="B77" s="200"/>
      <c r="C77" s="27">
        <v>188</v>
      </c>
      <c r="D77" s="116">
        <v>0</v>
      </c>
      <c r="E77" s="116">
        <v>0</v>
      </c>
      <c r="F77" s="113">
        <f t="shared" si="19"/>
        <v>0</v>
      </c>
      <c r="G77" s="116">
        <v>0</v>
      </c>
      <c r="H77" s="116">
        <v>0</v>
      </c>
      <c r="I77" s="113">
        <f t="shared" si="21"/>
        <v>0</v>
      </c>
    </row>
    <row r="78" spans="1:9" ht="32.25" customHeight="1" x14ac:dyDescent="0.2">
      <c r="A78" s="200" t="s">
        <v>324</v>
      </c>
      <c r="B78" s="200"/>
      <c r="C78" s="27">
        <v>189</v>
      </c>
      <c r="D78" s="116">
        <v>0</v>
      </c>
      <c r="E78" s="116">
        <v>0</v>
      </c>
      <c r="F78" s="113">
        <f t="shared" si="19"/>
        <v>0</v>
      </c>
      <c r="G78" s="116">
        <v>0</v>
      </c>
      <c r="H78" s="116">
        <v>0</v>
      </c>
      <c r="I78" s="113">
        <f t="shared" si="21"/>
        <v>0</v>
      </c>
    </row>
    <row r="79" spans="1:9" x14ac:dyDescent="0.2">
      <c r="A79" s="200" t="s">
        <v>96</v>
      </c>
      <c r="B79" s="200"/>
      <c r="C79" s="27">
        <v>190</v>
      </c>
      <c r="D79" s="116">
        <v>0</v>
      </c>
      <c r="E79" s="116">
        <v>0</v>
      </c>
      <c r="F79" s="113">
        <f t="shared" si="19"/>
        <v>0</v>
      </c>
      <c r="G79" s="116">
        <v>0</v>
      </c>
      <c r="H79" s="116">
        <v>0</v>
      </c>
      <c r="I79" s="113">
        <f t="shared" si="21"/>
        <v>0</v>
      </c>
    </row>
    <row r="80" spans="1:9" ht="21" customHeight="1" x14ac:dyDescent="0.2">
      <c r="A80" s="200" t="s">
        <v>97</v>
      </c>
      <c r="B80" s="200"/>
      <c r="C80" s="27">
        <v>191</v>
      </c>
      <c r="D80" s="116">
        <v>0</v>
      </c>
      <c r="E80" s="116">
        <v>0</v>
      </c>
      <c r="F80" s="113">
        <f t="shared" si="19"/>
        <v>0</v>
      </c>
      <c r="G80" s="116">
        <v>0</v>
      </c>
      <c r="H80" s="116">
        <v>0</v>
      </c>
      <c r="I80" s="113">
        <f t="shared" si="21"/>
        <v>0</v>
      </c>
    </row>
    <row r="81" spans="1:9" ht="18.600000000000001" customHeight="1" x14ac:dyDescent="0.2">
      <c r="A81" s="200" t="s">
        <v>98</v>
      </c>
      <c r="B81" s="200"/>
      <c r="C81" s="27">
        <v>192</v>
      </c>
      <c r="D81" s="116">
        <v>0</v>
      </c>
      <c r="E81" s="116">
        <v>0</v>
      </c>
      <c r="F81" s="113">
        <f t="shared" si="19"/>
        <v>0</v>
      </c>
      <c r="G81" s="116">
        <v>0</v>
      </c>
      <c r="H81" s="116">
        <v>0</v>
      </c>
      <c r="I81" s="113">
        <f t="shared" si="21"/>
        <v>0</v>
      </c>
    </row>
    <row r="82" spans="1:9" x14ac:dyDescent="0.2">
      <c r="A82" s="200" t="s">
        <v>99</v>
      </c>
      <c r="B82" s="200"/>
      <c r="C82" s="27">
        <v>193</v>
      </c>
      <c r="D82" s="116">
        <v>-6884138</v>
      </c>
      <c r="E82" s="116">
        <v>-8932564</v>
      </c>
      <c r="F82" s="113">
        <f t="shared" si="19"/>
        <v>-15816702</v>
      </c>
      <c r="G82" s="116">
        <v>317658</v>
      </c>
      <c r="H82" s="116">
        <v>-6855199</v>
      </c>
      <c r="I82" s="113">
        <f t="shared" si="21"/>
        <v>-6537541</v>
      </c>
    </row>
    <row r="83" spans="1:9" x14ac:dyDescent="0.2">
      <c r="A83" s="203" t="s">
        <v>245</v>
      </c>
      <c r="B83" s="201"/>
      <c r="C83" s="26">
        <v>194</v>
      </c>
      <c r="D83" s="113">
        <f>D69+D74</f>
        <v>38397328</v>
      </c>
      <c r="E83" s="113">
        <f>E69+E74</f>
        <v>114806563</v>
      </c>
      <c r="F83" s="113">
        <f t="shared" si="19"/>
        <v>153203891</v>
      </c>
      <c r="G83" s="113">
        <f t="shared" ref="G83:H83" si="24">G69+G74</f>
        <v>6016105</v>
      </c>
      <c r="H83" s="113">
        <f t="shared" si="24"/>
        <v>101255842</v>
      </c>
      <c r="I83" s="113">
        <f t="shared" si="21"/>
        <v>107271947</v>
      </c>
    </row>
    <row r="84" spans="1:9" x14ac:dyDescent="0.2">
      <c r="A84" s="240" t="s">
        <v>246</v>
      </c>
      <c r="B84" s="240"/>
      <c r="C84" s="27">
        <v>195</v>
      </c>
      <c r="D84" s="114">
        <v>38316255</v>
      </c>
      <c r="E84" s="114">
        <v>114724344</v>
      </c>
      <c r="F84" s="113">
        <f t="shared" si="19"/>
        <v>153040599</v>
      </c>
      <c r="G84" s="114">
        <v>6033502</v>
      </c>
      <c r="H84" s="114">
        <v>101309678</v>
      </c>
      <c r="I84" s="113">
        <f t="shared" si="21"/>
        <v>107343180</v>
      </c>
    </row>
    <row r="85" spans="1:9" x14ac:dyDescent="0.2">
      <c r="A85" s="240" t="s">
        <v>247</v>
      </c>
      <c r="B85" s="240"/>
      <c r="C85" s="27">
        <v>196</v>
      </c>
      <c r="D85" s="114">
        <v>81073</v>
      </c>
      <c r="E85" s="114">
        <v>82219</v>
      </c>
      <c r="F85" s="113">
        <f t="shared" si="19"/>
        <v>163292</v>
      </c>
      <c r="G85" s="114">
        <v>-17397</v>
      </c>
      <c r="H85" s="114">
        <v>-53836</v>
      </c>
      <c r="I85" s="113">
        <f t="shared" si="21"/>
        <v>-71233</v>
      </c>
    </row>
    <row r="86" spans="1:9" x14ac:dyDescent="0.2">
      <c r="A86" s="206" t="s">
        <v>110</v>
      </c>
      <c r="B86" s="200"/>
      <c r="C86" s="27">
        <v>197</v>
      </c>
      <c r="D86" s="116">
        <v>0</v>
      </c>
      <c r="E86" s="116">
        <v>0</v>
      </c>
      <c r="F86" s="113">
        <f t="shared" si="19"/>
        <v>0</v>
      </c>
      <c r="G86" s="116">
        <v>0</v>
      </c>
      <c r="H86" s="116">
        <v>0</v>
      </c>
      <c r="I86" s="113">
        <f t="shared" si="21"/>
        <v>0</v>
      </c>
    </row>
  </sheetData>
  <sheetProtection algorithmName="SHA-512" hashValue="3btywi9PyZDg3dYSQfYj0xZNLDo5xNKucbIlblTJkWPkMBgmYzGH21mJEFxqjvHIRdkaiB+xOPHxg4Xk0rJ/6Q==" saltValue="QArmYJrvcuzjzl47lHKiEw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848491BD-BFE9-4491-954B-DD8C708D9F0B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381DB14C-1A4B-4AB0-AE81-5FE962AE9E77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811D759B-B50F-4DD3-B5C2-49E411FCAFB2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E0357648-D617-4D65-AE45-5AEF326139DA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tabSelected="1" view="pageBreakPreview" topLeftCell="A20" zoomScaleNormal="100" zoomScaleSheetLayoutView="100" workbookViewId="0">
      <selection activeCell="I32" sqref="I32"/>
    </sheetView>
  </sheetViews>
  <sheetFormatPr defaultColWidth="9.140625" defaultRowHeight="12.75" x14ac:dyDescent="0.2"/>
  <cols>
    <col min="1" max="7" width="9.140625" style="18"/>
    <col min="8" max="8" width="13.28515625" style="64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9" t="s">
        <v>70</v>
      </c>
      <c r="B1" s="210"/>
      <c r="C1" s="210"/>
      <c r="D1" s="210"/>
      <c r="E1" s="210"/>
      <c r="F1" s="210"/>
      <c r="G1" s="210"/>
      <c r="H1" s="210"/>
    </row>
    <row r="2" spans="1:9" x14ac:dyDescent="0.2">
      <c r="A2" s="211" t="s">
        <v>371</v>
      </c>
      <c r="B2" s="212"/>
      <c r="C2" s="212"/>
      <c r="D2" s="212"/>
      <c r="E2" s="212"/>
      <c r="F2" s="212"/>
      <c r="G2" s="212"/>
      <c r="H2" s="212"/>
    </row>
    <row r="3" spans="1:9" x14ac:dyDescent="0.2">
      <c r="A3" s="251" t="s">
        <v>35</v>
      </c>
      <c r="B3" s="230"/>
      <c r="C3" s="230"/>
      <c r="D3" s="230"/>
      <c r="E3" s="230"/>
      <c r="F3" s="230"/>
      <c r="G3" s="230"/>
      <c r="H3" s="230"/>
    </row>
    <row r="4" spans="1:9" ht="34.5" thickBot="1" x14ac:dyDescent="0.25">
      <c r="A4" s="252" t="s">
        <v>3</v>
      </c>
      <c r="B4" s="253"/>
      <c r="C4" s="253"/>
      <c r="D4" s="253"/>
      <c r="E4" s="253"/>
      <c r="F4" s="254"/>
      <c r="G4" s="19" t="s">
        <v>38</v>
      </c>
      <c r="H4" s="62" t="s">
        <v>4</v>
      </c>
      <c r="I4" s="62" t="s">
        <v>5</v>
      </c>
    </row>
    <row r="5" spans="1:9" ht="12.75" customHeight="1" x14ac:dyDescent="0.2">
      <c r="A5" s="255">
        <v>1</v>
      </c>
      <c r="B5" s="256"/>
      <c r="C5" s="256"/>
      <c r="D5" s="256"/>
      <c r="E5" s="256"/>
      <c r="F5" s="257"/>
      <c r="G5" s="20">
        <v>2</v>
      </c>
      <c r="H5" s="63">
        <v>3</v>
      </c>
      <c r="I5" s="63">
        <v>4</v>
      </c>
    </row>
    <row r="6" spans="1:9" x14ac:dyDescent="0.2">
      <c r="A6" s="258" t="s">
        <v>250</v>
      </c>
      <c r="B6" s="259"/>
      <c r="C6" s="259"/>
      <c r="D6" s="259"/>
      <c r="E6" s="259"/>
      <c r="F6" s="259"/>
      <c r="G6" s="21">
        <v>1</v>
      </c>
      <c r="H6" s="128">
        <f>H7+H18+H36</f>
        <v>229103003</v>
      </c>
      <c r="I6" s="128">
        <f>I7+I18+I36</f>
        <v>-76820309</v>
      </c>
    </row>
    <row r="7" spans="1:9" ht="21" customHeight="1" x14ac:dyDescent="0.2">
      <c r="A7" s="246" t="s">
        <v>251</v>
      </c>
      <c r="B7" s="248"/>
      <c r="C7" s="248"/>
      <c r="D7" s="248"/>
      <c r="E7" s="248"/>
      <c r="F7" s="248"/>
      <c r="G7" s="22">
        <v>2</v>
      </c>
      <c r="H7" s="129">
        <f>H8+H9</f>
        <v>227868872</v>
      </c>
      <c r="I7" s="129">
        <f>I8+I9</f>
        <v>140991855</v>
      </c>
    </row>
    <row r="8" spans="1:9" x14ac:dyDescent="0.2">
      <c r="A8" s="242" t="s">
        <v>48</v>
      </c>
      <c r="B8" s="243"/>
      <c r="C8" s="243"/>
      <c r="D8" s="243"/>
      <c r="E8" s="243"/>
      <c r="F8" s="243"/>
      <c r="G8" s="23">
        <v>3</v>
      </c>
      <c r="H8" s="130">
        <v>248160415</v>
      </c>
      <c r="I8" s="130">
        <v>251967674</v>
      </c>
    </row>
    <row r="9" spans="1:9" x14ac:dyDescent="0.2">
      <c r="A9" s="248" t="s">
        <v>49</v>
      </c>
      <c r="B9" s="248"/>
      <c r="C9" s="248"/>
      <c r="D9" s="248"/>
      <c r="E9" s="248"/>
      <c r="F9" s="248"/>
      <c r="G9" s="22">
        <v>4</v>
      </c>
      <c r="H9" s="129">
        <f>SUM(H10:H17)</f>
        <v>-20291543</v>
      </c>
      <c r="I9" s="129">
        <f>SUM(I10:I17)</f>
        <v>-110975819</v>
      </c>
    </row>
    <row r="10" spans="1:9" x14ac:dyDescent="0.2">
      <c r="A10" s="242" t="s">
        <v>252</v>
      </c>
      <c r="B10" s="243"/>
      <c r="C10" s="243"/>
      <c r="D10" s="243"/>
      <c r="E10" s="243"/>
      <c r="F10" s="243"/>
      <c r="G10" s="23">
        <v>5</v>
      </c>
      <c r="H10" s="130">
        <v>30806719</v>
      </c>
      <c r="I10" s="130">
        <v>27301806</v>
      </c>
    </row>
    <row r="11" spans="1:9" x14ac:dyDescent="0.2">
      <c r="A11" s="242" t="s">
        <v>253</v>
      </c>
      <c r="B11" s="243"/>
      <c r="C11" s="243"/>
      <c r="D11" s="243"/>
      <c r="E11" s="243"/>
      <c r="F11" s="243"/>
      <c r="G11" s="23">
        <v>6</v>
      </c>
      <c r="H11" s="130">
        <v>10560063</v>
      </c>
      <c r="I11" s="130">
        <v>12786736</v>
      </c>
    </row>
    <row r="12" spans="1:9" ht="23.25" customHeight="1" x14ac:dyDescent="0.2">
      <c r="A12" s="242" t="s">
        <v>254</v>
      </c>
      <c r="B12" s="243"/>
      <c r="C12" s="243"/>
      <c r="D12" s="243"/>
      <c r="E12" s="243"/>
      <c r="F12" s="243"/>
      <c r="G12" s="23">
        <v>7</v>
      </c>
      <c r="H12" s="130">
        <v>35745065</v>
      </c>
      <c r="I12" s="130">
        <v>-33727256</v>
      </c>
    </row>
    <row r="13" spans="1:9" x14ac:dyDescent="0.2">
      <c r="A13" s="242" t="s">
        <v>255</v>
      </c>
      <c r="B13" s="243"/>
      <c r="C13" s="243"/>
      <c r="D13" s="243"/>
      <c r="E13" s="243"/>
      <c r="F13" s="243"/>
      <c r="G13" s="23">
        <v>8</v>
      </c>
      <c r="H13" s="130">
        <v>5523572</v>
      </c>
      <c r="I13" s="130">
        <v>5563828</v>
      </c>
    </row>
    <row r="14" spans="1:9" x14ac:dyDescent="0.2">
      <c r="A14" s="242" t="s">
        <v>256</v>
      </c>
      <c r="B14" s="243"/>
      <c r="C14" s="243"/>
      <c r="D14" s="243"/>
      <c r="E14" s="243"/>
      <c r="F14" s="243"/>
      <c r="G14" s="23">
        <v>9</v>
      </c>
      <c r="H14" s="130">
        <v>-101357407</v>
      </c>
      <c r="I14" s="130">
        <v>-94751674</v>
      </c>
    </row>
    <row r="15" spans="1:9" x14ac:dyDescent="0.2">
      <c r="A15" s="242" t="s">
        <v>257</v>
      </c>
      <c r="B15" s="243"/>
      <c r="C15" s="243"/>
      <c r="D15" s="243"/>
      <c r="E15" s="243"/>
      <c r="F15" s="243"/>
      <c r="G15" s="23">
        <v>10</v>
      </c>
      <c r="H15" s="130">
        <v>-4932224</v>
      </c>
      <c r="I15" s="130">
        <v>-5505684</v>
      </c>
    </row>
    <row r="16" spans="1:9" ht="24.75" customHeight="1" x14ac:dyDescent="0.2">
      <c r="A16" s="242" t="s">
        <v>258</v>
      </c>
      <c r="B16" s="243"/>
      <c r="C16" s="243"/>
      <c r="D16" s="243"/>
      <c r="E16" s="243"/>
      <c r="F16" s="243"/>
      <c r="G16" s="23">
        <v>11</v>
      </c>
      <c r="H16" s="130">
        <v>536765</v>
      </c>
      <c r="I16" s="130">
        <v>-590991</v>
      </c>
    </row>
    <row r="17" spans="1:9" x14ac:dyDescent="0.2">
      <c r="A17" s="242" t="s">
        <v>259</v>
      </c>
      <c r="B17" s="243"/>
      <c r="C17" s="243"/>
      <c r="D17" s="243"/>
      <c r="E17" s="243"/>
      <c r="F17" s="243"/>
      <c r="G17" s="23">
        <v>12</v>
      </c>
      <c r="H17" s="130">
        <v>2825904</v>
      </c>
      <c r="I17" s="130">
        <v>-22052584</v>
      </c>
    </row>
    <row r="18" spans="1:9" ht="30.75" customHeight="1" x14ac:dyDescent="0.2">
      <c r="A18" s="246" t="s">
        <v>55</v>
      </c>
      <c r="B18" s="248"/>
      <c r="C18" s="248"/>
      <c r="D18" s="248"/>
      <c r="E18" s="248"/>
      <c r="F18" s="248"/>
      <c r="G18" s="22">
        <v>13</v>
      </c>
      <c r="H18" s="129">
        <f>SUM(H19:H35)</f>
        <v>38680917</v>
      </c>
      <c r="I18" s="129">
        <f>SUM(I19:I35)</f>
        <v>-189242867</v>
      </c>
    </row>
    <row r="19" spans="1:9" x14ac:dyDescent="0.2">
      <c r="A19" s="242" t="s">
        <v>260</v>
      </c>
      <c r="B19" s="243"/>
      <c r="C19" s="243"/>
      <c r="D19" s="243"/>
      <c r="E19" s="243"/>
      <c r="F19" s="243"/>
      <c r="G19" s="23">
        <v>14</v>
      </c>
      <c r="H19" s="130">
        <v>-58643757</v>
      </c>
      <c r="I19" s="130">
        <v>-462011739</v>
      </c>
    </row>
    <row r="20" spans="1:9" ht="24.75" customHeight="1" x14ac:dyDescent="0.2">
      <c r="A20" s="242" t="s">
        <v>261</v>
      </c>
      <c r="B20" s="243"/>
      <c r="C20" s="243"/>
      <c r="D20" s="243"/>
      <c r="E20" s="243"/>
      <c r="F20" s="243"/>
      <c r="G20" s="23">
        <v>15</v>
      </c>
      <c r="H20" s="130">
        <v>-7054262</v>
      </c>
      <c r="I20" s="130">
        <v>10592436</v>
      </c>
    </row>
    <row r="21" spans="1:9" x14ac:dyDescent="0.2">
      <c r="A21" s="242" t="s">
        <v>262</v>
      </c>
      <c r="B21" s="243"/>
      <c r="C21" s="243"/>
      <c r="D21" s="243"/>
      <c r="E21" s="243"/>
      <c r="F21" s="243"/>
      <c r="G21" s="23">
        <v>16</v>
      </c>
      <c r="H21" s="130">
        <v>-24357143</v>
      </c>
      <c r="I21" s="130">
        <v>220642368</v>
      </c>
    </row>
    <row r="22" spans="1:9" x14ac:dyDescent="0.2">
      <c r="A22" s="242" t="s">
        <v>263</v>
      </c>
      <c r="B22" s="243"/>
      <c r="C22" s="243"/>
      <c r="D22" s="243"/>
      <c r="E22" s="243"/>
      <c r="F22" s="243"/>
      <c r="G22" s="23">
        <v>17</v>
      </c>
      <c r="H22" s="130">
        <v>0</v>
      </c>
      <c r="I22" s="130">
        <v>0</v>
      </c>
    </row>
    <row r="23" spans="1:9" ht="30" customHeight="1" x14ac:dyDescent="0.2">
      <c r="A23" s="242" t="s">
        <v>264</v>
      </c>
      <c r="B23" s="243"/>
      <c r="C23" s="243"/>
      <c r="D23" s="243"/>
      <c r="E23" s="243"/>
      <c r="F23" s="243"/>
      <c r="G23" s="23">
        <v>18</v>
      </c>
      <c r="H23" s="130">
        <v>10022208</v>
      </c>
      <c r="I23" s="130">
        <v>3218081</v>
      </c>
    </row>
    <row r="24" spans="1:9" x14ac:dyDescent="0.2">
      <c r="A24" s="242" t="s">
        <v>56</v>
      </c>
      <c r="B24" s="243"/>
      <c r="C24" s="243"/>
      <c r="D24" s="243"/>
      <c r="E24" s="243"/>
      <c r="F24" s="243"/>
      <c r="G24" s="23">
        <v>19</v>
      </c>
      <c r="H24" s="130">
        <v>-142583780</v>
      </c>
      <c r="I24" s="130">
        <v>-8638675</v>
      </c>
    </row>
    <row r="25" spans="1:9" x14ac:dyDescent="0.2">
      <c r="A25" s="242" t="s">
        <v>57</v>
      </c>
      <c r="B25" s="243"/>
      <c r="C25" s="243"/>
      <c r="D25" s="243"/>
      <c r="E25" s="243"/>
      <c r="F25" s="243"/>
      <c r="G25" s="23">
        <v>20</v>
      </c>
      <c r="H25" s="130">
        <v>-17769717</v>
      </c>
      <c r="I25" s="130">
        <v>-18587757</v>
      </c>
    </row>
    <row r="26" spans="1:9" x14ac:dyDescent="0.2">
      <c r="A26" s="242" t="s">
        <v>58</v>
      </c>
      <c r="B26" s="243"/>
      <c r="C26" s="243"/>
      <c r="D26" s="243"/>
      <c r="E26" s="243"/>
      <c r="F26" s="243"/>
      <c r="G26" s="23">
        <v>21</v>
      </c>
      <c r="H26" s="130">
        <v>-228934704</v>
      </c>
      <c r="I26" s="130">
        <v>-372497759</v>
      </c>
    </row>
    <row r="27" spans="1:9" x14ac:dyDescent="0.2">
      <c r="A27" s="242" t="s">
        <v>59</v>
      </c>
      <c r="B27" s="243"/>
      <c r="C27" s="243"/>
      <c r="D27" s="243"/>
      <c r="E27" s="243"/>
      <c r="F27" s="243"/>
      <c r="G27" s="23">
        <v>22</v>
      </c>
      <c r="H27" s="130">
        <v>0</v>
      </c>
      <c r="I27" s="130">
        <v>0</v>
      </c>
    </row>
    <row r="28" spans="1:9" ht="25.5" customHeight="1" x14ac:dyDescent="0.2">
      <c r="A28" s="242" t="s">
        <v>265</v>
      </c>
      <c r="B28" s="243"/>
      <c r="C28" s="243"/>
      <c r="D28" s="243"/>
      <c r="E28" s="243"/>
      <c r="F28" s="243"/>
      <c r="G28" s="23">
        <v>23</v>
      </c>
      <c r="H28" s="130">
        <v>-22994716</v>
      </c>
      <c r="I28" s="130">
        <v>6979168</v>
      </c>
    </row>
    <row r="29" spans="1:9" x14ac:dyDescent="0.2">
      <c r="A29" s="242" t="s">
        <v>60</v>
      </c>
      <c r="B29" s="243"/>
      <c r="C29" s="243"/>
      <c r="D29" s="243"/>
      <c r="E29" s="243"/>
      <c r="F29" s="243"/>
      <c r="G29" s="23">
        <v>24</v>
      </c>
      <c r="H29" s="130">
        <v>433913319</v>
      </c>
      <c r="I29" s="130">
        <v>251629441</v>
      </c>
    </row>
    <row r="30" spans="1:9" ht="33" customHeight="1" x14ac:dyDescent="0.2">
      <c r="A30" s="242" t="s">
        <v>283</v>
      </c>
      <c r="B30" s="243"/>
      <c r="C30" s="243"/>
      <c r="D30" s="243"/>
      <c r="E30" s="243"/>
      <c r="F30" s="243"/>
      <c r="G30" s="23">
        <v>25</v>
      </c>
      <c r="H30" s="130">
        <v>-10022208</v>
      </c>
      <c r="I30" s="130">
        <v>-3218081</v>
      </c>
    </row>
    <row r="31" spans="1:9" x14ac:dyDescent="0.2">
      <c r="A31" s="242" t="s">
        <v>61</v>
      </c>
      <c r="B31" s="243"/>
      <c r="C31" s="243"/>
      <c r="D31" s="243"/>
      <c r="E31" s="243"/>
      <c r="F31" s="243"/>
      <c r="G31" s="23">
        <v>26</v>
      </c>
      <c r="H31" s="130">
        <v>15915255</v>
      </c>
      <c r="I31" s="130">
        <v>15487102</v>
      </c>
    </row>
    <row r="32" spans="1:9" ht="23.25" customHeight="1" x14ac:dyDescent="0.2">
      <c r="A32" s="242" t="s">
        <v>62</v>
      </c>
      <c r="B32" s="243"/>
      <c r="C32" s="243"/>
      <c r="D32" s="243"/>
      <c r="E32" s="243"/>
      <c r="F32" s="243"/>
      <c r="G32" s="23">
        <v>27</v>
      </c>
      <c r="H32" s="130">
        <v>0</v>
      </c>
      <c r="I32" s="130">
        <v>0</v>
      </c>
    </row>
    <row r="33" spans="1:9" x14ac:dyDescent="0.2">
      <c r="A33" s="242" t="s">
        <v>63</v>
      </c>
      <c r="B33" s="243"/>
      <c r="C33" s="243"/>
      <c r="D33" s="243"/>
      <c r="E33" s="243"/>
      <c r="F33" s="243"/>
      <c r="G33" s="23">
        <v>28</v>
      </c>
      <c r="H33" s="130">
        <v>89117483</v>
      </c>
      <c r="I33" s="130">
        <v>43780844</v>
      </c>
    </row>
    <row r="34" spans="1:9" x14ac:dyDescent="0.2">
      <c r="A34" s="242" t="s">
        <v>64</v>
      </c>
      <c r="B34" s="243"/>
      <c r="C34" s="243"/>
      <c r="D34" s="243"/>
      <c r="E34" s="243"/>
      <c r="F34" s="243"/>
      <c r="G34" s="23">
        <v>29</v>
      </c>
      <c r="H34" s="130">
        <v>1670161</v>
      </c>
      <c r="I34" s="130">
        <v>92891286</v>
      </c>
    </row>
    <row r="35" spans="1:9" ht="21" customHeight="1" x14ac:dyDescent="0.2">
      <c r="A35" s="242" t="s">
        <v>266</v>
      </c>
      <c r="B35" s="243"/>
      <c r="C35" s="243"/>
      <c r="D35" s="243"/>
      <c r="E35" s="243"/>
      <c r="F35" s="243"/>
      <c r="G35" s="23">
        <v>30</v>
      </c>
      <c r="H35" s="130">
        <v>402778</v>
      </c>
      <c r="I35" s="130">
        <v>30490418</v>
      </c>
    </row>
    <row r="36" spans="1:9" x14ac:dyDescent="0.2">
      <c r="A36" s="244" t="s">
        <v>65</v>
      </c>
      <c r="B36" s="243"/>
      <c r="C36" s="243"/>
      <c r="D36" s="243"/>
      <c r="E36" s="243"/>
      <c r="F36" s="243"/>
      <c r="G36" s="23">
        <v>31</v>
      </c>
      <c r="H36" s="130">
        <v>-37446786</v>
      </c>
      <c r="I36" s="130">
        <v>-28569297</v>
      </c>
    </row>
    <row r="37" spans="1:9" x14ac:dyDescent="0.2">
      <c r="A37" s="246" t="s">
        <v>50</v>
      </c>
      <c r="B37" s="248"/>
      <c r="C37" s="248"/>
      <c r="D37" s="248"/>
      <c r="E37" s="248"/>
      <c r="F37" s="248"/>
      <c r="G37" s="22">
        <v>32</v>
      </c>
      <c r="H37" s="129">
        <f>SUM(H38:H51)</f>
        <v>258044511</v>
      </c>
      <c r="I37" s="129">
        <f>SUM(I38:I51)</f>
        <v>9163704</v>
      </c>
    </row>
    <row r="38" spans="1:9" x14ac:dyDescent="0.2">
      <c r="A38" s="242" t="s">
        <v>267</v>
      </c>
      <c r="B38" s="243"/>
      <c r="C38" s="243"/>
      <c r="D38" s="243"/>
      <c r="E38" s="243"/>
      <c r="F38" s="243"/>
      <c r="G38" s="23">
        <v>33</v>
      </c>
      <c r="H38" s="130">
        <v>3299651</v>
      </c>
      <c r="I38" s="130">
        <v>304465</v>
      </c>
    </row>
    <row r="39" spans="1:9" x14ac:dyDescent="0.2">
      <c r="A39" s="242" t="s">
        <v>268</v>
      </c>
      <c r="B39" s="243"/>
      <c r="C39" s="243"/>
      <c r="D39" s="243"/>
      <c r="E39" s="243"/>
      <c r="F39" s="243"/>
      <c r="G39" s="23">
        <v>34</v>
      </c>
      <c r="H39" s="130">
        <v>-20079654</v>
      </c>
      <c r="I39" s="130">
        <v>-11826140</v>
      </c>
    </row>
    <row r="40" spans="1:9" x14ac:dyDescent="0.2">
      <c r="A40" s="242" t="s">
        <v>269</v>
      </c>
      <c r="B40" s="243"/>
      <c r="C40" s="243"/>
      <c r="D40" s="243"/>
      <c r="E40" s="243"/>
      <c r="F40" s="243"/>
      <c r="G40" s="23">
        <v>35</v>
      </c>
      <c r="H40" s="130">
        <v>0</v>
      </c>
      <c r="I40" s="130">
        <v>0</v>
      </c>
    </row>
    <row r="41" spans="1:9" x14ac:dyDescent="0.2">
      <c r="A41" s="242" t="s">
        <v>270</v>
      </c>
      <c r="B41" s="243"/>
      <c r="C41" s="243"/>
      <c r="D41" s="243"/>
      <c r="E41" s="243"/>
      <c r="F41" s="243"/>
      <c r="G41" s="23">
        <v>36</v>
      </c>
      <c r="H41" s="130">
        <v>-25286703</v>
      </c>
      <c r="I41" s="130">
        <v>-34367453</v>
      </c>
    </row>
    <row r="42" spans="1:9" ht="25.5" customHeight="1" x14ac:dyDescent="0.2">
      <c r="A42" s="242" t="s">
        <v>271</v>
      </c>
      <c r="B42" s="243"/>
      <c r="C42" s="243"/>
      <c r="D42" s="243"/>
      <c r="E42" s="243"/>
      <c r="F42" s="243"/>
      <c r="G42" s="23">
        <v>37</v>
      </c>
      <c r="H42" s="130">
        <v>80056554</v>
      </c>
      <c r="I42" s="130">
        <v>2156942</v>
      </c>
    </row>
    <row r="43" spans="1:9" ht="21.75" customHeight="1" x14ac:dyDescent="0.2">
      <c r="A43" s="242" t="s">
        <v>272</v>
      </c>
      <c r="B43" s="243"/>
      <c r="C43" s="243"/>
      <c r="D43" s="243"/>
      <c r="E43" s="243"/>
      <c r="F43" s="243"/>
      <c r="G43" s="23">
        <v>38</v>
      </c>
      <c r="H43" s="130">
        <v>-23690605</v>
      </c>
      <c r="I43" s="130">
        <v>-2562116</v>
      </c>
    </row>
    <row r="44" spans="1:9" ht="24" customHeight="1" x14ac:dyDescent="0.2">
      <c r="A44" s="242" t="s">
        <v>273</v>
      </c>
      <c r="B44" s="243"/>
      <c r="C44" s="243"/>
      <c r="D44" s="243"/>
      <c r="E44" s="243"/>
      <c r="F44" s="243"/>
      <c r="G44" s="23">
        <v>39</v>
      </c>
      <c r="H44" s="130">
        <v>-77987290</v>
      </c>
      <c r="I44" s="130">
        <v>8106958</v>
      </c>
    </row>
    <row r="45" spans="1:9" x14ac:dyDescent="0.2">
      <c r="A45" s="242" t="s">
        <v>274</v>
      </c>
      <c r="B45" s="243"/>
      <c r="C45" s="243"/>
      <c r="D45" s="243"/>
      <c r="E45" s="243"/>
      <c r="F45" s="243"/>
      <c r="G45" s="23">
        <v>40</v>
      </c>
      <c r="H45" s="130">
        <v>407023898</v>
      </c>
      <c r="I45" s="130">
        <v>60905399</v>
      </c>
    </row>
    <row r="46" spans="1:9" x14ac:dyDescent="0.2">
      <c r="A46" s="242" t="s">
        <v>275</v>
      </c>
      <c r="B46" s="243"/>
      <c r="C46" s="243"/>
      <c r="D46" s="243"/>
      <c r="E46" s="243"/>
      <c r="F46" s="243"/>
      <c r="G46" s="23">
        <v>41</v>
      </c>
      <c r="H46" s="130">
        <v>-110488319</v>
      </c>
      <c r="I46" s="130">
        <v>-60578265</v>
      </c>
    </row>
    <row r="47" spans="1:9" x14ac:dyDescent="0.2">
      <c r="A47" s="242" t="s">
        <v>276</v>
      </c>
      <c r="B47" s="243"/>
      <c r="C47" s="243"/>
      <c r="D47" s="243"/>
      <c r="E47" s="243"/>
      <c r="F47" s="243"/>
      <c r="G47" s="23">
        <v>42</v>
      </c>
      <c r="H47" s="130">
        <v>0</v>
      </c>
      <c r="I47" s="130">
        <v>0</v>
      </c>
    </row>
    <row r="48" spans="1:9" x14ac:dyDescent="0.2">
      <c r="A48" s="242" t="s">
        <v>277</v>
      </c>
      <c r="B48" s="243"/>
      <c r="C48" s="243"/>
      <c r="D48" s="243"/>
      <c r="E48" s="243"/>
      <c r="F48" s="243"/>
      <c r="G48" s="23">
        <v>43</v>
      </c>
      <c r="H48" s="130">
        <v>0</v>
      </c>
      <c r="I48" s="130">
        <v>0</v>
      </c>
    </row>
    <row r="49" spans="1:9" x14ac:dyDescent="0.2">
      <c r="A49" s="242" t="s">
        <v>278</v>
      </c>
      <c r="B49" s="245"/>
      <c r="C49" s="245"/>
      <c r="D49" s="245"/>
      <c r="E49" s="245"/>
      <c r="F49" s="245"/>
      <c r="G49" s="23">
        <v>44</v>
      </c>
      <c r="H49" s="130">
        <v>1632192</v>
      </c>
      <c r="I49" s="130">
        <v>18968359</v>
      </c>
    </row>
    <row r="50" spans="1:9" x14ac:dyDescent="0.2">
      <c r="A50" s="242" t="s">
        <v>279</v>
      </c>
      <c r="B50" s="245"/>
      <c r="C50" s="245"/>
      <c r="D50" s="245"/>
      <c r="E50" s="245"/>
      <c r="F50" s="245"/>
      <c r="G50" s="23">
        <v>45</v>
      </c>
      <c r="H50" s="130">
        <v>38908661</v>
      </c>
      <c r="I50" s="130">
        <v>45105602</v>
      </c>
    </row>
    <row r="51" spans="1:9" x14ac:dyDescent="0.2">
      <c r="A51" s="242" t="s">
        <v>280</v>
      </c>
      <c r="B51" s="245"/>
      <c r="C51" s="245"/>
      <c r="D51" s="245"/>
      <c r="E51" s="245"/>
      <c r="F51" s="245"/>
      <c r="G51" s="23">
        <v>46</v>
      </c>
      <c r="H51" s="130">
        <v>-15343874</v>
      </c>
      <c r="I51" s="130">
        <v>-17050047</v>
      </c>
    </row>
    <row r="52" spans="1:9" x14ac:dyDescent="0.2">
      <c r="A52" s="246" t="s">
        <v>51</v>
      </c>
      <c r="B52" s="247"/>
      <c r="C52" s="247"/>
      <c r="D52" s="247"/>
      <c r="E52" s="247"/>
      <c r="F52" s="247"/>
      <c r="G52" s="22">
        <v>47</v>
      </c>
      <c r="H52" s="129">
        <f>SUM(H53:H57)</f>
        <v>-11865455</v>
      </c>
      <c r="I52" s="129">
        <f>SUM(I53:I57)</f>
        <v>-15421365</v>
      </c>
    </row>
    <row r="53" spans="1:9" x14ac:dyDescent="0.2">
      <c r="A53" s="242" t="s">
        <v>281</v>
      </c>
      <c r="B53" s="245"/>
      <c r="C53" s="245"/>
      <c r="D53" s="245"/>
      <c r="E53" s="245"/>
      <c r="F53" s="245"/>
      <c r="G53" s="23">
        <v>48</v>
      </c>
      <c r="H53" s="130">
        <v>0</v>
      </c>
      <c r="I53" s="130">
        <v>0</v>
      </c>
    </row>
    <row r="54" spans="1:9" x14ac:dyDescent="0.2">
      <c r="A54" s="242" t="s">
        <v>100</v>
      </c>
      <c r="B54" s="245"/>
      <c r="C54" s="245"/>
      <c r="D54" s="245"/>
      <c r="E54" s="245"/>
      <c r="F54" s="245"/>
      <c r="G54" s="23">
        <v>49</v>
      </c>
      <c r="H54" s="130">
        <v>0</v>
      </c>
      <c r="I54" s="130">
        <v>0</v>
      </c>
    </row>
    <row r="55" spans="1:9" x14ac:dyDescent="0.2">
      <c r="A55" s="242" t="s">
        <v>101</v>
      </c>
      <c r="B55" s="245"/>
      <c r="C55" s="245"/>
      <c r="D55" s="245"/>
      <c r="E55" s="245"/>
      <c r="F55" s="245"/>
      <c r="G55" s="23">
        <v>50</v>
      </c>
      <c r="H55" s="130">
        <v>-11708704</v>
      </c>
      <c r="I55" s="130">
        <v>-15286393</v>
      </c>
    </row>
    <row r="56" spans="1:9" x14ac:dyDescent="0.2">
      <c r="A56" s="242" t="s">
        <v>102</v>
      </c>
      <c r="B56" s="245"/>
      <c r="C56" s="245"/>
      <c r="D56" s="245"/>
      <c r="E56" s="245"/>
      <c r="F56" s="245"/>
      <c r="G56" s="23">
        <v>51</v>
      </c>
      <c r="H56" s="130">
        <v>0</v>
      </c>
      <c r="I56" s="130">
        <v>0</v>
      </c>
    </row>
    <row r="57" spans="1:9" x14ac:dyDescent="0.2">
      <c r="A57" s="242" t="s">
        <v>103</v>
      </c>
      <c r="B57" s="245"/>
      <c r="C57" s="245"/>
      <c r="D57" s="245"/>
      <c r="E57" s="245"/>
      <c r="F57" s="245"/>
      <c r="G57" s="23">
        <v>52</v>
      </c>
      <c r="H57" s="130">
        <v>-156751</v>
      </c>
      <c r="I57" s="130">
        <v>-134972</v>
      </c>
    </row>
    <row r="58" spans="1:9" x14ac:dyDescent="0.2">
      <c r="A58" s="246" t="s">
        <v>52</v>
      </c>
      <c r="B58" s="247"/>
      <c r="C58" s="247"/>
      <c r="D58" s="247"/>
      <c r="E58" s="247"/>
      <c r="F58" s="247"/>
      <c r="G58" s="22">
        <v>53</v>
      </c>
      <c r="H58" s="129">
        <f>H6+H37+H52</f>
        <v>475282059</v>
      </c>
      <c r="I58" s="129">
        <f>I6+I37+I52</f>
        <v>-83077970</v>
      </c>
    </row>
    <row r="59" spans="1:9" ht="24.75" customHeight="1" x14ac:dyDescent="0.2">
      <c r="A59" s="244" t="s">
        <v>282</v>
      </c>
      <c r="B59" s="245"/>
      <c r="C59" s="245"/>
      <c r="D59" s="245"/>
      <c r="E59" s="245"/>
      <c r="F59" s="245"/>
      <c r="G59" s="23">
        <v>54</v>
      </c>
      <c r="H59" s="130">
        <v>-57401793</v>
      </c>
      <c r="I59" s="130">
        <v>24520182</v>
      </c>
    </row>
    <row r="60" spans="1:9" ht="27.75" customHeight="1" x14ac:dyDescent="0.2">
      <c r="A60" s="246" t="s">
        <v>53</v>
      </c>
      <c r="B60" s="247"/>
      <c r="C60" s="247"/>
      <c r="D60" s="247"/>
      <c r="E60" s="247"/>
      <c r="F60" s="247"/>
      <c r="G60" s="22">
        <v>55</v>
      </c>
      <c r="H60" s="129">
        <f>H58+H59</f>
        <v>417880266</v>
      </c>
      <c r="I60" s="129">
        <f>I58+I59</f>
        <v>-58557788</v>
      </c>
    </row>
    <row r="61" spans="1:9" x14ac:dyDescent="0.2">
      <c r="A61" s="242" t="s">
        <v>104</v>
      </c>
      <c r="B61" s="245"/>
      <c r="C61" s="245"/>
      <c r="D61" s="245"/>
      <c r="E61" s="245"/>
      <c r="F61" s="245"/>
      <c r="G61" s="23">
        <v>56</v>
      </c>
      <c r="H61" s="130">
        <v>220351390</v>
      </c>
      <c r="I61" s="130">
        <v>662448984</v>
      </c>
    </row>
    <row r="62" spans="1:9" x14ac:dyDescent="0.2">
      <c r="A62" s="249" t="s">
        <v>54</v>
      </c>
      <c r="B62" s="250"/>
      <c r="C62" s="250"/>
      <c r="D62" s="250"/>
      <c r="E62" s="250"/>
      <c r="F62" s="250"/>
      <c r="G62" s="24">
        <v>57</v>
      </c>
      <c r="H62" s="131">
        <f>H60+H61</f>
        <v>638231656</v>
      </c>
      <c r="I62" s="131">
        <f>I60+I61</f>
        <v>603891196</v>
      </c>
    </row>
  </sheetData>
  <sheetProtection algorithmName="SHA-512" hashValue="9DV7wv1KQWn2yNWLBi7Uu2qGEHmu5BhXeQ4e4Yr7tHKyaR4lVoPZz6W3t45PP2rjDUXBtAH6B0KDf4ne00he0g==" saltValue="qWFDx7QuNZEvfaNwypFSEQ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D3A3D62C-DDFB-45B3-800B-D28FAD2127D1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Normal="100" zoomScaleSheetLayoutView="100" workbookViewId="0">
      <pane xSplit="4" ySplit="6" topLeftCell="E28" activePane="bottomRight" state="frozen"/>
      <selection activeCell="L1" sqref="L1"/>
      <selection pane="topRight" activeCell="L1" sqref="L1"/>
      <selection pane="bottomLeft" activeCell="L1" sqref="L1"/>
      <selection pane="bottomRight" activeCell="E35" sqref="E35:M40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5" t="s">
        <v>66</v>
      </c>
      <c r="B1" s="266"/>
      <c r="C1" s="266"/>
      <c r="D1" s="266"/>
      <c r="E1" s="267"/>
      <c r="F1" s="268"/>
      <c r="G1" s="268"/>
      <c r="H1" s="268"/>
      <c r="I1" s="268"/>
      <c r="J1" s="268"/>
      <c r="K1" s="269"/>
      <c r="L1" s="210"/>
      <c r="M1" s="210"/>
    </row>
    <row r="2" spans="1:34" ht="19.5" customHeight="1" x14ac:dyDescent="0.2">
      <c r="A2" s="211" t="s">
        <v>371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34" x14ac:dyDescent="0.2">
      <c r="A3" s="4"/>
      <c r="B3" s="5"/>
      <c r="C3" s="5"/>
      <c r="D3" s="6"/>
      <c r="E3" s="65"/>
      <c r="F3" s="66"/>
      <c r="G3" s="66"/>
      <c r="H3" s="66"/>
      <c r="I3" s="66"/>
      <c r="J3" s="66"/>
      <c r="K3" s="66"/>
      <c r="L3" s="270" t="s">
        <v>35</v>
      </c>
      <c r="M3" s="270"/>
    </row>
    <row r="4" spans="1:34" ht="13.5" customHeight="1" x14ac:dyDescent="0.2">
      <c r="A4" s="271" t="s">
        <v>27</v>
      </c>
      <c r="B4" s="271"/>
      <c r="C4" s="271"/>
      <c r="D4" s="264" t="s">
        <v>38</v>
      </c>
      <c r="E4" s="198" t="s">
        <v>71</v>
      </c>
      <c r="F4" s="198"/>
      <c r="G4" s="198"/>
      <c r="H4" s="198"/>
      <c r="I4" s="198"/>
      <c r="J4" s="198"/>
      <c r="K4" s="198"/>
      <c r="L4" s="198" t="s">
        <v>76</v>
      </c>
      <c r="M4" s="198" t="s">
        <v>47</v>
      </c>
    </row>
    <row r="5" spans="1:34" ht="56.25" x14ac:dyDescent="0.2">
      <c r="A5" s="271"/>
      <c r="B5" s="271"/>
      <c r="C5" s="271"/>
      <c r="D5" s="26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8"/>
      <c r="M5" s="198"/>
    </row>
    <row r="6" spans="1:34" x14ac:dyDescent="0.2">
      <c r="A6" s="198">
        <v>1</v>
      </c>
      <c r="B6" s="198"/>
      <c r="C6" s="198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3" t="s">
        <v>286</v>
      </c>
      <c r="B7" s="263"/>
      <c r="C7" s="263"/>
      <c r="D7" s="11">
        <v>1</v>
      </c>
      <c r="E7" s="117">
        <v>589325800</v>
      </c>
      <c r="F7" s="117">
        <v>681482525</v>
      </c>
      <c r="G7" s="117">
        <v>609339271</v>
      </c>
      <c r="H7" s="117">
        <v>402038575</v>
      </c>
      <c r="I7" s="117">
        <v>1198062132</v>
      </c>
      <c r="J7" s="117">
        <v>339392129</v>
      </c>
      <c r="K7" s="118">
        <f>SUM(E7:J7)</f>
        <v>3819640432</v>
      </c>
      <c r="L7" s="117">
        <v>12553358</v>
      </c>
      <c r="M7" s="118">
        <f>K7+L7</f>
        <v>3832193790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61" t="s">
        <v>294</v>
      </c>
      <c r="B8" s="261"/>
      <c r="C8" s="261"/>
      <c r="D8" s="11">
        <v>2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8">
        <f t="shared" ref="K8:K27" si="0">SUM(E8:J8)</f>
        <v>0</v>
      </c>
      <c r="L8" s="117">
        <v>0</v>
      </c>
      <c r="M8" s="118">
        <f t="shared" ref="M8:M27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61" t="s">
        <v>295</v>
      </c>
      <c r="B9" s="261"/>
      <c r="C9" s="261"/>
      <c r="D9" s="11">
        <v>3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8">
        <f t="shared" si="0"/>
        <v>0</v>
      </c>
      <c r="L9" s="117">
        <v>0</v>
      </c>
      <c r="M9" s="118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60" t="s">
        <v>287</v>
      </c>
      <c r="B10" s="260"/>
      <c r="C10" s="260"/>
      <c r="D10" s="13">
        <v>4</v>
      </c>
      <c r="E10" s="118">
        <f>E7+E8+E9</f>
        <v>589325800</v>
      </c>
      <c r="F10" s="118">
        <f t="shared" ref="F10:L10" si="2">F7+F8+F9</f>
        <v>681482525</v>
      </c>
      <c r="G10" s="118">
        <f>G7+G8+G9</f>
        <v>609339271</v>
      </c>
      <c r="H10" s="118">
        <f t="shared" si="2"/>
        <v>402038575</v>
      </c>
      <c r="I10" s="118">
        <f t="shared" si="2"/>
        <v>1198062132</v>
      </c>
      <c r="J10" s="118">
        <f t="shared" si="2"/>
        <v>339392129</v>
      </c>
      <c r="K10" s="118">
        <f t="shared" si="0"/>
        <v>3819640432</v>
      </c>
      <c r="L10" s="118">
        <f t="shared" si="2"/>
        <v>12553358</v>
      </c>
      <c r="M10" s="118">
        <f t="shared" si="1"/>
        <v>3832193790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60" t="s">
        <v>291</v>
      </c>
      <c r="B11" s="260"/>
      <c r="C11" s="260"/>
      <c r="D11" s="13">
        <v>5</v>
      </c>
      <c r="E11" s="118">
        <f>E12+E13</f>
        <v>0</v>
      </c>
      <c r="F11" s="118">
        <f t="shared" ref="F11:L11" si="3">F12+F13</f>
        <v>0</v>
      </c>
      <c r="G11" s="118">
        <f t="shared" si="3"/>
        <v>-38971168</v>
      </c>
      <c r="H11" s="118">
        <f t="shared" si="3"/>
        <v>0</v>
      </c>
      <c r="I11" s="118">
        <f t="shared" si="3"/>
        <v>0</v>
      </c>
      <c r="J11" s="118">
        <f t="shared" si="3"/>
        <v>327902069</v>
      </c>
      <c r="K11" s="118">
        <f t="shared" si="0"/>
        <v>288930901</v>
      </c>
      <c r="L11" s="118">
        <f t="shared" si="3"/>
        <v>295386</v>
      </c>
      <c r="M11" s="118">
        <f t="shared" si="1"/>
        <v>289226287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61" t="s">
        <v>296</v>
      </c>
      <c r="B12" s="261"/>
      <c r="C12" s="261"/>
      <c r="D12" s="11">
        <v>6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327902069</v>
      </c>
      <c r="K12" s="118">
        <f t="shared" si="0"/>
        <v>327902069</v>
      </c>
      <c r="L12" s="117">
        <v>298786</v>
      </c>
      <c r="M12" s="118">
        <f t="shared" si="1"/>
        <v>328200855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2" t="s">
        <v>292</v>
      </c>
      <c r="B13" s="262"/>
      <c r="C13" s="262"/>
      <c r="D13" s="13">
        <v>7</v>
      </c>
      <c r="E13" s="118">
        <f>E14+E15+E16+E17</f>
        <v>0</v>
      </c>
      <c r="F13" s="118">
        <f t="shared" ref="F13:L13" si="4">F14+F15+F16+F17</f>
        <v>0</v>
      </c>
      <c r="G13" s="118">
        <f t="shared" si="4"/>
        <v>-38971168</v>
      </c>
      <c r="H13" s="118">
        <f t="shared" si="4"/>
        <v>0</v>
      </c>
      <c r="I13" s="118">
        <f t="shared" si="4"/>
        <v>0</v>
      </c>
      <c r="J13" s="118">
        <f t="shared" si="4"/>
        <v>0</v>
      </c>
      <c r="K13" s="118">
        <f t="shared" si="0"/>
        <v>-38971168</v>
      </c>
      <c r="L13" s="118">
        <f t="shared" si="4"/>
        <v>-3400</v>
      </c>
      <c r="M13" s="118">
        <f t="shared" si="1"/>
        <v>-38974568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61" t="s">
        <v>297</v>
      </c>
      <c r="B14" s="261"/>
      <c r="C14" s="261"/>
      <c r="D14" s="11">
        <v>8</v>
      </c>
      <c r="E14" s="117">
        <v>0</v>
      </c>
      <c r="F14" s="117">
        <v>0</v>
      </c>
      <c r="G14" s="117">
        <v>-5448093</v>
      </c>
      <c r="H14" s="117">
        <v>0</v>
      </c>
      <c r="I14" s="117">
        <v>0</v>
      </c>
      <c r="J14" s="117">
        <v>0</v>
      </c>
      <c r="K14" s="118">
        <f>SUM(E14:J14)</f>
        <v>-5448093</v>
      </c>
      <c r="L14" s="117">
        <v>-63084</v>
      </c>
      <c r="M14" s="118">
        <f>K14+L14</f>
        <v>-5511177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61" t="s">
        <v>298</v>
      </c>
      <c r="B15" s="261"/>
      <c r="C15" s="261"/>
      <c r="D15" s="11">
        <v>9</v>
      </c>
      <c r="E15" s="117">
        <v>0</v>
      </c>
      <c r="F15" s="117">
        <v>0</v>
      </c>
      <c r="G15" s="117">
        <v>14993777</v>
      </c>
      <c r="H15" s="117">
        <v>0</v>
      </c>
      <c r="I15" s="117">
        <v>0</v>
      </c>
      <c r="J15" s="117">
        <v>0</v>
      </c>
      <c r="K15" s="118">
        <f t="shared" si="0"/>
        <v>14993777</v>
      </c>
      <c r="L15" s="117">
        <v>-6590</v>
      </c>
      <c r="M15" s="118">
        <f t="shared" si="1"/>
        <v>14987187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61" t="s">
        <v>299</v>
      </c>
      <c r="B16" s="261"/>
      <c r="C16" s="261"/>
      <c r="D16" s="11">
        <v>10</v>
      </c>
      <c r="E16" s="117">
        <v>0</v>
      </c>
      <c r="F16" s="117">
        <v>0</v>
      </c>
      <c r="G16" s="117">
        <v>-51498680</v>
      </c>
      <c r="H16" s="117">
        <v>0</v>
      </c>
      <c r="I16" s="117">
        <v>0</v>
      </c>
      <c r="J16" s="117">
        <v>0</v>
      </c>
      <c r="K16" s="118">
        <f t="shared" si="0"/>
        <v>-51498680</v>
      </c>
      <c r="L16" s="117">
        <v>0</v>
      </c>
      <c r="M16" s="118">
        <f t="shared" si="1"/>
        <v>-51498680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61" t="s">
        <v>300</v>
      </c>
      <c r="B17" s="261"/>
      <c r="C17" s="261"/>
      <c r="D17" s="11">
        <v>11</v>
      </c>
      <c r="E17" s="117">
        <v>0</v>
      </c>
      <c r="F17" s="117">
        <v>0</v>
      </c>
      <c r="G17" s="117">
        <v>2981828</v>
      </c>
      <c r="H17" s="117">
        <v>0</v>
      </c>
      <c r="I17" s="117">
        <v>0</v>
      </c>
      <c r="J17" s="117">
        <v>0</v>
      </c>
      <c r="K17" s="118">
        <f t="shared" si="0"/>
        <v>2981828</v>
      </c>
      <c r="L17" s="119">
        <v>66274</v>
      </c>
      <c r="M17" s="118">
        <f t="shared" si="1"/>
        <v>3048102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60" t="s">
        <v>301</v>
      </c>
      <c r="B18" s="260"/>
      <c r="C18" s="260"/>
      <c r="D18" s="13">
        <v>12</v>
      </c>
      <c r="E18" s="118">
        <f>E19+E20+E21+E22</f>
        <v>0</v>
      </c>
      <c r="F18" s="118">
        <f t="shared" ref="F18:L18" si="5">F19+F20+F21+F22</f>
        <v>0</v>
      </c>
      <c r="G18" s="118">
        <f t="shared" si="5"/>
        <v>-1918480</v>
      </c>
      <c r="H18" s="118">
        <f t="shared" si="5"/>
        <v>0</v>
      </c>
      <c r="I18" s="118">
        <f t="shared" si="5"/>
        <v>340091085</v>
      </c>
      <c r="J18" s="118">
        <f t="shared" si="5"/>
        <v>-339392129</v>
      </c>
      <c r="K18" s="118">
        <f t="shared" si="0"/>
        <v>-1219524</v>
      </c>
      <c r="L18" s="118">
        <f t="shared" si="5"/>
        <v>-194303</v>
      </c>
      <c r="M18" s="118">
        <f t="shared" si="1"/>
        <v>-1413827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61" t="s">
        <v>302</v>
      </c>
      <c r="B19" s="261"/>
      <c r="C19" s="261"/>
      <c r="D19" s="11">
        <v>13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8">
        <f t="shared" si="0"/>
        <v>0</v>
      </c>
      <c r="L19" s="117">
        <v>0</v>
      </c>
      <c r="M19" s="118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61" t="s">
        <v>303</v>
      </c>
      <c r="B20" s="261"/>
      <c r="C20" s="261"/>
      <c r="D20" s="11">
        <v>14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8">
        <f t="shared" si="0"/>
        <v>0</v>
      </c>
      <c r="L20" s="117">
        <v>0</v>
      </c>
      <c r="M20" s="118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61" t="s">
        <v>304</v>
      </c>
      <c r="B21" s="261"/>
      <c r="C21" s="261"/>
      <c r="D21" s="11">
        <v>15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8">
        <f t="shared" si="0"/>
        <v>0</v>
      </c>
      <c r="L21" s="117">
        <v>-156751</v>
      </c>
      <c r="M21" s="118">
        <f t="shared" si="1"/>
        <v>-156751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61" t="s">
        <v>305</v>
      </c>
      <c r="B22" s="261"/>
      <c r="C22" s="261"/>
      <c r="D22" s="11">
        <v>16</v>
      </c>
      <c r="E22" s="117">
        <v>0</v>
      </c>
      <c r="F22" s="117">
        <v>0</v>
      </c>
      <c r="G22" s="117">
        <v>-1918480</v>
      </c>
      <c r="H22" s="117">
        <v>0</v>
      </c>
      <c r="I22" s="117">
        <v>340091085</v>
      </c>
      <c r="J22" s="117">
        <v>-339392129</v>
      </c>
      <c r="K22" s="118">
        <f t="shared" si="0"/>
        <v>-1219524</v>
      </c>
      <c r="L22" s="117">
        <v>-37552</v>
      </c>
      <c r="M22" s="118">
        <f t="shared" si="1"/>
        <v>-1257076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60" t="s">
        <v>288</v>
      </c>
      <c r="B23" s="260"/>
      <c r="C23" s="260"/>
      <c r="D23" s="13">
        <v>17</v>
      </c>
      <c r="E23" s="118">
        <f>E18+E11+E10</f>
        <v>589325800</v>
      </c>
      <c r="F23" s="118">
        <f t="shared" ref="F23:J23" si="6">F18+F11+F10</f>
        <v>681482525</v>
      </c>
      <c r="G23" s="118">
        <f t="shared" si="6"/>
        <v>568449623</v>
      </c>
      <c r="H23" s="118">
        <f t="shared" si="6"/>
        <v>402038575</v>
      </c>
      <c r="I23" s="118">
        <f t="shared" si="6"/>
        <v>1538153217</v>
      </c>
      <c r="J23" s="118">
        <f t="shared" si="6"/>
        <v>327902069</v>
      </c>
      <c r="K23" s="118">
        <f t="shared" si="0"/>
        <v>4107351809</v>
      </c>
      <c r="L23" s="118">
        <f t="shared" ref="L23" si="7">L18+L11+L10</f>
        <v>12654441</v>
      </c>
      <c r="M23" s="118">
        <f t="shared" si="1"/>
        <v>4120006250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3" t="s">
        <v>289</v>
      </c>
      <c r="B24" s="263"/>
      <c r="C24" s="263"/>
      <c r="D24" s="11">
        <v>18</v>
      </c>
      <c r="E24" s="117">
        <v>589325800</v>
      </c>
      <c r="F24" s="117">
        <v>681482525</v>
      </c>
      <c r="G24" s="117">
        <v>568449623</v>
      </c>
      <c r="H24" s="117">
        <v>402038575</v>
      </c>
      <c r="I24" s="117">
        <v>1538153217</v>
      </c>
      <c r="J24" s="117">
        <v>327902069</v>
      </c>
      <c r="K24" s="118">
        <f t="shared" si="0"/>
        <v>4107351809</v>
      </c>
      <c r="L24" s="117">
        <v>12654441</v>
      </c>
      <c r="M24" s="118">
        <f t="shared" si="1"/>
        <v>4120006250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61" t="s">
        <v>306</v>
      </c>
      <c r="B25" s="261"/>
      <c r="C25" s="261"/>
      <c r="D25" s="11">
        <v>19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8">
        <f t="shared" si="0"/>
        <v>0</v>
      </c>
      <c r="L25" s="117">
        <v>0</v>
      </c>
      <c r="M25" s="118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61" t="s">
        <v>295</v>
      </c>
      <c r="B26" s="261"/>
      <c r="C26" s="261"/>
      <c r="D26" s="11">
        <v>20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8">
        <f t="shared" si="0"/>
        <v>0</v>
      </c>
      <c r="L26" s="117">
        <v>0</v>
      </c>
      <c r="M26" s="118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60" t="s">
        <v>290</v>
      </c>
      <c r="B27" s="260"/>
      <c r="C27" s="260"/>
      <c r="D27" s="13">
        <v>21</v>
      </c>
      <c r="E27" s="118">
        <f>E24+E25+E26</f>
        <v>589325800</v>
      </c>
      <c r="F27" s="118">
        <f t="shared" ref="F27:L27" si="8">F24+F25+F26</f>
        <v>681482525</v>
      </c>
      <c r="G27" s="118">
        <f t="shared" si="8"/>
        <v>568449623</v>
      </c>
      <c r="H27" s="118">
        <f t="shared" si="8"/>
        <v>402038575</v>
      </c>
      <c r="I27" s="118">
        <f t="shared" si="8"/>
        <v>1538153217</v>
      </c>
      <c r="J27" s="118">
        <f t="shared" si="8"/>
        <v>327902069</v>
      </c>
      <c r="K27" s="118">
        <f t="shared" si="0"/>
        <v>4107351809</v>
      </c>
      <c r="L27" s="118">
        <f t="shared" si="8"/>
        <v>12654441</v>
      </c>
      <c r="M27" s="118">
        <f t="shared" si="1"/>
        <v>4120006250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60" t="s">
        <v>307</v>
      </c>
      <c r="B28" s="260"/>
      <c r="C28" s="260"/>
      <c r="D28" s="13">
        <v>22</v>
      </c>
      <c r="E28" s="67">
        <f>E29+E30</f>
        <v>0</v>
      </c>
      <c r="F28" s="67">
        <f t="shared" ref="F28:L28" si="9">F29+F30</f>
        <v>0</v>
      </c>
      <c r="G28" s="67">
        <f t="shared" si="9"/>
        <v>90375941</v>
      </c>
      <c r="H28" s="67">
        <f t="shared" si="9"/>
        <v>0</v>
      </c>
      <c r="I28" s="67">
        <f t="shared" si="9"/>
        <v>0</v>
      </c>
      <c r="J28" s="67">
        <f t="shared" si="9"/>
        <v>208528067</v>
      </c>
      <c r="K28" s="67">
        <f t="shared" ref="K28:K40" si="10">SUM(E28:J28)</f>
        <v>298904008</v>
      </c>
      <c r="L28" s="67">
        <f t="shared" si="9"/>
        <v>237821</v>
      </c>
      <c r="M28" s="67">
        <f t="shared" ref="M28:M40" si="11">K28+L28</f>
        <v>299141829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61" t="s">
        <v>296</v>
      </c>
      <c r="B29" s="261"/>
      <c r="C29" s="261"/>
      <c r="D29" s="11">
        <v>23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208528067</v>
      </c>
      <c r="K29" s="118">
        <f t="shared" si="10"/>
        <v>208528067</v>
      </c>
      <c r="L29" s="117">
        <v>258363</v>
      </c>
      <c r="M29" s="118">
        <f t="shared" si="11"/>
        <v>208786430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2" t="s">
        <v>308</v>
      </c>
      <c r="B30" s="262"/>
      <c r="C30" s="262"/>
      <c r="D30" s="13">
        <v>24</v>
      </c>
      <c r="E30" s="118">
        <f>E31+E32+E33+E34</f>
        <v>0</v>
      </c>
      <c r="F30" s="118">
        <f t="shared" ref="F30:L30" si="12">F31+F32+F33+F34</f>
        <v>0</v>
      </c>
      <c r="G30" s="118">
        <f t="shared" si="12"/>
        <v>90375941</v>
      </c>
      <c r="H30" s="118">
        <f t="shared" si="12"/>
        <v>0</v>
      </c>
      <c r="I30" s="118">
        <f t="shared" si="12"/>
        <v>0</v>
      </c>
      <c r="J30" s="118">
        <f t="shared" si="12"/>
        <v>0</v>
      </c>
      <c r="K30" s="118">
        <f t="shared" si="10"/>
        <v>90375941</v>
      </c>
      <c r="L30" s="118">
        <f t="shared" si="12"/>
        <v>-20542</v>
      </c>
      <c r="M30" s="118">
        <f t="shared" si="11"/>
        <v>90355399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61" t="s">
        <v>297</v>
      </c>
      <c r="B31" s="261"/>
      <c r="C31" s="261"/>
      <c r="D31" s="11">
        <v>25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8">
        <f t="shared" si="10"/>
        <v>0</v>
      </c>
      <c r="L31" s="117">
        <v>0</v>
      </c>
      <c r="M31" s="118">
        <f t="shared" si="1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61" t="s">
        <v>298</v>
      </c>
      <c r="B32" s="261"/>
      <c r="C32" s="261"/>
      <c r="D32" s="11">
        <v>26</v>
      </c>
      <c r="E32" s="117">
        <v>0</v>
      </c>
      <c r="F32" s="117">
        <v>0</v>
      </c>
      <c r="G32" s="117">
        <v>114885743</v>
      </c>
      <c r="H32" s="117">
        <v>0</v>
      </c>
      <c r="I32" s="117">
        <v>0</v>
      </c>
      <c r="J32" s="117">
        <v>0</v>
      </c>
      <c r="K32" s="118">
        <f t="shared" si="10"/>
        <v>114885743</v>
      </c>
      <c r="L32" s="117">
        <v>-3417</v>
      </c>
      <c r="M32" s="118">
        <f t="shared" si="11"/>
        <v>114882326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61" t="s">
        <v>299</v>
      </c>
      <c r="B33" s="261"/>
      <c r="C33" s="261"/>
      <c r="D33" s="11">
        <v>27</v>
      </c>
      <c r="E33" s="117">
        <v>0</v>
      </c>
      <c r="F33" s="117">
        <v>0</v>
      </c>
      <c r="G33" s="117">
        <v>-22561438</v>
      </c>
      <c r="H33" s="117">
        <v>0</v>
      </c>
      <c r="I33" s="117">
        <v>0</v>
      </c>
      <c r="J33" s="117">
        <v>0</v>
      </c>
      <c r="K33" s="118">
        <f t="shared" si="10"/>
        <v>-22561438</v>
      </c>
      <c r="L33" s="117">
        <v>0</v>
      </c>
      <c r="M33" s="118">
        <f t="shared" si="11"/>
        <v>-22561438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61" t="s">
        <v>309</v>
      </c>
      <c r="B34" s="261"/>
      <c r="C34" s="261"/>
      <c r="D34" s="11">
        <v>28</v>
      </c>
      <c r="E34" s="117">
        <v>0</v>
      </c>
      <c r="F34" s="117">
        <v>0</v>
      </c>
      <c r="G34" s="117">
        <v>-1948364</v>
      </c>
      <c r="H34" s="117">
        <v>0</v>
      </c>
      <c r="I34" s="117">
        <v>0</v>
      </c>
      <c r="J34" s="117">
        <v>0</v>
      </c>
      <c r="K34" s="118">
        <f t="shared" si="10"/>
        <v>-1948364</v>
      </c>
      <c r="L34" s="117">
        <v>-17125</v>
      </c>
      <c r="M34" s="118">
        <f t="shared" si="11"/>
        <v>-1965489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60" t="s">
        <v>310</v>
      </c>
      <c r="B35" s="260"/>
      <c r="C35" s="260"/>
      <c r="D35" s="13">
        <v>29</v>
      </c>
      <c r="E35" s="118">
        <f>E36+E37+E38+E39</f>
        <v>0</v>
      </c>
      <c r="F35" s="118">
        <f t="shared" ref="F35:L35" si="13">F36+F37+F38+F39</f>
        <v>0</v>
      </c>
      <c r="G35" s="118">
        <f t="shared" si="13"/>
        <v>-867587</v>
      </c>
      <c r="H35" s="118">
        <f t="shared" si="13"/>
        <v>0</v>
      </c>
      <c r="I35" s="118">
        <f t="shared" si="13"/>
        <v>327834610</v>
      </c>
      <c r="J35" s="118">
        <f t="shared" si="13"/>
        <v>-327902069</v>
      </c>
      <c r="K35" s="118">
        <f t="shared" si="10"/>
        <v>-935046</v>
      </c>
      <c r="L35" s="118">
        <f t="shared" si="13"/>
        <v>-1992328</v>
      </c>
      <c r="M35" s="118">
        <f t="shared" si="11"/>
        <v>-2927374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61" t="s">
        <v>302</v>
      </c>
      <c r="B36" s="261"/>
      <c r="C36" s="261"/>
      <c r="D36" s="11">
        <v>30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8">
        <f t="shared" si="10"/>
        <v>0</v>
      </c>
      <c r="L36" s="117">
        <v>0</v>
      </c>
      <c r="M36" s="118">
        <f t="shared" si="1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61" t="s">
        <v>303</v>
      </c>
      <c r="B37" s="261"/>
      <c r="C37" s="261"/>
      <c r="D37" s="11">
        <v>31</v>
      </c>
      <c r="E37" s="117">
        <v>0</v>
      </c>
      <c r="F37" s="117">
        <v>0</v>
      </c>
      <c r="G37" s="117">
        <v>0</v>
      </c>
      <c r="H37" s="117">
        <v>0</v>
      </c>
      <c r="I37" s="117">
        <v>712385</v>
      </c>
      <c r="J37" s="117">
        <v>0</v>
      </c>
      <c r="K37" s="118">
        <f t="shared" si="10"/>
        <v>712385</v>
      </c>
      <c r="L37" s="117">
        <v>-1762317</v>
      </c>
      <c r="M37" s="118">
        <f t="shared" si="11"/>
        <v>-1049932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61" t="s">
        <v>311</v>
      </c>
      <c r="B38" s="261"/>
      <c r="C38" s="261"/>
      <c r="D38" s="11">
        <v>32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8">
        <f t="shared" si="10"/>
        <v>0</v>
      </c>
      <c r="L38" s="117">
        <v>-134972</v>
      </c>
      <c r="M38" s="118">
        <f t="shared" si="11"/>
        <v>-134972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61" t="s">
        <v>312</v>
      </c>
      <c r="B39" s="261"/>
      <c r="C39" s="261"/>
      <c r="D39" s="11">
        <v>33</v>
      </c>
      <c r="E39" s="117">
        <v>0</v>
      </c>
      <c r="F39" s="117">
        <v>0</v>
      </c>
      <c r="G39" s="117">
        <v>-867587</v>
      </c>
      <c r="H39" s="117">
        <v>0</v>
      </c>
      <c r="I39" s="117">
        <v>327122225</v>
      </c>
      <c r="J39" s="117">
        <v>-327902069</v>
      </c>
      <c r="K39" s="118">
        <f t="shared" si="10"/>
        <v>-1647431</v>
      </c>
      <c r="L39" s="117">
        <v>-95039</v>
      </c>
      <c r="M39" s="118">
        <f t="shared" si="11"/>
        <v>-1742470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60" t="s">
        <v>313</v>
      </c>
      <c r="B40" s="260"/>
      <c r="C40" s="260"/>
      <c r="D40" s="13">
        <v>34</v>
      </c>
      <c r="E40" s="118">
        <f>E35+E28+E27</f>
        <v>589325800</v>
      </c>
      <c r="F40" s="118">
        <f t="shared" ref="F40:J40" si="14">F35+F28+F27</f>
        <v>681482525</v>
      </c>
      <c r="G40" s="118">
        <f t="shared" si="14"/>
        <v>657957977</v>
      </c>
      <c r="H40" s="118">
        <f t="shared" si="14"/>
        <v>402038575</v>
      </c>
      <c r="I40" s="118">
        <f t="shared" si="14"/>
        <v>1865987827</v>
      </c>
      <c r="J40" s="118">
        <f t="shared" si="14"/>
        <v>208528067</v>
      </c>
      <c r="K40" s="118">
        <f t="shared" si="10"/>
        <v>4405320771</v>
      </c>
      <c r="L40" s="118">
        <f t="shared" ref="L40" si="15">L35+L28+L27</f>
        <v>10899934</v>
      </c>
      <c r="M40" s="118">
        <f t="shared" si="11"/>
        <v>4416220705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algorithmName="SHA-512" hashValue="KEtCydxeobBPvEGiG213k2dcHrmnDu6nKIB5P/1rphtkQmih0rnl3+KZjYkR8es+yKkUBE07V82WQMrsTPDpJw==" saltValue="gipSjq+dQMoFkuZVkFLrVQ==" spinCount="100000"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Q1:IV1048576 A7:P65535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2"/>
  <sheetViews>
    <sheetView zoomScale="75" zoomScaleNormal="75" workbookViewId="0">
      <selection activeCell="K5" sqref="K5"/>
    </sheetView>
  </sheetViews>
  <sheetFormatPr defaultRowHeight="12.75" x14ac:dyDescent="0.2"/>
  <cols>
    <col min="9" max="9" width="92.85546875" customWidth="1"/>
  </cols>
  <sheetData>
    <row r="1" spans="1:9" x14ac:dyDescent="0.2">
      <c r="A1" s="272" t="s">
        <v>409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x14ac:dyDescent="0.2">
      <c r="A3" s="273"/>
      <c r="B3" s="273"/>
      <c r="C3" s="273"/>
      <c r="D3" s="273"/>
      <c r="E3" s="273"/>
      <c r="F3" s="273"/>
      <c r="G3" s="273"/>
      <c r="H3" s="273"/>
      <c r="I3" s="273"/>
    </row>
    <row r="4" spans="1:9" x14ac:dyDescent="0.2">
      <c r="A4" s="273"/>
      <c r="B4" s="273"/>
      <c r="C4" s="273"/>
      <c r="D4" s="273"/>
      <c r="E4" s="273"/>
      <c r="F4" s="273"/>
      <c r="G4" s="273"/>
      <c r="H4" s="273"/>
      <c r="I4" s="273"/>
    </row>
    <row r="5" spans="1:9" x14ac:dyDescent="0.2">
      <c r="A5" s="273"/>
      <c r="B5" s="273"/>
      <c r="C5" s="273"/>
      <c r="D5" s="273"/>
      <c r="E5" s="273"/>
      <c r="F5" s="273"/>
      <c r="G5" s="273"/>
      <c r="H5" s="273"/>
      <c r="I5" s="273"/>
    </row>
    <row r="6" spans="1:9" x14ac:dyDescent="0.2">
      <c r="A6" s="273"/>
      <c r="B6" s="273"/>
      <c r="C6" s="273"/>
      <c r="D6" s="273"/>
      <c r="E6" s="273"/>
      <c r="F6" s="273"/>
      <c r="G6" s="273"/>
      <c r="H6" s="273"/>
      <c r="I6" s="273"/>
    </row>
    <row r="7" spans="1:9" x14ac:dyDescent="0.2">
      <c r="A7" s="273"/>
      <c r="B7" s="273"/>
      <c r="C7" s="273"/>
      <c r="D7" s="273"/>
      <c r="E7" s="273"/>
      <c r="F7" s="273"/>
      <c r="G7" s="273"/>
      <c r="H7" s="273"/>
      <c r="I7" s="273"/>
    </row>
    <row r="8" spans="1:9" x14ac:dyDescent="0.2">
      <c r="A8" s="273"/>
      <c r="B8" s="273"/>
      <c r="C8" s="273"/>
      <c r="D8" s="273"/>
      <c r="E8" s="273"/>
      <c r="F8" s="273"/>
      <c r="G8" s="273"/>
      <c r="H8" s="273"/>
      <c r="I8" s="273"/>
    </row>
    <row r="9" spans="1:9" x14ac:dyDescent="0.2">
      <c r="A9" s="273"/>
      <c r="B9" s="273"/>
      <c r="C9" s="273"/>
      <c r="D9" s="273"/>
      <c r="E9" s="273"/>
      <c r="F9" s="273"/>
      <c r="G9" s="273"/>
      <c r="H9" s="273"/>
      <c r="I9" s="273"/>
    </row>
    <row r="10" spans="1:9" x14ac:dyDescent="0.2">
      <c r="A10" s="273"/>
      <c r="B10" s="273"/>
      <c r="C10" s="273"/>
      <c r="D10" s="273"/>
      <c r="E10" s="273"/>
      <c r="F10" s="273"/>
      <c r="G10" s="273"/>
      <c r="H10" s="273"/>
      <c r="I10" s="273"/>
    </row>
    <row r="11" spans="1:9" x14ac:dyDescent="0.2">
      <c r="A11" s="273"/>
      <c r="B11" s="273"/>
      <c r="C11" s="273"/>
      <c r="D11" s="273"/>
      <c r="E11" s="273"/>
      <c r="F11" s="273"/>
      <c r="G11" s="273"/>
      <c r="H11" s="273"/>
      <c r="I11" s="273"/>
    </row>
    <row r="12" spans="1:9" x14ac:dyDescent="0.2">
      <c r="A12" s="273"/>
      <c r="B12" s="273"/>
      <c r="C12" s="273"/>
      <c r="D12" s="273"/>
      <c r="E12" s="273"/>
      <c r="F12" s="273"/>
      <c r="G12" s="273"/>
      <c r="H12" s="273"/>
      <c r="I12" s="273"/>
    </row>
    <row r="13" spans="1:9" x14ac:dyDescent="0.2">
      <c r="A13" s="273"/>
      <c r="B13" s="273"/>
      <c r="C13" s="273"/>
      <c r="D13" s="273"/>
      <c r="E13" s="273"/>
      <c r="F13" s="273"/>
      <c r="G13" s="273"/>
      <c r="H13" s="273"/>
      <c r="I13" s="273"/>
    </row>
    <row r="14" spans="1:9" x14ac:dyDescent="0.2">
      <c r="A14" s="273"/>
      <c r="B14" s="273"/>
      <c r="C14" s="273"/>
      <c r="D14" s="273"/>
      <c r="E14" s="273"/>
      <c r="F14" s="273"/>
      <c r="G14" s="273"/>
      <c r="H14" s="273"/>
      <c r="I14" s="273"/>
    </row>
    <row r="15" spans="1:9" x14ac:dyDescent="0.2">
      <c r="A15" s="273"/>
      <c r="B15" s="273"/>
      <c r="C15" s="273"/>
      <c r="D15" s="273"/>
      <c r="E15" s="273"/>
      <c r="F15" s="273"/>
      <c r="G15" s="273"/>
      <c r="H15" s="273"/>
      <c r="I15" s="273"/>
    </row>
    <row r="16" spans="1:9" x14ac:dyDescent="0.2">
      <c r="A16" s="273"/>
      <c r="B16" s="273"/>
      <c r="C16" s="273"/>
      <c r="D16" s="273"/>
      <c r="E16" s="273"/>
      <c r="F16" s="273"/>
      <c r="G16" s="273"/>
      <c r="H16" s="273"/>
      <c r="I16" s="273"/>
    </row>
    <row r="17" spans="1:9" x14ac:dyDescent="0.2">
      <c r="A17" s="273"/>
      <c r="B17" s="273"/>
      <c r="C17" s="273"/>
      <c r="D17" s="273"/>
      <c r="E17" s="273"/>
      <c r="F17" s="273"/>
      <c r="G17" s="273"/>
      <c r="H17" s="273"/>
      <c r="I17" s="273"/>
    </row>
    <row r="18" spans="1:9" x14ac:dyDescent="0.2">
      <c r="A18" s="273"/>
      <c r="B18" s="273"/>
      <c r="C18" s="273"/>
      <c r="D18" s="273"/>
      <c r="E18" s="273"/>
      <c r="F18" s="273"/>
      <c r="G18" s="273"/>
      <c r="H18" s="273"/>
      <c r="I18" s="273"/>
    </row>
    <row r="19" spans="1:9" x14ac:dyDescent="0.2">
      <c r="A19" s="273"/>
      <c r="B19" s="273"/>
      <c r="C19" s="273"/>
      <c r="D19" s="273"/>
      <c r="E19" s="273"/>
      <c r="F19" s="273"/>
      <c r="G19" s="273"/>
      <c r="H19" s="273"/>
      <c r="I19" s="273"/>
    </row>
    <row r="20" spans="1:9" x14ac:dyDescent="0.2">
      <c r="A20" s="273"/>
      <c r="B20" s="273"/>
      <c r="C20" s="273"/>
      <c r="D20" s="273"/>
      <c r="E20" s="273"/>
      <c r="F20" s="273"/>
      <c r="G20" s="273"/>
      <c r="H20" s="273"/>
      <c r="I20" s="273"/>
    </row>
    <row r="21" spans="1:9" x14ac:dyDescent="0.2">
      <c r="A21" s="273"/>
      <c r="B21" s="273"/>
      <c r="C21" s="273"/>
      <c r="D21" s="273"/>
      <c r="E21" s="273"/>
      <c r="F21" s="273"/>
      <c r="G21" s="273"/>
      <c r="H21" s="273"/>
      <c r="I21" s="273"/>
    </row>
    <row r="22" spans="1:9" x14ac:dyDescent="0.2">
      <c r="A22" s="273"/>
      <c r="B22" s="273"/>
      <c r="C22" s="273"/>
      <c r="D22" s="273"/>
      <c r="E22" s="273"/>
      <c r="F22" s="273"/>
      <c r="G22" s="273"/>
      <c r="H22" s="273"/>
      <c r="I22" s="273"/>
    </row>
    <row r="23" spans="1:9" x14ac:dyDescent="0.2">
      <c r="A23" s="273"/>
      <c r="B23" s="273"/>
      <c r="C23" s="273"/>
      <c r="D23" s="273"/>
      <c r="E23" s="273"/>
      <c r="F23" s="273"/>
      <c r="G23" s="273"/>
      <c r="H23" s="273"/>
      <c r="I23" s="273"/>
    </row>
    <row r="24" spans="1:9" x14ac:dyDescent="0.2">
      <c r="A24" s="273"/>
      <c r="B24" s="273"/>
      <c r="C24" s="273"/>
      <c r="D24" s="273"/>
      <c r="E24" s="273"/>
      <c r="F24" s="273"/>
      <c r="G24" s="273"/>
      <c r="H24" s="273"/>
      <c r="I24" s="273"/>
    </row>
    <row r="25" spans="1:9" x14ac:dyDescent="0.2">
      <c r="A25" s="273"/>
      <c r="B25" s="273"/>
      <c r="C25" s="273"/>
      <c r="D25" s="273"/>
      <c r="E25" s="273"/>
      <c r="F25" s="273"/>
      <c r="G25" s="273"/>
      <c r="H25" s="273"/>
      <c r="I25" s="273"/>
    </row>
    <row r="26" spans="1:9" x14ac:dyDescent="0.2">
      <c r="A26" s="273"/>
      <c r="B26" s="273"/>
      <c r="C26" s="273"/>
      <c r="D26" s="273"/>
      <c r="E26" s="273"/>
      <c r="F26" s="273"/>
      <c r="G26" s="273"/>
      <c r="H26" s="273"/>
      <c r="I26" s="273"/>
    </row>
    <row r="27" spans="1:9" x14ac:dyDescent="0.2">
      <c r="A27" s="273"/>
      <c r="B27" s="273"/>
      <c r="C27" s="273"/>
      <c r="D27" s="273"/>
      <c r="E27" s="273"/>
      <c r="F27" s="273"/>
      <c r="G27" s="273"/>
      <c r="H27" s="273"/>
      <c r="I27" s="273"/>
    </row>
    <row r="28" spans="1:9" x14ac:dyDescent="0.2">
      <c r="A28" s="273"/>
      <c r="B28" s="273"/>
      <c r="C28" s="273"/>
      <c r="D28" s="273"/>
      <c r="E28" s="273"/>
      <c r="F28" s="273"/>
      <c r="G28" s="273"/>
      <c r="H28" s="273"/>
      <c r="I28" s="273"/>
    </row>
    <row r="29" spans="1:9" x14ac:dyDescent="0.2">
      <c r="A29" s="273"/>
      <c r="B29" s="273"/>
      <c r="C29" s="273"/>
      <c r="D29" s="273"/>
      <c r="E29" s="273"/>
      <c r="F29" s="273"/>
      <c r="G29" s="273"/>
      <c r="H29" s="273"/>
      <c r="I29" s="273"/>
    </row>
    <row r="30" spans="1:9" x14ac:dyDescent="0.2">
      <c r="A30" s="273"/>
      <c r="B30" s="273"/>
      <c r="C30" s="273"/>
      <c r="D30" s="273"/>
      <c r="E30" s="273"/>
      <c r="F30" s="273"/>
      <c r="G30" s="273"/>
      <c r="H30" s="273"/>
      <c r="I30" s="273"/>
    </row>
    <row r="31" spans="1:9" x14ac:dyDescent="0.2">
      <c r="A31" s="273"/>
      <c r="B31" s="273"/>
      <c r="C31" s="273"/>
      <c r="D31" s="273"/>
      <c r="E31" s="273"/>
      <c r="F31" s="273"/>
      <c r="G31" s="273"/>
      <c r="H31" s="273"/>
      <c r="I31" s="273"/>
    </row>
    <row r="32" spans="1:9" x14ac:dyDescent="0.2">
      <c r="A32" s="273"/>
      <c r="B32" s="273"/>
      <c r="C32" s="273"/>
      <c r="D32" s="273"/>
      <c r="E32" s="273"/>
      <c r="F32" s="273"/>
      <c r="G32" s="273"/>
      <c r="H32" s="273"/>
      <c r="I32" s="273"/>
    </row>
    <row r="33" spans="1:9" x14ac:dyDescent="0.2">
      <c r="A33" s="273"/>
      <c r="B33" s="273"/>
      <c r="C33" s="273"/>
      <c r="D33" s="273"/>
      <c r="E33" s="273"/>
      <c r="F33" s="273"/>
      <c r="G33" s="273"/>
      <c r="H33" s="273"/>
      <c r="I33" s="273"/>
    </row>
    <row r="34" spans="1:9" x14ac:dyDescent="0.2">
      <c r="A34" s="273"/>
      <c r="B34" s="273"/>
      <c r="C34" s="273"/>
      <c r="D34" s="273"/>
      <c r="E34" s="273"/>
      <c r="F34" s="273"/>
      <c r="G34" s="273"/>
      <c r="H34" s="273"/>
      <c r="I34" s="273"/>
    </row>
    <row r="35" spans="1:9" x14ac:dyDescent="0.2">
      <c r="A35" s="273"/>
      <c r="B35" s="273"/>
      <c r="C35" s="273"/>
      <c r="D35" s="273"/>
      <c r="E35" s="273"/>
      <c r="F35" s="273"/>
      <c r="G35" s="273"/>
      <c r="H35" s="273"/>
      <c r="I35" s="273"/>
    </row>
    <row r="36" spans="1:9" x14ac:dyDescent="0.2">
      <c r="A36" s="273"/>
      <c r="B36" s="273"/>
      <c r="C36" s="273"/>
      <c r="D36" s="273"/>
      <c r="E36" s="273"/>
      <c r="F36" s="273"/>
      <c r="G36" s="273"/>
      <c r="H36" s="273"/>
      <c r="I36" s="273"/>
    </row>
    <row r="37" spans="1:9" x14ac:dyDescent="0.2">
      <c r="A37" s="273"/>
      <c r="B37" s="273"/>
      <c r="C37" s="273"/>
      <c r="D37" s="273"/>
      <c r="E37" s="273"/>
      <c r="F37" s="273"/>
      <c r="G37" s="273"/>
      <c r="H37" s="273"/>
      <c r="I37" s="273"/>
    </row>
    <row r="38" spans="1:9" x14ac:dyDescent="0.2">
      <c r="A38" s="273"/>
      <c r="B38" s="273"/>
      <c r="C38" s="273"/>
      <c r="D38" s="273"/>
      <c r="E38" s="273"/>
      <c r="F38" s="273"/>
      <c r="G38" s="273"/>
      <c r="H38" s="273"/>
      <c r="I38" s="273"/>
    </row>
    <row r="39" spans="1:9" ht="201.75" customHeight="1" x14ac:dyDescent="0.2">
      <c r="A39" s="273"/>
      <c r="B39" s="273"/>
      <c r="C39" s="273"/>
      <c r="D39" s="273"/>
      <c r="E39" s="273"/>
      <c r="F39" s="273"/>
      <c r="G39" s="273"/>
      <c r="H39" s="273"/>
      <c r="I39" s="273"/>
    </row>
    <row r="40" spans="1:9" ht="222.75" customHeight="1" x14ac:dyDescent="0.2">
      <c r="A40" s="273"/>
      <c r="B40" s="273"/>
      <c r="C40" s="273"/>
      <c r="D40" s="273"/>
      <c r="E40" s="273"/>
      <c r="F40" s="273"/>
      <c r="G40" s="273"/>
      <c r="H40" s="273"/>
      <c r="I40" s="273"/>
    </row>
    <row r="43" spans="1:9" x14ac:dyDescent="0.2">
      <c r="A43" s="120" t="s">
        <v>373</v>
      </c>
    </row>
    <row r="45" spans="1:9" x14ac:dyDescent="0.2">
      <c r="A45" s="121" t="s">
        <v>374</v>
      </c>
    </row>
    <row r="46" spans="1:9" x14ac:dyDescent="0.2">
      <c r="A46" s="121" t="s">
        <v>406</v>
      </c>
    </row>
    <row r="47" spans="1:9" x14ac:dyDescent="0.2">
      <c r="A47" s="121"/>
    </row>
    <row r="48" spans="1:9" x14ac:dyDescent="0.2">
      <c r="A48" s="121" t="s">
        <v>375</v>
      </c>
    </row>
    <row r="49" spans="1:1" x14ac:dyDescent="0.2">
      <c r="A49" s="121" t="s">
        <v>407</v>
      </c>
    </row>
    <row r="50" spans="1:1" x14ac:dyDescent="0.2">
      <c r="A50" s="121" t="s">
        <v>376</v>
      </c>
    </row>
    <row r="51" spans="1:1" x14ac:dyDescent="0.2">
      <c r="A51" s="121"/>
    </row>
    <row r="52" spans="1:1" x14ac:dyDescent="0.2">
      <c r="A52" s="121" t="s">
        <v>377</v>
      </c>
    </row>
    <row r="53" spans="1:1" x14ac:dyDescent="0.2">
      <c r="A53" s="121" t="s">
        <v>378</v>
      </c>
    </row>
    <row r="54" spans="1:1" x14ac:dyDescent="0.2">
      <c r="A54" s="121" t="s">
        <v>379</v>
      </c>
    </row>
    <row r="55" spans="1:1" x14ac:dyDescent="0.2">
      <c r="A55" s="122"/>
    </row>
    <row r="56" spans="1:1" x14ac:dyDescent="0.2">
      <c r="A56" s="121" t="s">
        <v>380</v>
      </c>
    </row>
    <row r="57" spans="1:1" x14ac:dyDescent="0.2">
      <c r="A57" s="121" t="s">
        <v>405</v>
      </c>
    </row>
    <row r="58" spans="1:1" x14ac:dyDescent="0.2">
      <c r="A58" s="121"/>
    </row>
    <row r="59" spans="1:1" x14ac:dyDescent="0.2">
      <c r="A59" s="121" t="s">
        <v>381</v>
      </c>
    </row>
    <row r="60" spans="1:1" x14ac:dyDescent="0.2">
      <c r="A60" s="121" t="s">
        <v>405</v>
      </c>
    </row>
    <row r="61" spans="1:1" x14ac:dyDescent="0.2">
      <c r="A61" s="122"/>
    </row>
    <row r="62" spans="1:1" x14ac:dyDescent="0.2">
      <c r="A62" s="121" t="s">
        <v>382</v>
      </c>
    </row>
    <row r="63" spans="1:1" x14ac:dyDescent="0.2">
      <c r="A63" s="121" t="s">
        <v>405</v>
      </c>
    </row>
    <row r="64" spans="1:1" x14ac:dyDescent="0.2">
      <c r="A64" s="122"/>
    </row>
    <row r="65" spans="1:1" x14ac:dyDescent="0.2">
      <c r="A65" s="121" t="s">
        <v>383</v>
      </c>
    </row>
    <row r="66" spans="1:1" x14ac:dyDescent="0.2">
      <c r="A66" s="121" t="s">
        <v>408</v>
      </c>
    </row>
    <row r="67" spans="1:1" x14ac:dyDescent="0.2">
      <c r="A67" s="121" t="s">
        <v>384</v>
      </c>
    </row>
    <row r="68" spans="1:1" x14ac:dyDescent="0.2">
      <c r="A68" s="122"/>
    </row>
    <row r="69" spans="1:1" x14ac:dyDescent="0.2">
      <c r="A69" s="121" t="s">
        <v>385</v>
      </c>
    </row>
    <row r="70" spans="1:1" x14ac:dyDescent="0.2">
      <c r="A70" s="121" t="s">
        <v>405</v>
      </c>
    </row>
    <row r="71" spans="1:1" x14ac:dyDescent="0.2">
      <c r="A71" s="122"/>
    </row>
    <row r="72" spans="1:1" x14ac:dyDescent="0.2">
      <c r="A72" s="122" t="s">
        <v>386</v>
      </c>
    </row>
    <row r="73" spans="1:1" x14ac:dyDescent="0.2">
      <c r="A73" s="121" t="s">
        <v>406</v>
      </c>
    </row>
    <row r="74" spans="1:1" x14ac:dyDescent="0.2">
      <c r="A74" s="121"/>
    </row>
    <row r="75" spans="1:1" x14ac:dyDescent="0.2">
      <c r="A75" s="122" t="s">
        <v>387</v>
      </c>
    </row>
    <row r="76" spans="1:1" x14ac:dyDescent="0.2">
      <c r="A76" s="121" t="s">
        <v>405</v>
      </c>
    </row>
    <row r="77" spans="1:1" x14ac:dyDescent="0.2">
      <c r="A77" s="122"/>
    </row>
    <row r="78" spans="1:1" x14ac:dyDescent="0.2">
      <c r="A78" s="122" t="s">
        <v>388</v>
      </c>
    </row>
    <row r="79" spans="1:1" x14ac:dyDescent="0.2">
      <c r="A79" s="121" t="s">
        <v>405</v>
      </c>
    </row>
    <row r="80" spans="1:1" x14ac:dyDescent="0.2">
      <c r="A80" s="122"/>
    </row>
    <row r="81" spans="1:1" x14ac:dyDescent="0.2">
      <c r="A81" s="122" t="s">
        <v>389</v>
      </c>
    </row>
    <row r="82" spans="1:1" x14ac:dyDescent="0.2">
      <c r="A82" s="121" t="s">
        <v>405</v>
      </c>
    </row>
    <row r="83" spans="1:1" x14ac:dyDescent="0.2">
      <c r="A83" s="122"/>
    </row>
    <row r="84" spans="1:1" x14ac:dyDescent="0.2">
      <c r="A84" s="122" t="s">
        <v>390</v>
      </c>
    </row>
    <row r="85" spans="1:1" x14ac:dyDescent="0.2">
      <c r="A85" s="121" t="s">
        <v>405</v>
      </c>
    </row>
    <row r="86" spans="1:1" x14ac:dyDescent="0.2">
      <c r="A86" s="122"/>
    </row>
    <row r="87" spans="1:1" x14ac:dyDescent="0.2">
      <c r="A87" s="122" t="s">
        <v>391</v>
      </c>
    </row>
    <row r="88" spans="1:1" x14ac:dyDescent="0.2">
      <c r="A88" s="121" t="s">
        <v>405</v>
      </c>
    </row>
    <row r="89" spans="1:1" x14ac:dyDescent="0.2">
      <c r="A89" s="122"/>
    </row>
    <row r="90" spans="1:1" x14ac:dyDescent="0.2">
      <c r="A90" s="122" t="s">
        <v>392</v>
      </c>
    </row>
    <row r="91" spans="1:1" x14ac:dyDescent="0.2">
      <c r="A91" s="121" t="s">
        <v>405</v>
      </c>
    </row>
    <row r="92" spans="1:1" x14ac:dyDescent="0.2">
      <c r="A92" s="122"/>
    </row>
    <row r="93" spans="1:1" x14ac:dyDescent="0.2">
      <c r="A93" s="122" t="s">
        <v>393</v>
      </c>
    </row>
    <row r="94" spans="1:1" x14ac:dyDescent="0.2">
      <c r="A94" s="123" t="s">
        <v>394</v>
      </c>
    </row>
    <row r="95" spans="1:1" x14ac:dyDescent="0.2">
      <c r="A95" s="122"/>
    </row>
    <row r="96" spans="1:1" x14ac:dyDescent="0.2">
      <c r="A96" s="122" t="s">
        <v>395</v>
      </c>
    </row>
    <row r="97" spans="1:1" x14ac:dyDescent="0.2">
      <c r="A97" s="121" t="s">
        <v>396</v>
      </c>
    </row>
    <row r="98" spans="1:1" x14ac:dyDescent="0.2">
      <c r="A98" s="122"/>
    </row>
    <row r="99" spans="1:1" x14ac:dyDescent="0.2">
      <c r="A99" s="122" t="s">
        <v>397</v>
      </c>
    </row>
    <row r="100" spans="1:1" x14ac:dyDescent="0.2">
      <c r="A100" s="121" t="s">
        <v>405</v>
      </c>
    </row>
    <row r="101" spans="1:1" x14ac:dyDescent="0.2">
      <c r="A101" s="122"/>
    </row>
    <row r="102" spans="1:1" x14ac:dyDescent="0.2">
      <c r="A102" s="122" t="s">
        <v>398</v>
      </c>
    </row>
    <row r="103" spans="1:1" x14ac:dyDescent="0.2">
      <c r="A103" s="121" t="s">
        <v>399</v>
      </c>
    </row>
    <row r="104" spans="1:1" x14ac:dyDescent="0.2">
      <c r="A104" s="122"/>
    </row>
    <row r="105" spans="1:1" x14ac:dyDescent="0.2">
      <c r="A105" s="122" t="s">
        <v>400</v>
      </c>
    </row>
    <row r="106" spans="1:1" x14ac:dyDescent="0.2">
      <c r="A106" s="121" t="s">
        <v>401</v>
      </c>
    </row>
    <row r="107" spans="1:1" x14ac:dyDescent="0.2">
      <c r="A107" s="122"/>
    </row>
    <row r="108" spans="1:1" x14ac:dyDescent="0.2">
      <c r="A108" s="122" t="s">
        <v>402</v>
      </c>
    </row>
    <row r="109" spans="1:1" x14ac:dyDescent="0.2">
      <c r="A109" s="121" t="s">
        <v>403</v>
      </c>
    </row>
    <row r="110" spans="1:1" x14ac:dyDescent="0.2">
      <c r="A110" s="122"/>
    </row>
    <row r="111" spans="1:1" x14ac:dyDescent="0.2">
      <c r="A111" s="122" t="s">
        <v>404</v>
      </c>
    </row>
    <row r="112" spans="1:1" x14ac:dyDescent="0.2">
      <c r="A112" s="121" t="s">
        <v>405</v>
      </c>
    </row>
  </sheetData>
  <autoFilter ref="A43:A112" xr:uid="{4D973C09-0FCA-442B-A51B-D1013B59F90A}"/>
  <mergeCells count="1">
    <mergeCell ref="A1:I40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purl.org/dc/terms/"/>
    <ds:schemaRef ds:uri="http://schemas.microsoft.com/office/2006/metadata/properties"/>
    <ds:schemaRef ds:uri="http://purl.org/dc/dcmitype/"/>
    <ds:schemaRef ds:uri="2090b57c-2e4d-4ed9-b313-510fc704fe75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Jelena Matijević</cp:lastModifiedBy>
  <cp:lastPrinted>2015-04-30T06:30:17Z</cp:lastPrinted>
  <dcterms:created xsi:type="dcterms:W3CDTF">2008-10-17T11:51:54Z</dcterms:created>
  <dcterms:modified xsi:type="dcterms:W3CDTF">2021-07-26T08:10:48Z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