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 KONSOLIDACIJA\KONSOLIDACIJA 2021\10 MJESEČNE KONSOLIDACIJE\06 2021\70 BURZA\02 RADNO NEREVIDIRANO TFI\"/>
    </mc:Choice>
  </mc:AlternateContent>
  <xr:revisionPtr revIDLastSave="0" documentId="13_ncr:1_{351E613B-0CB9-4620-869C-857D5F7C7C9E}" xr6:coauthVersionLast="36" xr6:coauthVersionMax="36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showHorizontalScroll="0" showVerticalScroll="0" xWindow="0" yWindow="0" windowWidth="19200" windowHeight="693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6" hidden="1">Bilješke!$A$43:$A$112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22" l="1"/>
  <c r="K39" i="23"/>
  <c r="M39" i="23" s="1"/>
  <c r="M38" i="23"/>
  <c r="K38" i="23"/>
  <c r="K37" i="23"/>
  <c r="M37" i="23" s="1"/>
  <c r="M36" i="23"/>
  <c r="K36" i="23"/>
  <c r="L35" i="23"/>
  <c r="L40" i="23" s="1"/>
  <c r="J35" i="23"/>
  <c r="I35" i="23"/>
  <c r="H35" i="23"/>
  <c r="H40" i="23" s="1"/>
  <c r="G35" i="23"/>
  <c r="G40" i="23" s="1"/>
  <c r="F35" i="23"/>
  <c r="E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J40" i="23" s="1"/>
  <c r="I30" i="23"/>
  <c r="I28" i="23" s="1"/>
  <c r="H30" i="23"/>
  <c r="H28" i="23" s="1"/>
  <c r="G30" i="23"/>
  <c r="F30" i="23"/>
  <c r="F28" i="23" s="1"/>
  <c r="F40" i="23" s="1"/>
  <c r="E30" i="23"/>
  <c r="K30" i="23" s="1"/>
  <c r="M30" i="23" s="1"/>
  <c r="M29" i="23"/>
  <c r="K29" i="23"/>
  <c r="G28" i="23"/>
  <c r="L27" i="23"/>
  <c r="J27" i="23"/>
  <c r="I27" i="23"/>
  <c r="H27" i="23"/>
  <c r="G27" i="23"/>
  <c r="F27" i="23"/>
  <c r="E27" i="23"/>
  <c r="K27" i="23" s="1"/>
  <c r="M27" i="23" s="1"/>
  <c r="K26" i="23"/>
  <c r="M26" i="23" s="1"/>
  <c r="M25" i="23"/>
  <c r="K25" i="23"/>
  <c r="K24" i="23"/>
  <c r="M24" i="23" s="1"/>
  <c r="I23" i="23"/>
  <c r="E23" i="23"/>
  <c r="K22" i="23"/>
  <c r="M22" i="23" s="1"/>
  <c r="K21" i="23"/>
  <c r="M21" i="23" s="1"/>
  <c r="K20" i="23"/>
  <c r="M20" i="23" s="1"/>
  <c r="K19" i="23"/>
  <c r="M19" i="23" s="1"/>
  <c r="L18" i="23"/>
  <c r="L23" i="23" s="1"/>
  <c r="J18" i="23"/>
  <c r="J23" i="23" s="1"/>
  <c r="I18" i="23"/>
  <c r="H18" i="23"/>
  <c r="H23" i="23" s="1"/>
  <c r="G18" i="23"/>
  <c r="F18" i="23"/>
  <c r="F23" i="23" s="1"/>
  <c r="E18" i="23"/>
  <c r="K17" i="23"/>
  <c r="M17" i="23" s="1"/>
  <c r="M16" i="23"/>
  <c r="K16" i="23"/>
  <c r="K15" i="23"/>
  <c r="M15" i="23" s="1"/>
  <c r="M14" i="23"/>
  <c r="K14" i="23"/>
  <c r="L13" i="23"/>
  <c r="J13" i="23"/>
  <c r="I13" i="23"/>
  <c r="H13" i="23"/>
  <c r="G13" i="23"/>
  <c r="K13" i="23" s="1"/>
  <c r="M13" i="23" s="1"/>
  <c r="F13" i="23"/>
  <c r="E13" i="23"/>
  <c r="K12" i="23"/>
  <c r="M12" i="23" s="1"/>
  <c r="L11" i="23"/>
  <c r="J11" i="23"/>
  <c r="I11" i="23"/>
  <c r="H11" i="23"/>
  <c r="F11" i="23"/>
  <c r="E11" i="23"/>
  <c r="L10" i="23"/>
  <c r="J10" i="23"/>
  <c r="I10" i="23"/>
  <c r="H10" i="23"/>
  <c r="G10" i="23"/>
  <c r="K10" i="23" s="1"/>
  <c r="M10" i="23" s="1"/>
  <c r="F10" i="23"/>
  <c r="E10" i="23"/>
  <c r="K9" i="23"/>
  <c r="M9" i="23" s="1"/>
  <c r="K8" i="23"/>
  <c r="M8" i="23" s="1"/>
  <c r="K7" i="23"/>
  <c r="M7" i="23" s="1"/>
  <c r="I52" i="22"/>
  <c r="H52" i="22"/>
  <c r="I37" i="22"/>
  <c r="H37" i="22"/>
  <c r="I18" i="22"/>
  <c r="I9" i="22"/>
  <c r="H9" i="22"/>
  <c r="I7" i="22"/>
  <c r="I6" i="22" s="1"/>
  <c r="I58" i="22" s="1"/>
  <c r="I60" i="22" s="1"/>
  <c r="I62" i="22" s="1"/>
  <c r="H7" i="22"/>
  <c r="H6" i="22" s="1"/>
  <c r="H58" i="22" s="1"/>
  <c r="H60" i="22" s="1"/>
  <c r="H62" i="22" s="1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I74" i="21" s="1"/>
  <c r="F74" i="21"/>
  <c r="E74" i="21"/>
  <c r="D74" i="21"/>
  <c r="I71" i="21"/>
  <c r="F71" i="21"/>
  <c r="I70" i="21"/>
  <c r="F70" i="21"/>
  <c r="I68" i="21"/>
  <c r="F68" i="21"/>
  <c r="I67" i="21"/>
  <c r="F67" i="21"/>
  <c r="I66" i="21"/>
  <c r="H66" i="21"/>
  <c r="G66" i="21"/>
  <c r="F66" i="21"/>
  <c r="E66" i="21"/>
  <c r="D66" i="21"/>
  <c r="I64" i="21"/>
  <c r="F64" i="21"/>
  <c r="I63" i="21"/>
  <c r="F63" i="21"/>
  <c r="I62" i="21"/>
  <c r="F62" i="21"/>
  <c r="H61" i="21"/>
  <c r="G61" i="21"/>
  <c r="I61" i="21" s="1"/>
  <c r="E61" i="21"/>
  <c r="D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I53" i="21" s="1"/>
  <c r="E53" i="21"/>
  <c r="D53" i="21"/>
  <c r="F53" i="21" s="1"/>
  <c r="I52" i="21"/>
  <c r="F52" i="21"/>
  <c r="I51" i="21"/>
  <c r="F51" i="21"/>
  <c r="I50" i="21"/>
  <c r="F50" i="21"/>
  <c r="H49" i="21"/>
  <c r="G49" i="21"/>
  <c r="I49" i="21" s="1"/>
  <c r="E49" i="21"/>
  <c r="D49" i="21"/>
  <c r="F49" i="21" s="1"/>
  <c r="I48" i="21"/>
  <c r="F48" i="21"/>
  <c r="I47" i="21"/>
  <c r="F47" i="21"/>
  <c r="I46" i="21"/>
  <c r="F46" i="21"/>
  <c r="H45" i="21"/>
  <c r="H44" i="21" s="1"/>
  <c r="G45" i="21"/>
  <c r="I45" i="21" s="1"/>
  <c r="E45" i="21"/>
  <c r="D45" i="21"/>
  <c r="F45" i="21" s="1"/>
  <c r="E44" i="21"/>
  <c r="I43" i="21"/>
  <c r="F43" i="21"/>
  <c r="I42" i="21"/>
  <c r="F42" i="21"/>
  <c r="H41" i="21"/>
  <c r="G41" i="21"/>
  <c r="I41" i="21" s="1"/>
  <c r="E41" i="21"/>
  <c r="D41" i="21"/>
  <c r="F41" i="21" s="1"/>
  <c r="I40" i="21"/>
  <c r="F40" i="21"/>
  <c r="I39" i="21"/>
  <c r="F39" i="21"/>
  <c r="I38" i="21"/>
  <c r="H38" i="21"/>
  <c r="G38" i="21"/>
  <c r="F38" i="21"/>
  <c r="E38" i="21"/>
  <c r="D38" i="21"/>
  <c r="I37" i="21"/>
  <c r="F37" i="21"/>
  <c r="I36" i="21"/>
  <c r="F36" i="21"/>
  <c r="H35" i="21"/>
  <c r="G35" i="21"/>
  <c r="I35" i="21" s="1"/>
  <c r="E35" i="21"/>
  <c r="D35" i="21"/>
  <c r="F35" i="21" s="1"/>
  <c r="I34" i="21"/>
  <c r="F34" i="21"/>
  <c r="I33" i="21"/>
  <c r="F33" i="21"/>
  <c r="I32" i="21"/>
  <c r="H32" i="21"/>
  <c r="G32" i="21"/>
  <c r="F32" i="21"/>
  <c r="E32" i="21"/>
  <c r="E31" i="21" s="1"/>
  <c r="D32" i="21"/>
  <c r="H31" i="21"/>
  <c r="G31" i="21"/>
  <c r="I31" i="21" s="1"/>
  <c r="D31" i="21"/>
  <c r="I30" i="21"/>
  <c r="F30" i="21"/>
  <c r="I29" i="21"/>
  <c r="F29" i="21"/>
  <c r="I28" i="21"/>
  <c r="H28" i="21"/>
  <c r="G28" i="21"/>
  <c r="F28" i="21"/>
  <c r="E28" i="21"/>
  <c r="D28" i="21"/>
  <c r="I27" i="21"/>
  <c r="F27" i="21"/>
  <c r="I26" i="21"/>
  <c r="F26" i="21"/>
  <c r="H25" i="21"/>
  <c r="H24" i="21" s="1"/>
  <c r="H73" i="21" s="1"/>
  <c r="G25" i="21"/>
  <c r="I25" i="21" s="1"/>
  <c r="E25" i="21"/>
  <c r="D25" i="21"/>
  <c r="F25" i="21" s="1"/>
  <c r="E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E13" i="21"/>
  <c r="D13" i="21"/>
  <c r="F13" i="21" s="1"/>
  <c r="I12" i="21"/>
  <c r="F12" i="21"/>
  <c r="I11" i="21"/>
  <c r="F11" i="21"/>
  <c r="I10" i="21"/>
  <c r="F10" i="21"/>
  <c r="I9" i="21"/>
  <c r="F9" i="21"/>
  <c r="I8" i="21"/>
  <c r="F8" i="21"/>
  <c r="H7" i="21"/>
  <c r="H72" i="21" s="1"/>
  <c r="G7" i="21"/>
  <c r="E7" i="21"/>
  <c r="E72" i="21" s="1"/>
  <c r="D7" i="21"/>
  <c r="D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I74" i="24" s="1"/>
  <c r="E74" i="24"/>
  <c r="D74" i="24"/>
  <c r="F74" i="24" s="1"/>
  <c r="I71" i="24"/>
  <c r="F71" i="24"/>
  <c r="I70" i="24"/>
  <c r="F70" i="24"/>
  <c r="I68" i="24"/>
  <c r="F68" i="24"/>
  <c r="I67" i="24"/>
  <c r="F67" i="24"/>
  <c r="H66" i="24"/>
  <c r="G66" i="24"/>
  <c r="I66" i="24" s="1"/>
  <c r="E66" i="24"/>
  <c r="D66" i="24"/>
  <c r="F66" i="24" s="1"/>
  <c r="I64" i="24"/>
  <c r="F64" i="24"/>
  <c r="I63" i="24"/>
  <c r="F63" i="24"/>
  <c r="I62" i="24"/>
  <c r="F62" i="24"/>
  <c r="H61" i="24"/>
  <c r="G61" i="24"/>
  <c r="I61" i="24" s="1"/>
  <c r="E61" i="24"/>
  <c r="D61" i="24"/>
  <c r="F61" i="24" s="1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I53" i="24" s="1"/>
  <c r="E53" i="24"/>
  <c r="D53" i="24"/>
  <c r="F53" i="24" s="1"/>
  <c r="I52" i="24"/>
  <c r="F52" i="24"/>
  <c r="I51" i="24"/>
  <c r="F51" i="24"/>
  <c r="I50" i="24"/>
  <c r="F50" i="24"/>
  <c r="H49" i="24"/>
  <c r="G49" i="24"/>
  <c r="I49" i="24" s="1"/>
  <c r="E49" i="24"/>
  <c r="D49" i="24"/>
  <c r="F49" i="24" s="1"/>
  <c r="I48" i="24"/>
  <c r="F48" i="24"/>
  <c r="I47" i="24"/>
  <c r="F47" i="24"/>
  <c r="I46" i="24"/>
  <c r="F46" i="24"/>
  <c r="H45" i="24"/>
  <c r="H44" i="24" s="1"/>
  <c r="G45" i="24"/>
  <c r="I45" i="24" s="1"/>
  <c r="E45" i="24"/>
  <c r="D45" i="24"/>
  <c r="F45" i="24" s="1"/>
  <c r="E44" i="24"/>
  <c r="I43" i="24"/>
  <c r="F43" i="24"/>
  <c r="I42" i="24"/>
  <c r="F42" i="24"/>
  <c r="H41" i="24"/>
  <c r="G41" i="24"/>
  <c r="I41" i="24" s="1"/>
  <c r="E41" i="24"/>
  <c r="D41" i="24"/>
  <c r="F41" i="24" s="1"/>
  <c r="I40" i="24"/>
  <c r="F40" i="24"/>
  <c r="I39" i="24"/>
  <c r="F39" i="24"/>
  <c r="I38" i="24"/>
  <c r="H38" i="24"/>
  <c r="G38" i="24"/>
  <c r="E38" i="24"/>
  <c r="F38" i="24" s="1"/>
  <c r="D38" i="24"/>
  <c r="I37" i="24"/>
  <c r="F37" i="24"/>
  <c r="I36" i="24"/>
  <c r="F36" i="24"/>
  <c r="H35" i="24"/>
  <c r="G35" i="24"/>
  <c r="I35" i="24" s="1"/>
  <c r="E35" i="24"/>
  <c r="D35" i="24"/>
  <c r="F35" i="24" s="1"/>
  <c r="I34" i="24"/>
  <c r="F34" i="24"/>
  <c r="I33" i="24"/>
  <c r="F33" i="24"/>
  <c r="I32" i="24"/>
  <c r="H32" i="24"/>
  <c r="G32" i="24"/>
  <c r="E32" i="24"/>
  <c r="E31" i="24" s="1"/>
  <c r="D32" i="24"/>
  <c r="H31" i="24"/>
  <c r="G31" i="24"/>
  <c r="I31" i="24" s="1"/>
  <c r="D31" i="24"/>
  <c r="F31" i="24" s="1"/>
  <c r="I30" i="24"/>
  <c r="F30" i="24"/>
  <c r="I29" i="24"/>
  <c r="F29" i="24"/>
  <c r="I28" i="24"/>
  <c r="H28" i="24"/>
  <c r="G28" i="24"/>
  <c r="E28" i="24"/>
  <c r="F28" i="24" s="1"/>
  <c r="D28" i="24"/>
  <c r="I27" i="24"/>
  <c r="F27" i="24"/>
  <c r="I26" i="24"/>
  <c r="F26" i="24"/>
  <c r="H25" i="24"/>
  <c r="H24" i="24" s="1"/>
  <c r="H73" i="24" s="1"/>
  <c r="G25" i="24"/>
  <c r="I25" i="24" s="1"/>
  <c r="E25" i="24"/>
  <c r="D25" i="24"/>
  <c r="F25" i="24" s="1"/>
  <c r="E24" i="24"/>
  <c r="E73" i="24" s="1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I13" i="24" s="1"/>
  <c r="E13" i="24"/>
  <c r="D13" i="24"/>
  <c r="F13" i="24" s="1"/>
  <c r="I12" i="24"/>
  <c r="F12" i="24"/>
  <c r="I11" i="24"/>
  <c r="F11" i="24"/>
  <c r="I10" i="24"/>
  <c r="F10" i="24"/>
  <c r="I9" i="24"/>
  <c r="F9" i="24"/>
  <c r="I8" i="24"/>
  <c r="F8" i="24"/>
  <c r="H7" i="24"/>
  <c r="H72" i="24" s="1"/>
  <c r="G7" i="24"/>
  <c r="E7" i="24"/>
  <c r="E72" i="24" s="1"/>
  <c r="D7" i="24"/>
  <c r="D72" i="24" s="1"/>
  <c r="F72" i="24" s="1"/>
  <c r="I125" i="20"/>
  <c r="F125" i="20"/>
  <c r="I123" i="20"/>
  <c r="F123" i="20"/>
  <c r="I122" i="20"/>
  <c r="F122" i="20"/>
  <c r="H121" i="20"/>
  <c r="G121" i="20"/>
  <c r="I121" i="20" s="1"/>
  <c r="F121" i="20"/>
  <c r="E121" i="20"/>
  <c r="D121" i="20"/>
  <c r="I120" i="20"/>
  <c r="F120" i="20"/>
  <c r="I119" i="20"/>
  <c r="F119" i="20"/>
  <c r="I118" i="20"/>
  <c r="F118" i="20"/>
  <c r="I117" i="20"/>
  <c r="F117" i="20"/>
  <c r="H116" i="20"/>
  <c r="G116" i="20"/>
  <c r="I116" i="20" s="1"/>
  <c r="E116" i="20"/>
  <c r="D116" i="20"/>
  <c r="F116" i="20" s="1"/>
  <c r="I115" i="20"/>
  <c r="F115" i="20"/>
  <c r="I114" i="20"/>
  <c r="F114" i="20"/>
  <c r="I113" i="20"/>
  <c r="F113" i="20"/>
  <c r="H112" i="20"/>
  <c r="G112" i="20"/>
  <c r="I112" i="20" s="1"/>
  <c r="E112" i="20"/>
  <c r="D112" i="20"/>
  <c r="F112" i="20" s="1"/>
  <c r="I111" i="20"/>
  <c r="F111" i="20"/>
  <c r="I110" i="20"/>
  <c r="F110" i="20"/>
  <c r="I109" i="20"/>
  <c r="F109" i="20"/>
  <c r="H108" i="20"/>
  <c r="H124" i="20" s="1"/>
  <c r="G108" i="20"/>
  <c r="I108" i="20" s="1"/>
  <c r="E108" i="20"/>
  <c r="D108" i="20"/>
  <c r="D124" i="20" s="1"/>
  <c r="F124" i="20" s="1"/>
  <c r="I107" i="20"/>
  <c r="F107" i="20"/>
  <c r="I106" i="20"/>
  <c r="F106" i="20"/>
  <c r="H105" i="20"/>
  <c r="G105" i="20"/>
  <c r="I105" i="20" s="1"/>
  <c r="F105" i="20"/>
  <c r="E105" i="20"/>
  <c r="D105" i="20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G124" i="20" s="1"/>
  <c r="I124" i="20" s="1"/>
  <c r="F97" i="20"/>
  <c r="E97" i="20"/>
  <c r="E124" i="20" s="1"/>
  <c r="D97" i="20"/>
  <c r="I96" i="20"/>
  <c r="F96" i="20"/>
  <c r="I95" i="20"/>
  <c r="F95" i="20"/>
  <c r="I94" i="20"/>
  <c r="F94" i="20"/>
  <c r="I93" i="20"/>
  <c r="F93" i="20"/>
  <c r="H92" i="20"/>
  <c r="G92" i="20"/>
  <c r="I92" i="20" s="1"/>
  <c r="E92" i="20"/>
  <c r="D92" i="20"/>
  <c r="F92" i="20" s="1"/>
  <c r="I91" i="20"/>
  <c r="F91" i="20"/>
  <c r="I90" i="20"/>
  <c r="F90" i="20"/>
  <c r="H89" i="20"/>
  <c r="G89" i="20"/>
  <c r="I89" i="20" s="1"/>
  <c r="F89" i="20"/>
  <c r="E89" i="20"/>
  <c r="D89" i="20"/>
  <c r="I88" i="20"/>
  <c r="F88" i="20"/>
  <c r="I87" i="20"/>
  <c r="F87" i="20"/>
  <c r="I86" i="20"/>
  <c r="F86" i="20"/>
  <c r="H85" i="20"/>
  <c r="G85" i="20"/>
  <c r="I85" i="20" s="1"/>
  <c r="F85" i="20"/>
  <c r="E85" i="20"/>
  <c r="D85" i="20"/>
  <c r="I84" i="20"/>
  <c r="F84" i="20"/>
  <c r="I83" i="20"/>
  <c r="F83" i="20"/>
  <c r="I82" i="20"/>
  <c r="F82" i="20"/>
  <c r="H81" i="20"/>
  <c r="G81" i="20"/>
  <c r="I81" i="20" s="1"/>
  <c r="F81" i="20"/>
  <c r="E81" i="20"/>
  <c r="D81" i="20"/>
  <c r="I80" i="20"/>
  <c r="F80" i="20"/>
  <c r="I79" i="20"/>
  <c r="F79" i="20"/>
  <c r="I78" i="20"/>
  <c r="F78" i="20"/>
  <c r="H77" i="20"/>
  <c r="G77" i="20"/>
  <c r="I77" i="20" s="1"/>
  <c r="F77" i="20"/>
  <c r="E77" i="20"/>
  <c r="D77" i="20"/>
  <c r="H76" i="20"/>
  <c r="G76" i="20"/>
  <c r="I76" i="20" s="1"/>
  <c r="E76" i="20"/>
  <c r="D76" i="20"/>
  <c r="F76" i="20" s="1"/>
  <c r="I74" i="20"/>
  <c r="F74" i="20"/>
  <c r="I72" i="20"/>
  <c r="F72" i="20"/>
  <c r="I71" i="20"/>
  <c r="F71" i="20"/>
  <c r="I70" i="20"/>
  <c r="F70" i="20"/>
  <c r="H69" i="20"/>
  <c r="I69" i="20" s="1"/>
  <c r="G69" i="20"/>
  <c r="E69" i="20"/>
  <c r="D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D63" i="20"/>
  <c r="F63" i="20" s="1"/>
  <c r="G62" i="20"/>
  <c r="I62" i="20" s="1"/>
  <c r="I61" i="20"/>
  <c r="F61" i="20"/>
  <c r="I60" i="20"/>
  <c r="F60" i="20"/>
  <c r="I59" i="20"/>
  <c r="F59" i="20"/>
  <c r="H58" i="20"/>
  <c r="G58" i="20"/>
  <c r="I58" i="20" s="1"/>
  <c r="F58" i="20"/>
  <c r="E58" i="20"/>
  <c r="D58" i="20"/>
  <c r="I57" i="20"/>
  <c r="F57" i="20"/>
  <c r="I56" i="20"/>
  <c r="F56" i="20"/>
  <c r="I55" i="20"/>
  <c r="F55" i="20"/>
  <c r="H54" i="20"/>
  <c r="G54" i="20"/>
  <c r="I54" i="20" s="1"/>
  <c r="F54" i="20"/>
  <c r="E54" i="20"/>
  <c r="D54" i="20"/>
  <c r="H53" i="20"/>
  <c r="E53" i="20"/>
  <c r="D53" i="20"/>
  <c r="F53" i="20" s="1"/>
  <c r="I52" i="20"/>
  <c r="F52" i="20"/>
  <c r="I51" i="20"/>
  <c r="F51" i="20"/>
  <c r="H50" i="20"/>
  <c r="G50" i="20"/>
  <c r="I50" i="20" s="1"/>
  <c r="F50" i="20"/>
  <c r="E50" i="20"/>
  <c r="D50" i="20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I42" i="20" s="1"/>
  <c r="F42" i="20"/>
  <c r="E42" i="20"/>
  <c r="D42" i="20"/>
  <c r="I41" i="20"/>
  <c r="F41" i="20"/>
  <c r="I40" i="20"/>
  <c r="F40" i="20"/>
  <c r="I39" i="20"/>
  <c r="F39" i="20"/>
  <c r="I38" i="20"/>
  <c r="F38" i="20"/>
  <c r="I37" i="20"/>
  <c r="F37" i="20"/>
  <c r="H36" i="20"/>
  <c r="G36" i="20"/>
  <c r="I36" i="20" s="1"/>
  <c r="F36" i="20"/>
  <c r="E36" i="20"/>
  <c r="D36" i="20"/>
  <c r="I35" i="20"/>
  <c r="F35" i="20"/>
  <c r="I34" i="20"/>
  <c r="F34" i="20"/>
  <c r="I33" i="20"/>
  <c r="F33" i="20"/>
  <c r="I32" i="20"/>
  <c r="F32" i="20"/>
  <c r="I31" i="20"/>
  <c r="F31" i="20"/>
  <c r="H30" i="20"/>
  <c r="G30" i="20"/>
  <c r="I30" i="20" s="1"/>
  <c r="F30" i="20"/>
  <c r="E30" i="20"/>
  <c r="D30" i="20"/>
  <c r="I29" i="20"/>
  <c r="F29" i="20"/>
  <c r="I28" i="20"/>
  <c r="F28" i="20"/>
  <c r="I27" i="20"/>
  <c r="F27" i="20"/>
  <c r="I26" i="20"/>
  <c r="F26" i="20"/>
  <c r="H25" i="20"/>
  <c r="G25" i="20"/>
  <c r="I25" i="20" s="1"/>
  <c r="E25" i="20"/>
  <c r="D25" i="20"/>
  <c r="F25" i="20" s="1"/>
  <c r="I24" i="20"/>
  <c r="F24" i="20"/>
  <c r="I23" i="20"/>
  <c r="F23" i="20"/>
  <c r="I22" i="20"/>
  <c r="H22" i="20"/>
  <c r="G22" i="20"/>
  <c r="F22" i="20"/>
  <c r="E22" i="20"/>
  <c r="E21" i="20" s="1"/>
  <c r="E15" i="20" s="1"/>
  <c r="D22" i="20"/>
  <c r="H21" i="20"/>
  <c r="G21" i="20"/>
  <c r="I21" i="20" s="1"/>
  <c r="D21" i="20"/>
  <c r="F21" i="20" s="1"/>
  <c r="I20" i="20"/>
  <c r="F20" i="20"/>
  <c r="I19" i="20"/>
  <c r="F19" i="20"/>
  <c r="I18" i="20"/>
  <c r="F18" i="20"/>
  <c r="H17" i="20"/>
  <c r="H15" i="20" s="1"/>
  <c r="G17" i="20"/>
  <c r="I17" i="20" s="1"/>
  <c r="E17" i="20"/>
  <c r="D17" i="20"/>
  <c r="F17" i="20" s="1"/>
  <c r="I16" i="20"/>
  <c r="F16" i="20"/>
  <c r="G15" i="20"/>
  <c r="I15" i="20" s="1"/>
  <c r="I14" i="20"/>
  <c r="F14" i="20"/>
  <c r="I13" i="20"/>
  <c r="F13" i="20"/>
  <c r="I12" i="20"/>
  <c r="F12" i="20"/>
  <c r="H11" i="20"/>
  <c r="H73" i="20" s="1"/>
  <c r="G11" i="20"/>
  <c r="I11" i="20" s="1"/>
  <c r="E11" i="20"/>
  <c r="D11" i="20"/>
  <c r="F11" i="20" s="1"/>
  <c r="I10" i="20"/>
  <c r="F10" i="20"/>
  <c r="I9" i="20"/>
  <c r="F9" i="20"/>
  <c r="I8" i="20"/>
  <c r="H8" i="20"/>
  <c r="G8" i="20"/>
  <c r="F8" i="20"/>
  <c r="E8" i="20"/>
  <c r="E73" i="20" s="1"/>
  <c r="D8" i="20"/>
  <c r="I40" i="23" l="1"/>
  <c r="K35" i="23"/>
  <c r="M35" i="23" s="1"/>
  <c r="E28" i="23"/>
  <c r="K28" i="23" s="1"/>
  <c r="M28" i="23" s="1"/>
  <c r="G11" i="23"/>
  <c r="K11" i="23" s="1"/>
  <c r="M11" i="23" s="1"/>
  <c r="K18" i="23"/>
  <c r="M18" i="23" s="1"/>
  <c r="F31" i="21"/>
  <c r="E73" i="21"/>
  <c r="F72" i="21"/>
  <c r="I7" i="21"/>
  <c r="G24" i="21"/>
  <c r="G44" i="21"/>
  <c r="I44" i="21" s="1"/>
  <c r="E65" i="21"/>
  <c r="E69" i="21" s="1"/>
  <c r="E83" i="21" s="1"/>
  <c r="G72" i="21"/>
  <c r="I72" i="21" s="1"/>
  <c r="H65" i="21"/>
  <c r="H69" i="21" s="1"/>
  <c r="H83" i="21" s="1"/>
  <c r="F7" i="21"/>
  <c r="D24" i="21"/>
  <c r="D44" i="21"/>
  <c r="F44" i="21" s="1"/>
  <c r="F32" i="24"/>
  <c r="H65" i="24"/>
  <c r="H69" i="24" s="1"/>
  <c r="H83" i="24" s="1"/>
  <c r="I7" i="24"/>
  <c r="G24" i="24"/>
  <c r="G44" i="24"/>
  <c r="I44" i="24" s="1"/>
  <c r="E65" i="24"/>
  <c r="E69" i="24" s="1"/>
  <c r="E83" i="24" s="1"/>
  <c r="G72" i="24"/>
  <c r="I72" i="24" s="1"/>
  <c r="F7" i="24"/>
  <c r="D24" i="24"/>
  <c r="D44" i="24"/>
  <c r="F44" i="24" s="1"/>
  <c r="F108" i="20"/>
  <c r="I97" i="20"/>
  <c r="D15" i="20"/>
  <c r="F15" i="20" s="1"/>
  <c r="I63" i="20"/>
  <c r="D73" i="20"/>
  <c r="F73" i="20" s="1"/>
  <c r="D62" i="20"/>
  <c r="F62" i="20" s="1"/>
  <c r="G53" i="20"/>
  <c r="I53" i="20" s="1"/>
  <c r="E40" i="23" l="1"/>
  <c r="K40" i="23" s="1"/>
  <c r="M40" i="23" s="1"/>
  <c r="G23" i="23"/>
  <c r="K23" i="23" s="1"/>
  <c r="M23" i="23" s="1"/>
  <c r="G73" i="21"/>
  <c r="I73" i="21" s="1"/>
  <c r="I24" i="21"/>
  <c r="G65" i="21"/>
  <c r="D73" i="21"/>
  <c r="F73" i="21" s="1"/>
  <c r="F24" i="21"/>
  <c r="D65" i="21"/>
  <c r="D73" i="24"/>
  <c r="F73" i="24" s="1"/>
  <c r="F24" i="24"/>
  <c r="D65" i="24"/>
  <c r="G73" i="24"/>
  <c r="I73" i="24" s="1"/>
  <c r="I24" i="24"/>
  <c r="G65" i="24"/>
  <c r="G73" i="20"/>
  <c r="I73" i="20" s="1"/>
  <c r="G69" i="21" l="1"/>
  <c r="I65" i="21"/>
  <c r="F65" i="21"/>
  <c r="D69" i="21"/>
  <c r="G69" i="24"/>
  <c r="I65" i="24"/>
  <c r="F65" i="24"/>
  <c r="D69" i="24"/>
  <c r="D83" i="21" l="1"/>
  <c r="F83" i="21" s="1"/>
  <c r="F69" i="21"/>
  <c r="G83" i="21"/>
  <c r="I83" i="21" s="1"/>
  <c r="I69" i="21"/>
  <c r="F69" i="24"/>
  <c r="D83" i="24"/>
  <c r="F83" i="24" s="1"/>
  <c r="G83" i="24"/>
  <c r="I83" i="24" s="1"/>
  <c r="I69" i="24"/>
</calcChain>
</file>

<file path=xl/sharedStrings.xml><?xml version="1.0" encoding="utf-8"?>
<sst xmlns="http://schemas.openxmlformats.org/spreadsheetml/2006/main" count="555" uniqueCount="425">
  <si>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</si>
  <si>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</si>
  <si>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</si>
  <si>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</si>
  <si>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</si>
  <si>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</si>
  <si>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</si>
  <si>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</si>
  <si>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</si>
  <si>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</si>
  <si>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</si>
  <si>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</si>
  <si>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</si>
  <si>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</si>
  <si>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</si>
  <si>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</si>
  <si>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</si>
  <si>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</si>
  <si>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</si>
  <si>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</si>
  <si>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</si>
  <si>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</si>
  <si>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</si>
  <si>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</si>
  <si>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</si>
  <si>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</si>
  <si>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</si>
  <si>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</si>
  <si>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</si>
  <si>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</si>
  <si>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</si>
  <si>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</si>
  <si>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</si>
  <si>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</si>
  <si>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</si>
  <si>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</si>
  <si>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</si>
  <si>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</si>
  <si>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</si>
  <si>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</si>
  <si>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</si>
  <si>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</si>
  <si>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</si>
  <si>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</si>
  <si>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</si>
  <si>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</si>
  <si>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</si>
  <si>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</si>
  <si>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</si>
  <si>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</si>
  <si>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</si>
  <si>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</si>
  <si>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</si>
  <si>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</si>
  <si>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</si>
  <si>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</si>
  <si>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</si>
  <si>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</si>
  <si>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</si>
  <si>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</si>
  <si>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</si>
  <si>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</si>
  <si>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</si>
  <si>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</si>
  <si>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</si>
  <si>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</si>
  <si>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</si>
  <si>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</si>
  <si>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</si>
  <si>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</si>
  <si>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</si>
  <si>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</si>
  <si>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</si>
  <si>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</si>
  <si>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</si>
  <si>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</si>
  <si>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</si>
  <si>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</si>
  <si>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</si>
  <si>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</si>
  <si>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</si>
  <si>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</si>
  <si>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</si>
  <si>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</si>
  <si>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</si>
  <si>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</si>
  <si>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</si>
  <si>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</si>
  <si>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</si>
  <si>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</si>
  <si>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</si>
  <si>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</si>
  <si>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</si>
  <si>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</si>
  <si>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</si>
  <si>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</si>
  <si>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</si>
  <si>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</si>
  <si>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</si>
  <si>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</si>
  <si>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</si>
  <si>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</si>
  <si>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</si>
  <si>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</si>
  <si>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</si>
  <si>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</si>
  <si>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</si>
  <si>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</si>
  <si>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</si>
  <si>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</si>
  <si>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</si>
  <si>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</si>
  <si>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</si>
  <si>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</si>
  <si>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</si>
  <si>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</si>
  <si>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</si>
  <si>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</si>
  <si>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</si>
  <si>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</si>
  <si>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</si>
  <si>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</si>
  <si>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</si>
  <si>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</si>
  <si>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</si>
  <si>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</si>
  <si>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</si>
  <si>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</si>
  <si>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</si>
  <si>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</si>
  <si>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</si>
  <si>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</si>
  <si>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</si>
  <si>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</si>
  <si>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</si>
  <si>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</si>
  <si>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</si>
  <si>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</si>
  <si>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</si>
  <si>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</si>
  <si>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</si>
  <si>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</si>
  <si>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</si>
  <si>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</si>
  <si>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</si>
  <si>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</si>
  <si>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</si>
  <si>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</si>
  <si>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</si>
  <si>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</si>
  <si>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</si>
  <si>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</si>
  <si>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</si>
  <si>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</si>
  <si>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</si>
  <si>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</si>
  <si>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</si>
  <si>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</si>
  <si>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</si>
  <si>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</si>
  <si>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</si>
  <si>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</si>
  <si>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</si>
  <si>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</si>
  <si>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</si>
  <si>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</si>
  <si>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</si>
  <si>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</si>
  <si>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</si>
  <si>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</si>
  <si>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</si>
  <si>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</si>
  <si>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</si>
  <si>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</si>
  <si>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</si>
  <si>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</si>
  <si>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</si>
  <si>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</si>
  <si>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</si>
  <si>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</si>
  <si>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</si>
  <si>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</si>
  <si>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</si>
  <si>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</si>
  <si>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</si>
  <si>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</si>
  <si>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</si>
  <si>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</si>
  <si>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</si>
  <si>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</si>
  <si>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</si>
  <si>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</si>
  <si>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</si>
  <si>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</si>
  <si>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</si>
  <si>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</si>
  <si>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</si>
  <si>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</si>
  <si>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</si>
  <si>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</si>
  <si>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</si>
  <si>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</si>
  <si>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</si>
  <si>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</si>
  <si>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</si>
  <si>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</si>
  <si>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</si>
  <si>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</si>
  <si>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</si>
  <si>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</si>
  <si>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</si>
  <si>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</si>
  <si>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</si>
  <si>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</si>
  <si>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</si>
  <si>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</si>
  <si>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</si>
  <si>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</si>
  <si>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</si>
  <si>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</si>
  <si>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</si>
  <si>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</si>
  <si>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</si>
  <si>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</si>
  <si>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</si>
  <si>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</si>
  <si>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</si>
  <si>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</si>
  <si>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</si>
  <si>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</si>
  <si>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</si>
  <si>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</si>
  <si>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</si>
  <si>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</si>
  <si>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</si>
  <si>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</si>
  <si>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</si>
  <si>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</si>
  <si>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</si>
  <si>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</si>
  <si>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</si>
  <si>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</si>
  <si>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</si>
  <si>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</si>
  <si>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</si>
  <si>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</si>
  <si>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</si>
  <si>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</si>
  <si>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</si>
  <si>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</si>
  <si>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</si>
  <si>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</si>
  <si>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</si>
  <si>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</si>
  <si>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</si>
  <si>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</si>
  <si>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</si>
  <si>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</si>
  <si>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</si>
  <si>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</si>
  <si>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</si>
  <si>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</si>
  <si>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</si>
  <si>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</si>
  <si>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</si>
  <si>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</si>
  <si>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</si>
  <si>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</si>
  <si>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</si>
  <si>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</si>
  <si>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</si>
  <si>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</si>
  <si>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</si>
  <si>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</si>
  <si>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</si>
  <si>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</si>
  <si>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</si>
  <si>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</si>
  <si>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</si>
  <si>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</si>
  <si>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</si>
  <si>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</si>
  <si>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</si>
  <si>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</si>
  <si>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</si>
  <si>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</si>
  <si>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</si>
  <si>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</si>
  <si>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</si>
  <si>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</si>
  <si>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</si>
  <si>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</si>
  <si>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</si>
  <si>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</si>
  <si>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</si>
  <si>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</si>
  <si>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</si>
  <si>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</si>
  <si>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</si>
  <si>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</si>
  <si>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</si>
  <si>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</si>
  <si>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</si>
  <si>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</si>
  <si>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</si>
  <si>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</si>
  <si>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</si>
  <si>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</si>
  <si>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</si>
  <si>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</si>
  <si>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</si>
  <si>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</si>
  <si>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</si>
  <si>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</si>
  <si>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</si>
  <si>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</si>
  <si>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</si>
  <si>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</si>
  <si>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</si>
  <si>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</si>
  <si>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</si>
  <si>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</si>
  <si>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</si>
  <si>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</si>
  <si>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</si>
  <si>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</si>
  <si>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</si>
  <si>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</si>
  <si>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</si>
  <si>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</si>
  <si>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</si>
  <si>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</si>
  <si>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</si>
  <si>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</si>
  <si>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</si>
  <si>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</si>
  <si>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</si>
  <si>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</si>
  <si>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</si>
  <si>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</si>
  <si>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</si>
  <si>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</si>
  <si>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</si>
  <si>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</si>
  <si>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</si>
  <si>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</si>
  <si>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</si>
  <si>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</si>
  <si>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</si>
  <si>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</si>
  <si>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</si>
  <si>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</si>
  <si>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</si>
  <si>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</si>
  <si>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</si>
  <si>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</si>
  <si>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</si>
  <si>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</si>
  <si>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</si>
  <si>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</si>
  <si>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</si>
  <si>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</si>
  <si>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</si>
  <si>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</si>
  <si>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</si>
  <si>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</si>
  <si>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</si>
  <si>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</si>
  <si>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</si>
  <si>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</si>
  <si>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</si>
  <si>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</si>
  <si>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</si>
  <si>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</si>
  <si>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</si>
  <si>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</si>
  <si>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</si>
  <si>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</si>
  <si>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</si>
  <si>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</si>
  <si>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</si>
  <si>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</si>
  <si>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</si>
  <si>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</si>
  <si>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</si>
  <si>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</si>
  <si>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</si>
  <si>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</si>
  <si>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</si>
  <si>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</si>
  <si>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</si>
  <si>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</si>
  <si>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</si>
  <si>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</si>
  <si>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</si>
  <si>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</si>
  <si>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</si>
  <si>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</si>
  <si>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</si>
  <si>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</si>
  <si>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</si>
  <si>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</si>
  <si>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</si>
  <si>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</si>
  <si>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</si>
  <si>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</si>
  <si>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</si>
  <si>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</si>
  <si>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</si>
  <si>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</si>
  <si>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</si>
  <si>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</si>
  <si>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</si>
  <si>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</si>
  <si>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</si>
  <si>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</si>
  <si>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</si>
  <si>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>Detalji su objavljeni u bilješkama u sklopu nekonsolidiranog nerevidiranog izvještaja o poslovanju za prvo polugodište 2021. godine.</t>
  </si>
  <si>
    <t>Detalji su objavljeni unutar Međuizvještaja rukovodstva u sklopu nekonsolidiranog nerevidiranog izvještaja o poslovanju za prvo polugodište 2021. godine.</t>
  </si>
  <si>
    <t xml:space="preserve">Godišnji financijski izvještaj za 2020. godinu, radi razumijevanja informacija objavljenih u bilješkama uz financijske izvještaje sastavljenih za prvo polugodište 2021. godine, dostupan je na službenoj stranici društva, </t>
  </si>
  <si>
    <t xml:space="preserve">Prilikom sastavljanja nekonsolidiranog nerevidiranog izvještaja o poslovanju za prvo polugodište 2021. godine primjenjuje se iste računovodstvene politike kao i u posljednjim godišnjim  financijskim izvještajima za 2020. godinu </t>
  </si>
  <si>
    <t>Stanje na dan: 30.6.2021</t>
  </si>
  <si>
    <t>U razdoblju: 1.1.2021. - 30.6.2021.</t>
  </si>
  <si>
    <t xml:space="preserve">BILJEŠKE UZ FINANCIJSKE IZVJEŠTAJE - TFI
(koji se sastavljaju za tromjesečna razdoblja)
Naziv izdavatelja:  Croatia osiguranje d.d.
OIB:  26187994862
Izvještajno razdoblje: 01.01.2021.-30.6.2021.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</si>
  <si>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U razdoblju: 1.4.2021. - 30.6.2021.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</si>
</sst>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70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0" xfId="5" applyFont="1" applyFill="1" applyBorder="1" applyAlignment="1">
      <alignment horizontal="right"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47" xfId="5" applyFont="1" applyFill="1" applyBorder="1"/>
    <xf numFmtId="0" fontId="28" fillId="4" borderId="47" xfId="5" applyFont="1" applyFill="1" applyBorder="1" applyAlignment="1">
      <alignment vertical="center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5" fillId="4" borderId="47" xfId="5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47" xfId="5" applyFont="1" applyFill="1" applyBorder="1" applyAlignment="1">
      <alignment horizontal="right" vertical="center" wrapText="1"/>
    </xf>
    <xf numFmtId="49" fontId="4" fillId="7" borderId="48" xfId="0" applyNumberFormat="1" applyFont="1" applyFill="1" applyBorder="1" applyAlignment="1" applyProtection="1">
      <alignment horizontal="center" vertical="center"/>
      <protection locked="0"/>
    </xf>
    <xf numFmtId="49" fontId="4" fillId="7" borderId="49" xfId="0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5" fillId="4" borderId="47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 wrapText="1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49" xfId="0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/>
    </xf>
    <xf numFmtId="0" fontId="4" fillId="7" borderId="48" xfId="0" applyFont="1" applyFill="1" applyBorder="1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vertical="center"/>
      <protection locked="0"/>
    </xf>
    <xf numFmtId="0" fontId="4" fillId="7" borderId="49" xfId="0" applyFont="1" applyFill="1" applyBorder="1" applyAlignment="1" applyProtection="1">
      <alignment vertical="center"/>
      <protection locked="0"/>
    </xf>
    <xf numFmtId="0" fontId="28" fillId="4" borderId="46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27" fillId="7" borderId="48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9" xfId="0" applyFont="1" applyFill="1" applyBorder="1" applyProtection="1">
      <protection locked="0"/>
    </xf>
    <xf numFmtId="0" fontId="5" fillId="4" borderId="46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Protection="1">
      <protection locked="0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9" xfId="0" applyNumberFormat="1" applyFont="1" applyFill="1" applyBorder="1" applyAlignment="1" applyProtection="1">
      <alignment vertical="center"/>
      <protection locked="0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top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7" borderId="48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9" xfId="0" applyFont="1" applyFill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7" fillId="0" borderId="39" xfId="0" applyFont="1" applyFill="1" applyBorder="1" applyAlignment="1" applyProtection="1">
      <alignment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sqref="A1:C1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28" t="s">
        <v>326</v>
      </c>
      <c r="B1" s="129"/>
      <c r="C1" s="129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30" t="s">
        <v>343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0" x14ac:dyDescent="0.35">
      <c r="A3" s="108"/>
      <c r="B3" s="109"/>
      <c r="C3" s="109"/>
      <c r="D3" s="109"/>
      <c r="E3" s="109"/>
      <c r="F3" s="109"/>
      <c r="G3" s="109"/>
      <c r="H3" s="109"/>
      <c r="I3" s="109"/>
      <c r="J3" s="110"/>
    </row>
    <row r="4" spans="1:10" ht="33.65" customHeight="1" x14ac:dyDescent="0.35">
      <c r="A4" s="133" t="s">
        <v>327</v>
      </c>
      <c r="B4" s="134"/>
      <c r="C4" s="134"/>
      <c r="D4" s="134"/>
      <c r="E4" s="135">
        <v>44197</v>
      </c>
      <c r="F4" s="136"/>
      <c r="G4" s="120" t="s">
        <v>328</v>
      </c>
      <c r="H4" s="135">
        <v>44377</v>
      </c>
      <c r="I4" s="136"/>
      <c r="J4" s="78"/>
    </row>
    <row r="5" spans="1:10" s="79" customFormat="1" ht="10.15" customHeight="1" x14ac:dyDescent="0.35">
      <c r="A5" s="137"/>
      <c r="B5" s="138"/>
      <c r="C5" s="138"/>
      <c r="D5" s="138"/>
      <c r="E5" s="138"/>
      <c r="F5" s="138"/>
      <c r="G5" s="138"/>
      <c r="H5" s="138"/>
      <c r="I5" s="138"/>
      <c r="J5" s="139"/>
    </row>
    <row r="6" spans="1:10" ht="20.5" customHeight="1" x14ac:dyDescent="0.35">
      <c r="A6" s="111"/>
      <c r="B6" s="80" t="s">
        <v>350</v>
      </c>
      <c r="C6" s="112"/>
      <c r="D6" s="112"/>
      <c r="E6" s="86">
        <v>2021</v>
      </c>
      <c r="F6" s="81"/>
      <c r="G6" s="120"/>
      <c r="H6" s="81"/>
      <c r="I6" s="82"/>
      <c r="J6" s="83"/>
    </row>
    <row r="7" spans="1:10" s="85" customFormat="1" ht="10.9" customHeight="1" x14ac:dyDescent="0.35">
      <c r="A7" s="111"/>
      <c r="B7" s="112"/>
      <c r="C7" s="112"/>
      <c r="D7" s="112"/>
      <c r="E7" s="84"/>
      <c r="F7" s="84"/>
      <c r="G7" s="120"/>
      <c r="H7" s="81"/>
      <c r="I7" s="82"/>
      <c r="J7" s="83"/>
    </row>
    <row r="8" spans="1:10" ht="20.5" customHeight="1" x14ac:dyDescent="0.35">
      <c r="A8" s="111"/>
      <c r="B8" s="80" t="s">
        <v>351</v>
      </c>
      <c r="C8" s="112"/>
      <c r="D8" s="112"/>
      <c r="E8" s="86">
        <v>2</v>
      </c>
      <c r="F8" s="81"/>
      <c r="G8" s="120"/>
      <c r="H8" s="81"/>
      <c r="I8" s="82"/>
      <c r="J8" s="83"/>
    </row>
    <row r="9" spans="1:10" s="85" customFormat="1" ht="10.9" customHeight="1" x14ac:dyDescent="0.35">
      <c r="A9" s="111"/>
      <c r="B9" s="112"/>
      <c r="C9" s="112"/>
      <c r="D9" s="112"/>
      <c r="E9" s="84"/>
      <c r="F9" s="84"/>
      <c r="G9" s="120"/>
      <c r="H9" s="84"/>
      <c r="I9" s="87"/>
      <c r="J9" s="83"/>
    </row>
    <row r="10" spans="1:10" ht="37.9" customHeight="1" x14ac:dyDescent="0.35">
      <c r="A10" s="147" t="s">
        <v>352</v>
      </c>
      <c r="B10" s="148"/>
      <c r="C10" s="148"/>
      <c r="D10" s="148"/>
      <c r="E10" s="148"/>
      <c r="F10" s="148"/>
      <c r="G10" s="148"/>
      <c r="H10" s="148"/>
      <c r="I10" s="148"/>
      <c r="J10" s="88"/>
    </row>
    <row r="11" spans="1:10" ht="24.65" customHeight="1" x14ac:dyDescent="0.35">
      <c r="A11" s="149" t="s">
        <v>329</v>
      </c>
      <c r="B11" s="150"/>
      <c r="C11" s="142" t="s">
        <v>371</v>
      </c>
      <c r="D11" s="143"/>
      <c r="E11" s="114"/>
      <c r="F11" s="151" t="s">
        <v>353</v>
      </c>
      <c r="G11" s="141"/>
      <c r="H11" s="152" t="s">
        <v>372</v>
      </c>
      <c r="I11" s="153"/>
      <c r="J11" s="89"/>
    </row>
    <row r="12" spans="1:10" ht="14.5" customHeight="1" x14ac:dyDescent="0.35">
      <c r="A12" s="90"/>
      <c r="B12" s="116"/>
      <c r="C12" s="116"/>
      <c r="D12" s="116"/>
      <c r="E12" s="145"/>
      <c r="F12" s="145"/>
      <c r="G12" s="145"/>
      <c r="H12" s="145"/>
      <c r="I12" s="115"/>
      <c r="J12" s="89"/>
    </row>
    <row r="13" spans="1:10" ht="21" customHeight="1" x14ac:dyDescent="0.35">
      <c r="A13" s="140" t="s">
        <v>344</v>
      </c>
      <c r="B13" s="141"/>
      <c r="C13" s="142" t="s">
        <v>373</v>
      </c>
      <c r="D13" s="143"/>
      <c r="E13" s="144"/>
      <c r="F13" s="145"/>
      <c r="G13" s="145"/>
      <c r="H13" s="145"/>
      <c r="I13" s="115"/>
      <c r="J13" s="89"/>
    </row>
    <row r="14" spans="1:10" ht="10.9" customHeight="1" x14ac:dyDescent="0.35">
      <c r="A14" s="114"/>
      <c r="B14" s="115"/>
      <c r="C14" s="116"/>
      <c r="D14" s="116"/>
      <c r="E14" s="146"/>
      <c r="F14" s="146"/>
      <c r="G14" s="146"/>
      <c r="H14" s="146"/>
      <c r="I14" s="116"/>
      <c r="J14" s="91"/>
    </row>
    <row r="15" spans="1:10" ht="22.9" customHeight="1" x14ac:dyDescent="0.35">
      <c r="A15" s="140" t="s">
        <v>330</v>
      </c>
      <c r="B15" s="141"/>
      <c r="C15" s="142" t="s">
        <v>374</v>
      </c>
      <c r="D15" s="143"/>
      <c r="E15" s="160"/>
      <c r="F15" s="161"/>
      <c r="G15" s="117" t="s">
        <v>354</v>
      </c>
      <c r="H15" s="152" t="s">
        <v>375</v>
      </c>
      <c r="I15" s="153"/>
      <c r="J15" s="92"/>
    </row>
    <row r="16" spans="1:10" ht="10.9" customHeight="1" x14ac:dyDescent="0.35">
      <c r="A16" s="114"/>
      <c r="B16" s="115"/>
      <c r="C16" s="116"/>
      <c r="D16" s="116"/>
      <c r="E16" s="146"/>
      <c r="F16" s="146"/>
      <c r="G16" s="146"/>
      <c r="H16" s="146"/>
      <c r="I16" s="116"/>
      <c r="J16" s="91"/>
    </row>
    <row r="17" spans="1:10" ht="22.9" customHeight="1" x14ac:dyDescent="0.35">
      <c r="A17" s="113"/>
      <c r="B17" s="117" t="s">
        <v>355</v>
      </c>
      <c r="C17" s="142" t="s">
        <v>376</v>
      </c>
      <c r="D17" s="143"/>
      <c r="E17" s="119"/>
      <c r="F17" s="119"/>
      <c r="G17" s="119"/>
      <c r="H17" s="119"/>
      <c r="I17" s="119"/>
      <c r="J17" s="92"/>
    </row>
    <row r="18" spans="1:10" x14ac:dyDescent="0.35">
      <c r="A18" s="154"/>
      <c r="B18" s="155"/>
      <c r="C18" s="146"/>
      <c r="D18" s="146"/>
      <c r="E18" s="146"/>
      <c r="F18" s="146"/>
      <c r="G18" s="146"/>
      <c r="H18" s="146"/>
      <c r="I18" s="116"/>
      <c r="J18" s="91"/>
    </row>
    <row r="19" spans="1:10" x14ac:dyDescent="0.35">
      <c r="A19" s="149" t="s">
        <v>331</v>
      </c>
      <c r="B19" s="156"/>
      <c r="C19" s="157" t="s">
        <v>377</v>
      </c>
      <c r="D19" s="158"/>
      <c r="E19" s="158"/>
      <c r="F19" s="158"/>
      <c r="G19" s="158"/>
      <c r="H19" s="158"/>
      <c r="I19" s="158"/>
      <c r="J19" s="159"/>
    </row>
    <row r="20" spans="1:10" x14ac:dyDescent="0.35">
      <c r="A20" s="90"/>
      <c r="B20" s="116"/>
      <c r="C20" s="122"/>
      <c r="D20" s="116"/>
      <c r="E20" s="146"/>
      <c r="F20" s="146"/>
      <c r="G20" s="146"/>
      <c r="H20" s="146"/>
      <c r="I20" s="116"/>
      <c r="J20" s="91"/>
    </row>
    <row r="21" spans="1:10" x14ac:dyDescent="0.35">
      <c r="A21" s="149" t="s">
        <v>332</v>
      </c>
      <c r="B21" s="156"/>
      <c r="C21" s="152">
        <v>10000</v>
      </c>
      <c r="D21" s="153"/>
      <c r="E21" s="146"/>
      <c r="F21" s="146"/>
      <c r="G21" s="157" t="s">
        <v>378</v>
      </c>
      <c r="H21" s="158"/>
      <c r="I21" s="158"/>
      <c r="J21" s="159"/>
    </row>
    <row r="22" spans="1:10" x14ac:dyDescent="0.35">
      <c r="A22" s="90"/>
      <c r="B22" s="116"/>
      <c r="C22" s="116"/>
      <c r="D22" s="116"/>
      <c r="E22" s="146"/>
      <c r="F22" s="146"/>
      <c r="G22" s="146"/>
      <c r="H22" s="146"/>
      <c r="I22" s="116"/>
      <c r="J22" s="91"/>
    </row>
    <row r="23" spans="1:10" x14ac:dyDescent="0.35">
      <c r="A23" s="149" t="s">
        <v>333</v>
      </c>
      <c r="B23" s="156"/>
      <c r="C23" s="157" t="s">
        <v>379</v>
      </c>
      <c r="D23" s="158"/>
      <c r="E23" s="158"/>
      <c r="F23" s="158"/>
      <c r="G23" s="158"/>
      <c r="H23" s="158"/>
      <c r="I23" s="158"/>
      <c r="J23" s="159"/>
    </row>
    <row r="24" spans="1:10" x14ac:dyDescent="0.35">
      <c r="A24" s="90"/>
      <c r="B24" s="116"/>
      <c r="C24" s="116"/>
      <c r="D24" s="116"/>
      <c r="E24" s="146"/>
      <c r="F24" s="146"/>
      <c r="G24" s="146"/>
      <c r="H24" s="146"/>
      <c r="I24" s="116"/>
      <c r="J24" s="91"/>
    </row>
    <row r="25" spans="1:10" x14ac:dyDescent="0.35">
      <c r="A25" s="149" t="s">
        <v>334</v>
      </c>
      <c r="B25" s="156"/>
      <c r="C25" s="163" t="s">
        <v>380</v>
      </c>
      <c r="D25" s="164"/>
      <c r="E25" s="164"/>
      <c r="F25" s="164"/>
      <c r="G25" s="164"/>
      <c r="H25" s="164"/>
      <c r="I25" s="164"/>
      <c r="J25" s="165"/>
    </row>
    <row r="26" spans="1:10" x14ac:dyDescent="0.35">
      <c r="A26" s="90"/>
      <c r="B26" s="116"/>
      <c r="C26" s="122"/>
      <c r="D26" s="116"/>
      <c r="E26" s="146"/>
      <c r="F26" s="146"/>
      <c r="G26" s="146"/>
      <c r="H26" s="146"/>
      <c r="I26" s="116"/>
      <c r="J26" s="91"/>
    </row>
    <row r="27" spans="1:10" x14ac:dyDescent="0.35">
      <c r="A27" s="149" t="s">
        <v>335</v>
      </c>
      <c r="B27" s="156"/>
      <c r="C27" s="163" t="s">
        <v>381</v>
      </c>
      <c r="D27" s="164"/>
      <c r="E27" s="164"/>
      <c r="F27" s="164"/>
      <c r="G27" s="164"/>
      <c r="H27" s="164"/>
      <c r="I27" s="164"/>
      <c r="J27" s="165"/>
    </row>
    <row r="28" spans="1:10" ht="13.9" customHeight="1" x14ac:dyDescent="0.35">
      <c r="A28" s="90"/>
      <c r="B28" s="116"/>
      <c r="C28" s="122"/>
      <c r="D28" s="116"/>
      <c r="E28" s="146"/>
      <c r="F28" s="146"/>
      <c r="G28" s="146"/>
      <c r="H28" s="146"/>
      <c r="I28" s="116"/>
      <c r="J28" s="91"/>
    </row>
    <row r="29" spans="1:10" ht="22.9" customHeight="1" x14ac:dyDescent="0.35">
      <c r="A29" s="140" t="s">
        <v>345</v>
      </c>
      <c r="B29" s="156"/>
      <c r="C29" s="93">
        <v>2304</v>
      </c>
      <c r="D29" s="94"/>
      <c r="E29" s="162"/>
      <c r="F29" s="162"/>
      <c r="G29" s="162"/>
      <c r="H29" s="162"/>
      <c r="I29" s="95"/>
      <c r="J29" s="96"/>
    </row>
    <row r="30" spans="1:10" x14ac:dyDescent="0.35">
      <c r="A30" s="90"/>
      <c r="B30" s="116"/>
      <c r="C30" s="116"/>
      <c r="D30" s="116"/>
      <c r="E30" s="146"/>
      <c r="F30" s="146"/>
      <c r="G30" s="146"/>
      <c r="H30" s="146"/>
      <c r="I30" s="95"/>
      <c r="J30" s="96"/>
    </row>
    <row r="31" spans="1:10" x14ac:dyDescent="0.35">
      <c r="A31" s="149" t="s">
        <v>336</v>
      </c>
      <c r="B31" s="156"/>
      <c r="C31" s="106" t="s">
        <v>357</v>
      </c>
      <c r="D31" s="166" t="s">
        <v>356</v>
      </c>
      <c r="E31" s="167"/>
      <c r="F31" s="167"/>
      <c r="G31" s="167"/>
      <c r="H31" s="97"/>
      <c r="I31" s="98" t="s">
        <v>357</v>
      </c>
      <c r="J31" s="99" t="s">
        <v>358</v>
      </c>
    </row>
    <row r="32" spans="1:10" x14ac:dyDescent="0.35">
      <c r="A32" s="149"/>
      <c r="B32" s="156"/>
      <c r="C32" s="100"/>
      <c r="D32" s="120"/>
      <c r="E32" s="161"/>
      <c r="F32" s="161"/>
      <c r="G32" s="161"/>
      <c r="H32" s="161"/>
      <c r="I32" s="95"/>
      <c r="J32" s="96"/>
    </row>
    <row r="33" spans="1:10" x14ac:dyDescent="0.35">
      <c r="A33" s="149" t="s">
        <v>346</v>
      </c>
      <c r="B33" s="156"/>
      <c r="C33" s="93" t="s">
        <v>360</v>
      </c>
      <c r="D33" s="166" t="s">
        <v>359</v>
      </c>
      <c r="E33" s="167"/>
      <c r="F33" s="167"/>
      <c r="G33" s="167"/>
      <c r="H33" s="119"/>
      <c r="I33" s="98" t="s">
        <v>360</v>
      </c>
      <c r="J33" s="99" t="s">
        <v>361</v>
      </c>
    </row>
    <row r="34" spans="1:10" x14ac:dyDescent="0.35">
      <c r="A34" s="90"/>
      <c r="B34" s="116"/>
      <c r="C34" s="116"/>
      <c r="D34" s="116"/>
      <c r="E34" s="146"/>
      <c r="F34" s="146"/>
      <c r="G34" s="146"/>
      <c r="H34" s="146"/>
      <c r="I34" s="116"/>
      <c r="J34" s="91"/>
    </row>
    <row r="35" spans="1:10" x14ac:dyDescent="0.35">
      <c r="A35" s="166" t="s">
        <v>347</v>
      </c>
      <c r="B35" s="167"/>
      <c r="C35" s="167"/>
      <c r="D35" s="167"/>
      <c r="E35" s="167" t="s">
        <v>337</v>
      </c>
      <c r="F35" s="167"/>
      <c r="G35" s="167"/>
      <c r="H35" s="167"/>
      <c r="I35" s="167"/>
      <c r="J35" s="123" t="s">
        <v>338</v>
      </c>
    </row>
    <row r="36" spans="1:10" x14ac:dyDescent="0.35">
      <c r="A36" s="90"/>
      <c r="B36" s="116"/>
      <c r="C36" s="116"/>
      <c r="D36" s="116"/>
      <c r="E36" s="146"/>
      <c r="F36" s="146"/>
      <c r="G36" s="146"/>
      <c r="H36" s="146"/>
      <c r="I36" s="116"/>
      <c r="J36" s="96"/>
    </row>
    <row r="37" spans="1:10" x14ac:dyDescent="0.35">
      <c r="A37" s="168"/>
      <c r="B37" s="169"/>
      <c r="C37" s="169"/>
      <c r="D37" s="169"/>
      <c r="E37" s="168"/>
      <c r="F37" s="169"/>
      <c r="G37" s="169"/>
      <c r="H37" s="169"/>
      <c r="I37" s="170"/>
      <c r="J37" s="118"/>
    </row>
    <row r="38" spans="1:10" x14ac:dyDescent="0.35">
      <c r="A38" s="90"/>
      <c r="B38" s="116"/>
      <c r="C38" s="122"/>
      <c r="D38" s="171"/>
      <c r="E38" s="171"/>
      <c r="F38" s="171"/>
      <c r="G38" s="171"/>
      <c r="H38" s="171"/>
      <c r="I38" s="171"/>
      <c r="J38" s="91"/>
    </row>
    <row r="39" spans="1:10" x14ac:dyDescent="0.35">
      <c r="A39" s="168"/>
      <c r="B39" s="169"/>
      <c r="C39" s="169"/>
      <c r="D39" s="170"/>
      <c r="E39" s="168"/>
      <c r="F39" s="169"/>
      <c r="G39" s="169"/>
      <c r="H39" s="169"/>
      <c r="I39" s="170"/>
      <c r="J39" s="93"/>
    </row>
    <row r="40" spans="1:10" x14ac:dyDescent="0.35">
      <c r="A40" s="90"/>
      <c r="B40" s="116"/>
      <c r="C40" s="122"/>
      <c r="D40" s="121"/>
      <c r="E40" s="171"/>
      <c r="F40" s="171"/>
      <c r="G40" s="171"/>
      <c r="H40" s="171"/>
      <c r="I40" s="115"/>
      <c r="J40" s="91"/>
    </row>
    <row r="41" spans="1:10" x14ac:dyDescent="0.35">
      <c r="A41" s="168"/>
      <c r="B41" s="169"/>
      <c r="C41" s="169"/>
      <c r="D41" s="170"/>
      <c r="E41" s="168"/>
      <c r="F41" s="169"/>
      <c r="G41" s="169"/>
      <c r="H41" s="169"/>
      <c r="I41" s="170"/>
      <c r="J41" s="93"/>
    </row>
    <row r="42" spans="1:10" x14ac:dyDescent="0.35">
      <c r="A42" s="90"/>
      <c r="B42" s="116"/>
      <c r="C42" s="122"/>
      <c r="D42" s="121"/>
      <c r="E42" s="171"/>
      <c r="F42" s="171"/>
      <c r="G42" s="171"/>
      <c r="H42" s="171"/>
      <c r="I42" s="115"/>
      <c r="J42" s="91"/>
    </row>
    <row r="43" spans="1:10" x14ac:dyDescent="0.35">
      <c r="A43" s="168"/>
      <c r="B43" s="169"/>
      <c r="C43" s="169"/>
      <c r="D43" s="170"/>
      <c r="E43" s="168"/>
      <c r="F43" s="169"/>
      <c r="G43" s="169"/>
      <c r="H43" s="169"/>
      <c r="I43" s="170"/>
      <c r="J43" s="93"/>
    </row>
    <row r="44" spans="1:10" x14ac:dyDescent="0.35">
      <c r="A44" s="101"/>
      <c r="B44" s="122"/>
      <c r="C44" s="172"/>
      <c r="D44" s="172"/>
      <c r="E44" s="146"/>
      <c r="F44" s="146"/>
      <c r="G44" s="172"/>
      <c r="H44" s="172"/>
      <c r="I44" s="172"/>
      <c r="J44" s="91"/>
    </row>
    <row r="45" spans="1:10" x14ac:dyDescent="0.35">
      <c r="A45" s="168"/>
      <c r="B45" s="169"/>
      <c r="C45" s="169"/>
      <c r="D45" s="170"/>
      <c r="E45" s="168"/>
      <c r="F45" s="169"/>
      <c r="G45" s="169"/>
      <c r="H45" s="169"/>
      <c r="I45" s="170"/>
      <c r="J45" s="93"/>
    </row>
    <row r="46" spans="1:10" x14ac:dyDescent="0.35">
      <c r="A46" s="101"/>
      <c r="B46" s="122"/>
      <c r="C46" s="122"/>
      <c r="D46" s="116"/>
      <c r="E46" s="173"/>
      <c r="F46" s="173"/>
      <c r="G46" s="172"/>
      <c r="H46" s="172"/>
      <c r="I46" s="116"/>
      <c r="J46" s="91"/>
    </row>
    <row r="47" spans="1:10" x14ac:dyDescent="0.35">
      <c r="A47" s="168"/>
      <c r="B47" s="169"/>
      <c r="C47" s="169"/>
      <c r="D47" s="170"/>
      <c r="E47" s="168"/>
      <c r="F47" s="169"/>
      <c r="G47" s="169"/>
      <c r="H47" s="169"/>
      <c r="I47" s="170"/>
      <c r="J47" s="93"/>
    </row>
    <row r="48" spans="1:10" x14ac:dyDescent="0.35">
      <c r="A48" s="101"/>
      <c r="B48" s="122"/>
      <c r="C48" s="122"/>
      <c r="D48" s="116"/>
      <c r="E48" s="146"/>
      <c r="F48" s="146"/>
      <c r="G48" s="172"/>
      <c r="H48" s="172"/>
      <c r="I48" s="116"/>
      <c r="J48" s="102" t="s">
        <v>362</v>
      </c>
    </row>
    <row r="49" spans="1:10" x14ac:dyDescent="0.35">
      <c r="A49" s="101"/>
      <c r="B49" s="122"/>
      <c r="C49" s="122"/>
      <c r="D49" s="116"/>
      <c r="E49" s="146"/>
      <c r="F49" s="146"/>
      <c r="G49" s="172"/>
      <c r="H49" s="172"/>
      <c r="I49" s="116"/>
      <c r="J49" s="102" t="s">
        <v>363</v>
      </c>
    </row>
    <row r="50" spans="1:10" ht="14.5" customHeight="1" x14ac:dyDescent="0.35">
      <c r="A50" s="140" t="s">
        <v>339</v>
      </c>
      <c r="B50" s="151"/>
      <c r="C50" s="178" t="s">
        <v>363</v>
      </c>
      <c r="D50" s="179"/>
      <c r="E50" s="180" t="s">
        <v>364</v>
      </c>
      <c r="F50" s="181"/>
      <c r="G50" s="182"/>
      <c r="H50" s="183"/>
      <c r="I50" s="183"/>
      <c r="J50" s="184"/>
    </row>
    <row r="51" spans="1:10" x14ac:dyDescent="0.35">
      <c r="A51" s="101"/>
      <c r="B51" s="122"/>
      <c r="C51" s="172"/>
      <c r="D51" s="172"/>
      <c r="E51" s="146"/>
      <c r="F51" s="146"/>
      <c r="G51" s="185" t="s">
        <v>365</v>
      </c>
      <c r="H51" s="185"/>
      <c r="I51" s="185"/>
      <c r="J51" s="83"/>
    </row>
    <row r="52" spans="1:10" ht="13.9" customHeight="1" x14ac:dyDescent="0.35">
      <c r="A52" s="140" t="s">
        <v>340</v>
      </c>
      <c r="B52" s="151"/>
      <c r="C52" s="157" t="s">
        <v>382</v>
      </c>
      <c r="D52" s="158"/>
      <c r="E52" s="158"/>
      <c r="F52" s="158"/>
      <c r="G52" s="158"/>
      <c r="H52" s="158"/>
      <c r="I52" s="158"/>
      <c r="J52" s="159"/>
    </row>
    <row r="53" spans="1:10" x14ac:dyDescent="0.35">
      <c r="A53" s="90"/>
      <c r="B53" s="116"/>
      <c r="C53" s="162" t="s">
        <v>341</v>
      </c>
      <c r="D53" s="162"/>
      <c r="E53" s="162"/>
      <c r="F53" s="162"/>
      <c r="G53" s="162"/>
      <c r="H53" s="162"/>
      <c r="I53" s="162"/>
      <c r="J53" s="91"/>
    </row>
    <row r="54" spans="1:10" x14ac:dyDescent="0.35">
      <c r="A54" s="140" t="s">
        <v>342</v>
      </c>
      <c r="B54" s="151"/>
      <c r="C54" s="174" t="s">
        <v>383</v>
      </c>
      <c r="D54" s="175"/>
      <c r="E54" s="176"/>
      <c r="F54" s="146"/>
      <c r="G54" s="146"/>
      <c r="H54" s="167"/>
      <c r="I54" s="167"/>
      <c r="J54" s="177"/>
    </row>
    <row r="55" spans="1:10" x14ac:dyDescent="0.35">
      <c r="A55" s="90"/>
      <c r="B55" s="116"/>
      <c r="C55" s="122"/>
      <c r="D55" s="116"/>
      <c r="E55" s="146"/>
      <c r="F55" s="146"/>
      <c r="G55" s="146"/>
      <c r="H55" s="146"/>
      <c r="I55" s="116"/>
      <c r="J55" s="91"/>
    </row>
    <row r="56" spans="1:10" ht="14.5" customHeight="1" x14ac:dyDescent="0.35">
      <c r="A56" s="140" t="s">
        <v>334</v>
      </c>
      <c r="B56" s="151"/>
      <c r="C56" s="191" t="s">
        <v>384</v>
      </c>
      <c r="D56" s="192"/>
      <c r="E56" s="192"/>
      <c r="F56" s="192"/>
      <c r="G56" s="192"/>
      <c r="H56" s="192"/>
      <c r="I56" s="192"/>
      <c r="J56" s="193"/>
    </row>
    <row r="57" spans="1:10" x14ac:dyDescent="0.35">
      <c r="A57" s="90"/>
      <c r="B57" s="116"/>
      <c r="C57" s="116"/>
      <c r="D57" s="116"/>
      <c r="E57" s="146"/>
      <c r="F57" s="146"/>
      <c r="G57" s="146"/>
      <c r="H57" s="146"/>
      <c r="I57" s="116"/>
      <c r="J57" s="91"/>
    </row>
    <row r="58" spans="1:10" ht="14.5" customHeight="1" x14ac:dyDescent="0.35">
      <c r="A58" s="140" t="s">
        <v>366</v>
      </c>
      <c r="B58" s="151"/>
      <c r="C58" s="186"/>
      <c r="D58" s="187"/>
      <c r="E58" s="187"/>
      <c r="F58" s="187"/>
      <c r="G58" s="187"/>
      <c r="H58" s="187"/>
      <c r="I58" s="187"/>
      <c r="J58" s="188"/>
    </row>
    <row r="59" spans="1:10" ht="14.5" customHeight="1" x14ac:dyDescent="0.35">
      <c r="A59" s="90"/>
      <c r="B59" s="116"/>
      <c r="C59" s="189" t="s">
        <v>367</v>
      </c>
      <c r="D59" s="189"/>
      <c r="E59" s="189"/>
      <c r="F59" s="189"/>
      <c r="G59" s="116"/>
      <c r="H59" s="116"/>
      <c r="I59" s="116"/>
      <c r="J59" s="91"/>
    </row>
    <row r="60" spans="1:10" ht="14.5" customHeight="1" x14ac:dyDescent="0.35">
      <c r="A60" s="140" t="s">
        <v>368</v>
      </c>
      <c r="B60" s="151"/>
      <c r="C60" s="186"/>
      <c r="D60" s="187"/>
      <c r="E60" s="187"/>
      <c r="F60" s="187"/>
      <c r="G60" s="187"/>
      <c r="H60" s="187"/>
      <c r="I60" s="187"/>
      <c r="J60" s="188"/>
    </row>
    <row r="61" spans="1:10" ht="14.5" customHeight="1" x14ac:dyDescent="0.35">
      <c r="A61" s="103"/>
      <c r="B61" s="104"/>
      <c r="C61" s="190" t="s">
        <v>369</v>
      </c>
      <c r="D61" s="190"/>
      <c r="E61" s="190"/>
      <c r="F61" s="190"/>
      <c r="G61" s="190"/>
      <c r="H61" s="104"/>
      <c r="I61" s="104"/>
      <c r="J61" s="105"/>
    </row>
    <row r="68" ht="27" customHeight="1" x14ac:dyDescent="0.35"/>
    <row r="72" ht="38.5" customHeight="1" x14ac:dyDescent="0.35"/>
  </sheetData>
  <sheetProtection algorithmName="SHA-512" hashValue="i8b/D9G5maj0ZdsHbqEzQVXHwg+2SjO6yjSIXPfEQjPiUP/EUmApGlmaoVUBTG9myOlDcH2yWhAh3EMR6fzC3A==" saltValue="Uald4jONc1WPPf1HXZlYvg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CCD985BD-98F4-451B-9DA4-C94D3AD1B446}">
      <formula1>$J$48:$J$49</formula1>
    </dataValidation>
    <dataValidation type="list" allowBlank="1" showInputMessage="1" showErrorMessage="1" sqref="C33" xr:uid="{FD39EDCF-8A47-4DBC-9639-091AC3E26D29}">
      <formula1>$I$33:$J$33</formula1>
    </dataValidation>
    <dataValidation type="list" allowBlank="1" showInputMessage="1" showErrorMessage="1" sqref="C31" xr:uid="{EF397A12-2395-4F43-AEF8-4FC54E446B36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A3" sqref="A3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8" t="s">
        <v>68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5">
      <c r="A2" s="200" t="s">
        <v>421</v>
      </c>
      <c r="B2" s="201"/>
      <c r="C2" s="201"/>
      <c r="D2" s="201"/>
      <c r="E2" s="201"/>
      <c r="F2" s="201"/>
      <c r="G2" s="201"/>
      <c r="H2" s="201"/>
      <c r="I2" s="201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2" t="s">
        <v>0</v>
      </c>
      <c r="B4" s="203"/>
      <c r="C4" s="202" t="s">
        <v>77</v>
      </c>
      <c r="D4" s="204" t="s">
        <v>284</v>
      </c>
      <c r="E4" s="205"/>
      <c r="F4" s="205"/>
      <c r="G4" s="204" t="s">
        <v>293</v>
      </c>
      <c r="H4" s="205"/>
      <c r="I4" s="205"/>
    </row>
    <row r="5" spans="1:9" x14ac:dyDescent="0.25">
      <c r="A5" s="203"/>
      <c r="B5" s="203"/>
      <c r="C5" s="20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2">
        <v>1</v>
      </c>
      <c r="B6" s="20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9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9" ht="12.75" customHeight="1" x14ac:dyDescent="0.25">
      <c r="A8" s="195" t="s">
        <v>136</v>
      </c>
      <c r="B8" s="196"/>
      <c r="C8" s="26">
        <v>1</v>
      </c>
      <c r="D8" s="40">
        <f>D9+D10</f>
        <v>0</v>
      </c>
      <c r="E8" s="40">
        <f>E9+E10</f>
        <v>96858015</v>
      </c>
      <c r="F8" s="40">
        <f>D8+E8</f>
        <v>96858015</v>
      </c>
      <c r="G8" s="40">
        <f t="shared" ref="G8:H8" si="0">G9+G10</f>
        <v>0</v>
      </c>
      <c r="H8" s="40">
        <f t="shared" si="0"/>
        <v>122590109</v>
      </c>
      <c r="I8" s="40">
        <f>G8+H8</f>
        <v>122590109</v>
      </c>
    </row>
    <row r="9" spans="1:9" ht="12.75" customHeight="1" x14ac:dyDescent="0.25">
      <c r="A9" s="194" t="s">
        <v>111</v>
      </c>
      <c r="B9" s="194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94" t="s">
        <v>112</v>
      </c>
      <c r="B10" s="194"/>
      <c r="C10" s="27">
        <v>3</v>
      </c>
      <c r="D10" s="41">
        <v>0</v>
      </c>
      <c r="E10" s="41">
        <v>96858015</v>
      </c>
      <c r="F10" s="40">
        <f t="shared" si="1"/>
        <v>96858015</v>
      </c>
      <c r="G10" s="41">
        <v>0</v>
      </c>
      <c r="H10" s="41">
        <v>122590109</v>
      </c>
      <c r="I10" s="40">
        <f t="shared" ref="I10:I72" si="2">G10+H10</f>
        <v>122590109</v>
      </c>
    </row>
    <row r="11" spans="1:9" x14ac:dyDescent="0.25">
      <c r="A11" s="195" t="s">
        <v>137</v>
      </c>
      <c r="B11" s="196"/>
      <c r="C11" s="26">
        <v>4</v>
      </c>
      <c r="D11" s="40">
        <f>D12+D13+D14</f>
        <v>14133</v>
      </c>
      <c r="E11" s="40">
        <f>E12+E13+E14</f>
        <v>553220673</v>
      </c>
      <c r="F11" s="40">
        <f t="shared" si="1"/>
        <v>553234806</v>
      </c>
      <c r="G11" s="40">
        <f t="shared" ref="G11:H11" si="3">G12+G13+G14</f>
        <v>14133</v>
      </c>
      <c r="H11" s="40">
        <f t="shared" si="3"/>
        <v>495086249</v>
      </c>
      <c r="I11" s="40">
        <f t="shared" si="2"/>
        <v>495100382</v>
      </c>
    </row>
    <row r="12" spans="1:9" x14ac:dyDescent="0.25">
      <c r="A12" s="194" t="s">
        <v>113</v>
      </c>
      <c r="B12" s="194"/>
      <c r="C12" s="27">
        <v>5</v>
      </c>
      <c r="D12" s="41">
        <v>0</v>
      </c>
      <c r="E12" s="41">
        <v>264388018</v>
      </c>
      <c r="F12" s="40">
        <f t="shared" si="1"/>
        <v>264388018</v>
      </c>
      <c r="G12" s="41">
        <v>0</v>
      </c>
      <c r="H12" s="41">
        <v>196826531</v>
      </c>
      <c r="I12" s="40">
        <f t="shared" si="2"/>
        <v>196826531</v>
      </c>
    </row>
    <row r="13" spans="1:9" x14ac:dyDescent="0.25">
      <c r="A13" s="194" t="s">
        <v>114</v>
      </c>
      <c r="B13" s="194"/>
      <c r="C13" s="27">
        <v>6</v>
      </c>
      <c r="D13" s="41">
        <v>14051</v>
      </c>
      <c r="E13" s="41">
        <v>26833703</v>
      </c>
      <c r="F13" s="40">
        <f t="shared" si="1"/>
        <v>26847754</v>
      </c>
      <c r="G13" s="41">
        <v>14051</v>
      </c>
      <c r="H13" s="41">
        <v>27611925</v>
      </c>
      <c r="I13" s="40">
        <f t="shared" si="2"/>
        <v>27625976</v>
      </c>
    </row>
    <row r="14" spans="1:9" x14ac:dyDescent="0.25">
      <c r="A14" s="194" t="s">
        <v>115</v>
      </c>
      <c r="B14" s="194"/>
      <c r="C14" s="27">
        <v>7</v>
      </c>
      <c r="D14" s="41">
        <v>82</v>
      </c>
      <c r="E14" s="41">
        <v>261998952</v>
      </c>
      <c r="F14" s="40">
        <f t="shared" si="1"/>
        <v>261999034</v>
      </c>
      <c r="G14" s="41">
        <v>82</v>
      </c>
      <c r="H14" s="41">
        <v>270647793</v>
      </c>
      <c r="I14" s="40">
        <f t="shared" si="2"/>
        <v>270647875</v>
      </c>
    </row>
    <row r="15" spans="1:9" x14ac:dyDescent="0.25">
      <c r="A15" s="195" t="s">
        <v>138</v>
      </c>
      <c r="B15" s="196"/>
      <c r="C15" s="26">
        <v>8</v>
      </c>
      <c r="D15" s="40">
        <f>D16+D17+D21+D40</f>
        <v>3114967354</v>
      </c>
      <c r="E15" s="40">
        <f>E16+E17+E21+E40</f>
        <v>5376935614</v>
      </c>
      <c r="F15" s="40">
        <f t="shared" si="1"/>
        <v>8491902968</v>
      </c>
      <c r="G15" s="40">
        <f t="shared" ref="G15:H15" si="4">G16+G17+G21+G40</f>
        <v>3183983001</v>
      </c>
      <c r="H15" s="40">
        <f t="shared" si="4"/>
        <v>5764930696</v>
      </c>
      <c r="I15" s="40">
        <f t="shared" si="2"/>
        <v>8948913697</v>
      </c>
    </row>
    <row r="16" spans="1:9" ht="22.5" customHeight="1" x14ac:dyDescent="0.25">
      <c r="A16" s="197" t="s">
        <v>139</v>
      </c>
      <c r="B16" s="194"/>
      <c r="C16" s="27">
        <v>9</v>
      </c>
      <c r="D16" s="41">
        <v>0</v>
      </c>
      <c r="E16" s="41">
        <v>456652567</v>
      </c>
      <c r="F16" s="40">
        <f t="shared" si="1"/>
        <v>456652567</v>
      </c>
      <c r="G16" s="41">
        <v>0</v>
      </c>
      <c r="H16" s="41">
        <v>518377870</v>
      </c>
      <c r="I16" s="40">
        <f t="shared" si="2"/>
        <v>518377870</v>
      </c>
    </row>
    <row r="17" spans="1:9" ht="29.25" customHeight="1" x14ac:dyDescent="0.25">
      <c r="A17" s="195" t="s">
        <v>140</v>
      </c>
      <c r="B17" s="196"/>
      <c r="C17" s="26">
        <v>10</v>
      </c>
      <c r="D17" s="40">
        <f>D18+D19+D20</f>
        <v>0</v>
      </c>
      <c r="E17" s="40">
        <f>E18+E19+E20</f>
        <v>376515932</v>
      </c>
      <c r="F17" s="40">
        <f t="shared" si="1"/>
        <v>376515932</v>
      </c>
      <c r="G17" s="40">
        <f>G18+G19+G20</f>
        <v>0</v>
      </c>
      <c r="H17" s="40">
        <f t="shared" ref="H17" si="5">H18+H19+H20</f>
        <v>377990631</v>
      </c>
      <c r="I17" s="40">
        <f t="shared" si="2"/>
        <v>377990631</v>
      </c>
    </row>
    <row r="18" spans="1:9" x14ac:dyDescent="0.25">
      <c r="A18" s="194" t="s">
        <v>116</v>
      </c>
      <c r="B18" s="194"/>
      <c r="C18" s="27">
        <v>11</v>
      </c>
      <c r="D18" s="41">
        <v>0</v>
      </c>
      <c r="E18" s="41">
        <v>342827639</v>
      </c>
      <c r="F18" s="40">
        <f t="shared" si="1"/>
        <v>342827639</v>
      </c>
      <c r="G18" s="41">
        <v>0</v>
      </c>
      <c r="H18" s="41">
        <v>349990631</v>
      </c>
      <c r="I18" s="40">
        <f t="shared" si="2"/>
        <v>349990631</v>
      </c>
    </row>
    <row r="19" spans="1:9" x14ac:dyDescent="0.25">
      <c r="A19" s="194" t="s">
        <v>117</v>
      </c>
      <c r="B19" s="194"/>
      <c r="C19" s="27">
        <v>12</v>
      </c>
      <c r="D19" s="41">
        <v>0</v>
      </c>
      <c r="E19" s="41">
        <v>5688293</v>
      </c>
      <c r="F19" s="40">
        <f t="shared" si="1"/>
        <v>5688293</v>
      </c>
      <c r="G19" s="41">
        <v>0</v>
      </c>
      <c r="H19" s="41">
        <v>0</v>
      </c>
      <c r="I19" s="40">
        <f t="shared" si="2"/>
        <v>0</v>
      </c>
    </row>
    <row r="20" spans="1:9" x14ac:dyDescent="0.25">
      <c r="A20" s="194" t="s">
        <v>141</v>
      </c>
      <c r="B20" s="194"/>
      <c r="C20" s="27">
        <v>13</v>
      </c>
      <c r="D20" s="41">
        <v>0</v>
      </c>
      <c r="E20" s="41">
        <v>28000000</v>
      </c>
      <c r="F20" s="40">
        <f t="shared" si="1"/>
        <v>28000000</v>
      </c>
      <c r="G20" s="41">
        <v>0</v>
      </c>
      <c r="H20" s="41">
        <v>28000000</v>
      </c>
      <c r="I20" s="40">
        <f t="shared" si="2"/>
        <v>28000000</v>
      </c>
    </row>
    <row r="21" spans="1:9" x14ac:dyDescent="0.25">
      <c r="A21" s="195" t="s">
        <v>142</v>
      </c>
      <c r="B21" s="196"/>
      <c r="C21" s="26">
        <v>14</v>
      </c>
      <c r="D21" s="40">
        <f>D22+D25+D30+D36</f>
        <v>3114967354</v>
      </c>
      <c r="E21" s="40">
        <f>E22+E25+E30+E36</f>
        <v>4543767115</v>
      </c>
      <c r="F21" s="40">
        <f t="shared" si="1"/>
        <v>7658734469</v>
      </c>
      <c r="G21" s="40">
        <f t="shared" ref="G21:H21" si="6">G22+G25+G30+G36</f>
        <v>3183983001</v>
      </c>
      <c r="H21" s="40">
        <f t="shared" si="6"/>
        <v>4868562195</v>
      </c>
      <c r="I21" s="40">
        <f t="shared" si="2"/>
        <v>8052545196</v>
      </c>
    </row>
    <row r="22" spans="1:9" x14ac:dyDescent="0.25">
      <c r="A22" s="196" t="s">
        <v>143</v>
      </c>
      <c r="B22" s="196"/>
      <c r="C22" s="26">
        <v>15</v>
      </c>
      <c r="D22" s="40">
        <f>D23+D24</f>
        <v>1083787700</v>
      </c>
      <c r="E22" s="40">
        <f>E23+E24</f>
        <v>998546873</v>
      </c>
      <c r="F22" s="40">
        <f t="shared" si="1"/>
        <v>2082334573</v>
      </c>
      <c r="G22" s="40">
        <f t="shared" ref="G22:H22" si="7">G23+G24</f>
        <v>1129313028</v>
      </c>
      <c r="H22" s="40">
        <f t="shared" si="7"/>
        <v>994005602</v>
      </c>
      <c r="I22" s="40">
        <f t="shared" si="2"/>
        <v>2123318630</v>
      </c>
    </row>
    <row r="23" spans="1:9" x14ac:dyDescent="0.25">
      <c r="A23" s="194" t="s">
        <v>144</v>
      </c>
      <c r="B23" s="194"/>
      <c r="C23" s="27">
        <v>16</v>
      </c>
      <c r="D23" s="41">
        <v>1083787700</v>
      </c>
      <c r="E23" s="41">
        <v>998546873</v>
      </c>
      <c r="F23" s="40">
        <f t="shared" si="1"/>
        <v>2082334573</v>
      </c>
      <c r="G23" s="41">
        <v>1129313028</v>
      </c>
      <c r="H23" s="41">
        <v>994005602</v>
      </c>
      <c r="I23" s="40">
        <f t="shared" si="2"/>
        <v>2123318630</v>
      </c>
    </row>
    <row r="24" spans="1:9" x14ac:dyDescent="0.25">
      <c r="A24" s="194" t="s">
        <v>145</v>
      </c>
      <c r="B24" s="194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96" t="s">
        <v>146</v>
      </c>
      <c r="B25" s="196"/>
      <c r="C25" s="26">
        <v>18</v>
      </c>
      <c r="D25" s="40">
        <f>D26+D27+D28+D29</f>
        <v>1804243754</v>
      </c>
      <c r="E25" s="40">
        <f>E26+E27+E28+E29</f>
        <v>2731918505</v>
      </c>
      <c r="F25" s="40">
        <f t="shared" si="1"/>
        <v>4536162259</v>
      </c>
      <c r="G25" s="40">
        <f t="shared" ref="G25:H25" si="8">G26+G27+G28+G29</f>
        <v>1889012915</v>
      </c>
      <c r="H25" s="40">
        <f t="shared" si="8"/>
        <v>3183036551</v>
      </c>
      <c r="I25" s="40">
        <f t="shared" si="2"/>
        <v>5072049466</v>
      </c>
    </row>
    <row r="26" spans="1:9" x14ac:dyDescent="0.25">
      <c r="A26" s="194" t="s">
        <v>147</v>
      </c>
      <c r="B26" s="194"/>
      <c r="C26" s="27">
        <v>19</v>
      </c>
      <c r="D26" s="41">
        <v>29250178</v>
      </c>
      <c r="E26" s="41">
        <v>506883860</v>
      </c>
      <c r="F26" s="40">
        <f t="shared" si="1"/>
        <v>536134038</v>
      </c>
      <c r="G26" s="41">
        <v>71585497</v>
      </c>
      <c r="H26" s="41">
        <v>685845964</v>
      </c>
      <c r="I26" s="40">
        <f t="shared" si="2"/>
        <v>757431461</v>
      </c>
    </row>
    <row r="27" spans="1:9" x14ac:dyDescent="0.25">
      <c r="A27" s="194" t="s">
        <v>148</v>
      </c>
      <c r="B27" s="194"/>
      <c r="C27" s="27">
        <v>20</v>
      </c>
      <c r="D27" s="41">
        <v>1718133233</v>
      </c>
      <c r="E27" s="41">
        <v>2089821103</v>
      </c>
      <c r="F27" s="40">
        <f t="shared" si="1"/>
        <v>3807954336</v>
      </c>
      <c r="G27" s="41">
        <v>1735636386</v>
      </c>
      <c r="H27" s="41">
        <v>2259554211</v>
      </c>
      <c r="I27" s="40">
        <f t="shared" si="2"/>
        <v>3995190597</v>
      </c>
    </row>
    <row r="28" spans="1:9" x14ac:dyDescent="0.25">
      <c r="A28" s="194" t="s">
        <v>118</v>
      </c>
      <c r="B28" s="194"/>
      <c r="C28" s="27">
        <v>21</v>
      </c>
      <c r="D28" s="41">
        <v>56860343</v>
      </c>
      <c r="E28" s="41">
        <v>135213542</v>
      </c>
      <c r="F28" s="40">
        <f t="shared" si="1"/>
        <v>192073885</v>
      </c>
      <c r="G28" s="41">
        <v>81791032</v>
      </c>
      <c r="H28" s="41">
        <v>237636376</v>
      </c>
      <c r="I28" s="40">
        <f t="shared" si="2"/>
        <v>319427408</v>
      </c>
    </row>
    <row r="29" spans="1:9" x14ac:dyDescent="0.25">
      <c r="A29" s="194" t="s">
        <v>149</v>
      </c>
      <c r="B29" s="194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96" t="s">
        <v>150</v>
      </c>
      <c r="B30" s="196"/>
      <c r="C30" s="26">
        <v>23</v>
      </c>
      <c r="D30" s="40">
        <f>D31+D32+D33+D34+D35</f>
        <v>318108</v>
      </c>
      <c r="E30" s="40">
        <f>E31+E32+E33+E34+E35</f>
        <v>20984620</v>
      </c>
      <c r="F30" s="40">
        <f t="shared" si="1"/>
        <v>21302728</v>
      </c>
      <c r="G30" s="40">
        <f t="shared" ref="G30:H30" si="9">G31+G32+G33+G34+G35</f>
        <v>1914014</v>
      </c>
      <c r="H30" s="40">
        <f t="shared" si="9"/>
        <v>33461090</v>
      </c>
      <c r="I30" s="40">
        <f t="shared" si="2"/>
        <v>35375104</v>
      </c>
    </row>
    <row r="31" spans="1:9" x14ac:dyDescent="0.25">
      <c r="A31" s="194" t="s">
        <v>151</v>
      </c>
      <c r="B31" s="194"/>
      <c r="C31" s="27">
        <v>24</v>
      </c>
      <c r="D31" s="41">
        <v>0</v>
      </c>
      <c r="E31" s="41">
        <v>17187511</v>
      </c>
      <c r="F31" s="40">
        <f t="shared" si="1"/>
        <v>17187511</v>
      </c>
      <c r="G31" s="41">
        <v>0</v>
      </c>
      <c r="H31" s="41">
        <v>22055554</v>
      </c>
      <c r="I31" s="40">
        <f t="shared" si="2"/>
        <v>22055554</v>
      </c>
    </row>
    <row r="32" spans="1:9" x14ac:dyDescent="0.25">
      <c r="A32" s="194" t="s">
        <v>152</v>
      </c>
      <c r="B32" s="194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4" t="s">
        <v>153</v>
      </c>
      <c r="B33" s="194"/>
      <c r="C33" s="27">
        <v>26</v>
      </c>
      <c r="D33" s="41">
        <v>318108</v>
      </c>
      <c r="E33" s="41">
        <v>3797109</v>
      </c>
      <c r="F33" s="40">
        <f t="shared" si="1"/>
        <v>4115217</v>
      </c>
      <c r="G33" s="41">
        <v>1914014</v>
      </c>
      <c r="H33" s="41">
        <v>11405536</v>
      </c>
      <c r="I33" s="40">
        <f t="shared" si="2"/>
        <v>13319550</v>
      </c>
    </row>
    <row r="34" spans="1:9" x14ac:dyDescent="0.25">
      <c r="A34" s="194" t="s">
        <v>119</v>
      </c>
      <c r="B34" s="194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4" t="s">
        <v>154</v>
      </c>
      <c r="B35" s="194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96" t="s">
        <v>155</v>
      </c>
      <c r="B36" s="196"/>
      <c r="C36" s="26">
        <v>29</v>
      </c>
      <c r="D36" s="40">
        <f>D37+D38+D39</f>
        <v>226617792</v>
      </c>
      <c r="E36" s="40">
        <f>E37+E38+E39</f>
        <v>792317117</v>
      </c>
      <c r="F36" s="40">
        <f t="shared" si="1"/>
        <v>1018934909</v>
      </c>
      <c r="G36" s="40">
        <f t="shared" ref="G36:H36" si="10">G37+G38+G39</f>
        <v>163743044</v>
      </c>
      <c r="H36" s="40">
        <f t="shared" si="10"/>
        <v>658058952</v>
      </c>
      <c r="I36" s="40">
        <f t="shared" si="2"/>
        <v>821801996</v>
      </c>
    </row>
    <row r="37" spans="1:9" x14ac:dyDescent="0.25">
      <c r="A37" s="206" t="s">
        <v>156</v>
      </c>
      <c r="B37" s="206"/>
      <c r="C37" s="27">
        <v>30</v>
      </c>
      <c r="D37" s="41">
        <v>175737297</v>
      </c>
      <c r="E37" s="41">
        <v>317322719</v>
      </c>
      <c r="F37" s="40">
        <f t="shared" si="1"/>
        <v>493060016</v>
      </c>
      <c r="G37" s="41">
        <v>115154221</v>
      </c>
      <c r="H37" s="41">
        <v>220202845</v>
      </c>
      <c r="I37" s="40">
        <f t="shared" si="2"/>
        <v>335357066</v>
      </c>
    </row>
    <row r="38" spans="1:9" x14ac:dyDescent="0.25">
      <c r="A38" s="194" t="s">
        <v>120</v>
      </c>
      <c r="B38" s="194"/>
      <c r="C38" s="27">
        <v>31</v>
      </c>
      <c r="D38" s="41">
        <v>47414600</v>
      </c>
      <c r="E38" s="41">
        <v>301235373</v>
      </c>
      <c r="F38" s="40">
        <f t="shared" si="1"/>
        <v>348649973</v>
      </c>
      <c r="G38" s="41">
        <v>48531462</v>
      </c>
      <c r="H38" s="41">
        <v>286095477</v>
      </c>
      <c r="I38" s="40">
        <f t="shared" si="2"/>
        <v>334626939</v>
      </c>
    </row>
    <row r="39" spans="1:9" x14ac:dyDescent="0.25">
      <c r="A39" s="194" t="s">
        <v>157</v>
      </c>
      <c r="B39" s="194"/>
      <c r="C39" s="27">
        <v>32</v>
      </c>
      <c r="D39" s="41">
        <v>3465895</v>
      </c>
      <c r="E39" s="41">
        <v>173759025</v>
      </c>
      <c r="F39" s="40">
        <f t="shared" si="1"/>
        <v>177224920</v>
      </c>
      <c r="G39" s="41">
        <v>57361</v>
      </c>
      <c r="H39" s="41">
        <v>151760630</v>
      </c>
      <c r="I39" s="40">
        <f t="shared" si="2"/>
        <v>151817991</v>
      </c>
    </row>
    <row r="40" spans="1:9" x14ac:dyDescent="0.25">
      <c r="A40" s="197" t="s">
        <v>158</v>
      </c>
      <c r="B40" s="194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7" t="s">
        <v>159</v>
      </c>
      <c r="B41" s="194"/>
      <c r="C41" s="27">
        <v>34</v>
      </c>
      <c r="D41" s="41">
        <v>400250132</v>
      </c>
      <c r="E41" s="41">
        <v>0</v>
      </c>
      <c r="F41" s="40">
        <f t="shared" si="1"/>
        <v>400250132</v>
      </c>
      <c r="G41" s="41">
        <v>392019461</v>
      </c>
      <c r="H41" s="41">
        <v>0</v>
      </c>
      <c r="I41" s="40">
        <f t="shared" si="2"/>
        <v>392019461</v>
      </c>
    </row>
    <row r="42" spans="1:9" x14ac:dyDescent="0.25">
      <c r="A42" s="195" t="s">
        <v>160</v>
      </c>
      <c r="B42" s="196"/>
      <c r="C42" s="26">
        <v>35</v>
      </c>
      <c r="D42" s="40">
        <f>D43+D44+D45+D46+D47+D48+D49</f>
        <v>12263</v>
      </c>
      <c r="E42" s="40">
        <f>E43+E44+E45+E46+E47+E48+E49</f>
        <v>474856240</v>
      </c>
      <c r="F42" s="40">
        <f t="shared" si="1"/>
        <v>474868503</v>
      </c>
      <c r="G42" s="40">
        <f>G43+G44+G45+G46+G47+G48+G49</f>
        <v>10222</v>
      </c>
      <c r="H42" s="40">
        <f>H43+H44+H45+H46+H47+H48+H49</f>
        <v>475963626</v>
      </c>
      <c r="I42" s="40">
        <f t="shared" si="2"/>
        <v>475973848</v>
      </c>
    </row>
    <row r="43" spans="1:9" x14ac:dyDescent="0.25">
      <c r="A43" s="194" t="s">
        <v>161</v>
      </c>
      <c r="B43" s="194"/>
      <c r="C43" s="27">
        <v>36</v>
      </c>
      <c r="D43" s="41">
        <v>0</v>
      </c>
      <c r="E43" s="41">
        <v>58699359</v>
      </c>
      <c r="F43" s="40">
        <f t="shared" si="1"/>
        <v>58699359</v>
      </c>
      <c r="G43" s="41">
        <v>0</v>
      </c>
      <c r="H43" s="41">
        <v>137275738</v>
      </c>
      <c r="I43" s="40">
        <f t="shared" si="2"/>
        <v>137275738</v>
      </c>
    </row>
    <row r="44" spans="1:9" x14ac:dyDescent="0.25">
      <c r="A44" s="194" t="s">
        <v>162</v>
      </c>
      <c r="B44" s="194"/>
      <c r="C44" s="27">
        <v>37</v>
      </c>
      <c r="D44" s="41">
        <v>12263</v>
      </c>
      <c r="E44" s="41">
        <v>0</v>
      </c>
      <c r="F44" s="40">
        <f t="shared" si="1"/>
        <v>12263</v>
      </c>
      <c r="G44" s="41">
        <v>10222</v>
      </c>
      <c r="H44" s="41">
        <v>0</v>
      </c>
      <c r="I44" s="40">
        <f t="shared" si="2"/>
        <v>10222</v>
      </c>
    </row>
    <row r="45" spans="1:9" x14ac:dyDescent="0.25">
      <c r="A45" s="194" t="s">
        <v>121</v>
      </c>
      <c r="B45" s="194"/>
      <c r="C45" s="27">
        <v>38</v>
      </c>
      <c r="D45" s="41">
        <v>0</v>
      </c>
      <c r="E45" s="41">
        <v>416156881</v>
      </c>
      <c r="F45" s="40">
        <f t="shared" si="1"/>
        <v>416156881</v>
      </c>
      <c r="G45" s="41">
        <v>0</v>
      </c>
      <c r="H45" s="41">
        <v>338687888</v>
      </c>
      <c r="I45" s="40">
        <f t="shared" si="2"/>
        <v>338687888</v>
      </c>
    </row>
    <row r="46" spans="1:9" x14ac:dyDescent="0.25">
      <c r="A46" s="194" t="s">
        <v>163</v>
      </c>
      <c r="B46" s="194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206" t="s">
        <v>106</v>
      </c>
      <c r="B47" s="206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4" t="s">
        <v>164</v>
      </c>
      <c r="B48" s="194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4" t="s">
        <v>165</v>
      </c>
      <c r="B49" s="194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95" t="s">
        <v>166</v>
      </c>
      <c r="B50" s="196"/>
      <c r="C50" s="26">
        <v>43</v>
      </c>
      <c r="D50" s="40">
        <f>D51+D52</f>
        <v>1777335</v>
      </c>
      <c r="E50" s="40">
        <f>E51+E52</f>
        <v>65691032</v>
      </c>
      <c r="F50" s="40">
        <f t="shared" si="1"/>
        <v>67468367</v>
      </c>
      <c r="G50" s="40">
        <f>G51+G52</f>
        <v>1780151</v>
      </c>
      <c r="H50" s="40">
        <f>H51+H52</f>
        <v>87581202</v>
      </c>
      <c r="I50" s="40">
        <f t="shared" si="2"/>
        <v>89361353</v>
      </c>
    </row>
    <row r="51" spans="1:9" x14ac:dyDescent="0.25">
      <c r="A51" s="194" t="s">
        <v>122</v>
      </c>
      <c r="B51" s="194"/>
      <c r="C51" s="27">
        <v>44</v>
      </c>
      <c r="D51" s="41">
        <v>1777335</v>
      </c>
      <c r="E51" s="41">
        <v>65691032</v>
      </c>
      <c r="F51" s="40">
        <f t="shared" si="1"/>
        <v>67468367</v>
      </c>
      <c r="G51" s="41">
        <v>1777335</v>
      </c>
      <c r="H51" s="41">
        <v>65691032</v>
      </c>
      <c r="I51" s="40">
        <f t="shared" si="2"/>
        <v>67468367</v>
      </c>
    </row>
    <row r="52" spans="1:9" x14ac:dyDescent="0.25">
      <c r="A52" s="194" t="s">
        <v>123</v>
      </c>
      <c r="B52" s="194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2816</v>
      </c>
      <c r="H52" s="41">
        <v>21890170</v>
      </c>
      <c r="I52" s="40">
        <f t="shared" si="2"/>
        <v>21892986</v>
      </c>
    </row>
    <row r="53" spans="1:9" x14ac:dyDescent="0.25">
      <c r="A53" s="195" t="s">
        <v>167</v>
      </c>
      <c r="B53" s="196"/>
      <c r="C53" s="26">
        <v>46</v>
      </c>
      <c r="D53" s="40">
        <f>D54+D57+D58</f>
        <v>622575</v>
      </c>
      <c r="E53" s="40">
        <f>E54+E57+E58</f>
        <v>741344470</v>
      </c>
      <c r="F53" s="40">
        <f t="shared" si="1"/>
        <v>741967045</v>
      </c>
      <c r="G53" s="40">
        <f>G54+G57+G58</f>
        <v>1421431</v>
      </c>
      <c r="H53" s="40">
        <f>H54+H57+H58</f>
        <v>1100719018</v>
      </c>
      <c r="I53" s="40">
        <f t="shared" si="2"/>
        <v>1102140449</v>
      </c>
    </row>
    <row r="54" spans="1:9" x14ac:dyDescent="0.25">
      <c r="A54" s="195" t="s">
        <v>168</v>
      </c>
      <c r="B54" s="196"/>
      <c r="C54" s="26">
        <v>47</v>
      </c>
      <c r="D54" s="40">
        <f>D55+D56</f>
        <v>234219</v>
      </c>
      <c r="E54" s="40">
        <f>E55+E56</f>
        <v>486139967</v>
      </c>
      <c r="F54" s="40">
        <f t="shared" si="1"/>
        <v>486374186</v>
      </c>
      <c r="G54" s="40">
        <f>G55+G56</f>
        <v>235799</v>
      </c>
      <c r="H54" s="40">
        <f>H55+H56</f>
        <v>743379440</v>
      </c>
      <c r="I54" s="40">
        <f t="shared" si="2"/>
        <v>743615239</v>
      </c>
    </row>
    <row r="55" spans="1:9" x14ac:dyDescent="0.25">
      <c r="A55" s="194" t="s">
        <v>107</v>
      </c>
      <c r="B55" s="194"/>
      <c r="C55" s="27">
        <v>48</v>
      </c>
      <c r="D55" s="41">
        <v>0</v>
      </c>
      <c r="E55" s="41">
        <v>485689766</v>
      </c>
      <c r="F55" s="40">
        <f t="shared" si="1"/>
        <v>485689766</v>
      </c>
      <c r="G55" s="41">
        <v>0</v>
      </c>
      <c r="H55" s="41">
        <v>742525846</v>
      </c>
      <c r="I55" s="40">
        <f t="shared" si="2"/>
        <v>742525846</v>
      </c>
    </row>
    <row r="56" spans="1:9" x14ac:dyDescent="0.25">
      <c r="A56" s="194" t="s">
        <v>169</v>
      </c>
      <c r="B56" s="194"/>
      <c r="C56" s="27">
        <v>49</v>
      </c>
      <c r="D56" s="41">
        <v>234219</v>
      </c>
      <c r="E56" s="41">
        <v>450201</v>
      </c>
      <c r="F56" s="40">
        <f t="shared" si="1"/>
        <v>684420</v>
      </c>
      <c r="G56" s="41">
        <v>235799</v>
      </c>
      <c r="H56" s="41">
        <v>853594</v>
      </c>
      <c r="I56" s="40">
        <f t="shared" si="2"/>
        <v>1089393</v>
      </c>
    </row>
    <row r="57" spans="1:9" x14ac:dyDescent="0.25">
      <c r="A57" s="197" t="s">
        <v>170</v>
      </c>
      <c r="B57" s="194"/>
      <c r="C57" s="27">
        <v>50</v>
      </c>
      <c r="D57" s="41">
        <v>415</v>
      </c>
      <c r="E57" s="41">
        <v>59037982</v>
      </c>
      <c r="F57" s="40">
        <f t="shared" si="1"/>
        <v>59038397</v>
      </c>
      <c r="G57" s="41">
        <v>875</v>
      </c>
      <c r="H57" s="41">
        <v>127763633</v>
      </c>
      <c r="I57" s="40">
        <f t="shared" si="2"/>
        <v>127764508</v>
      </c>
    </row>
    <row r="58" spans="1:9" x14ac:dyDescent="0.25">
      <c r="A58" s="195" t="s">
        <v>171</v>
      </c>
      <c r="B58" s="196"/>
      <c r="C58" s="26">
        <v>51</v>
      </c>
      <c r="D58" s="40">
        <f>D59+D60+D61</f>
        <v>387941</v>
      </c>
      <c r="E58" s="40">
        <f>E59+E60+E61</f>
        <v>196166521</v>
      </c>
      <c r="F58" s="40">
        <f t="shared" si="1"/>
        <v>196554462</v>
      </c>
      <c r="G58" s="40">
        <f>G59+G60+G61</f>
        <v>1184757</v>
      </c>
      <c r="H58" s="40">
        <f>H59+H60+H61</f>
        <v>229575945</v>
      </c>
      <c r="I58" s="40">
        <f t="shared" si="2"/>
        <v>230760702</v>
      </c>
    </row>
    <row r="59" spans="1:9" x14ac:dyDescent="0.25">
      <c r="A59" s="194" t="s">
        <v>105</v>
      </c>
      <c r="B59" s="194"/>
      <c r="C59" s="27">
        <v>52</v>
      </c>
      <c r="D59" s="41">
        <v>0</v>
      </c>
      <c r="E59" s="41">
        <v>164158334</v>
      </c>
      <c r="F59" s="40">
        <f t="shared" si="1"/>
        <v>164158334</v>
      </c>
      <c r="G59" s="41">
        <v>0</v>
      </c>
      <c r="H59" s="41">
        <v>150208327</v>
      </c>
      <c r="I59" s="40">
        <f t="shared" si="2"/>
        <v>150208327</v>
      </c>
    </row>
    <row r="60" spans="1:9" x14ac:dyDescent="0.25">
      <c r="A60" s="194" t="s">
        <v>172</v>
      </c>
      <c r="B60" s="194"/>
      <c r="C60" s="27">
        <v>53</v>
      </c>
      <c r="D60" s="41">
        <v>277389</v>
      </c>
      <c r="E60" s="41">
        <v>756947</v>
      </c>
      <c r="F60" s="40">
        <f t="shared" si="1"/>
        <v>1034336</v>
      </c>
      <c r="G60" s="41">
        <v>313760</v>
      </c>
      <c r="H60" s="41">
        <v>375871</v>
      </c>
      <c r="I60" s="40">
        <f t="shared" si="2"/>
        <v>689631</v>
      </c>
    </row>
    <row r="61" spans="1:9" x14ac:dyDescent="0.25">
      <c r="A61" s="194" t="s">
        <v>124</v>
      </c>
      <c r="B61" s="194"/>
      <c r="C61" s="27">
        <v>54</v>
      </c>
      <c r="D61" s="41">
        <v>110552</v>
      </c>
      <c r="E61" s="41">
        <v>31251240</v>
      </c>
      <c r="F61" s="40">
        <f t="shared" si="1"/>
        <v>31361792</v>
      </c>
      <c r="G61" s="41">
        <v>870997</v>
      </c>
      <c r="H61" s="41">
        <v>78991747</v>
      </c>
      <c r="I61" s="40">
        <f t="shared" si="2"/>
        <v>79862744</v>
      </c>
    </row>
    <row r="62" spans="1:9" x14ac:dyDescent="0.25">
      <c r="A62" s="195" t="s">
        <v>173</v>
      </c>
      <c r="B62" s="196"/>
      <c r="C62" s="26">
        <v>55</v>
      </c>
      <c r="D62" s="40">
        <f>D63+D67+D68</f>
        <v>62420478</v>
      </c>
      <c r="E62" s="40">
        <f>E63+E67+E68</f>
        <v>450515970</v>
      </c>
      <c r="F62" s="40">
        <f t="shared" si="1"/>
        <v>512936448</v>
      </c>
      <c r="G62" s="40">
        <f>G63+G67+G68</f>
        <v>39764493</v>
      </c>
      <c r="H62" s="40">
        <f>H63+H67+H68</f>
        <v>385001711</v>
      </c>
      <c r="I62" s="40">
        <f t="shared" si="2"/>
        <v>424766204</v>
      </c>
    </row>
    <row r="63" spans="1:9" x14ac:dyDescent="0.25">
      <c r="A63" s="195" t="s">
        <v>174</v>
      </c>
      <c r="B63" s="196"/>
      <c r="C63" s="26">
        <v>56</v>
      </c>
      <c r="D63" s="40">
        <f>D64+D65+D66</f>
        <v>62420478</v>
      </c>
      <c r="E63" s="40">
        <f>E64+E65+E66</f>
        <v>450515458</v>
      </c>
      <c r="F63" s="40">
        <f t="shared" si="1"/>
        <v>512935936</v>
      </c>
      <c r="G63" s="40">
        <f>G64+G65+G66</f>
        <v>39764493</v>
      </c>
      <c r="H63" s="40">
        <f>H64+H65+H66</f>
        <v>385001199</v>
      </c>
      <c r="I63" s="40">
        <f t="shared" si="2"/>
        <v>424765692</v>
      </c>
    </row>
    <row r="64" spans="1:9" x14ac:dyDescent="0.25">
      <c r="A64" s="194" t="s">
        <v>125</v>
      </c>
      <c r="B64" s="194"/>
      <c r="C64" s="27">
        <v>57</v>
      </c>
      <c r="D64" s="41">
        <v>0</v>
      </c>
      <c r="E64" s="41">
        <v>450515458</v>
      </c>
      <c r="F64" s="40">
        <f t="shared" si="1"/>
        <v>450515458</v>
      </c>
      <c r="G64" s="41">
        <v>0</v>
      </c>
      <c r="H64" s="41">
        <v>385001199</v>
      </c>
      <c r="I64" s="40">
        <f t="shared" si="2"/>
        <v>385001199</v>
      </c>
    </row>
    <row r="65" spans="1:9" x14ac:dyDescent="0.25">
      <c r="A65" s="194" t="s">
        <v>126</v>
      </c>
      <c r="B65" s="194"/>
      <c r="C65" s="27">
        <v>58</v>
      </c>
      <c r="D65" s="41">
        <v>62420478</v>
      </c>
      <c r="E65" s="41">
        <v>0</v>
      </c>
      <c r="F65" s="40">
        <f t="shared" si="1"/>
        <v>62420478</v>
      </c>
      <c r="G65" s="41">
        <v>39764493</v>
      </c>
      <c r="H65" s="41">
        <v>0</v>
      </c>
      <c r="I65" s="40">
        <f t="shared" si="2"/>
        <v>39764493</v>
      </c>
    </row>
    <row r="66" spans="1:9" x14ac:dyDescent="0.25">
      <c r="A66" s="194" t="s">
        <v>127</v>
      </c>
      <c r="B66" s="194"/>
      <c r="C66" s="27">
        <v>59</v>
      </c>
      <c r="D66" s="41">
        <v>0</v>
      </c>
      <c r="E66" s="41">
        <v>0</v>
      </c>
      <c r="F66" s="40">
        <f t="shared" si="1"/>
        <v>0</v>
      </c>
      <c r="G66" s="41">
        <v>0</v>
      </c>
      <c r="H66" s="41">
        <v>0</v>
      </c>
      <c r="I66" s="40">
        <f t="shared" si="2"/>
        <v>0</v>
      </c>
    </row>
    <row r="67" spans="1:9" x14ac:dyDescent="0.25">
      <c r="A67" s="197" t="s">
        <v>128</v>
      </c>
      <c r="B67" s="194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197" t="s">
        <v>129</v>
      </c>
      <c r="B68" s="194"/>
      <c r="C68" s="27">
        <v>61</v>
      </c>
      <c r="D68" s="41">
        <v>0</v>
      </c>
      <c r="E68" s="41">
        <v>512</v>
      </c>
      <c r="F68" s="40">
        <f t="shared" si="1"/>
        <v>512</v>
      </c>
      <c r="G68" s="41">
        <v>0</v>
      </c>
      <c r="H68" s="41">
        <v>512</v>
      </c>
      <c r="I68" s="40">
        <f t="shared" si="2"/>
        <v>512</v>
      </c>
    </row>
    <row r="69" spans="1:9" ht="23.25" customHeight="1" x14ac:dyDescent="0.25">
      <c r="A69" s="195" t="s">
        <v>175</v>
      </c>
      <c r="B69" s="196"/>
      <c r="C69" s="26">
        <v>62</v>
      </c>
      <c r="D69" s="40">
        <f>D70+D71+D72</f>
        <v>0</v>
      </c>
      <c r="E69" s="40">
        <f>E70+E71+E72</f>
        <v>260751069</v>
      </c>
      <c r="F69" s="40">
        <f t="shared" si="1"/>
        <v>260751069</v>
      </c>
      <c r="G69" s="40">
        <f>G70+G71+G72</f>
        <v>0</v>
      </c>
      <c r="H69" s="40">
        <f>H70+H71+H72</f>
        <v>250102644</v>
      </c>
      <c r="I69" s="40">
        <f t="shared" si="2"/>
        <v>250102644</v>
      </c>
    </row>
    <row r="70" spans="1:9" x14ac:dyDescent="0.25">
      <c r="A70" s="194" t="s">
        <v>130</v>
      </c>
      <c r="B70" s="194"/>
      <c r="C70" s="27">
        <v>63</v>
      </c>
      <c r="D70" s="41">
        <v>0</v>
      </c>
      <c r="E70" s="41">
        <v>10000</v>
      </c>
      <c r="F70" s="40">
        <f t="shared" si="1"/>
        <v>10000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194" t="s">
        <v>131</v>
      </c>
      <c r="B71" s="194"/>
      <c r="C71" s="27">
        <v>64</v>
      </c>
      <c r="D71" s="41">
        <v>0</v>
      </c>
      <c r="E71" s="41">
        <v>208349670</v>
      </c>
      <c r="F71" s="40">
        <f t="shared" si="1"/>
        <v>208349670</v>
      </c>
      <c r="G71" s="41">
        <v>0</v>
      </c>
      <c r="H71" s="41">
        <v>227650808</v>
      </c>
      <c r="I71" s="40">
        <f t="shared" si="2"/>
        <v>227650808</v>
      </c>
    </row>
    <row r="72" spans="1:9" x14ac:dyDescent="0.25">
      <c r="A72" s="194" t="s">
        <v>135</v>
      </c>
      <c r="B72" s="194"/>
      <c r="C72" s="27">
        <v>65</v>
      </c>
      <c r="D72" s="41">
        <v>0</v>
      </c>
      <c r="E72" s="41">
        <v>52391399</v>
      </c>
      <c r="F72" s="40">
        <f t="shared" si="1"/>
        <v>52391399</v>
      </c>
      <c r="G72" s="41">
        <v>0</v>
      </c>
      <c r="H72" s="41">
        <v>22451836</v>
      </c>
      <c r="I72" s="40">
        <f t="shared" si="2"/>
        <v>22451836</v>
      </c>
    </row>
    <row r="73" spans="1:9" x14ac:dyDescent="0.25">
      <c r="A73" s="195" t="s">
        <v>176</v>
      </c>
      <c r="B73" s="196"/>
      <c r="C73" s="26">
        <v>66</v>
      </c>
      <c r="D73" s="40">
        <f>D8+D11+D15+D41+D42+D50+D53+D62+D69</f>
        <v>3580064270</v>
      </c>
      <c r="E73" s="40">
        <f>E8+E11+E15+E41+E42+E50+E53+E62+E69</f>
        <v>8020173083</v>
      </c>
      <c r="F73" s="40">
        <f t="shared" si="1"/>
        <v>11600237353</v>
      </c>
      <c r="G73" s="40">
        <f>G8+G11+G15+G41+G42+G50+G53+G62+G69</f>
        <v>3618992892</v>
      </c>
      <c r="H73" s="40">
        <f>H8+H11+H15+H41+H42+H50+H53+H62+H69</f>
        <v>8681975255</v>
      </c>
      <c r="I73" s="40">
        <f>G73+H73</f>
        <v>12300968147</v>
      </c>
    </row>
    <row r="74" spans="1:9" x14ac:dyDescent="0.25">
      <c r="A74" s="197" t="s">
        <v>177</v>
      </c>
      <c r="B74" s="194"/>
      <c r="C74" s="27">
        <v>67</v>
      </c>
      <c r="D74" s="41">
        <v>368537309</v>
      </c>
      <c r="E74" s="41">
        <v>2681501745</v>
      </c>
      <c r="F74" s="40">
        <f t="shared" ref="F74" si="11">D74+E74</f>
        <v>3050039054</v>
      </c>
      <c r="G74" s="41">
        <v>364822710</v>
      </c>
      <c r="H74" s="41">
        <v>3036123823</v>
      </c>
      <c r="I74" s="40">
        <f t="shared" ref="I74" si="12">G74+H74</f>
        <v>3400946533</v>
      </c>
    </row>
    <row r="75" spans="1:9" x14ac:dyDescent="0.25">
      <c r="A75" s="207" t="s">
        <v>78</v>
      </c>
      <c r="B75" s="208"/>
      <c r="C75" s="208"/>
      <c r="D75" s="208"/>
      <c r="E75" s="208"/>
      <c r="F75" s="208"/>
      <c r="G75" s="208"/>
      <c r="H75" s="208"/>
      <c r="I75" s="208"/>
    </row>
    <row r="76" spans="1:9" x14ac:dyDescent="0.25">
      <c r="A76" s="195" t="s">
        <v>178</v>
      </c>
      <c r="B76" s="196"/>
      <c r="C76" s="26">
        <v>68</v>
      </c>
      <c r="D76" s="40">
        <f>D77+D80+D81+D85+D89+D92</f>
        <v>453763909</v>
      </c>
      <c r="E76" s="40">
        <f>E77+E80+E81+E85+E89+E92</f>
        <v>3080075801</v>
      </c>
      <c r="F76" s="40">
        <f>D76+E76</f>
        <v>3533839710</v>
      </c>
      <c r="G76" s="40">
        <f t="shared" ref="G76:H76" si="13">G77+G80+G81+G85+G89+G92</f>
        <v>450284622</v>
      </c>
      <c r="H76" s="40">
        <f t="shared" si="13"/>
        <v>3369152635</v>
      </c>
      <c r="I76" s="40">
        <f>G76+H76</f>
        <v>3819437257</v>
      </c>
    </row>
    <row r="77" spans="1:9" x14ac:dyDescent="0.25">
      <c r="A77" s="195" t="s">
        <v>179</v>
      </c>
      <c r="B77" s="196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4" t="s">
        <v>18</v>
      </c>
      <c r="B78" s="194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94" t="s">
        <v>180</v>
      </c>
      <c r="B79" s="194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7" t="s">
        <v>19</v>
      </c>
      <c r="B80" s="194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95" t="s">
        <v>181</v>
      </c>
      <c r="B81" s="196"/>
      <c r="C81" s="26">
        <v>73</v>
      </c>
      <c r="D81" s="40">
        <f>D82+D83+D84</f>
        <v>144192801</v>
      </c>
      <c r="E81" s="40">
        <f>E82+E83+E84</f>
        <v>326931603</v>
      </c>
      <c r="F81" s="40">
        <f t="shared" si="14"/>
        <v>471124404</v>
      </c>
      <c r="G81" s="40">
        <f t="shared" ref="G81:H81" si="17">G82+G83+G84</f>
        <v>128016673</v>
      </c>
      <c r="H81" s="40">
        <f t="shared" si="17"/>
        <v>423127731</v>
      </c>
      <c r="I81" s="40">
        <f t="shared" si="16"/>
        <v>551144404</v>
      </c>
    </row>
    <row r="82" spans="1:9" x14ac:dyDescent="0.25">
      <c r="A82" s="194" t="s">
        <v>20</v>
      </c>
      <c r="B82" s="194"/>
      <c r="C82" s="27">
        <v>74</v>
      </c>
      <c r="D82" s="41">
        <v>0</v>
      </c>
      <c r="E82" s="41">
        <v>49173638</v>
      </c>
      <c r="F82" s="40">
        <f t="shared" si="14"/>
        <v>49173638</v>
      </c>
      <c r="G82" s="41">
        <v>0</v>
      </c>
      <c r="H82" s="41">
        <v>48956436</v>
      </c>
      <c r="I82" s="40">
        <f t="shared" si="16"/>
        <v>48956436</v>
      </c>
    </row>
    <row r="83" spans="1:9" x14ac:dyDescent="0.25">
      <c r="A83" s="194" t="s">
        <v>182</v>
      </c>
      <c r="B83" s="194"/>
      <c r="C83" s="27">
        <v>75</v>
      </c>
      <c r="D83" s="41">
        <v>144192801</v>
      </c>
      <c r="E83" s="41">
        <v>277757965</v>
      </c>
      <c r="F83" s="40">
        <f t="shared" si="14"/>
        <v>421950766</v>
      </c>
      <c r="G83" s="41">
        <v>128016673</v>
      </c>
      <c r="H83" s="41">
        <v>374171295</v>
      </c>
      <c r="I83" s="40">
        <f t="shared" si="16"/>
        <v>502187968</v>
      </c>
    </row>
    <row r="84" spans="1:9" x14ac:dyDescent="0.25">
      <c r="A84" s="194" t="s">
        <v>21</v>
      </c>
      <c r="B84" s="194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195" t="s">
        <v>183</v>
      </c>
      <c r="B85" s="196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94" t="s">
        <v>22</v>
      </c>
      <c r="B86" s="194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94" t="s">
        <v>23</v>
      </c>
      <c r="B87" s="194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94" t="s">
        <v>24</v>
      </c>
      <c r="B88" s="194"/>
      <c r="C88" s="27">
        <v>80</v>
      </c>
      <c r="D88" s="41">
        <v>75500000</v>
      </c>
      <c r="E88" s="41">
        <v>149239290</v>
      </c>
      <c r="F88" s="40">
        <f t="shared" si="14"/>
        <v>224739290</v>
      </c>
      <c r="G88" s="41">
        <v>75500000</v>
      </c>
      <c r="H88" s="41">
        <v>149239290</v>
      </c>
      <c r="I88" s="40">
        <f t="shared" si="16"/>
        <v>224739290</v>
      </c>
    </row>
    <row r="89" spans="1:9" x14ac:dyDescent="0.25">
      <c r="A89" s="195" t="s">
        <v>184</v>
      </c>
      <c r="B89" s="196"/>
      <c r="C89" s="26">
        <v>81</v>
      </c>
      <c r="D89" s="40">
        <f>D90+D91</f>
        <v>157219337</v>
      </c>
      <c r="E89" s="40">
        <f>E90+E91</f>
        <v>1003059796</v>
      </c>
      <c r="F89" s="40">
        <f t="shared" si="14"/>
        <v>1160279133</v>
      </c>
      <c r="G89" s="40">
        <f t="shared" ref="G89:H89" si="19">G90+G91</f>
        <v>179986450</v>
      </c>
      <c r="H89" s="40">
        <f t="shared" si="19"/>
        <v>1210146834</v>
      </c>
      <c r="I89" s="40">
        <f t="shared" si="16"/>
        <v>1390133284</v>
      </c>
    </row>
    <row r="90" spans="1:9" x14ac:dyDescent="0.25">
      <c r="A90" s="194" t="s">
        <v>2</v>
      </c>
      <c r="B90" s="194"/>
      <c r="C90" s="27">
        <v>82</v>
      </c>
      <c r="D90" s="41">
        <v>157219337</v>
      </c>
      <c r="E90" s="41">
        <v>1003059796</v>
      </c>
      <c r="F90" s="40">
        <f t="shared" si="14"/>
        <v>1160279133</v>
      </c>
      <c r="G90" s="41">
        <v>179986450</v>
      </c>
      <c r="H90" s="41">
        <v>1210146834</v>
      </c>
      <c r="I90" s="40">
        <f t="shared" si="16"/>
        <v>1390133284</v>
      </c>
    </row>
    <row r="91" spans="1:9" x14ac:dyDescent="0.25">
      <c r="A91" s="194" t="s">
        <v>86</v>
      </c>
      <c r="B91" s="194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95" t="s">
        <v>185</v>
      </c>
      <c r="B92" s="196"/>
      <c r="C92" s="26">
        <v>84</v>
      </c>
      <c r="D92" s="40">
        <f>D93+D94</f>
        <v>22767114</v>
      </c>
      <c r="E92" s="40">
        <f>E93+E94</f>
        <v>206822158</v>
      </c>
      <c r="F92" s="40">
        <f t="shared" si="14"/>
        <v>229589272</v>
      </c>
      <c r="G92" s="40">
        <f t="shared" ref="G92:H92" si="20">G93+G94</f>
        <v>12696842</v>
      </c>
      <c r="H92" s="40">
        <f t="shared" si="20"/>
        <v>192615826</v>
      </c>
      <c r="I92" s="40">
        <f t="shared" si="16"/>
        <v>205312668</v>
      </c>
    </row>
    <row r="93" spans="1:9" x14ac:dyDescent="0.25">
      <c r="A93" s="194" t="s">
        <v>87</v>
      </c>
      <c r="B93" s="194"/>
      <c r="C93" s="27">
        <v>85</v>
      </c>
      <c r="D93" s="41">
        <v>22767114</v>
      </c>
      <c r="E93" s="41">
        <v>206822158</v>
      </c>
      <c r="F93" s="40">
        <f t="shared" si="14"/>
        <v>229589272</v>
      </c>
      <c r="G93" s="41">
        <v>12696842</v>
      </c>
      <c r="H93" s="41">
        <v>192615826</v>
      </c>
      <c r="I93" s="40">
        <f t="shared" si="16"/>
        <v>205312668</v>
      </c>
    </row>
    <row r="94" spans="1:9" x14ac:dyDescent="0.25">
      <c r="A94" s="194" t="s">
        <v>108</v>
      </c>
      <c r="B94" s="194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7" t="s">
        <v>186</v>
      </c>
      <c r="B95" s="194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7" t="s">
        <v>187</v>
      </c>
      <c r="B96" s="194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195" t="s">
        <v>188</v>
      </c>
      <c r="B97" s="196"/>
      <c r="C97" s="26">
        <v>89</v>
      </c>
      <c r="D97" s="40">
        <f>D98+D99+D100+D101+D102+D103</f>
        <v>2654028927</v>
      </c>
      <c r="E97" s="40">
        <f>E98+E99+E100+E101+E102+E103</f>
        <v>3980977359</v>
      </c>
      <c r="F97" s="40">
        <f t="shared" si="14"/>
        <v>6635006286</v>
      </c>
      <c r="G97" s="40">
        <f t="shared" ref="G97:H97" si="21">G98+G99+G100+G101+G102+G103</f>
        <v>2683366547</v>
      </c>
      <c r="H97" s="40">
        <f t="shared" si="21"/>
        <v>4174782468</v>
      </c>
      <c r="I97" s="40">
        <f t="shared" si="16"/>
        <v>6858149015</v>
      </c>
    </row>
    <row r="98" spans="1:9" x14ac:dyDescent="0.25">
      <c r="A98" s="194" t="s">
        <v>189</v>
      </c>
      <c r="B98" s="194"/>
      <c r="C98" s="27">
        <v>90</v>
      </c>
      <c r="D98" s="41">
        <v>5022484</v>
      </c>
      <c r="E98" s="41">
        <v>1143856246</v>
      </c>
      <c r="F98" s="40">
        <f t="shared" si="14"/>
        <v>1148878730</v>
      </c>
      <c r="G98" s="41">
        <v>5484089</v>
      </c>
      <c r="H98" s="41">
        <v>1452360366</v>
      </c>
      <c r="I98" s="40">
        <f t="shared" si="16"/>
        <v>1457844455</v>
      </c>
    </row>
    <row r="99" spans="1:9" x14ac:dyDescent="0.25">
      <c r="A99" s="194" t="s">
        <v>190</v>
      </c>
      <c r="B99" s="194"/>
      <c r="C99" s="27">
        <v>91</v>
      </c>
      <c r="D99" s="41">
        <v>2554176172</v>
      </c>
      <c r="E99" s="41">
        <v>11308894</v>
      </c>
      <c r="F99" s="40">
        <f t="shared" si="14"/>
        <v>2565485066</v>
      </c>
      <c r="G99" s="41">
        <v>2594052895</v>
      </c>
      <c r="H99" s="41">
        <v>8660394</v>
      </c>
      <c r="I99" s="40">
        <f t="shared" si="16"/>
        <v>2602713289</v>
      </c>
    </row>
    <row r="100" spans="1:9" x14ac:dyDescent="0.25">
      <c r="A100" s="194" t="s">
        <v>191</v>
      </c>
      <c r="B100" s="194"/>
      <c r="C100" s="27">
        <v>92</v>
      </c>
      <c r="D100" s="41">
        <v>94830271</v>
      </c>
      <c r="E100" s="41">
        <v>2810611741</v>
      </c>
      <c r="F100" s="40">
        <f t="shared" si="14"/>
        <v>2905442012</v>
      </c>
      <c r="G100" s="41">
        <v>83829563</v>
      </c>
      <c r="H100" s="41">
        <v>2685260438</v>
      </c>
      <c r="I100" s="40">
        <f t="shared" si="16"/>
        <v>2769090001</v>
      </c>
    </row>
    <row r="101" spans="1:9" x14ac:dyDescent="0.25">
      <c r="A101" s="194" t="s">
        <v>192</v>
      </c>
      <c r="B101" s="194"/>
      <c r="C101" s="27">
        <v>93</v>
      </c>
      <c r="D101" s="41">
        <v>0</v>
      </c>
      <c r="E101" s="41">
        <v>7213900</v>
      </c>
      <c r="F101" s="40">
        <f t="shared" si="14"/>
        <v>7213900</v>
      </c>
      <c r="G101" s="41">
        <v>0</v>
      </c>
      <c r="H101" s="41">
        <v>18217290</v>
      </c>
      <c r="I101" s="40">
        <f t="shared" si="16"/>
        <v>18217290</v>
      </c>
    </row>
    <row r="102" spans="1:9" x14ac:dyDescent="0.25">
      <c r="A102" s="194" t="s">
        <v>109</v>
      </c>
      <c r="B102" s="194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94" t="s">
        <v>193</v>
      </c>
      <c r="B103" s="194"/>
      <c r="C103" s="27">
        <v>95</v>
      </c>
      <c r="D103" s="41">
        <v>0</v>
      </c>
      <c r="E103" s="41">
        <v>931045</v>
      </c>
      <c r="F103" s="40">
        <f t="shared" si="14"/>
        <v>931045</v>
      </c>
      <c r="G103" s="41">
        <v>0</v>
      </c>
      <c r="H103" s="41">
        <v>3228447</v>
      </c>
      <c r="I103" s="40">
        <f t="shared" si="16"/>
        <v>3228447</v>
      </c>
    </row>
    <row r="104" spans="1:9" ht="28.5" customHeight="1" x14ac:dyDescent="0.25">
      <c r="A104" s="197" t="s">
        <v>194</v>
      </c>
      <c r="B104" s="194"/>
      <c r="C104" s="27">
        <v>96</v>
      </c>
      <c r="D104" s="41">
        <v>400250132</v>
      </c>
      <c r="E104" s="41">
        <v>0</v>
      </c>
      <c r="F104" s="40">
        <f t="shared" si="14"/>
        <v>400250132</v>
      </c>
      <c r="G104" s="41">
        <v>392019461</v>
      </c>
      <c r="H104" s="41">
        <v>0</v>
      </c>
      <c r="I104" s="40">
        <f t="shared" si="16"/>
        <v>392019461</v>
      </c>
    </row>
    <row r="105" spans="1:9" x14ac:dyDescent="0.25">
      <c r="A105" s="195" t="s">
        <v>195</v>
      </c>
      <c r="B105" s="196"/>
      <c r="C105" s="26">
        <v>97</v>
      </c>
      <c r="D105" s="40">
        <f>D106+D107</f>
        <v>2570940</v>
      </c>
      <c r="E105" s="40">
        <f>E106+E107</f>
        <v>87002391</v>
      </c>
      <c r="F105" s="40">
        <f t="shared" si="14"/>
        <v>89573331</v>
      </c>
      <c r="G105" s="40">
        <f t="shared" ref="G105:H105" si="22">G106+G107</f>
        <v>4365510</v>
      </c>
      <c r="H105" s="40">
        <f t="shared" si="22"/>
        <v>88860581</v>
      </c>
      <c r="I105" s="40">
        <f t="shared" si="16"/>
        <v>93226091</v>
      </c>
    </row>
    <row r="106" spans="1:9" x14ac:dyDescent="0.25">
      <c r="A106" s="206" t="s">
        <v>88</v>
      </c>
      <c r="B106" s="206"/>
      <c r="C106" s="27">
        <v>98</v>
      </c>
      <c r="D106" s="41">
        <v>2570940</v>
      </c>
      <c r="E106" s="41">
        <v>83967933</v>
      </c>
      <c r="F106" s="40">
        <f t="shared" si="14"/>
        <v>86538873</v>
      </c>
      <c r="G106" s="41">
        <v>3956951</v>
      </c>
      <c r="H106" s="41">
        <v>86259723</v>
      </c>
      <c r="I106" s="40">
        <f t="shared" si="16"/>
        <v>90216674</v>
      </c>
    </row>
    <row r="107" spans="1:9" x14ac:dyDescent="0.25">
      <c r="A107" s="194" t="s">
        <v>89</v>
      </c>
      <c r="B107" s="194"/>
      <c r="C107" s="27">
        <v>99</v>
      </c>
      <c r="D107" s="41">
        <v>0</v>
      </c>
      <c r="E107" s="41">
        <v>3034458</v>
      </c>
      <c r="F107" s="40">
        <f t="shared" si="14"/>
        <v>3034458</v>
      </c>
      <c r="G107" s="41">
        <v>408559</v>
      </c>
      <c r="H107" s="41">
        <v>2600858</v>
      </c>
      <c r="I107" s="40">
        <f t="shared" si="16"/>
        <v>3009417</v>
      </c>
    </row>
    <row r="108" spans="1:9" x14ac:dyDescent="0.25">
      <c r="A108" s="195" t="s">
        <v>196</v>
      </c>
      <c r="B108" s="196"/>
      <c r="C108" s="26">
        <v>100</v>
      </c>
      <c r="D108" s="40">
        <f>D109+D110</f>
        <v>31652078</v>
      </c>
      <c r="E108" s="40">
        <f>E109+E110</f>
        <v>76140059</v>
      </c>
      <c r="F108" s="40">
        <f t="shared" si="14"/>
        <v>107792137</v>
      </c>
      <c r="G108" s="40">
        <f t="shared" ref="G108:H108" si="23">G109+G110</f>
        <v>30677839</v>
      </c>
      <c r="H108" s="40">
        <f t="shared" si="23"/>
        <v>127451570</v>
      </c>
      <c r="I108" s="40">
        <f t="shared" si="16"/>
        <v>158129409</v>
      </c>
    </row>
    <row r="109" spans="1:9" x14ac:dyDescent="0.25">
      <c r="A109" s="194" t="s">
        <v>90</v>
      </c>
      <c r="B109" s="194"/>
      <c r="C109" s="27">
        <v>101</v>
      </c>
      <c r="D109" s="41">
        <v>31652078</v>
      </c>
      <c r="E109" s="41">
        <v>71795993</v>
      </c>
      <c r="F109" s="40">
        <f t="shared" si="14"/>
        <v>103448071</v>
      </c>
      <c r="G109" s="41">
        <v>28101221</v>
      </c>
      <c r="H109" s="41">
        <v>92885420</v>
      </c>
      <c r="I109" s="40">
        <f t="shared" si="16"/>
        <v>120986641</v>
      </c>
    </row>
    <row r="110" spans="1:9" x14ac:dyDescent="0.25">
      <c r="A110" s="194" t="s">
        <v>91</v>
      </c>
      <c r="B110" s="194"/>
      <c r="C110" s="27">
        <v>102</v>
      </c>
      <c r="D110" s="41">
        <v>0</v>
      </c>
      <c r="E110" s="41">
        <v>4344066</v>
      </c>
      <c r="F110" s="40">
        <f t="shared" si="14"/>
        <v>4344066</v>
      </c>
      <c r="G110" s="41">
        <v>2576618</v>
      </c>
      <c r="H110" s="41">
        <v>34566150</v>
      </c>
      <c r="I110" s="40">
        <f t="shared" si="16"/>
        <v>37142768</v>
      </c>
    </row>
    <row r="111" spans="1:9" x14ac:dyDescent="0.25">
      <c r="A111" s="197" t="s">
        <v>197</v>
      </c>
      <c r="B111" s="194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95" t="s">
        <v>198</v>
      </c>
      <c r="B112" s="196"/>
      <c r="C112" s="26">
        <v>104</v>
      </c>
      <c r="D112" s="40">
        <f>D113+D114+D115</f>
        <v>1528948</v>
      </c>
      <c r="E112" s="40">
        <f>E113+E114+E115</f>
        <v>282748677</v>
      </c>
      <c r="F112" s="40">
        <f t="shared" si="14"/>
        <v>284277625</v>
      </c>
      <c r="G112" s="40">
        <f t="shared" ref="G112:H112" si="24">G113+G114+G115</f>
        <v>1950816</v>
      </c>
      <c r="H112" s="40">
        <f t="shared" si="24"/>
        <v>336820234</v>
      </c>
      <c r="I112" s="40">
        <f t="shared" si="16"/>
        <v>338771050</v>
      </c>
    </row>
    <row r="113" spans="1:9" x14ac:dyDescent="0.25">
      <c r="A113" s="194" t="s">
        <v>79</v>
      </c>
      <c r="B113" s="194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94" t="s">
        <v>199</v>
      </c>
      <c r="B114" s="194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4" t="s">
        <v>80</v>
      </c>
      <c r="B115" s="194"/>
      <c r="C115" s="27">
        <v>107</v>
      </c>
      <c r="D115" s="41">
        <v>1528948</v>
      </c>
      <c r="E115" s="41">
        <v>282748677</v>
      </c>
      <c r="F115" s="40">
        <f t="shared" si="14"/>
        <v>284277625</v>
      </c>
      <c r="G115" s="41">
        <v>1950816</v>
      </c>
      <c r="H115" s="41">
        <v>336820234</v>
      </c>
      <c r="I115" s="40">
        <f t="shared" si="16"/>
        <v>338771050</v>
      </c>
    </row>
    <row r="116" spans="1:9" x14ac:dyDescent="0.25">
      <c r="A116" s="195" t="s">
        <v>200</v>
      </c>
      <c r="B116" s="196"/>
      <c r="C116" s="26">
        <v>108</v>
      </c>
      <c r="D116" s="40">
        <f>D117+D118+D119+D120</f>
        <v>9389826</v>
      </c>
      <c r="E116" s="40">
        <f>E117+E118+E119+E120</f>
        <v>253603410</v>
      </c>
      <c r="F116" s="40">
        <f t="shared" si="14"/>
        <v>262993236</v>
      </c>
      <c r="G116" s="40">
        <f t="shared" ref="G116:H116" si="25">G117+G118+G119+G120</f>
        <v>28682263</v>
      </c>
      <c r="H116" s="40">
        <f t="shared" si="25"/>
        <v>304215110</v>
      </c>
      <c r="I116" s="40">
        <f t="shared" si="16"/>
        <v>332897373</v>
      </c>
    </row>
    <row r="117" spans="1:9" x14ac:dyDescent="0.25">
      <c r="A117" s="194" t="s">
        <v>201</v>
      </c>
      <c r="B117" s="194"/>
      <c r="C117" s="27">
        <v>109</v>
      </c>
      <c r="D117" s="41">
        <v>3266164</v>
      </c>
      <c r="E117" s="41">
        <v>76576333</v>
      </c>
      <c r="F117" s="40">
        <f t="shared" si="14"/>
        <v>79842497</v>
      </c>
      <c r="G117" s="41">
        <v>2011787</v>
      </c>
      <c r="H117" s="41">
        <v>86712838</v>
      </c>
      <c r="I117" s="40">
        <f t="shared" si="16"/>
        <v>88724625</v>
      </c>
    </row>
    <row r="118" spans="1:9" x14ac:dyDescent="0.25">
      <c r="A118" s="194" t="s">
        <v>81</v>
      </c>
      <c r="B118" s="194"/>
      <c r="C118" s="27">
        <v>110</v>
      </c>
      <c r="D118" s="41">
        <v>10330</v>
      </c>
      <c r="E118" s="41">
        <v>90279328</v>
      </c>
      <c r="F118" s="40">
        <f t="shared" si="14"/>
        <v>90289658</v>
      </c>
      <c r="G118" s="41">
        <v>21877</v>
      </c>
      <c r="H118" s="41">
        <v>138571718</v>
      </c>
      <c r="I118" s="40">
        <f t="shared" si="16"/>
        <v>138593595</v>
      </c>
    </row>
    <row r="119" spans="1:9" x14ac:dyDescent="0.25">
      <c r="A119" s="194" t="s">
        <v>82</v>
      </c>
      <c r="B119" s="194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4" t="s">
        <v>83</v>
      </c>
      <c r="B120" s="194"/>
      <c r="C120" s="27">
        <v>112</v>
      </c>
      <c r="D120" s="41">
        <v>6113332</v>
      </c>
      <c r="E120" s="41">
        <v>86747749</v>
      </c>
      <c r="F120" s="40">
        <f t="shared" si="14"/>
        <v>92861081</v>
      </c>
      <c r="G120" s="41">
        <v>26648599</v>
      </c>
      <c r="H120" s="41">
        <v>78930554</v>
      </c>
      <c r="I120" s="40">
        <f t="shared" si="16"/>
        <v>105579153</v>
      </c>
    </row>
    <row r="121" spans="1:9" ht="22.5" customHeight="1" x14ac:dyDescent="0.25">
      <c r="A121" s="195" t="s">
        <v>202</v>
      </c>
      <c r="B121" s="196"/>
      <c r="C121" s="26">
        <v>113</v>
      </c>
      <c r="D121" s="40">
        <f>D122+D123</f>
        <v>26879510</v>
      </c>
      <c r="E121" s="40">
        <f>E122+E123</f>
        <v>259625386</v>
      </c>
      <c r="F121" s="40">
        <f t="shared" si="14"/>
        <v>286504896</v>
      </c>
      <c r="G121" s="40">
        <f t="shared" ref="G121:H121" si="26">G122+G123</f>
        <v>27645834</v>
      </c>
      <c r="H121" s="40">
        <f t="shared" si="26"/>
        <v>280692657</v>
      </c>
      <c r="I121" s="40">
        <f t="shared" si="16"/>
        <v>308338491</v>
      </c>
    </row>
    <row r="122" spans="1:9" x14ac:dyDescent="0.25">
      <c r="A122" s="194" t="s">
        <v>84</v>
      </c>
      <c r="B122" s="194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15237540</v>
      </c>
      <c r="I122" s="40">
        <f t="shared" si="16"/>
        <v>15237540</v>
      </c>
    </row>
    <row r="123" spans="1:9" x14ac:dyDescent="0.25">
      <c r="A123" s="194" t="s">
        <v>85</v>
      </c>
      <c r="B123" s="194"/>
      <c r="C123" s="27">
        <v>115</v>
      </c>
      <c r="D123" s="41">
        <v>26879510</v>
      </c>
      <c r="E123" s="41">
        <v>259625386</v>
      </c>
      <c r="F123" s="40">
        <f t="shared" si="14"/>
        <v>286504896</v>
      </c>
      <c r="G123" s="41">
        <v>27645834</v>
      </c>
      <c r="H123" s="41">
        <v>265455117</v>
      </c>
      <c r="I123" s="40">
        <f t="shared" si="16"/>
        <v>293100951</v>
      </c>
    </row>
    <row r="124" spans="1:9" x14ac:dyDescent="0.25">
      <c r="A124" s="195" t="s">
        <v>203</v>
      </c>
      <c r="B124" s="196"/>
      <c r="C124" s="26">
        <v>116</v>
      </c>
      <c r="D124" s="40">
        <f>D95++D96+D97+D104+D105+D108+D111+D112+D116+D121+D76</f>
        <v>3580064270</v>
      </c>
      <c r="E124" s="40">
        <f>E95++E96+E97+E104+E105+E108+E111+E112+E116+E121+E76</f>
        <v>8020173083</v>
      </c>
      <c r="F124" s="40">
        <f t="shared" si="14"/>
        <v>11600237353</v>
      </c>
      <c r="G124" s="40">
        <f t="shared" ref="G124:H124" si="27">G95++G96+G97+G104+G105+G108+G111+G112+G116+G121+G76</f>
        <v>3618992892</v>
      </c>
      <c r="H124" s="40">
        <f t="shared" si="27"/>
        <v>8681975255</v>
      </c>
      <c r="I124" s="40">
        <f t="shared" si="16"/>
        <v>12300968147</v>
      </c>
    </row>
    <row r="125" spans="1:9" x14ac:dyDescent="0.25">
      <c r="A125" s="197" t="s">
        <v>204</v>
      </c>
      <c r="B125" s="194"/>
      <c r="C125" s="27">
        <v>117</v>
      </c>
      <c r="D125" s="41">
        <v>368537309</v>
      </c>
      <c r="E125" s="41">
        <v>2681501745</v>
      </c>
      <c r="F125" s="40">
        <f t="shared" si="14"/>
        <v>3050039054</v>
      </c>
      <c r="G125" s="41">
        <v>364822710</v>
      </c>
      <c r="H125" s="41">
        <v>3036123823</v>
      </c>
      <c r="I125" s="40">
        <f t="shared" si="16"/>
        <v>3400946533</v>
      </c>
    </row>
  </sheetData>
  <sheetProtection algorithmName="SHA-512" hashValue="zaQMEXlYXjwsi3+xB8DoNOxNfYBqDGoeN+ryow5bwZjiwpBETwraZBsoN85Z1Ih5pDtoSbGKpezFDyQ7Lx+sxw==" saltValue="M0fefj0eAXjOGLJWZYz0ZA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B4E196B-6967-4742-9CD6-BD92C3B51609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27CCD157-EFC9-4CA5-97A0-C35F398FBF57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136D7F5A-DF38-4603-BA02-49DAA5F10315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EC446197-6464-4387-A60F-8CFB39DB7B3A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348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5">
      <c r="A2" s="200" t="s">
        <v>422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215" t="s">
        <v>0</v>
      </c>
      <c r="B4" s="216"/>
      <c r="C4" s="219" t="s">
        <v>77</v>
      </c>
      <c r="D4" s="221" t="s">
        <v>4</v>
      </c>
      <c r="E4" s="222"/>
      <c r="F4" s="223"/>
      <c r="G4" s="221" t="s">
        <v>93</v>
      </c>
      <c r="H4" s="222"/>
      <c r="I4" s="223"/>
    </row>
    <row r="5" spans="1:9" ht="24" customHeight="1" thickBot="1" x14ac:dyDescent="0.3">
      <c r="A5" s="217"/>
      <c r="B5" s="218"/>
      <c r="C5" s="220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5">
        <v>1</v>
      </c>
      <c r="B6" s="226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7" t="s">
        <v>205</v>
      </c>
      <c r="B7" s="228"/>
      <c r="C7" s="31">
        <v>118</v>
      </c>
      <c r="D7" s="49">
        <f>D8+D9+D10+D11+D12</f>
        <v>227946054</v>
      </c>
      <c r="E7" s="50">
        <f>E8+E9+E10+E11+E12</f>
        <v>978235711</v>
      </c>
      <c r="F7" s="50">
        <f>D7+E7</f>
        <v>1206181765</v>
      </c>
      <c r="G7" s="49">
        <f t="shared" ref="G7:H7" si="0">G8+G9+G10+G11+G12</f>
        <v>278083108</v>
      </c>
      <c r="H7" s="50">
        <f t="shared" si="0"/>
        <v>1044674649</v>
      </c>
      <c r="I7" s="51">
        <f>G7+H7</f>
        <v>1322757757</v>
      </c>
    </row>
    <row r="8" spans="1:9" x14ac:dyDescent="0.25">
      <c r="A8" s="224" t="s">
        <v>67</v>
      </c>
      <c r="B8" s="224"/>
      <c r="C8" s="29">
        <v>119</v>
      </c>
      <c r="D8" s="52">
        <v>227976568</v>
      </c>
      <c r="E8" s="53">
        <v>1379479927</v>
      </c>
      <c r="F8" s="54">
        <f t="shared" ref="F8:F71" si="1">D8+E8</f>
        <v>1607456495</v>
      </c>
      <c r="G8" s="52">
        <v>278588796</v>
      </c>
      <c r="H8" s="53">
        <v>1455833783</v>
      </c>
      <c r="I8" s="54">
        <f t="shared" ref="I8:I71" si="2">G8+H8</f>
        <v>1734422579</v>
      </c>
    </row>
    <row r="9" spans="1:9" ht="19.5" customHeight="1" x14ac:dyDescent="0.25">
      <c r="A9" s="224" t="s">
        <v>206</v>
      </c>
      <c r="B9" s="224"/>
      <c r="C9" s="29">
        <v>120</v>
      </c>
      <c r="D9" s="52">
        <v>0</v>
      </c>
      <c r="E9" s="53">
        <v>1778861</v>
      </c>
      <c r="F9" s="54">
        <f>D9+E9</f>
        <v>1778861</v>
      </c>
      <c r="G9" s="52">
        <v>0</v>
      </c>
      <c r="H9" s="53">
        <v>8973843</v>
      </c>
      <c r="I9" s="54">
        <f t="shared" si="2"/>
        <v>8973843</v>
      </c>
    </row>
    <row r="10" spans="1:9" x14ac:dyDescent="0.25">
      <c r="A10" s="224" t="s">
        <v>207</v>
      </c>
      <c r="B10" s="224"/>
      <c r="C10" s="29">
        <v>121</v>
      </c>
      <c r="D10" s="52">
        <v>-49255</v>
      </c>
      <c r="E10" s="53">
        <v>-164185788</v>
      </c>
      <c r="F10" s="54">
        <f t="shared" si="1"/>
        <v>-164235043</v>
      </c>
      <c r="G10" s="52">
        <v>-44082</v>
      </c>
      <c r="H10" s="53">
        <v>-190206870</v>
      </c>
      <c r="I10" s="54">
        <f t="shared" si="2"/>
        <v>-190250952</v>
      </c>
    </row>
    <row r="11" spans="1:9" ht="22.5" customHeight="1" x14ac:dyDescent="0.25">
      <c r="A11" s="224" t="s">
        <v>208</v>
      </c>
      <c r="B11" s="224"/>
      <c r="C11" s="29">
        <v>122</v>
      </c>
      <c r="D11" s="52">
        <v>22465</v>
      </c>
      <c r="E11" s="53">
        <v>-290697916</v>
      </c>
      <c r="F11" s="54">
        <f t="shared" si="1"/>
        <v>-290675451</v>
      </c>
      <c r="G11" s="52">
        <v>-461606</v>
      </c>
      <c r="H11" s="53">
        <v>-308504120</v>
      </c>
      <c r="I11" s="54">
        <f t="shared" si="2"/>
        <v>-308965726</v>
      </c>
    </row>
    <row r="12" spans="1:9" ht="21.75" customHeight="1" x14ac:dyDescent="0.25">
      <c r="A12" s="224" t="s">
        <v>209</v>
      </c>
      <c r="B12" s="224"/>
      <c r="C12" s="29">
        <v>123</v>
      </c>
      <c r="D12" s="52">
        <v>-3724</v>
      </c>
      <c r="E12" s="53">
        <v>51860627</v>
      </c>
      <c r="F12" s="54">
        <f t="shared" si="1"/>
        <v>51856903</v>
      </c>
      <c r="G12" s="52">
        <v>0</v>
      </c>
      <c r="H12" s="53">
        <v>78578013</v>
      </c>
      <c r="I12" s="54">
        <f t="shared" si="2"/>
        <v>78578013</v>
      </c>
    </row>
    <row r="13" spans="1:9" x14ac:dyDescent="0.25">
      <c r="A13" s="229" t="s">
        <v>210</v>
      </c>
      <c r="B13" s="230"/>
      <c r="C13" s="32">
        <v>124</v>
      </c>
      <c r="D13" s="55">
        <f>D14+D15+D16+D17+D18+D19+D20</f>
        <v>100195331</v>
      </c>
      <c r="E13" s="56">
        <f>E14+E15+E16+E17+E18+E19+E20</f>
        <v>151700890</v>
      </c>
      <c r="F13" s="54">
        <f t="shared" si="1"/>
        <v>251896221</v>
      </c>
      <c r="G13" s="55">
        <f t="shared" ref="G13" si="3">G14+G15+G16+G17+G18+G19+G20</f>
        <v>50208390</v>
      </c>
      <c r="H13" s="56">
        <f>H14+H15+H16+H17+H18+H19+H20</f>
        <v>181773511</v>
      </c>
      <c r="I13" s="54">
        <f t="shared" si="2"/>
        <v>231981901</v>
      </c>
    </row>
    <row r="14" spans="1:9" ht="24" customHeight="1" x14ac:dyDescent="0.25">
      <c r="A14" s="224" t="s">
        <v>211</v>
      </c>
      <c r="B14" s="224"/>
      <c r="C14" s="29">
        <v>125</v>
      </c>
      <c r="D14" s="52">
        <v>363532</v>
      </c>
      <c r="E14" s="53">
        <v>6180888</v>
      </c>
      <c r="F14" s="54">
        <f t="shared" si="1"/>
        <v>6544420</v>
      </c>
      <c r="G14" s="52">
        <v>958918</v>
      </c>
      <c r="H14" s="53">
        <v>52472461</v>
      </c>
      <c r="I14" s="54">
        <f t="shared" si="2"/>
        <v>53431379</v>
      </c>
    </row>
    <row r="15" spans="1:9" ht="17.5" customHeight="1" x14ac:dyDescent="0.25">
      <c r="A15" s="224" t="s">
        <v>212</v>
      </c>
      <c r="B15" s="224"/>
      <c r="C15" s="29">
        <v>126</v>
      </c>
      <c r="D15" s="52">
        <v>0</v>
      </c>
      <c r="E15" s="53">
        <v>11506634</v>
      </c>
      <c r="F15" s="54">
        <f t="shared" si="1"/>
        <v>11506634</v>
      </c>
      <c r="G15" s="52">
        <v>0</v>
      </c>
      <c r="H15" s="53">
        <v>16882215</v>
      </c>
      <c r="I15" s="54">
        <f t="shared" si="2"/>
        <v>16882215</v>
      </c>
    </row>
    <row r="16" spans="1:9" x14ac:dyDescent="0.25">
      <c r="A16" s="224" t="s">
        <v>92</v>
      </c>
      <c r="B16" s="224"/>
      <c r="C16" s="29">
        <v>127</v>
      </c>
      <c r="D16" s="52">
        <v>45638596</v>
      </c>
      <c r="E16" s="53">
        <v>48037231</v>
      </c>
      <c r="F16" s="54">
        <f t="shared" si="1"/>
        <v>93675827</v>
      </c>
      <c r="G16" s="52">
        <v>42730677</v>
      </c>
      <c r="H16" s="53">
        <v>43232198</v>
      </c>
      <c r="I16" s="54">
        <f t="shared" si="2"/>
        <v>85962875</v>
      </c>
    </row>
    <row r="17" spans="1:9" x14ac:dyDescent="0.25">
      <c r="A17" s="224" t="s">
        <v>213</v>
      </c>
      <c r="B17" s="224"/>
      <c r="C17" s="29">
        <v>128</v>
      </c>
      <c r="D17" s="52">
        <v>377461</v>
      </c>
      <c r="E17" s="53">
        <v>1012977</v>
      </c>
      <c r="F17" s="54">
        <f t="shared" si="1"/>
        <v>1390438</v>
      </c>
      <c r="G17" s="52">
        <v>3299784</v>
      </c>
      <c r="H17" s="53">
        <v>20983353</v>
      </c>
      <c r="I17" s="54">
        <f t="shared" si="2"/>
        <v>24283137</v>
      </c>
    </row>
    <row r="18" spans="1:9" x14ac:dyDescent="0.25">
      <c r="A18" s="224" t="s">
        <v>214</v>
      </c>
      <c r="B18" s="224"/>
      <c r="C18" s="29">
        <v>129</v>
      </c>
      <c r="D18" s="52">
        <v>14361817</v>
      </c>
      <c r="E18" s="53">
        <v>53594677</v>
      </c>
      <c r="F18" s="54">
        <f t="shared" si="1"/>
        <v>67956494</v>
      </c>
      <c r="G18" s="52">
        <v>3217481</v>
      </c>
      <c r="H18" s="53">
        <v>30069017</v>
      </c>
      <c r="I18" s="54">
        <f t="shared" si="2"/>
        <v>33286498</v>
      </c>
    </row>
    <row r="19" spans="1:9" x14ac:dyDescent="0.25">
      <c r="A19" s="224" t="s">
        <v>6</v>
      </c>
      <c r="B19" s="224"/>
      <c r="C19" s="29">
        <v>130</v>
      </c>
      <c r="D19" s="52">
        <v>39447199</v>
      </c>
      <c r="E19" s="53">
        <v>17122589</v>
      </c>
      <c r="F19" s="54">
        <f t="shared" si="1"/>
        <v>56569788</v>
      </c>
      <c r="G19" s="52">
        <v>0</v>
      </c>
      <c r="H19" s="53">
        <v>0</v>
      </c>
      <c r="I19" s="54">
        <f t="shared" si="2"/>
        <v>0</v>
      </c>
    </row>
    <row r="20" spans="1:9" x14ac:dyDescent="0.25">
      <c r="A20" s="224" t="s">
        <v>7</v>
      </c>
      <c r="B20" s="224"/>
      <c r="C20" s="29">
        <v>131</v>
      </c>
      <c r="D20" s="52">
        <v>6726</v>
      </c>
      <c r="E20" s="53">
        <v>14245894</v>
      </c>
      <c r="F20" s="54">
        <f t="shared" si="1"/>
        <v>14252620</v>
      </c>
      <c r="G20" s="52">
        <v>1530</v>
      </c>
      <c r="H20" s="53">
        <v>18134267</v>
      </c>
      <c r="I20" s="54">
        <f t="shared" si="2"/>
        <v>18135797</v>
      </c>
    </row>
    <row r="21" spans="1:9" x14ac:dyDescent="0.25">
      <c r="A21" s="231" t="s">
        <v>8</v>
      </c>
      <c r="B21" s="224"/>
      <c r="C21" s="29">
        <v>132</v>
      </c>
      <c r="D21" s="52">
        <v>1053552</v>
      </c>
      <c r="E21" s="53">
        <v>23394368</v>
      </c>
      <c r="F21" s="54">
        <f t="shared" si="1"/>
        <v>24447920</v>
      </c>
      <c r="G21" s="52">
        <v>952356</v>
      </c>
      <c r="H21" s="53">
        <v>13261170</v>
      </c>
      <c r="I21" s="54">
        <f t="shared" si="2"/>
        <v>14213526</v>
      </c>
    </row>
    <row r="22" spans="1:9" ht="24.75" customHeight="1" x14ac:dyDescent="0.25">
      <c r="A22" s="231" t="s">
        <v>9</v>
      </c>
      <c r="B22" s="224"/>
      <c r="C22" s="29">
        <v>133</v>
      </c>
      <c r="D22" s="52">
        <v>328589</v>
      </c>
      <c r="E22" s="53">
        <v>16982349</v>
      </c>
      <c r="F22" s="54">
        <f t="shared" si="1"/>
        <v>17310938</v>
      </c>
      <c r="G22" s="52">
        <v>89629</v>
      </c>
      <c r="H22" s="53">
        <v>15091136</v>
      </c>
      <c r="I22" s="54">
        <f t="shared" si="2"/>
        <v>15180765</v>
      </c>
    </row>
    <row r="23" spans="1:9" x14ac:dyDescent="0.25">
      <c r="A23" s="231" t="s">
        <v>10</v>
      </c>
      <c r="B23" s="224"/>
      <c r="C23" s="29">
        <v>134</v>
      </c>
      <c r="D23" s="52">
        <v>846</v>
      </c>
      <c r="E23" s="53">
        <v>3240947</v>
      </c>
      <c r="F23" s="54">
        <f t="shared" si="1"/>
        <v>3241793</v>
      </c>
      <c r="G23" s="52">
        <v>1</v>
      </c>
      <c r="H23" s="53">
        <v>3514710</v>
      </c>
      <c r="I23" s="54">
        <f t="shared" si="2"/>
        <v>3514711</v>
      </c>
    </row>
    <row r="24" spans="1:9" ht="21" customHeight="1" x14ac:dyDescent="0.25">
      <c r="A24" s="229" t="s">
        <v>215</v>
      </c>
      <c r="B24" s="230"/>
      <c r="C24" s="32">
        <v>135</v>
      </c>
      <c r="D24" s="55">
        <f>D25+D28</f>
        <v>-289759008</v>
      </c>
      <c r="E24" s="56">
        <f>E25+E28</f>
        <v>-574789280</v>
      </c>
      <c r="F24" s="54">
        <f t="shared" si="1"/>
        <v>-864548288</v>
      </c>
      <c r="G24" s="55">
        <f t="shared" ref="G24:H24" si="4">G25+G28</f>
        <v>-232074303</v>
      </c>
      <c r="H24" s="56">
        <f t="shared" si="4"/>
        <v>-535066115</v>
      </c>
      <c r="I24" s="54">
        <f t="shared" si="2"/>
        <v>-767140418</v>
      </c>
    </row>
    <row r="25" spans="1:9" x14ac:dyDescent="0.25">
      <c r="A25" s="230" t="s">
        <v>216</v>
      </c>
      <c r="B25" s="230"/>
      <c r="C25" s="32">
        <v>136</v>
      </c>
      <c r="D25" s="55">
        <f>D26+D27</f>
        <v>-277263272</v>
      </c>
      <c r="E25" s="56">
        <f>E26+E27</f>
        <v>-527780456</v>
      </c>
      <c r="F25" s="54">
        <f t="shared" si="1"/>
        <v>-805043728</v>
      </c>
      <c r="G25" s="55">
        <f t="shared" ref="G25:H25" si="5">G26+G27</f>
        <v>-243075012</v>
      </c>
      <c r="H25" s="56">
        <f t="shared" si="5"/>
        <v>-582948425</v>
      </c>
      <c r="I25" s="54">
        <f t="shared" si="2"/>
        <v>-826023437</v>
      </c>
    </row>
    <row r="26" spans="1:9" x14ac:dyDescent="0.25">
      <c r="A26" s="224" t="s">
        <v>217</v>
      </c>
      <c r="B26" s="224"/>
      <c r="C26" s="29">
        <v>137</v>
      </c>
      <c r="D26" s="52">
        <v>-277263272</v>
      </c>
      <c r="E26" s="53">
        <v>-550193738</v>
      </c>
      <c r="F26" s="54">
        <f t="shared" si="1"/>
        <v>-827457010</v>
      </c>
      <c r="G26" s="52">
        <v>-243075012</v>
      </c>
      <c r="H26" s="53">
        <v>-673068134</v>
      </c>
      <c r="I26" s="54">
        <f t="shared" si="2"/>
        <v>-916143146</v>
      </c>
    </row>
    <row r="27" spans="1:9" x14ac:dyDescent="0.25">
      <c r="A27" s="224" t="s">
        <v>218</v>
      </c>
      <c r="B27" s="224"/>
      <c r="C27" s="29">
        <v>138</v>
      </c>
      <c r="D27" s="52">
        <v>0</v>
      </c>
      <c r="E27" s="53">
        <v>22413282</v>
      </c>
      <c r="F27" s="54">
        <f t="shared" si="1"/>
        <v>22413282</v>
      </c>
      <c r="G27" s="52">
        <v>0</v>
      </c>
      <c r="H27" s="53">
        <v>90119709</v>
      </c>
      <c r="I27" s="54">
        <f t="shared" si="2"/>
        <v>90119709</v>
      </c>
    </row>
    <row r="28" spans="1:9" x14ac:dyDescent="0.25">
      <c r="A28" s="230" t="s">
        <v>219</v>
      </c>
      <c r="B28" s="230"/>
      <c r="C28" s="32">
        <v>139</v>
      </c>
      <c r="D28" s="55">
        <f>D29+D30</f>
        <v>-12495736</v>
      </c>
      <c r="E28" s="56">
        <f>E29+E30</f>
        <v>-47008824</v>
      </c>
      <c r="F28" s="54">
        <f t="shared" si="1"/>
        <v>-59504560</v>
      </c>
      <c r="G28" s="55">
        <f t="shared" ref="G28:H28" si="6">G29+G30</f>
        <v>11000709</v>
      </c>
      <c r="H28" s="56">
        <f t="shared" si="6"/>
        <v>47882310</v>
      </c>
      <c r="I28" s="54">
        <f t="shared" si="2"/>
        <v>58883019</v>
      </c>
    </row>
    <row r="29" spans="1:9" x14ac:dyDescent="0.25">
      <c r="A29" s="224" t="s">
        <v>11</v>
      </c>
      <c r="B29" s="224"/>
      <c r="C29" s="29">
        <v>140</v>
      </c>
      <c r="D29" s="52">
        <v>-12495736</v>
      </c>
      <c r="E29" s="53">
        <v>-133425194</v>
      </c>
      <c r="F29" s="54">
        <f t="shared" si="1"/>
        <v>-145920930</v>
      </c>
      <c r="G29" s="52">
        <v>11000709</v>
      </c>
      <c r="H29" s="53">
        <v>125351303</v>
      </c>
      <c r="I29" s="54">
        <f t="shared" si="2"/>
        <v>136352012</v>
      </c>
    </row>
    <row r="30" spans="1:9" x14ac:dyDescent="0.25">
      <c r="A30" s="224" t="s">
        <v>12</v>
      </c>
      <c r="B30" s="224"/>
      <c r="C30" s="29">
        <v>141</v>
      </c>
      <c r="D30" s="52">
        <v>0</v>
      </c>
      <c r="E30" s="53">
        <v>86416370</v>
      </c>
      <c r="F30" s="54">
        <f t="shared" si="1"/>
        <v>86416370</v>
      </c>
      <c r="G30" s="52">
        <v>0</v>
      </c>
      <c r="H30" s="53">
        <v>-77468993</v>
      </c>
      <c r="I30" s="54">
        <f t="shared" si="2"/>
        <v>-77468993</v>
      </c>
    </row>
    <row r="31" spans="1:9" ht="31.5" customHeight="1" x14ac:dyDescent="0.25">
      <c r="A31" s="229" t="s">
        <v>248</v>
      </c>
      <c r="B31" s="230"/>
      <c r="C31" s="32">
        <v>142</v>
      </c>
      <c r="D31" s="55">
        <f>D32+D35</f>
        <v>19404677</v>
      </c>
      <c r="E31" s="56">
        <f>E32+E35</f>
        <v>16404841</v>
      </c>
      <c r="F31" s="54">
        <f t="shared" si="1"/>
        <v>35809518</v>
      </c>
      <c r="G31" s="55">
        <f t="shared" ref="G31:H31" si="7">G32+G35</f>
        <v>-39878764</v>
      </c>
      <c r="H31" s="56">
        <f t="shared" si="7"/>
        <v>-10652292</v>
      </c>
      <c r="I31" s="54">
        <f t="shared" si="2"/>
        <v>-50531056</v>
      </c>
    </row>
    <row r="32" spans="1:9" x14ac:dyDescent="0.25">
      <c r="A32" s="230" t="s">
        <v>220</v>
      </c>
      <c r="B32" s="230"/>
      <c r="C32" s="32">
        <v>143</v>
      </c>
      <c r="D32" s="55">
        <f>D33+D34</f>
        <v>19404677</v>
      </c>
      <c r="E32" s="56">
        <f>E33+E34</f>
        <v>3689231</v>
      </c>
      <c r="F32" s="54">
        <f t="shared" si="1"/>
        <v>23093908</v>
      </c>
      <c r="G32" s="55">
        <f t="shared" ref="G32:H32" si="8">G33+G34</f>
        <v>-39878764</v>
      </c>
      <c r="H32" s="56">
        <f t="shared" si="8"/>
        <v>2648500</v>
      </c>
      <c r="I32" s="54">
        <f t="shared" si="2"/>
        <v>-37230264</v>
      </c>
    </row>
    <row r="33" spans="1:9" x14ac:dyDescent="0.25">
      <c r="A33" s="224" t="s">
        <v>221</v>
      </c>
      <c r="B33" s="224"/>
      <c r="C33" s="29">
        <v>144</v>
      </c>
      <c r="D33" s="52">
        <v>19415468</v>
      </c>
      <c r="E33" s="53">
        <v>3689231</v>
      </c>
      <c r="F33" s="54">
        <f t="shared" si="1"/>
        <v>23104699</v>
      </c>
      <c r="G33" s="52">
        <v>-39876723</v>
      </c>
      <c r="H33" s="53">
        <v>2648500</v>
      </c>
      <c r="I33" s="54">
        <f t="shared" si="2"/>
        <v>-37228223</v>
      </c>
    </row>
    <row r="34" spans="1:9" x14ac:dyDescent="0.25">
      <c r="A34" s="224" t="s">
        <v>222</v>
      </c>
      <c r="B34" s="224"/>
      <c r="C34" s="29">
        <v>145</v>
      </c>
      <c r="D34" s="52">
        <v>-10791</v>
      </c>
      <c r="E34" s="53">
        <v>0</v>
      </c>
      <c r="F34" s="54">
        <f t="shared" si="1"/>
        <v>-10791</v>
      </c>
      <c r="G34" s="52">
        <v>-2041</v>
      </c>
      <c r="H34" s="53">
        <v>0</v>
      </c>
      <c r="I34" s="54">
        <f t="shared" si="2"/>
        <v>-2041</v>
      </c>
    </row>
    <row r="35" spans="1:9" ht="31.5" customHeight="1" x14ac:dyDescent="0.25">
      <c r="A35" s="230" t="s">
        <v>223</v>
      </c>
      <c r="B35" s="230"/>
      <c r="C35" s="32">
        <v>146</v>
      </c>
      <c r="D35" s="55">
        <f>D36+D37</f>
        <v>0</v>
      </c>
      <c r="E35" s="56">
        <f>E36+E37</f>
        <v>12715610</v>
      </c>
      <c r="F35" s="54">
        <f t="shared" si="1"/>
        <v>12715610</v>
      </c>
      <c r="G35" s="55">
        <f t="shared" ref="G35:H35" si="9">G36+G37</f>
        <v>0</v>
      </c>
      <c r="H35" s="56">
        <f t="shared" si="9"/>
        <v>-13300792</v>
      </c>
      <c r="I35" s="54">
        <f t="shared" si="2"/>
        <v>-13300792</v>
      </c>
    </row>
    <row r="36" spans="1:9" x14ac:dyDescent="0.25">
      <c r="A36" s="224" t="s">
        <v>224</v>
      </c>
      <c r="B36" s="224"/>
      <c r="C36" s="29">
        <v>147</v>
      </c>
      <c r="D36" s="52">
        <v>0</v>
      </c>
      <c r="E36" s="53">
        <v>12715610</v>
      </c>
      <c r="F36" s="54">
        <f t="shared" si="1"/>
        <v>12715610</v>
      </c>
      <c r="G36" s="52">
        <v>0</v>
      </c>
      <c r="H36" s="53">
        <v>-13300792</v>
      </c>
      <c r="I36" s="54">
        <f t="shared" si="2"/>
        <v>-13300792</v>
      </c>
    </row>
    <row r="37" spans="1:9" x14ac:dyDescent="0.25">
      <c r="A37" s="224" t="s">
        <v>225</v>
      </c>
      <c r="B37" s="224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29" t="s">
        <v>317</v>
      </c>
      <c r="B38" s="230"/>
      <c r="C38" s="32">
        <v>149</v>
      </c>
      <c r="D38" s="55">
        <f>D39+D40</f>
        <v>12519624</v>
      </c>
      <c r="E38" s="56">
        <f>E39+E40</f>
        <v>0</v>
      </c>
      <c r="F38" s="54">
        <f t="shared" si="1"/>
        <v>12519624</v>
      </c>
      <c r="G38" s="55">
        <f t="shared" ref="G38:H38" si="10">G39+G40</f>
        <v>5988609</v>
      </c>
      <c r="H38" s="56">
        <f t="shared" si="10"/>
        <v>0</v>
      </c>
      <c r="I38" s="54">
        <f t="shared" si="2"/>
        <v>5988609</v>
      </c>
    </row>
    <row r="39" spans="1:9" x14ac:dyDescent="0.25">
      <c r="A39" s="224" t="s">
        <v>226</v>
      </c>
      <c r="B39" s="224"/>
      <c r="C39" s="29">
        <v>150</v>
      </c>
      <c r="D39" s="52">
        <v>12519624</v>
      </c>
      <c r="E39" s="53">
        <v>0</v>
      </c>
      <c r="F39" s="54">
        <f t="shared" si="1"/>
        <v>12519624</v>
      </c>
      <c r="G39" s="52">
        <v>5988609</v>
      </c>
      <c r="H39" s="53">
        <v>0</v>
      </c>
      <c r="I39" s="54">
        <f t="shared" si="2"/>
        <v>5988609</v>
      </c>
    </row>
    <row r="40" spans="1:9" x14ac:dyDescent="0.25">
      <c r="A40" s="224" t="s">
        <v>227</v>
      </c>
      <c r="B40" s="224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29" t="s">
        <v>228</v>
      </c>
      <c r="B41" s="230"/>
      <c r="C41" s="32">
        <v>152</v>
      </c>
      <c r="D41" s="55">
        <f>D42+D43</f>
        <v>0</v>
      </c>
      <c r="E41" s="55">
        <f>E42+E43</f>
        <v>-3302718</v>
      </c>
      <c r="F41" s="54">
        <f t="shared" si="1"/>
        <v>-3302718</v>
      </c>
      <c r="G41" s="55">
        <f>G42+G43</f>
        <v>0</v>
      </c>
      <c r="H41" s="55">
        <f>H42+H43</f>
        <v>-3819577</v>
      </c>
      <c r="I41" s="54">
        <f t="shared" si="2"/>
        <v>-3819577</v>
      </c>
    </row>
    <row r="42" spans="1:9" x14ac:dyDescent="0.25">
      <c r="A42" s="224" t="s">
        <v>13</v>
      </c>
      <c r="B42" s="224"/>
      <c r="C42" s="29">
        <v>153</v>
      </c>
      <c r="D42" s="52">
        <v>0</v>
      </c>
      <c r="E42" s="53">
        <v>-3302718</v>
      </c>
      <c r="F42" s="54">
        <f t="shared" si="1"/>
        <v>-3302718</v>
      </c>
      <c r="G42" s="52">
        <v>0</v>
      </c>
      <c r="H42" s="53">
        <v>-3819577</v>
      </c>
      <c r="I42" s="54">
        <f t="shared" si="2"/>
        <v>-3819577</v>
      </c>
    </row>
    <row r="43" spans="1:9" x14ac:dyDescent="0.25">
      <c r="A43" s="224" t="s">
        <v>14</v>
      </c>
      <c r="B43" s="224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29" t="s">
        <v>229</v>
      </c>
      <c r="B44" s="230"/>
      <c r="C44" s="32">
        <v>155</v>
      </c>
      <c r="D44" s="55">
        <f>D45+D49</f>
        <v>-32424178</v>
      </c>
      <c r="E44" s="56">
        <f>E45+E49</f>
        <v>-365963718</v>
      </c>
      <c r="F44" s="54">
        <f t="shared" si="1"/>
        <v>-398387896</v>
      </c>
      <c r="G44" s="55">
        <f t="shared" ref="G44:H44" si="11">G45+G49</f>
        <v>-27062673</v>
      </c>
      <c r="H44" s="56">
        <f t="shared" si="11"/>
        <v>-431996458</v>
      </c>
      <c r="I44" s="54">
        <f t="shared" si="2"/>
        <v>-459059131</v>
      </c>
    </row>
    <row r="45" spans="1:9" x14ac:dyDescent="0.25">
      <c r="A45" s="230" t="s">
        <v>230</v>
      </c>
      <c r="B45" s="230"/>
      <c r="C45" s="32">
        <v>156</v>
      </c>
      <c r="D45" s="55">
        <f>D46+D47+D48</f>
        <v>-14350059</v>
      </c>
      <c r="E45" s="56">
        <f>E46+E47+E48</f>
        <v>-198227353</v>
      </c>
      <c r="F45" s="54">
        <f t="shared" si="1"/>
        <v>-212577412</v>
      </c>
      <c r="G45" s="55">
        <f t="shared" ref="G45:H45" si="12">G46+G47+G48</f>
        <v>-12115733</v>
      </c>
      <c r="H45" s="56">
        <f t="shared" si="12"/>
        <v>-248083479</v>
      </c>
      <c r="I45" s="54">
        <f t="shared" si="2"/>
        <v>-260199212</v>
      </c>
    </row>
    <row r="46" spans="1:9" x14ac:dyDescent="0.25">
      <c r="A46" s="224" t="s">
        <v>15</v>
      </c>
      <c r="B46" s="224"/>
      <c r="C46" s="29">
        <v>157</v>
      </c>
      <c r="D46" s="52">
        <v>-3889497</v>
      </c>
      <c r="E46" s="53">
        <v>-138758465</v>
      </c>
      <c r="F46" s="54">
        <f t="shared" si="1"/>
        <v>-142647962</v>
      </c>
      <c r="G46" s="52">
        <v>-3536743</v>
      </c>
      <c r="H46" s="53">
        <v>-154921541</v>
      </c>
      <c r="I46" s="54">
        <f t="shared" si="2"/>
        <v>-158458284</v>
      </c>
    </row>
    <row r="47" spans="1:9" x14ac:dyDescent="0.25">
      <c r="A47" s="224" t="s">
        <v>16</v>
      </c>
      <c r="B47" s="224"/>
      <c r="C47" s="29">
        <v>158</v>
      </c>
      <c r="D47" s="52">
        <v>-10460562</v>
      </c>
      <c r="E47" s="53">
        <v>-76209756</v>
      </c>
      <c r="F47" s="54">
        <f t="shared" si="1"/>
        <v>-86670318</v>
      </c>
      <c r="G47" s="52">
        <v>-8578990</v>
      </c>
      <c r="H47" s="53">
        <v>-112463076</v>
      </c>
      <c r="I47" s="54">
        <f t="shared" si="2"/>
        <v>-121042066</v>
      </c>
    </row>
    <row r="48" spans="1:9" x14ac:dyDescent="0.25">
      <c r="A48" s="224" t="s">
        <v>17</v>
      </c>
      <c r="B48" s="224"/>
      <c r="C48" s="29">
        <v>159</v>
      </c>
      <c r="D48" s="52">
        <v>0</v>
      </c>
      <c r="E48" s="53">
        <v>16740868</v>
      </c>
      <c r="F48" s="54">
        <f t="shared" si="1"/>
        <v>16740868</v>
      </c>
      <c r="G48" s="52">
        <v>0</v>
      </c>
      <c r="H48" s="53">
        <v>19301138</v>
      </c>
      <c r="I48" s="54">
        <f t="shared" si="2"/>
        <v>19301138</v>
      </c>
    </row>
    <row r="49" spans="1:9" ht="24.75" customHeight="1" x14ac:dyDescent="0.25">
      <c r="A49" s="230" t="s">
        <v>231</v>
      </c>
      <c r="B49" s="230"/>
      <c r="C49" s="32">
        <v>160</v>
      </c>
      <c r="D49" s="55">
        <f>D50+D51+D52</f>
        <v>-18074119</v>
      </c>
      <c r="E49" s="56">
        <f>E50+E51+E52</f>
        <v>-167736365</v>
      </c>
      <c r="F49" s="54">
        <f t="shared" si="1"/>
        <v>-185810484</v>
      </c>
      <c r="G49" s="55">
        <f t="shared" ref="G49:H49" si="13">G50+G51+G52</f>
        <v>-14946940</v>
      </c>
      <c r="H49" s="56">
        <f t="shared" si="13"/>
        <v>-183912979</v>
      </c>
      <c r="I49" s="54">
        <f t="shared" si="2"/>
        <v>-198859919</v>
      </c>
    </row>
    <row r="50" spans="1:9" x14ac:dyDescent="0.25">
      <c r="A50" s="224" t="s">
        <v>232</v>
      </c>
      <c r="B50" s="224"/>
      <c r="C50" s="29">
        <v>161</v>
      </c>
      <c r="D50" s="52">
        <v>-1607998</v>
      </c>
      <c r="E50" s="53">
        <v>-27705142</v>
      </c>
      <c r="F50" s="54">
        <f t="shared" si="1"/>
        <v>-29313140</v>
      </c>
      <c r="G50" s="52">
        <v>-1182249</v>
      </c>
      <c r="H50" s="53">
        <v>-26765921</v>
      </c>
      <c r="I50" s="54">
        <f t="shared" si="2"/>
        <v>-27948170</v>
      </c>
    </row>
    <row r="51" spans="1:9" x14ac:dyDescent="0.25">
      <c r="A51" s="224" t="s">
        <v>28</v>
      </c>
      <c r="B51" s="224"/>
      <c r="C51" s="29">
        <v>162</v>
      </c>
      <c r="D51" s="52">
        <v>-7106680</v>
      </c>
      <c r="E51" s="53">
        <v>-54013571</v>
      </c>
      <c r="F51" s="54">
        <f t="shared" si="1"/>
        <v>-61120251</v>
      </c>
      <c r="G51" s="52">
        <v>-5336239</v>
      </c>
      <c r="H51" s="53">
        <v>-53402496</v>
      </c>
      <c r="I51" s="54">
        <f t="shared" si="2"/>
        <v>-58738735</v>
      </c>
    </row>
    <row r="52" spans="1:9" x14ac:dyDescent="0.25">
      <c r="A52" s="224" t="s">
        <v>29</v>
      </c>
      <c r="B52" s="224"/>
      <c r="C52" s="29">
        <v>163</v>
      </c>
      <c r="D52" s="52">
        <v>-9359441</v>
      </c>
      <c r="E52" s="53">
        <v>-86017652</v>
      </c>
      <c r="F52" s="54">
        <f t="shared" si="1"/>
        <v>-95377093</v>
      </c>
      <c r="G52" s="52">
        <v>-8428452</v>
      </c>
      <c r="H52" s="53">
        <v>-103744562</v>
      </c>
      <c r="I52" s="54">
        <f t="shared" si="2"/>
        <v>-112173014</v>
      </c>
    </row>
    <row r="53" spans="1:9" x14ac:dyDescent="0.25">
      <c r="A53" s="229" t="s">
        <v>233</v>
      </c>
      <c r="B53" s="230"/>
      <c r="C53" s="32">
        <v>164</v>
      </c>
      <c r="D53" s="55">
        <f>D54+D55+D56+D57+D58+D59+D60</f>
        <v>-17288756</v>
      </c>
      <c r="E53" s="56">
        <f>E54+E55+E56+E57+E58+E59+E60</f>
        <v>-64715740</v>
      </c>
      <c r="F53" s="54">
        <f t="shared" si="1"/>
        <v>-82004496</v>
      </c>
      <c r="G53" s="55">
        <f t="shared" ref="G53:H53" si="14">G54+G55+G56+G57+G58+G59+G60</f>
        <v>-20184692</v>
      </c>
      <c r="H53" s="56">
        <f t="shared" si="14"/>
        <v>-32910620</v>
      </c>
      <c r="I53" s="54">
        <f t="shared" si="2"/>
        <v>-53095312</v>
      </c>
    </row>
    <row r="54" spans="1:9" ht="24" customHeight="1" x14ac:dyDescent="0.25">
      <c r="A54" s="224" t="s">
        <v>318</v>
      </c>
      <c r="B54" s="224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24" t="s">
        <v>30</v>
      </c>
      <c r="B55" s="224"/>
      <c r="C55" s="29">
        <v>166</v>
      </c>
      <c r="D55" s="52">
        <v>-674593</v>
      </c>
      <c r="E55" s="53">
        <v>-4110119</v>
      </c>
      <c r="F55" s="54">
        <f t="shared" si="1"/>
        <v>-4784712</v>
      </c>
      <c r="G55" s="52">
        <v>-475479</v>
      </c>
      <c r="H55" s="53">
        <v>-4213843</v>
      </c>
      <c r="I55" s="54">
        <f t="shared" si="2"/>
        <v>-4689322</v>
      </c>
    </row>
    <row r="56" spans="1:9" x14ac:dyDescent="0.25">
      <c r="A56" s="224" t="s">
        <v>69</v>
      </c>
      <c r="B56" s="224"/>
      <c r="C56" s="29">
        <v>167</v>
      </c>
      <c r="D56" s="52">
        <v>-1013854</v>
      </c>
      <c r="E56" s="53">
        <v>-3346586</v>
      </c>
      <c r="F56" s="54">
        <f t="shared" si="1"/>
        <v>-4360440</v>
      </c>
      <c r="G56" s="52">
        <v>0</v>
      </c>
      <c r="H56" s="53">
        <v>-591969</v>
      </c>
      <c r="I56" s="54">
        <f t="shared" si="2"/>
        <v>-591969</v>
      </c>
    </row>
    <row r="57" spans="1:9" x14ac:dyDescent="0.25">
      <c r="A57" s="224" t="s">
        <v>234</v>
      </c>
      <c r="B57" s="224"/>
      <c r="C57" s="29">
        <v>168</v>
      </c>
      <c r="D57" s="52">
        <v>-7240112</v>
      </c>
      <c r="E57" s="53">
        <v>-9317453</v>
      </c>
      <c r="F57" s="54">
        <f t="shared" si="1"/>
        <v>-16557565</v>
      </c>
      <c r="G57" s="52">
        <v>-1377142</v>
      </c>
      <c r="H57" s="53">
        <v>-3247515</v>
      </c>
      <c r="I57" s="54">
        <f t="shared" si="2"/>
        <v>-4624657</v>
      </c>
    </row>
    <row r="58" spans="1:9" x14ac:dyDescent="0.25">
      <c r="A58" s="224" t="s">
        <v>235</v>
      </c>
      <c r="B58" s="224"/>
      <c r="C58" s="29">
        <v>169</v>
      </c>
      <c r="D58" s="52">
        <v>-6485126</v>
      </c>
      <c r="E58" s="53">
        <v>-30832330</v>
      </c>
      <c r="F58" s="54">
        <f t="shared" si="1"/>
        <v>-37317456</v>
      </c>
      <c r="G58" s="52">
        <v>-546540</v>
      </c>
      <c r="H58" s="53">
        <v>-2695314</v>
      </c>
      <c r="I58" s="54">
        <f t="shared" si="2"/>
        <v>-3241854</v>
      </c>
    </row>
    <row r="59" spans="1:9" x14ac:dyDescent="0.25">
      <c r="A59" s="224" t="s">
        <v>236</v>
      </c>
      <c r="B59" s="224"/>
      <c r="C59" s="29">
        <v>170</v>
      </c>
      <c r="D59" s="52">
        <v>0</v>
      </c>
      <c r="E59" s="53">
        <v>0</v>
      </c>
      <c r="F59" s="54">
        <f t="shared" si="1"/>
        <v>0</v>
      </c>
      <c r="G59" s="52">
        <v>-16919892</v>
      </c>
      <c r="H59" s="53">
        <v>-7457565</v>
      </c>
      <c r="I59" s="54">
        <f t="shared" si="2"/>
        <v>-24377457</v>
      </c>
    </row>
    <row r="60" spans="1:9" x14ac:dyDescent="0.25">
      <c r="A60" s="224" t="s">
        <v>94</v>
      </c>
      <c r="B60" s="224"/>
      <c r="C60" s="29">
        <v>171</v>
      </c>
      <c r="D60" s="52">
        <v>-1875071</v>
      </c>
      <c r="E60" s="53">
        <v>-17109252</v>
      </c>
      <c r="F60" s="54">
        <f t="shared" si="1"/>
        <v>-18984323</v>
      </c>
      <c r="G60" s="52">
        <v>-865639</v>
      </c>
      <c r="H60" s="53">
        <v>-14704414</v>
      </c>
      <c r="I60" s="54">
        <f t="shared" si="2"/>
        <v>-15570053</v>
      </c>
    </row>
    <row r="61" spans="1:9" ht="29.25" customHeight="1" x14ac:dyDescent="0.25">
      <c r="A61" s="229" t="s">
        <v>319</v>
      </c>
      <c r="B61" s="230"/>
      <c r="C61" s="32">
        <v>172</v>
      </c>
      <c r="D61" s="55">
        <f>D62+D63</f>
        <v>-329844</v>
      </c>
      <c r="E61" s="56">
        <f>E62+E63</f>
        <v>-18934723</v>
      </c>
      <c r="F61" s="54">
        <f t="shared" si="1"/>
        <v>-19264567</v>
      </c>
      <c r="G61" s="55">
        <f t="shared" ref="G61:H61" si="15">G62+G63</f>
        <v>-842340</v>
      </c>
      <c r="H61" s="56">
        <f t="shared" si="15"/>
        <v>-19964852</v>
      </c>
      <c r="I61" s="54">
        <f t="shared" si="2"/>
        <v>-20807192</v>
      </c>
    </row>
    <row r="62" spans="1:9" x14ac:dyDescent="0.25">
      <c r="A62" s="224" t="s">
        <v>31</v>
      </c>
      <c r="B62" s="224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24" t="s">
        <v>32</v>
      </c>
      <c r="B63" s="224"/>
      <c r="C63" s="29">
        <v>174</v>
      </c>
      <c r="D63" s="52">
        <v>-329844</v>
      </c>
      <c r="E63" s="53">
        <v>-18934723</v>
      </c>
      <c r="F63" s="54">
        <f t="shared" si="1"/>
        <v>-19264567</v>
      </c>
      <c r="G63" s="52">
        <v>-842340</v>
      </c>
      <c r="H63" s="53">
        <v>-19964852</v>
      </c>
      <c r="I63" s="54">
        <f t="shared" si="2"/>
        <v>-20807192</v>
      </c>
    </row>
    <row r="64" spans="1:9" x14ac:dyDescent="0.25">
      <c r="A64" s="231" t="s">
        <v>238</v>
      </c>
      <c r="B64" s="224"/>
      <c r="C64" s="29">
        <v>175</v>
      </c>
      <c r="D64" s="52">
        <v>-5377</v>
      </c>
      <c r="E64" s="53">
        <v>-1037212</v>
      </c>
      <c r="F64" s="54">
        <f t="shared" si="1"/>
        <v>-1042589</v>
      </c>
      <c r="G64" s="52">
        <v>-5861</v>
      </c>
      <c r="H64" s="53">
        <v>-280717</v>
      </c>
      <c r="I64" s="54">
        <f t="shared" si="2"/>
        <v>-286578</v>
      </c>
    </row>
    <row r="65" spans="1:9" ht="42" customHeight="1" x14ac:dyDescent="0.25">
      <c r="A65" s="229" t="s">
        <v>249</v>
      </c>
      <c r="B65" s="230"/>
      <c r="C65" s="32">
        <v>176</v>
      </c>
      <c r="D65" s="55">
        <f>D7+D13+D21+D22+D23+D24+D31+D38+D41+D53+D61+D64+D44</f>
        <v>21641510</v>
      </c>
      <c r="E65" s="56">
        <f>E7+E13+E21+E22+E23+E24+E31+E38+E41+E53+E61+E64+E44</f>
        <v>161215715</v>
      </c>
      <c r="F65" s="54">
        <f t="shared" si="1"/>
        <v>182857225</v>
      </c>
      <c r="G65" s="55">
        <f t="shared" ref="G65:H65" si="16">G7+G13+G21+G22+G23+G24+G31+G38+G41+G53+G61+G64+G44</f>
        <v>15273460</v>
      </c>
      <c r="H65" s="56">
        <f t="shared" si="16"/>
        <v>223624545</v>
      </c>
      <c r="I65" s="54">
        <f t="shared" si="2"/>
        <v>238898005</v>
      </c>
    </row>
    <row r="66" spans="1:9" x14ac:dyDescent="0.25">
      <c r="A66" s="229" t="s">
        <v>239</v>
      </c>
      <c r="B66" s="230"/>
      <c r="C66" s="32">
        <v>177</v>
      </c>
      <c r="D66" s="55">
        <f>D67+D68</f>
        <v>-4012530</v>
      </c>
      <c r="E66" s="56">
        <f>E67+E68</f>
        <v>-28508654</v>
      </c>
      <c r="F66" s="54">
        <f t="shared" si="1"/>
        <v>-32521184</v>
      </c>
      <c r="G66" s="55">
        <f t="shared" ref="G66:H66" si="17">G67+G68</f>
        <v>-2576618</v>
      </c>
      <c r="H66" s="56">
        <f t="shared" si="17"/>
        <v>-31008719</v>
      </c>
      <c r="I66" s="54">
        <f t="shared" si="2"/>
        <v>-33585337</v>
      </c>
    </row>
    <row r="67" spans="1:9" x14ac:dyDescent="0.25">
      <c r="A67" s="224" t="s">
        <v>240</v>
      </c>
      <c r="B67" s="224"/>
      <c r="C67" s="29">
        <v>178</v>
      </c>
      <c r="D67" s="52">
        <v>-4012530</v>
      </c>
      <c r="E67" s="53">
        <v>-28508654</v>
      </c>
      <c r="F67" s="54">
        <f t="shared" si="1"/>
        <v>-32521184</v>
      </c>
      <c r="G67" s="52">
        <v>-2576618</v>
      </c>
      <c r="H67" s="53">
        <v>-31008719</v>
      </c>
      <c r="I67" s="54">
        <f t="shared" si="2"/>
        <v>-33585337</v>
      </c>
    </row>
    <row r="68" spans="1:9" x14ac:dyDescent="0.25">
      <c r="A68" s="224" t="s">
        <v>241</v>
      </c>
      <c r="B68" s="224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29" t="s">
        <v>320</v>
      </c>
      <c r="B69" s="230"/>
      <c r="C69" s="32">
        <v>180</v>
      </c>
      <c r="D69" s="55">
        <f>D65+D66</f>
        <v>17628980</v>
      </c>
      <c r="E69" s="56">
        <f>E65+E66</f>
        <v>132707061</v>
      </c>
      <c r="F69" s="54">
        <f t="shared" si="1"/>
        <v>150336041</v>
      </c>
      <c r="G69" s="55">
        <f t="shared" ref="G69:H69" si="18">G65+G66</f>
        <v>12696842</v>
      </c>
      <c r="H69" s="56">
        <f t="shared" si="18"/>
        <v>192615826</v>
      </c>
      <c r="I69" s="54">
        <f t="shared" si="2"/>
        <v>205312668</v>
      </c>
    </row>
    <row r="70" spans="1:9" x14ac:dyDescent="0.25">
      <c r="A70" s="233" t="s">
        <v>95</v>
      </c>
      <c r="B70" s="233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33" t="s">
        <v>242</v>
      </c>
      <c r="B71" s="233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29" t="s">
        <v>243</v>
      </c>
      <c r="B72" s="229"/>
      <c r="C72" s="32">
        <v>183</v>
      </c>
      <c r="D72" s="55">
        <f>D7+D13+D21+D22+D23+D68</f>
        <v>329524372</v>
      </c>
      <c r="E72" s="56">
        <f>E7+E13+E21+E22+E23+E68</f>
        <v>1173554265</v>
      </c>
      <c r="F72" s="54">
        <f t="shared" ref="F72:F86" si="19">D72+E72</f>
        <v>1503078637</v>
      </c>
      <c r="G72" s="55">
        <f t="shared" ref="G72:H72" si="20">G7+G13+G21+G22+G23+G68</f>
        <v>329333484</v>
      </c>
      <c r="H72" s="56">
        <f t="shared" si="20"/>
        <v>1258315176</v>
      </c>
      <c r="I72" s="54">
        <f t="shared" ref="I72:I86" si="21">G72+H72</f>
        <v>1587648660</v>
      </c>
    </row>
    <row r="73" spans="1:9" ht="31.5" customHeight="1" x14ac:dyDescent="0.25">
      <c r="A73" s="229" t="s">
        <v>316</v>
      </c>
      <c r="B73" s="229"/>
      <c r="C73" s="32">
        <v>184</v>
      </c>
      <c r="D73" s="55">
        <f>D24+D31+D38+D41+D44+D53+D61+D64+D67</f>
        <v>-311895392</v>
      </c>
      <c r="E73" s="56">
        <f>E24+E31+E38+E41+E44+E53+E61+E64+E67</f>
        <v>-1040847204</v>
      </c>
      <c r="F73" s="54">
        <f t="shared" si="19"/>
        <v>-1352742596</v>
      </c>
      <c r="G73" s="55">
        <f t="shared" ref="G73:H73" si="22">G24+G31+G38+G41+G44+G53+G61+G64+G67</f>
        <v>-316636642</v>
      </c>
      <c r="H73" s="56">
        <f t="shared" si="22"/>
        <v>-1065699350</v>
      </c>
      <c r="I73" s="54">
        <f t="shared" si="21"/>
        <v>-1382335992</v>
      </c>
    </row>
    <row r="74" spans="1:9" x14ac:dyDescent="0.25">
      <c r="A74" s="229" t="s">
        <v>244</v>
      </c>
      <c r="B74" s="230"/>
      <c r="C74" s="32">
        <v>185</v>
      </c>
      <c r="D74" s="55">
        <f>D75+D76+D77+D78+D79+D80+D81+D82</f>
        <v>-44755563</v>
      </c>
      <c r="E74" s="56">
        <f>E75+E76+E77+E78+E79+E80+E81+E82</f>
        <v>-110230858</v>
      </c>
      <c r="F74" s="54">
        <f t="shared" si="19"/>
        <v>-154986421</v>
      </c>
      <c r="G74" s="55">
        <f t="shared" ref="G74:H74" si="23">G75+G76+G77+G78+G79+G80+G81+G82</f>
        <v>-16176127</v>
      </c>
      <c r="H74" s="56">
        <f t="shared" si="23"/>
        <v>96413330</v>
      </c>
      <c r="I74" s="54">
        <f t="shared" si="21"/>
        <v>80237203</v>
      </c>
    </row>
    <row r="75" spans="1:9" ht="27.75" customHeight="1" x14ac:dyDescent="0.25">
      <c r="A75" s="232" t="s">
        <v>321</v>
      </c>
      <c r="B75" s="232"/>
      <c r="C75" s="29">
        <v>186</v>
      </c>
      <c r="D75" s="57">
        <v>0</v>
      </c>
      <c r="E75" s="58">
        <v>-137215</v>
      </c>
      <c r="F75" s="54">
        <f t="shared" si="19"/>
        <v>-137215</v>
      </c>
      <c r="G75" s="57">
        <v>0</v>
      </c>
      <c r="H75" s="58">
        <v>122073</v>
      </c>
      <c r="I75" s="54">
        <f t="shared" si="21"/>
        <v>122073</v>
      </c>
    </row>
    <row r="76" spans="1:9" ht="21.65" customHeight="1" x14ac:dyDescent="0.25">
      <c r="A76" s="232" t="s">
        <v>322</v>
      </c>
      <c r="B76" s="232"/>
      <c r="C76" s="29">
        <v>187</v>
      </c>
      <c r="D76" s="57">
        <v>-54579955</v>
      </c>
      <c r="E76" s="58">
        <v>-134260540</v>
      </c>
      <c r="F76" s="54">
        <f t="shared" si="19"/>
        <v>-188840495</v>
      </c>
      <c r="G76" s="57">
        <v>-19726984</v>
      </c>
      <c r="H76" s="58">
        <v>117428362</v>
      </c>
      <c r="I76" s="54">
        <f t="shared" si="21"/>
        <v>97701378</v>
      </c>
    </row>
    <row r="77" spans="1:9" ht="28.15" customHeight="1" x14ac:dyDescent="0.25">
      <c r="A77" s="232" t="s">
        <v>323</v>
      </c>
      <c r="B77" s="232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15" customHeight="1" x14ac:dyDescent="0.25">
      <c r="A78" s="232" t="s">
        <v>324</v>
      </c>
      <c r="B78" s="232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32" t="s">
        <v>96</v>
      </c>
      <c r="B79" s="232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32" t="s">
        <v>97</v>
      </c>
      <c r="B80" s="232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32" t="s">
        <v>98</v>
      </c>
      <c r="B81" s="232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32" t="s">
        <v>99</v>
      </c>
      <c r="B82" s="232"/>
      <c r="C82" s="29">
        <v>193</v>
      </c>
      <c r="D82" s="57">
        <v>9824392</v>
      </c>
      <c r="E82" s="58">
        <v>24166897</v>
      </c>
      <c r="F82" s="54">
        <f t="shared" si="19"/>
        <v>33991289</v>
      </c>
      <c r="G82" s="57">
        <v>3550857</v>
      </c>
      <c r="H82" s="58">
        <v>-21137105</v>
      </c>
      <c r="I82" s="54">
        <f t="shared" si="21"/>
        <v>-17586248</v>
      </c>
    </row>
    <row r="83" spans="1:9" x14ac:dyDescent="0.25">
      <c r="A83" s="229" t="s">
        <v>245</v>
      </c>
      <c r="B83" s="230"/>
      <c r="C83" s="32">
        <v>194</v>
      </c>
      <c r="D83" s="55">
        <f>D69+D74</f>
        <v>-27126583</v>
      </c>
      <c r="E83" s="56">
        <f>E69+E74</f>
        <v>22476203</v>
      </c>
      <c r="F83" s="54">
        <f t="shared" si="19"/>
        <v>-4650380</v>
      </c>
      <c r="G83" s="55">
        <f t="shared" ref="G83:H83" si="24">G69+G74</f>
        <v>-3479285</v>
      </c>
      <c r="H83" s="56">
        <f t="shared" si="24"/>
        <v>289029156</v>
      </c>
      <c r="I83" s="54">
        <f t="shared" si="21"/>
        <v>285549871</v>
      </c>
    </row>
    <row r="84" spans="1:9" x14ac:dyDescent="0.25">
      <c r="A84" s="233" t="s">
        <v>246</v>
      </c>
      <c r="B84" s="233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33" t="s">
        <v>247</v>
      </c>
      <c r="B85" s="233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34" t="s">
        <v>110</v>
      </c>
      <c r="B86" s="23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zMxAbc/sf1ZbdJl4hL/Lzu6FTtbf7hah1uLrsyjbELB52Ttr4AGVtco1wkh2yr8IT7I13bWO7G2pJTJZ0HuPtA==" saltValue="UJJc6mh+B+63AuthFYAPyg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5A8021D5-DC1A-490F-B4A5-236B21DD4DE5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8B80DE37-7109-4816-AB4B-CD2AD87FF3F2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D450122C-111E-4DAF-AC1A-EF925A61F353}">
      <formula1>999999999</formula1>
    </dataValidation>
    <dataValidation type="whole" operator="notEqual" allowBlank="1" showErrorMessage="1" errorTitle="Nedopušten unos" error="Dopušten je unos samo cjelobrojnih vrijednosti." sqref="D82:I82" xr:uid="{5E7BCDCA-FC94-4931-BD2D-33A56E588F81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="110" zoomScaleNormal="100" zoomScaleSheetLayoutView="11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1" t="s">
        <v>349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5">
      <c r="A2" s="200" t="s">
        <v>424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5">
      <c r="A4" s="202" t="s">
        <v>0</v>
      </c>
      <c r="B4" s="203"/>
      <c r="C4" s="202" t="s">
        <v>77</v>
      </c>
      <c r="D4" s="204" t="s">
        <v>4</v>
      </c>
      <c r="E4" s="205"/>
      <c r="F4" s="205"/>
      <c r="G4" s="204" t="s">
        <v>285</v>
      </c>
      <c r="H4" s="205"/>
      <c r="I4" s="205"/>
    </row>
    <row r="5" spans="1:9" ht="24" customHeight="1" x14ac:dyDescent="0.25">
      <c r="A5" s="203"/>
      <c r="B5" s="203"/>
      <c r="C5" s="203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2">
        <v>1</v>
      </c>
      <c r="B6" s="203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5" t="s">
        <v>205</v>
      </c>
      <c r="B7" s="196"/>
      <c r="C7" s="26">
        <v>118</v>
      </c>
      <c r="D7" s="40">
        <f>D8+D9+D10+D11+D12</f>
        <v>112364213</v>
      </c>
      <c r="E7" s="40">
        <f>E8+E9+E10+E11+E12</f>
        <v>496050114</v>
      </c>
      <c r="F7" s="40">
        <f>D7+E7</f>
        <v>608414327</v>
      </c>
      <c r="G7" s="40">
        <f t="shared" ref="G7:H7" si="0">G8+G9+G10+G11+G12</f>
        <v>161362034</v>
      </c>
      <c r="H7" s="40">
        <f t="shared" si="0"/>
        <v>535514069</v>
      </c>
      <c r="I7" s="40">
        <f>G7+H7</f>
        <v>696876103</v>
      </c>
    </row>
    <row r="8" spans="1:9" x14ac:dyDescent="0.25">
      <c r="A8" s="206" t="s">
        <v>67</v>
      </c>
      <c r="B8" s="206"/>
      <c r="C8" s="27">
        <v>119</v>
      </c>
      <c r="D8" s="41">
        <v>112314170</v>
      </c>
      <c r="E8" s="41">
        <v>637815451</v>
      </c>
      <c r="F8" s="40">
        <f t="shared" ref="F8:F71" si="1">D8+E8</f>
        <v>750129621</v>
      </c>
      <c r="G8" s="41">
        <v>161895495</v>
      </c>
      <c r="H8" s="41">
        <v>705673028</v>
      </c>
      <c r="I8" s="40">
        <f t="shared" ref="I8:I71" si="2">G8+H8</f>
        <v>867568523</v>
      </c>
    </row>
    <row r="9" spans="1:9" ht="19.5" customHeight="1" x14ac:dyDescent="0.25">
      <c r="A9" s="206" t="s">
        <v>206</v>
      </c>
      <c r="B9" s="206"/>
      <c r="C9" s="27">
        <v>120</v>
      </c>
      <c r="D9" s="41">
        <v>0</v>
      </c>
      <c r="E9" s="41">
        <v>-6609414</v>
      </c>
      <c r="F9" s="40">
        <f t="shared" si="1"/>
        <v>-6609414</v>
      </c>
      <c r="G9" s="41">
        <v>0</v>
      </c>
      <c r="H9" s="41">
        <v>6345364</v>
      </c>
      <c r="I9" s="40">
        <f t="shared" si="2"/>
        <v>6345364</v>
      </c>
    </row>
    <row r="10" spans="1:9" x14ac:dyDescent="0.25">
      <c r="A10" s="206" t="s">
        <v>207</v>
      </c>
      <c r="B10" s="206"/>
      <c r="C10" s="27">
        <v>121</v>
      </c>
      <c r="D10" s="41">
        <v>162</v>
      </c>
      <c r="E10" s="41">
        <v>-62013748</v>
      </c>
      <c r="F10" s="40">
        <f t="shared" si="1"/>
        <v>-62013586</v>
      </c>
      <c r="G10" s="41">
        <v>228</v>
      </c>
      <c r="H10" s="41">
        <v>-66821944</v>
      </c>
      <c r="I10" s="40">
        <f t="shared" si="2"/>
        <v>-66821716</v>
      </c>
    </row>
    <row r="11" spans="1:9" ht="22.5" customHeight="1" x14ac:dyDescent="0.25">
      <c r="A11" s="206" t="s">
        <v>208</v>
      </c>
      <c r="B11" s="206"/>
      <c r="C11" s="27">
        <v>122</v>
      </c>
      <c r="D11" s="41">
        <v>62579</v>
      </c>
      <c r="E11" s="41">
        <v>-70710381</v>
      </c>
      <c r="F11" s="40">
        <f t="shared" si="1"/>
        <v>-70647802</v>
      </c>
      <c r="G11" s="41">
        <v>-523078</v>
      </c>
      <c r="H11" s="41">
        <v>-112269616</v>
      </c>
      <c r="I11" s="40">
        <f t="shared" si="2"/>
        <v>-112792694</v>
      </c>
    </row>
    <row r="12" spans="1:9" ht="21.75" customHeight="1" x14ac:dyDescent="0.25">
      <c r="A12" s="206" t="s">
        <v>209</v>
      </c>
      <c r="B12" s="206"/>
      <c r="C12" s="27">
        <v>123</v>
      </c>
      <c r="D12" s="41">
        <v>-12698</v>
      </c>
      <c r="E12" s="41">
        <v>-2431794</v>
      </c>
      <c r="F12" s="40">
        <f t="shared" si="1"/>
        <v>-2444492</v>
      </c>
      <c r="G12" s="41">
        <v>-10611</v>
      </c>
      <c r="H12" s="41">
        <v>2587237</v>
      </c>
      <c r="I12" s="40">
        <f t="shared" si="2"/>
        <v>2576626</v>
      </c>
    </row>
    <row r="13" spans="1:9" x14ac:dyDescent="0.25">
      <c r="A13" s="195" t="s">
        <v>210</v>
      </c>
      <c r="B13" s="196"/>
      <c r="C13" s="26">
        <v>124</v>
      </c>
      <c r="D13" s="40">
        <f>D14+D15+D16+D17+D18+D19+D20</f>
        <v>5686722</v>
      </c>
      <c r="E13" s="40">
        <f>E14+E15+E16+E17+E18+E19+E20</f>
        <v>37520234</v>
      </c>
      <c r="F13" s="40">
        <f t="shared" si="1"/>
        <v>43206956</v>
      </c>
      <c r="G13" s="40">
        <f t="shared" ref="G13" si="3">G14+G15+G16+G17+G18+G19+G20</f>
        <v>13861224</v>
      </c>
      <c r="H13" s="40">
        <f>H14+H15+H16+H17+H18+H19+H20</f>
        <v>100161451</v>
      </c>
      <c r="I13" s="40">
        <f t="shared" si="2"/>
        <v>114022675</v>
      </c>
    </row>
    <row r="14" spans="1:9" ht="24" customHeight="1" x14ac:dyDescent="0.25">
      <c r="A14" s="206" t="s">
        <v>211</v>
      </c>
      <c r="B14" s="206"/>
      <c r="C14" s="27">
        <v>125</v>
      </c>
      <c r="D14" s="41">
        <v>128091</v>
      </c>
      <c r="E14" s="41">
        <v>5464981</v>
      </c>
      <c r="F14" s="40">
        <f t="shared" si="1"/>
        <v>5593072</v>
      </c>
      <c r="G14" s="41">
        <v>513866</v>
      </c>
      <c r="H14" s="41">
        <v>41484459</v>
      </c>
      <c r="I14" s="40">
        <f t="shared" si="2"/>
        <v>41998325</v>
      </c>
    </row>
    <row r="15" spans="1:9" ht="24.75" customHeight="1" x14ac:dyDescent="0.25">
      <c r="A15" s="206" t="s">
        <v>212</v>
      </c>
      <c r="B15" s="206"/>
      <c r="C15" s="27">
        <v>126</v>
      </c>
      <c r="D15" s="41">
        <v>0</v>
      </c>
      <c r="E15" s="41">
        <v>5763652</v>
      </c>
      <c r="F15" s="40">
        <f t="shared" si="1"/>
        <v>5763652</v>
      </c>
      <c r="G15" s="41">
        <v>0</v>
      </c>
      <c r="H15" s="41">
        <v>7341159</v>
      </c>
      <c r="I15" s="40">
        <f t="shared" si="2"/>
        <v>7341159</v>
      </c>
    </row>
    <row r="16" spans="1:9" x14ac:dyDescent="0.25">
      <c r="A16" s="206" t="s">
        <v>92</v>
      </c>
      <c r="B16" s="206"/>
      <c r="C16" s="27">
        <v>127</v>
      </c>
      <c r="D16" s="41">
        <v>21217015</v>
      </c>
      <c r="E16" s="41">
        <v>22871586</v>
      </c>
      <c r="F16" s="40">
        <f t="shared" si="1"/>
        <v>44088601</v>
      </c>
      <c r="G16" s="41">
        <v>21283474</v>
      </c>
      <c r="H16" s="41">
        <v>20858349</v>
      </c>
      <c r="I16" s="40">
        <f t="shared" si="2"/>
        <v>42141823</v>
      </c>
    </row>
    <row r="17" spans="1:9" x14ac:dyDescent="0.25">
      <c r="A17" s="206" t="s">
        <v>213</v>
      </c>
      <c r="B17" s="206"/>
      <c r="C17" s="27">
        <v>128</v>
      </c>
      <c r="D17" s="41">
        <v>338178</v>
      </c>
      <c r="E17" s="41">
        <v>914770</v>
      </c>
      <c r="F17" s="40">
        <f t="shared" si="1"/>
        <v>1252948</v>
      </c>
      <c r="G17" s="41">
        <v>3102665</v>
      </c>
      <c r="H17" s="41">
        <v>16636108</v>
      </c>
      <c r="I17" s="40">
        <f t="shared" si="2"/>
        <v>19738773</v>
      </c>
    </row>
    <row r="18" spans="1:9" x14ac:dyDescent="0.25">
      <c r="A18" s="206" t="s">
        <v>214</v>
      </c>
      <c r="B18" s="206"/>
      <c r="C18" s="27">
        <v>129</v>
      </c>
      <c r="D18" s="41">
        <v>2234043</v>
      </c>
      <c r="E18" s="41">
        <v>10125563</v>
      </c>
      <c r="F18" s="40">
        <f t="shared" si="1"/>
        <v>12359606</v>
      </c>
      <c r="G18" s="41">
        <v>1354316</v>
      </c>
      <c r="H18" s="41">
        <v>12678992</v>
      </c>
      <c r="I18" s="40">
        <f t="shared" si="2"/>
        <v>14033308</v>
      </c>
    </row>
    <row r="19" spans="1:9" x14ac:dyDescent="0.25">
      <c r="A19" s="206" t="s">
        <v>6</v>
      </c>
      <c r="B19" s="206"/>
      <c r="C19" s="27">
        <v>130</v>
      </c>
      <c r="D19" s="41">
        <v>-18231242</v>
      </c>
      <c r="E19" s="41">
        <v>-11197994</v>
      </c>
      <c r="F19" s="40">
        <f t="shared" si="1"/>
        <v>-29429236</v>
      </c>
      <c r="G19" s="41">
        <v>-12394148</v>
      </c>
      <c r="H19" s="41">
        <v>-9705318</v>
      </c>
      <c r="I19" s="40">
        <f t="shared" si="2"/>
        <v>-22099466</v>
      </c>
    </row>
    <row r="20" spans="1:9" x14ac:dyDescent="0.25">
      <c r="A20" s="206" t="s">
        <v>7</v>
      </c>
      <c r="B20" s="206"/>
      <c r="C20" s="27">
        <v>131</v>
      </c>
      <c r="D20" s="41">
        <v>637</v>
      </c>
      <c r="E20" s="41">
        <v>3577676</v>
      </c>
      <c r="F20" s="40">
        <f t="shared" si="1"/>
        <v>3578313</v>
      </c>
      <c r="G20" s="41">
        <v>1051</v>
      </c>
      <c r="H20" s="41">
        <v>10867702</v>
      </c>
      <c r="I20" s="40">
        <f t="shared" si="2"/>
        <v>10868753</v>
      </c>
    </row>
    <row r="21" spans="1:9" x14ac:dyDescent="0.25">
      <c r="A21" s="236" t="s">
        <v>8</v>
      </c>
      <c r="B21" s="206"/>
      <c r="C21" s="27">
        <v>132</v>
      </c>
      <c r="D21" s="41">
        <v>517203</v>
      </c>
      <c r="E21" s="41">
        <v>15491207</v>
      </c>
      <c r="F21" s="40">
        <f t="shared" si="1"/>
        <v>16008410</v>
      </c>
      <c r="G21" s="41">
        <v>474810</v>
      </c>
      <c r="H21" s="41">
        <v>10849778</v>
      </c>
      <c r="I21" s="40">
        <f t="shared" si="2"/>
        <v>11324588</v>
      </c>
    </row>
    <row r="22" spans="1:9" ht="24.75" customHeight="1" x14ac:dyDescent="0.25">
      <c r="A22" s="236" t="s">
        <v>9</v>
      </c>
      <c r="B22" s="206"/>
      <c r="C22" s="27">
        <v>133</v>
      </c>
      <c r="D22" s="41">
        <v>150120</v>
      </c>
      <c r="E22" s="41">
        <v>11863812</v>
      </c>
      <c r="F22" s="40">
        <f t="shared" si="1"/>
        <v>12013932</v>
      </c>
      <c r="G22" s="41">
        <v>43078</v>
      </c>
      <c r="H22" s="41">
        <v>10916821</v>
      </c>
      <c r="I22" s="40">
        <f t="shared" si="2"/>
        <v>10959899</v>
      </c>
    </row>
    <row r="23" spans="1:9" x14ac:dyDescent="0.25">
      <c r="A23" s="236" t="s">
        <v>10</v>
      </c>
      <c r="B23" s="206"/>
      <c r="C23" s="27">
        <v>134</v>
      </c>
      <c r="D23" s="41">
        <v>0</v>
      </c>
      <c r="E23" s="41">
        <v>1755250</v>
      </c>
      <c r="F23" s="40">
        <f t="shared" si="1"/>
        <v>1755250</v>
      </c>
      <c r="G23" s="41">
        <v>0</v>
      </c>
      <c r="H23" s="41">
        <v>1026052</v>
      </c>
      <c r="I23" s="40">
        <f t="shared" si="2"/>
        <v>1026052</v>
      </c>
    </row>
    <row r="24" spans="1:9" ht="21" customHeight="1" x14ac:dyDescent="0.25">
      <c r="A24" s="195" t="s">
        <v>215</v>
      </c>
      <c r="B24" s="196"/>
      <c r="C24" s="26">
        <v>135</v>
      </c>
      <c r="D24" s="40">
        <f>D25+D28</f>
        <v>-94951084</v>
      </c>
      <c r="E24" s="40">
        <f>E25+E28</f>
        <v>-292527279</v>
      </c>
      <c r="F24" s="40">
        <f t="shared" si="1"/>
        <v>-387478363</v>
      </c>
      <c r="G24" s="40">
        <f t="shared" ref="G24:H24" si="4">G25+G28</f>
        <v>-124956405</v>
      </c>
      <c r="H24" s="40">
        <f t="shared" si="4"/>
        <v>-317854296</v>
      </c>
      <c r="I24" s="40">
        <f t="shared" si="2"/>
        <v>-442810701</v>
      </c>
    </row>
    <row r="25" spans="1:9" x14ac:dyDescent="0.25">
      <c r="A25" s="196" t="s">
        <v>216</v>
      </c>
      <c r="B25" s="196"/>
      <c r="C25" s="26">
        <v>136</v>
      </c>
      <c r="D25" s="40">
        <f>D26+D27</f>
        <v>-109581545</v>
      </c>
      <c r="E25" s="40">
        <f>E26+E27</f>
        <v>-253113709</v>
      </c>
      <c r="F25" s="40">
        <f t="shared" si="1"/>
        <v>-362695254</v>
      </c>
      <c r="G25" s="40">
        <f t="shared" ref="G25:H25" si="5">G26+G27</f>
        <v>-131875743</v>
      </c>
      <c r="H25" s="40">
        <f t="shared" si="5"/>
        <v>-265927152</v>
      </c>
      <c r="I25" s="40">
        <f t="shared" si="2"/>
        <v>-397802895</v>
      </c>
    </row>
    <row r="26" spans="1:9" x14ac:dyDescent="0.25">
      <c r="A26" s="206" t="s">
        <v>217</v>
      </c>
      <c r="B26" s="206"/>
      <c r="C26" s="27">
        <v>137</v>
      </c>
      <c r="D26" s="41">
        <v>-109581545</v>
      </c>
      <c r="E26" s="41">
        <v>-260731892</v>
      </c>
      <c r="F26" s="40">
        <f t="shared" si="1"/>
        <v>-370313437</v>
      </c>
      <c r="G26" s="41">
        <v>-131875743</v>
      </c>
      <c r="H26" s="41">
        <v>-325349162</v>
      </c>
      <c r="I26" s="40">
        <f t="shared" si="2"/>
        <v>-457224905</v>
      </c>
    </row>
    <row r="27" spans="1:9" x14ac:dyDescent="0.25">
      <c r="A27" s="206" t="s">
        <v>218</v>
      </c>
      <c r="B27" s="206"/>
      <c r="C27" s="27">
        <v>138</v>
      </c>
      <c r="D27" s="41">
        <v>0</v>
      </c>
      <c r="E27" s="41">
        <v>7618183</v>
      </c>
      <c r="F27" s="40">
        <f t="shared" si="1"/>
        <v>7618183</v>
      </c>
      <c r="G27" s="41">
        <v>0</v>
      </c>
      <c r="H27" s="41">
        <v>59422010</v>
      </c>
      <c r="I27" s="40">
        <f t="shared" si="2"/>
        <v>59422010</v>
      </c>
    </row>
    <row r="28" spans="1:9" x14ac:dyDescent="0.25">
      <c r="A28" s="196" t="s">
        <v>219</v>
      </c>
      <c r="B28" s="196"/>
      <c r="C28" s="26">
        <v>139</v>
      </c>
      <c r="D28" s="40">
        <f>D29+D30</f>
        <v>14630461</v>
      </c>
      <c r="E28" s="40">
        <f>E29+E30</f>
        <v>-39413570</v>
      </c>
      <c r="F28" s="40">
        <f t="shared" si="1"/>
        <v>-24783109</v>
      </c>
      <c r="G28" s="40">
        <f t="shared" ref="G28:H28" si="6">G29+G30</f>
        <v>6919338</v>
      </c>
      <c r="H28" s="40">
        <f t="shared" si="6"/>
        <v>-51927144</v>
      </c>
      <c r="I28" s="40">
        <f t="shared" si="2"/>
        <v>-45007806</v>
      </c>
    </row>
    <row r="29" spans="1:9" x14ac:dyDescent="0.25">
      <c r="A29" s="206" t="s">
        <v>11</v>
      </c>
      <c r="B29" s="206"/>
      <c r="C29" s="27">
        <v>140</v>
      </c>
      <c r="D29" s="41">
        <v>14630461</v>
      </c>
      <c r="E29" s="41">
        <v>-102552102</v>
      </c>
      <c r="F29" s="40">
        <f t="shared" si="1"/>
        <v>-87921641</v>
      </c>
      <c r="G29" s="41">
        <v>6919338</v>
      </c>
      <c r="H29" s="41">
        <v>33105837</v>
      </c>
      <c r="I29" s="40">
        <f t="shared" si="2"/>
        <v>40025175</v>
      </c>
    </row>
    <row r="30" spans="1:9" x14ac:dyDescent="0.25">
      <c r="A30" s="206" t="s">
        <v>12</v>
      </c>
      <c r="B30" s="206"/>
      <c r="C30" s="27">
        <v>141</v>
      </c>
      <c r="D30" s="41">
        <v>0</v>
      </c>
      <c r="E30" s="41">
        <v>63138532</v>
      </c>
      <c r="F30" s="40">
        <f t="shared" si="1"/>
        <v>63138532</v>
      </c>
      <c r="G30" s="41">
        <v>0</v>
      </c>
      <c r="H30" s="41">
        <v>-85032981</v>
      </c>
      <c r="I30" s="40">
        <f t="shared" si="2"/>
        <v>-85032981</v>
      </c>
    </row>
    <row r="31" spans="1:9" ht="31.5" customHeight="1" x14ac:dyDescent="0.25">
      <c r="A31" s="195" t="s">
        <v>248</v>
      </c>
      <c r="B31" s="196"/>
      <c r="C31" s="26">
        <v>142</v>
      </c>
      <c r="D31" s="40">
        <f>D32+D35</f>
        <v>-5394388</v>
      </c>
      <c r="E31" s="40">
        <f>E32+E35</f>
        <v>-3378357</v>
      </c>
      <c r="F31" s="40">
        <f t="shared" si="1"/>
        <v>-8772745</v>
      </c>
      <c r="G31" s="40">
        <f t="shared" ref="G31:H31" si="7">G32+G35</f>
        <v>-10696653</v>
      </c>
      <c r="H31" s="40">
        <f t="shared" si="7"/>
        <v>-1032307</v>
      </c>
      <c r="I31" s="40">
        <f t="shared" si="2"/>
        <v>-11728960</v>
      </c>
    </row>
    <row r="32" spans="1:9" x14ac:dyDescent="0.25">
      <c r="A32" s="196" t="s">
        <v>220</v>
      </c>
      <c r="B32" s="196"/>
      <c r="C32" s="26">
        <v>143</v>
      </c>
      <c r="D32" s="40">
        <f>D33+D34</f>
        <v>-5394388</v>
      </c>
      <c r="E32" s="40">
        <f>E33+E34</f>
        <v>1660320</v>
      </c>
      <c r="F32" s="40">
        <f t="shared" si="1"/>
        <v>-3734068</v>
      </c>
      <c r="G32" s="40">
        <f t="shared" ref="G32:H32" si="8">G33+G34</f>
        <v>-10696653</v>
      </c>
      <c r="H32" s="40">
        <f t="shared" si="8"/>
        <v>1317821</v>
      </c>
      <c r="I32" s="40">
        <f t="shared" si="2"/>
        <v>-9378832</v>
      </c>
    </row>
    <row r="33" spans="1:9" x14ac:dyDescent="0.25">
      <c r="A33" s="206" t="s">
        <v>221</v>
      </c>
      <c r="B33" s="206"/>
      <c r="C33" s="27">
        <v>144</v>
      </c>
      <c r="D33" s="41">
        <v>-5389235</v>
      </c>
      <c r="E33" s="41">
        <v>1660320</v>
      </c>
      <c r="F33" s="40">
        <f t="shared" si="1"/>
        <v>-3728915</v>
      </c>
      <c r="G33" s="41">
        <v>-10689790</v>
      </c>
      <c r="H33" s="41">
        <v>1317821</v>
      </c>
      <c r="I33" s="40">
        <f t="shared" si="2"/>
        <v>-9371969</v>
      </c>
    </row>
    <row r="34" spans="1:9" x14ac:dyDescent="0.25">
      <c r="A34" s="206" t="s">
        <v>222</v>
      </c>
      <c r="B34" s="206"/>
      <c r="C34" s="27">
        <v>145</v>
      </c>
      <c r="D34" s="41">
        <v>-5153</v>
      </c>
      <c r="E34" s="41">
        <v>0</v>
      </c>
      <c r="F34" s="40">
        <f t="shared" si="1"/>
        <v>-5153</v>
      </c>
      <c r="G34" s="41">
        <v>-6863</v>
      </c>
      <c r="H34" s="41">
        <v>0</v>
      </c>
      <c r="I34" s="40">
        <f t="shared" si="2"/>
        <v>-6863</v>
      </c>
    </row>
    <row r="35" spans="1:9" ht="31.5" customHeight="1" x14ac:dyDescent="0.25">
      <c r="A35" s="196" t="s">
        <v>223</v>
      </c>
      <c r="B35" s="196"/>
      <c r="C35" s="26">
        <v>146</v>
      </c>
      <c r="D35" s="40">
        <f>D36+D37</f>
        <v>0</v>
      </c>
      <c r="E35" s="40">
        <f>E36+E37</f>
        <v>-5038677</v>
      </c>
      <c r="F35" s="40">
        <f t="shared" si="1"/>
        <v>-5038677</v>
      </c>
      <c r="G35" s="40">
        <f t="shared" ref="G35:H35" si="9">G36+G37</f>
        <v>0</v>
      </c>
      <c r="H35" s="40">
        <f t="shared" si="9"/>
        <v>-2350128</v>
      </c>
      <c r="I35" s="40">
        <f t="shared" si="2"/>
        <v>-2350128</v>
      </c>
    </row>
    <row r="36" spans="1:9" x14ac:dyDescent="0.25">
      <c r="A36" s="206" t="s">
        <v>224</v>
      </c>
      <c r="B36" s="206"/>
      <c r="C36" s="27">
        <v>147</v>
      </c>
      <c r="D36" s="41">
        <v>0</v>
      </c>
      <c r="E36" s="41">
        <v>-5038677</v>
      </c>
      <c r="F36" s="40">
        <f t="shared" si="1"/>
        <v>-5038677</v>
      </c>
      <c r="G36" s="41">
        <v>0</v>
      </c>
      <c r="H36" s="41">
        <v>-2350128</v>
      </c>
      <c r="I36" s="40">
        <f t="shared" si="2"/>
        <v>-2350128</v>
      </c>
    </row>
    <row r="37" spans="1:9" x14ac:dyDescent="0.25">
      <c r="A37" s="206" t="s">
        <v>225</v>
      </c>
      <c r="B37" s="206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5" t="s">
        <v>325</v>
      </c>
      <c r="B38" s="196"/>
      <c r="C38" s="26">
        <v>149</v>
      </c>
      <c r="D38" s="40">
        <f>D39+D40</f>
        <v>4136190</v>
      </c>
      <c r="E38" s="40">
        <f>E39+E40</f>
        <v>0</v>
      </c>
      <c r="F38" s="40">
        <f t="shared" si="1"/>
        <v>4136190</v>
      </c>
      <c r="G38" s="40">
        <f t="shared" ref="G38:H38" si="10">G39+G40</f>
        <v>1238720</v>
      </c>
      <c r="H38" s="40">
        <f t="shared" si="10"/>
        <v>0</v>
      </c>
      <c r="I38" s="40">
        <f t="shared" si="2"/>
        <v>1238720</v>
      </c>
    </row>
    <row r="39" spans="1:9" x14ac:dyDescent="0.25">
      <c r="A39" s="206" t="s">
        <v>226</v>
      </c>
      <c r="B39" s="206"/>
      <c r="C39" s="27">
        <v>150</v>
      </c>
      <c r="D39" s="41">
        <v>4136190</v>
      </c>
      <c r="E39" s="41">
        <v>0</v>
      </c>
      <c r="F39" s="40">
        <f t="shared" si="1"/>
        <v>4136190</v>
      </c>
      <c r="G39" s="41">
        <v>1238720</v>
      </c>
      <c r="H39" s="41">
        <v>0</v>
      </c>
      <c r="I39" s="40">
        <f t="shared" si="2"/>
        <v>1238720</v>
      </c>
    </row>
    <row r="40" spans="1:9" x14ac:dyDescent="0.25">
      <c r="A40" s="206" t="s">
        <v>227</v>
      </c>
      <c r="B40" s="206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36" t="s">
        <v>370</v>
      </c>
      <c r="B41" s="206"/>
      <c r="C41" s="27">
        <v>152</v>
      </c>
      <c r="D41" s="62">
        <f>D42+D43</f>
        <v>0</v>
      </c>
      <c r="E41" s="62">
        <f>E42+E43</f>
        <v>-1110063</v>
      </c>
      <c r="F41" s="40">
        <f t="shared" si="1"/>
        <v>-1110063</v>
      </c>
      <c r="G41" s="62">
        <f>G42+G43</f>
        <v>0</v>
      </c>
      <c r="H41" s="62">
        <f>H42+H43</f>
        <v>-1052200</v>
      </c>
      <c r="I41" s="40">
        <f t="shared" si="2"/>
        <v>-1052200</v>
      </c>
    </row>
    <row r="42" spans="1:9" x14ac:dyDescent="0.25">
      <c r="A42" s="206" t="s">
        <v>13</v>
      </c>
      <c r="B42" s="206"/>
      <c r="C42" s="27">
        <v>153</v>
      </c>
      <c r="D42" s="41">
        <v>0</v>
      </c>
      <c r="E42" s="41">
        <v>-1110063</v>
      </c>
      <c r="F42" s="40">
        <f t="shared" si="1"/>
        <v>-1110063</v>
      </c>
      <c r="G42" s="41">
        <v>0</v>
      </c>
      <c r="H42" s="41">
        <v>-1052200</v>
      </c>
      <c r="I42" s="40">
        <f t="shared" si="2"/>
        <v>-1052200</v>
      </c>
    </row>
    <row r="43" spans="1:9" x14ac:dyDescent="0.25">
      <c r="A43" s="206" t="s">
        <v>14</v>
      </c>
      <c r="B43" s="206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195" t="s">
        <v>229</v>
      </c>
      <c r="B44" s="196"/>
      <c r="C44" s="26">
        <v>155</v>
      </c>
      <c r="D44" s="40">
        <f>D45+D49</f>
        <v>-15833161</v>
      </c>
      <c r="E44" s="40">
        <f>E45+E49</f>
        <v>-197103069</v>
      </c>
      <c r="F44" s="40">
        <f t="shared" si="1"/>
        <v>-212936230</v>
      </c>
      <c r="G44" s="40">
        <f t="shared" ref="G44:H44" si="11">G45+G49</f>
        <v>-14669267</v>
      </c>
      <c r="H44" s="40">
        <f t="shared" si="11"/>
        <v>-229284423</v>
      </c>
      <c r="I44" s="40">
        <f t="shared" si="2"/>
        <v>-243953690</v>
      </c>
    </row>
    <row r="45" spans="1:9" x14ac:dyDescent="0.25">
      <c r="A45" s="196" t="s">
        <v>230</v>
      </c>
      <c r="B45" s="196"/>
      <c r="C45" s="26">
        <v>156</v>
      </c>
      <c r="D45" s="40">
        <f>D46+D47+D48</f>
        <v>-6989024</v>
      </c>
      <c r="E45" s="40">
        <f>E46+E47+E48</f>
        <v>-104902853</v>
      </c>
      <c r="F45" s="40">
        <f t="shared" si="1"/>
        <v>-111891877</v>
      </c>
      <c r="G45" s="40">
        <f t="shared" ref="G45:H45" si="12">G46+G47+G48</f>
        <v>-6237208</v>
      </c>
      <c r="H45" s="40">
        <f t="shared" si="12"/>
        <v>-131340955</v>
      </c>
      <c r="I45" s="40">
        <f t="shared" si="2"/>
        <v>-137578163</v>
      </c>
    </row>
    <row r="46" spans="1:9" x14ac:dyDescent="0.25">
      <c r="A46" s="206" t="s">
        <v>15</v>
      </c>
      <c r="B46" s="206"/>
      <c r="C46" s="27">
        <v>157</v>
      </c>
      <c r="D46" s="41">
        <v>-1773719</v>
      </c>
      <c r="E46" s="41">
        <v>-67831317</v>
      </c>
      <c r="F46" s="40">
        <f t="shared" si="1"/>
        <v>-69605036</v>
      </c>
      <c r="G46" s="41">
        <v>-1980429</v>
      </c>
      <c r="H46" s="41">
        <v>-80701615</v>
      </c>
      <c r="I46" s="40">
        <f t="shared" si="2"/>
        <v>-82682044</v>
      </c>
    </row>
    <row r="47" spans="1:9" x14ac:dyDescent="0.25">
      <c r="A47" s="206" t="s">
        <v>16</v>
      </c>
      <c r="B47" s="206"/>
      <c r="C47" s="27">
        <v>158</v>
      </c>
      <c r="D47" s="41">
        <v>-5215305</v>
      </c>
      <c r="E47" s="41">
        <v>-42600090</v>
      </c>
      <c r="F47" s="40">
        <f t="shared" si="1"/>
        <v>-47815395</v>
      </c>
      <c r="G47" s="41">
        <v>-4256779</v>
      </c>
      <c r="H47" s="41">
        <v>-61488338</v>
      </c>
      <c r="I47" s="40">
        <f t="shared" si="2"/>
        <v>-65745117</v>
      </c>
    </row>
    <row r="48" spans="1:9" x14ac:dyDescent="0.25">
      <c r="A48" s="206" t="s">
        <v>17</v>
      </c>
      <c r="B48" s="206"/>
      <c r="C48" s="27">
        <v>159</v>
      </c>
      <c r="D48" s="41">
        <v>0</v>
      </c>
      <c r="E48" s="41">
        <v>5528554</v>
      </c>
      <c r="F48" s="40">
        <f t="shared" si="1"/>
        <v>5528554</v>
      </c>
      <c r="G48" s="41">
        <v>0</v>
      </c>
      <c r="H48" s="41">
        <v>10848998</v>
      </c>
      <c r="I48" s="40">
        <f t="shared" si="2"/>
        <v>10848998</v>
      </c>
    </row>
    <row r="49" spans="1:9" ht="24.75" customHeight="1" x14ac:dyDescent="0.25">
      <c r="A49" s="196" t="s">
        <v>231</v>
      </c>
      <c r="B49" s="196"/>
      <c r="C49" s="26">
        <v>160</v>
      </c>
      <c r="D49" s="40">
        <f>D50+D51+D52</f>
        <v>-8844137</v>
      </c>
      <c r="E49" s="40">
        <f>E50+E51+E52</f>
        <v>-92200216</v>
      </c>
      <c r="F49" s="40">
        <f t="shared" si="1"/>
        <v>-101044353</v>
      </c>
      <c r="G49" s="40">
        <f t="shared" ref="G49:H49" si="13">G50+G51+G52</f>
        <v>-8432059</v>
      </c>
      <c r="H49" s="40">
        <f t="shared" si="13"/>
        <v>-97943468</v>
      </c>
      <c r="I49" s="40">
        <f t="shared" si="2"/>
        <v>-106375527</v>
      </c>
    </row>
    <row r="50" spans="1:9" x14ac:dyDescent="0.25">
      <c r="A50" s="206" t="s">
        <v>232</v>
      </c>
      <c r="B50" s="206"/>
      <c r="C50" s="27">
        <v>161</v>
      </c>
      <c r="D50" s="41">
        <v>-817203</v>
      </c>
      <c r="E50" s="41">
        <v>-13868176</v>
      </c>
      <c r="F50" s="40">
        <f t="shared" si="1"/>
        <v>-14685379</v>
      </c>
      <c r="G50" s="41">
        <v>-626087</v>
      </c>
      <c r="H50" s="41">
        <v>-13854989</v>
      </c>
      <c r="I50" s="40">
        <f t="shared" si="2"/>
        <v>-14481076</v>
      </c>
    </row>
    <row r="51" spans="1:9" x14ac:dyDescent="0.25">
      <c r="A51" s="206" t="s">
        <v>28</v>
      </c>
      <c r="B51" s="206"/>
      <c r="C51" s="27">
        <v>162</v>
      </c>
      <c r="D51" s="41">
        <v>-3446759</v>
      </c>
      <c r="E51" s="41">
        <v>-26512154</v>
      </c>
      <c r="F51" s="40">
        <f t="shared" si="1"/>
        <v>-29958913</v>
      </c>
      <c r="G51" s="41">
        <v>-2660261</v>
      </c>
      <c r="H51" s="41">
        <v>-26868261</v>
      </c>
      <c r="I51" s="40">
        <f t="shared" si="2"/>
        <v>-29528522</v>
      </c>
    </row>
    <row r="52" spans="1:9" x14ac:dyDescent="0.25">
      <c r="A52" s="206" t="s">
        <v>29</v>
      </c>
      <c r="B52" s="206"/>
      <c r="C52" s="27">
        <v>163</v>
      </c>
      <c r="D52" s="41">
        <v>-4580175</v>
      </c>
      <c r="E52" s="41">
        <v>-51819886</v>
      </c>
      <c r="F52" s="40">
        <f t="shared" si="1"/>
        <v>-56400061</v>
      </c>
      <c r="G52" s="41">
        <v>-5145711</v>
      </c>
      <c r="H52" s="41">
        <v>-57220218</v>
      </c>
      <c r="I52" s="40">
        <f t="shared" si="2"/>
        <v>-62365929</v>
      </c>
    </row>
    <row r="53" spans="1:9" x14ac:dyDescent="0.25">
      <c r="A53" s="195" t="s">
        <v>233</v>
      </c>
      <c r="B53" s="196"/>
      <c r="C53" s="26">
        <v>164</v>
      </c>
      <c r="D53" s="40">
        <f>D54+D55+D56+D57+D58+D59+D60</f>
        <v>-921656</v>
      </c>
      <c r="E53" s="40">
        <f>E54+E55+E56+E57+E58+E59+E60</f>
        <v>-1209885</v>
      </c>
      <c r="F53" s="40">
        <f t="shared" si="1"/>
        <v>-2131541</v>
      </c>
      <c r="G53" s="40">
        <f t="shared" ref="G53:H53" si="14">G54+G55+G56+G57+G58+G59+G60</f>
        <v>-17536706</v>
      </c>
      <c r="H53" s="40">
        <f t="shared" si="14"/>
        <v>-9900182</v>
      </c>
      <c r="I53" s="40">
        <f t="shared" si="2"/>
        <v>-27436888</v>
      </c>
    </row>
    <row r="54" spans="1:9" ht="24" customHeight="1" x14ac:dyDescent="0.25">
      <c r="A54" s="206" t="s">
        <v>318</v>
      </c>
      <c r="B54" s="206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206" t="s">
        <v>30</v>
      </c>
      <c r="B55" s="206"/>
      <c r="C55" s="27">
        <v>166</v>
      </c>
      <c r="D55" s="41">
        <v>-333146</v>
      </c>
      <c r="E55" s="41">
        <v>-2099777</v>
      </c>
      <c r="F55" s="40">
        <f t="shared" si="1"/>
        <v>-2432923</v>
      </c>
      <c r="G55" s="41">
        <v>-245283</v>
      </c>
      <c r="H55" s="41">
        <v>-2217934</v>
      </c>
      <c r="I55" s="40">
        <f t="shared" si="2"/>
        <v>-2463217</v>
      </c>
    </row>
    <row r="56" spans="1:9" x14ac:dyDescent="0.25">
      <c r="A56" s="206" t="s">
        <v>69</v>
      </c>
      <c r="B56" s="206"/>
      <c r="C56" s="27">
        <v>167</v>
      </c>
      <c r="D56" s="41">
        <v>0</v>
      </c>
      <c r="E56" s="41">
        <v>-852077</v>
      </c>
      <c r="F56" s="40">
        <f t="shared" si="1"/>
        <v>-852077</v>
      </c>
      <c r="G56" s="41">
        <v>0</v>
      </c>
      <c r="H56" s="41">
        <v>-582153</v>
      </c>
      <c r="I56" s="40">
        <f t="shared" si="2"/>
        <v>-582153</v>
      </c>
    </row>
    <row r="57" spans="1:9" x14ac:dyDescent="0.25">
      <c r="A57" s="206" t="s">
        <v>234</v>
      </c>
      <c r="B57" s="206"/>
      <c r="C57" s="27">
        <v>168</v>
      </c>
      <c r="D57" s="41">
        <v>-2197731</v>
      </c>
      <c r="E57" s="41">
        <v>-4684578</v>
      </c>
      <c r="F57" s="40">
        <f t="shared" si="1"/>
        <v>-6882309</v>
      </c>
      <c r="G57" s="41">
        <v>-671373</v>
      </c>
      <c r="H57" s="41">
        <v>-1425945</v>
      </c>
      <c r="I57" s="40">
        <f t="shared" si="2"/>
        <v>-2097318</v>
      </c>
    </row>
    <row r="58" spans="1:9" x14ac:dyDescent="0.25">
      <c r="A58" s="206" t="s">
        <v>235</v>
      </c>
      <c r="B58" s="206"/>
      <c r="C58" s="27">
        <v>169</v>
      </c>
      <c r="D58" s="41">
        <v>1991196</v>
      </c>
      <c r="E58" s="41">
        <v>10127679</v>
      </c>
      <c r="F58" s="40">
        <f t="shared" si="1"/>
        <v>12118875</v>
      </c>
      <c r="G58" s="41">
        <v>602030</v>
      </c>
      <c r="H58" s="41">
        <v>6251742</v>
      </c>
      <c r="I58" s="40">
        <f t="shared" si="2"/>
        <v>6853772</v>
      </c>
    </row>
    <row r="59" spans="1:9" x14ac:dyDescent="0.25">
      <c r="A59" s="206" t="s">
        <v>236</v>
      </c>
      <c r="B59" s="206"/>
      <c r="C59" s="27">
        <v>170</v>
      </c>
      <c r="D59" s="41">
        <v>0</v>
      </c>
      <c r="E59" s="41">
        <v>0</v>
      </c>
      <c r="F59" s="40">
        <f t="shared" si="1"/>
        <v>0</v>
      </c>
      <c r="G59" s="41">
        <v>-16919892</v>
      </c>
      <c r="H59" s="41">
        <v>-7457565</v>
      </c>
      <c r="I59" s="40">
        <f t="shared" si="2"/>
        <v>-24377457</v>
      </c>
    </row>
    <row r="60" spans="1:9" x14ac:dyDescent="0.25">
      <c r="A60" s="206" t="s">
        <v>94</v>
      </c>
      <c r="B60" s="206"/>
      <c r="C60" s="27">
        <v>171</v>
      </c>
      <c r="D60" s="41">
        <v>-381975</v>
      </c>
      <c r="E60" s="41">
        <v>-3701132</v>
      </c>
      <c r="F60" s="40">
        <f t="shared" si="1"/>
        <v>-4083107</v>
      </c>
      <c r="G60" s="41">
        <v>-302188</v>
      </c>
      <c r="H60" s="41">
        <v>-4468327</v>
      </c>
      <c r="I60" s="40">
        <f t="shared" si="2"/>
        <v>-4770515</v>
      </c>
    </row>
    <row r="61" spans="1:9" ht="29.25" customHeight="1" x14ac:dyDescent="0.25">
      <c r="A61" s="195" t="s">
        <v>237</v>
      </c>
      <c r="B61" s="196"/>
      <c r="C61" s="26">
        <v>172</v>
      </c>
      <c r="D61" s="40">
        <f>D62+D63</f>
        <v>-181535</v>
      </c>
      <c r="E61" s="40">
        <f>E62+E63</f>
        <v>-10298762</v>
      </c>
      <c r="F61" s="40">
        <f t="shared" si="1"/>
        <v>-10480297</v>
      </c>
      <c r="G61" s="40">
        <f t="shared" ref="G61:H61" si="15">G62+G63</f>
        <v>41188</v>
      </c>
      <c r="H61" s="40">
        <f t="shared" si="15"/>
        <v>-10052889</v>
      </c>
      <c r="I61" s="40">
        <f t="shared" si="2"/>
        <v>-10011701</v>
      </c>
    </row>
    <row r="62" spans="1:9" x14ac:dyDescent="0.25">
      <c r="A62" s="206" t="s">
        <v>31</v>
      </c>
      <c r="B62" s="206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206" t="s">
        <v>32</v>
      </c>
      <c r="B63" s="206"/>
      <c r="C63" s="27">
        <v>174</v>
      </c>
      <c r="D63" s="41">
        <v>-181535</v>
      </c>
      <c r="E63" s="41">
        <v>-10298762</v>
      </c>
      <c r="F63" s="40">
        <f t="shared" si="1"/>
        <v>-10480297</v>
      </c>
      <c r="G63" s="41">
        <v>41188</v>
      </c>
      <c r="H63" s="41">
        <v>-10052889</v>
      </c>
      <c r="I63" s="40">
        <f t="shared" si="2"/>
        <v>-10011701</v>
      </c>
    </row>
    <row r="64" spans="1:9" x14ac:dyDescent="0.25">
      <c r="A64" s="236" t="s">
        <v>238</v>
      </c>
      <c r="B64" s="206"/>
      <c r="C64" s="27">
        <v>175</v>
      </c>
      <c r="D64" s="41">
        <v>-1852</v>
      </c>
      <c r="E64" s="41">
        <v>-175424</v>
      </c>
      <c r="F64" s="40">
        <f t="shared" si="1"/>
        <v>-177276</v>
      </c>
      <c r="G64" s="41">
        <v>-2282</v>
      </c>
      <c r="H64" s="41">
        <v>-134047</v>
      </c>
      <c r="I64" s="40">
        <f t="shared" si="2"/>
        <v>-136329</v>
      </c>
    </row>
    <row r="65" spans="1:9" ht="42" customHeight="1" x14ac:dyDescent="0.25">
      <c r="A65" s="195" t="s">
        <v>314</v>
      </c>
      <c r="B65" s="196"/>
      <c r="C65" s="26">
        <v>176</v>
      </c>
      <c r="D65" s="40">
        <f>D7+D13+D21+D22+D23+D24+D31+D38+D41+D53+D61+D64+D44</f>
        <v>5570772</v>
      </c>
      <c r="E65" s="40">
        <f>E7+E13+E21+E22+E23+E24+E31+E38+E41+E53+E61+E64+E44</f>
        <v>56877778</v>
      </c>
      <c r="F65" s="40">
        <f t="shared" si="1"/>
        <v>62448550</v>
      </c>
      <c r="G65" s="40">
        <f t="shared" ref="G65:H65" si="16">G7+G13+G21+G22+G23+G24+G31+G38+G41+G53+G61+G64+G44</f>
        <v>9159741</v>
      </c>
      <c r="H65" s="40">
        <f t="shared" si="16"/>
        <v>89157827</v>
      </c>
      <c r="I65" s="40">
        <f t="shared" si="2"/>
        <v>98317568</v>
      </c>
    </row>
    <row r="66" spans="1:9" x14ac:dyDescent="0.25">
      <c r="A66" s="195" t="s">
        <v>239</v>
      </c>
      <c r="B66" s="196"/>
      <c r="C66" s="26">
        <v>177</v>
      </c>
      <c r="D66" s="40">
        <f>D67+D68</f>
        <v>-979683</v>
      </c>
      <c r="E66" s="40">
        <f>E67+E68</f>
        <v>-9407677</v>
      </c>
      <c r="F66" s="40">
        <f t="shared" si="1"/>
        <v>-10387360</v>
      </c>
      <c r="G66" s="40">
        <f t="shared" ref="G66:H66" si="17">G67+G68</f>
        <v>-1556258</v>
      </c>
      <c r="H66" s="40">
        <f t="shared" si="17"/>
        <v>-8780783</v>
      </c>
      <c r="I66" s="40">
        <f t="shared" si="2"/>
        <v>-10337041</v>
      </c>
    </row>
    <row r="67" spans="1:9" x14ac:dyDescent="0.25">
      <c r="A67" s="206" t="s">
        <v>240</v>
      </c>
      <c r="B67" s="206"/>
      <c r="C67" s="27">
        <v>178</v>
      </c>
      <c r="D67" s="41">
        <v>-979683</v>
      </c>
      <c r="E67" s="41">
        <v>-9407677</v>
      </c>
      <c r="F67" s="40">
        <f t="shared" si="1"/>
        <v>-10387360</v>
      </c>
      <c r="G67" s="41">
        <v>-1556258</v>
      </c>
      <c r="H67" s="41">
        <v>-8780783</v>
      </c>
      <c r="I67" s="40">
        <f t="shared" si="2"/>
        <v>-10337041</v>
      </c>
    </row>
    <row r="68" spans="1:9" x14ac:dyDescent="0.25">
      <c r="A68" s="206" t="s">
        <v>241</v>
      </c>
      <c r="B68" s="206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195" t="s">
        <v>315</v>
      </c>
      <c r="B69" s="196"/>
      <c r="C69" s="26">
        <v>180</v>
      </c>
      <c r="D69" s="40">
        <f>D65+D66</f>
        <v>4591089</v>
      </c>
      <c r="E69" s="40">
        <f>E65+E66</f>
        <v>47470101</v>
      </c>
      <c r="F69" s="40">
        <f t="shared" si="1"/>
        <v>52061190</v>
      </c>
      <c r="G69" s="40">
        <f t="shared" ref="G69:H69" si="18">G65+G66</f>
        <v>7603483</v>
      </c>
      <c r="H69" s="40">
        <f t="shared" si="18"/>
        <v>80377044</v>
      </c>
      <c r="I69" s="40">
        <f t="shared" si="2"/>
        <v>87980527</v>
      </c>
    </row>
    <row r="70" spans="1:9" x14ac:dyDescent="0.25">
      <c r="A70" s="237" t="s">
        <v>95</v>
      </c>
      <c r="B70" s="237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37" t="s">
        <v>242</v>
      </c>
      <c r="B71" s="237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95" t="s">
        <v>243</v>
      </c>
      <c r="B72" s="195"/>
      <c r="C72" s="26">
        <v>183</v>
      </c>
      <c r="D72" s="40">
        <f>D7+D13+D21+D22+D23+D68</f>
        <v>118718258</v>
      </c>
      <c r="E72" s="40">
        <f>E7+E13+E21+E22+E23+E68</f>
        <v>562680617</v>
      </c>
      <c r="F72" s="40">
        <f t="shared" ref="F72:F86" si="19">D72+E72</f>
        <v>681398875</v>
      </c>
      <c r="G72" s="40">
        <f t="shared" ref="G72:H72" si="20">G7+G13+G21+G22+G23+G68</f>
        <v>175741146</v>
      </c>
      <c r="H72" s="40">
        <f t="shared" si="20"/>
        <v>658468171</v>
      </c>
      <c r="I72" s="40">
        <f t="shared" ref="I72:I86" si="21">G72+H72</f>
        <v>834209317</v>
      </c>
    </row>
    <row r="73" spans="1:9" ht="31.5" customHeight="1" x14ac:dyDescent="0.25">
      <c r="A73" s="195" t="s">
        <v>316</v>
      </c>
      <c r="B73" s="195"/>
      <c r="C73" s="26">
        <v>184</v>
      </c>
      <c r="D73" s="40">
        <f>D24+D31+D38+D41+D44+D53+D61+D64+D67</f>
        <v>-114127169</v>
      </c>
      <c r="E73" s="40">
        <f>E24+E31+E38+E41+E44+E53+E61+E64+E67</f>
        <v>-515210516</v>
      </c>
      <c r="F73" s="40">
        <f t="shared" si="19"/>
        <v>-629337685</v>
      </c>
      <c r="G73" s="40">
        <f t="shared" ref="G73:H73" si="22">G24+G31+G38+G41+G44+G53+G61+G64+G67</f>
        <v>-168137663</v>
      </c>
      <c r="H73" s="40">
        <f t="shared" si="22"/>
        <v>-578091127</v>
      </c>
      <c r="I73" s="40">
        <f t="shared" si="21"/>
        <v>-746228790</v>
      </c>
    </row>
    <row r="74" spans="1:9" x14ac:dyDescent="0.25">
      <c r="A74" s="195" t="s">
        <v>244</v>
      </c>
      <c r="B74" s="196"/>
      <c r="C74" s="26">
        <v>185</v>
      </c>
      <c r="D74" s="40">
        <f>D75+D76+D77+D78+D79+D80+D81+D82</f>
        <v>32991352</v>
      </c>
      <c r="E74" s="40">
        <f>E75+E76+E77+E78+E79+E80+E81+E82</f>
        <v>40793625</v>
      </c>
      <c r="F74" s="40">
        <f t="shared" si="19"/>
        <v>73784977</v>
      </c>
      <c r="G74" s="40">
        <f t="shared" ref="G74:H74" si="23">G75+G76+G77+G78+G79+G80+G81+G82</f>
        <v>-2366540</v>
      </c>
      <c r="H74" s="40">
        <f t="shared" si="23"/>
        <v>31465853</v>
      </c>
      <c r="I74" s="40">
        <f t="shared" si="21"/>
        <v>29099313</v>
      </c>
    </row>
    <row r="75" spans="1:9" ht="27.75" customHeight="1" x14ac:dyDescent="0.25">
      <c r="A75" s="194" t="s">
        <v>321</v>
      </c>
      <c r="B75" s="194"/>
      <c r="C75" s="27">
        <v>186</v>
      </c>
      <c r="D75" s="63">
        <v>0</v>
      </c>
      <c r="E75" s="63">
        <v>67455</v>
      </c>
      <c r="F75" s="40">
        <f t="shared" si="19"/>
        <v>67455</v>
      </c>
      <c r="G75" s="63">
        <v>0</v>
      </c>
      <c r="H75" s="63">
        <v>193354</v>
      </c>
      <c r="I75" s="40">
        <f t="shared" si="21"/>
        <v>193354</v>
      </c>
    </row>
    <row r="76" spans="1:9" ht="22.9" customHeight="1" x14ac:dyDescent="0.25">
      <c r="A76" s="194" t="s">
        <v>322</v>
      </c>
      <c r="B76" s="194"/>
      <c r="C76" s="27">
        <v>187</v>
      </c>
      <c r="D76" s="63">
        <v>40233356</v>
      </c>
      <c r="E76" s="63">
        <v>49666061</v>
      </c>
      <c r="F76" s="40">
        <f t="shared" si="19"/>
        <v>89899417</v>
      </c>
      <c r="G76" s="63">
        <v>-2886024</v>
      </c>
      <c r="H76" s="63">
        <v>38137194</v>
      </c>
      <c r="I76" s="40">
        <f t="shared" si="21"/>
        <v>35251170</v>
      </c>
    </row>
    <row r="77" spans="1:9" ht="32.25" customHeight="1" x14ac:dyDescent="0.25">
      <c r="A77" s="194" t="s">
        <v>323</v>
      </c>
      <c r="B77" s="194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94" t="s">
        <v>324</v>
      </c>
      <c r="B78" s="194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4" t="s">
        <v>96</v>
      </c>
      <c r="B79" s="194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4" t="s">
        <v>97</v>
      </c>
      <c r="B80" s="194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94" t="s">
        <v>98</v>
      </c>
      <c r="B81" s="194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4" t="s">
        <v>99</v>
      </c>
      <c r="B82" s="194"/>
      <c r="C82" s="27">
        <v>193</v>
      </c>
      <c r="D82" s="63">
        <v>-7242004</v>
      </c>
      <c r="E82" s="63">
        <v>-8939891</v>
      </c>
      <c r="F82" s="40">
        <f t="shared" si="19"/>
        <v>-16181895</v>
      </c>
      <c r="G82" s="63">
        <v>519484</v>
      </c>
      <c r="H82" s="63">
        <v>-6864695</v>
      </c>
      <c r="I82" s="40">
        <f t="shared" si="21"/>
        <v>-6345211</v>
      </c>
    </row>
    <row r="83" spans="1:9" x14ac:dyDescent="0.25">
      <c r="A83" s="195" t="s">
        <v>245</v>
      </c>
      <c r="B83" s="196"/>
      <c r="C83" s="26">
        <v>194</v>
      </c>
      <c r="D83" s="40">
        <f>D69+D74</f>
        <v>37582441</v>
      </c>
      <c r="E83" s="40">
        <f>E69+E74</f>
        <v>88263726</v>
      </c>
      <c r="F83" s="40">
        <f t="shared" si="19"/>
        <v>125846167</v>
      </c>
      <c r="G83" s="40">
        <f t="shared" ref="G83:H83" si="24">G69+G74</f>
        <v>5236943</v>
      </c>
      <c r="H83" s="40">
        <f t="shared" si="24"/>
        <v>111842897</v>
      </c>
      <c r="I83" s="40">
        <f t="shared" si="21"/>
        <v>117079840</v>
      </c>
    </row>
    <row r="84" spans="1:9" x14ac:dyDescent="0.25">
      <c r="A84" s="237" t="s">
        <v>246</v>
      </c>
      <c r="B84" s="237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37" t="s">
        <v>247</v>
      </c>
      <c r="B85" s="237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197" t="s">
        <v>110</v>
      </c>
      <c r="B86" s="194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x7TYc/E+GwJcuZBNdUbgl7CJE/j9Xs2a4kyAacfpIXyeeByhR0V3vWM2jCZzPJgxtxCMrkmaJxctsYP6l42ykA==" saltValue="RJCo2KEOKQZX0izWBs9vgg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661BCBBE-1351-4E60-8F6A-A42F531CB295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F6BAAD99-5DC0-40C7-890E-9B8535A192B3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7B468C4B-6FCB-45EF-8C5A-A4848F1208F1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6AFF9171-CD9A-4933-90CC-4C15F50F2A9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zoomScaleNormal="100" zoomScaleSheetLayoutView="100" workbookViewId="0">
      <selection activeCell="I1" sqref="I1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8" t="s">
        <v>70</v>
      </c>
      <c r="B1" s="199"/>
      <c r="C1" s="199"/>
      <c r="D1" s="199"/>
      <c r="E1" s="199"/>
      <c r="F1" s="199"/>
      <c r="G1" s="199"/>
      <c r="H1" s="199"/>
    </row>
    <row r="2" spans="1:9" x14ac:dyDescent="0.25">
      <c r="A2" s="200" t="s">
        <v>422</v>
      </c>
      <c r="B2" s="201"/>
      <c r="C2" s="201"/>
      <c r="D2" s="201"/>
      <c r="E2" s="201"/>
      <c r="F2" s="201"/>
      <c r="G2" s="201"/>
      <c r="H2" s="201"/>
    </row>
    <row r="3" spans="1:9" x14ac:dyDescent="0.25">
      <c r="A3" s="242" t="s">
        <v>35</v>
      </c>
      <c r="B3" s="214"/>
      <c r="C3" s="214"/>
      <c r="D3" s="214"/>
      <c r="E3" s="214"/>
      <c r="F3" s="214"/>
      <c r="G3" s="214"/>
      <c r="H3" s="214"/>
    </row>
    <row r="4" spans="1:9" ht="22.5" thickBot="1" x14ac:dyDescent="0.3">
      <c r="A4" s="243" t="s">
        <v>3</v>
      </c>
      <c r="B4" s="244"/>
      <c r="C4" s="244"/>
      <c r="D4" s="244"/>
      <c r="E4" s="244"/>
      <c r="F4" s="245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6">
        <v>1</v>
      </c>
      <c r="B5" s="247"/>
      <c r="C5" s="247"/>
      <c r="D5" s="247"/>
      <c r="E5" s="247"/>
      <c r="F5" s="248"/>
      <c r="G5" s="20">
        <v>2</v>
      </c>
      <c r="H5" s="65">
        <v>3</v>
      </c>
      <c r="I5" s="65">
        <v>4</v>
      </c>
    </row>
    <row r="6" spans="1:9" x14ac:dyDescent="0.25">
      <c r="A6" s="250" t="s">
        <v>250</v>
      </c>
      <c r="B6" s="251"/>
      <c r="C6" s="251"/>
      <c r="D6" s="251"/>
      <c r="E6" s="251"/>
      <c r="F6" s="251"/>
      <c r="G6" s="21">
        <v>1</v>
      </c>
      <c r="H6" s="66">
        <f>H7+H18+H36</f>
        <v>250513420</v>
      </c>
      <c r="I6" s="66">
        <f>I7+I18+I36</f>
        <v>-122200625</v>
      </c>
    </row>
    <row r="7" spans="1:9" ht="21" customHeight="1" x14ac:dyDescent="0.25">
      <c r="A7" s="252" t="s">
        <v>251</v>
      </c>
      <c r="B7" s="253"/>
      <c r="C7" s="253"/>
      <c r="D7" s="253"/>
      <c r="E7" s="253"/>
      <c r="F7" s="253"/>
      <c r="G7" s="22">
        <v>2</v>
      </c>
      <c r="H7" s="67">
        <f>H8+H9</f>
        <v>159315046</v>
      </c>
      <c r="I7" s="67">
        <f>I8+I9</f>
        <v>101019374</v>
      </c>
    </row>
    <row r="8" spans="1:9" x14ac:dyDescent="0.25">
      <c r="A8" s="238" t="s">
        <v>48</v>
      </c>
      <c r="B8" s="249"/>
      <c r="C8" s="249"/>
      <c r="D8" s="249"/>
      <c r="E8" s="249"/>
      <c r="F8" s="249"/>
      <c r="G8" s="23">
        <v>3</v>
      </c>
      <c r="H8" s="68">
        <v>182857225</v>
      </c>
      <c r="I8" s="68">
        <v>238898005</v>
      </c>
    </row>
    <row r="9" spans="1:9" x14ac:dyDescent="0.25">
      <c r="A9" s="253" t="s">
        <v>49</v>
      </c>
      <c r="B9" s="253"/>
      <c r="C9" s="253"/>
      <c r="D9" s="253"/>
      <c r="E9" s="253"/>
      <c r="F9" s="253"/>
      <c r="G9" s="22">
        <v>4</v>
      </c>
      <c r="H9" s="67">
        <f>SUM(H10:H17)</f>
        <v>-23542179</v>
      </c>
      <c r="I9" s="67">
        <f>SUM(I10:I17)</f>
        <v>-137878631</v>
      </c>
    </row>
    <row r="10" spans="1:9" x14ac:dyDescent="0.25">
      <c r="A10" s="238" t="s">
        <v>252</v>
      </c>
      <c r="B10" s="249"/>
      <c r="C10" s="249"/>
      <c r="D10" s="249"/>
      <c r="E10" s="249"/>
      <c r="F10" s="249"/>
      <c r="G10" s="23">
        <v>5</v>
      </c>
      <c r="H10" s="68">
        <v>19953759</v>
      </c>
      <c r="I10" s="68">
        <v>16381871</v>
      </c>
    </row>
    <row r="11" spans="1:9" x14ac:dyDescent="0.25">
      <c r="A11" s="238" t="s">
        <v>253</v>
      </c>
      <c r="B11" s="249"/>
      <c r="C11" s="249"/>
      <c r="D11" s="249"/>
      <c r="E11" s="249"/>
      <c r="F11" s="249"/>
      <c r="G11" s="23">
        <v>6</v>
      </c>
      <c r="H11" s="68">
        <v>9359381</v>
      </c>
      <c r="I11" s="68">
        <v>11566299</v>
      </c>
    </row>
    <row r="12" spans="1:9" ht="23.25" customHeight="1" x14ac:dyDescent="0.25">
      <c r="A12" s="238" t="s">
        <v>254</v>
      </c>
      <c r="B12" s="249"/>
      <c r="C12" s="249"/>
      <c r="D12" s="249"/>
      <c r="E12" s="249"/>
      <c r="F12" s="249"/>
      <c r="G12" s="23">
        <v>7</v>
      </c>
      <c r="H12" s="68">
        <v>35803023</v>
      </c>
      <c r="I12" s="68">
        <v>-32202143</v>
      </c>
    </row>
    <row r="13" spans="1:9" x14ac:dyDescent="0.25">
      <c r="A13" s="238" t="s">
        <v>255</v>
      </c>
      <c r="B13" s="249"/>
      <c r="C13" s="249"/>
      <c r="D13" s="249"/>
      <c r="E13" s="249"/>
      <c r="F13" s="249"/>
      <c r="G13" s="23">
        <v>8</v>
      </c>
      <c r="H13" s="68">
        <v>4784712</v>
      </c>
      <c r="I13" s="68">
        <v>4689322</v>
      </c>
    </row>
    <row r="14" spans="1:9" x14ac:dyDescent="0.25">
      <c r="A14" s="238" t="s">
        <v>256</v>
      </c>
      <c r="B14" s="249"/>
      <c r="C14" s="249"/>
      <c r="D14" s="249"/>
      <c r="E14" s="249"/>
      <c r="F14" s="249"/>
      <c r="G14" s="23">
        <v>9</v>
      </c>
      <c r="H14" s="68">
        <v>-93675827</v>
      </c>
      <c r="I14" s="68">
        <v>-85962875</v>
      </c>
    </row>
    <row r="15" spans="1:9" x14ac:dyDescent="0.25">
      <c r="A15" s="238" t="s">
        <v>257</v>
      </c>
      <c r="B15" s="249"/>
      <c r="C15" s="249"/>
      <c r="D15" s="249"/>
      <c r="E15" s="249"/>
      <c r="F15" s="249"/>
      <c r="G15" s="23">
        <v>10</v>
      </c>
      <c r="H15" s="68">
        <v>0</v>
      </c>
      <c r="I15" s="68">
        <v>0</v>
      </c>
    </row>
    <row r="16" spans="1:9" ht="24.75" customHeight="1" x14ac:dyDescent="0.25">
      <c r="A16" s="238" t="s">
        <v>258</v>
      </c>
      <c r="B16" s="249"/>
      <c r="C16" s="249"/>
      <c r="D16" s="249"/>
      <c r="E16" s="249"/>
      <c r="F16" s="249"/>
      <c r="G16" s="23">
        <v>11</v>
      </c>
      <c r="H16" s="68">
        <v>513806</v>
      </c>
      <c r="I16" s="68">
        <v>-298896</v>
      </c>
    </row>
    <row r="17" spans="1:9" x14ac:dyDescent="0.25">
      <c r="A17" s="238" t="s">
        <v>259</v>
      </c>
      <c r="B17" s="249"/>
      <c r="C17" s="249"/>
      <c r="D17" s="249"/>
      <c r="E17" s="249"/>
      <c r="F17" s="249"/>
      <c r="G17" s="23">
        <v>12</v>
      </c>
      <c r="H17" s="68">
        <v>-281033</v>
      </c>
      <c r="I17" s="68">
        <v>-52052209</v>
      </c>
    </row>
    <row r="18" spans="1:9" ht="30.75" customHeight="1" x14ac:dyDescent="0.25">
      <c r="A18" s="252" t="s">
        <v>55</v>
      </c>
      <c r="B18" s="253"/>
      <c r="C18" s="253"/>
      <c r="D18" s="253"/>
      <c r="E18" s="253"/>
      <c r="F18" s="253"/>
      <c r="G18" s="22">
        <v>13</v>
      </c>
      <c r="H18" s="67">
        <f>SUM(H19:H35)</f>
        <v>120585802</v>
      </c>
      <c r="I18" s="67">
        <f>SUM(I19:I35)</f>
        <v>-201231901</v>
      </c>
    </row>
    <row r="19" spans="1:9" x14ac:dyDescent="0.25">
      <c r="A19" s="238" t="s">
        <v>260</v>
      </c>
      <c r="B19" s="249"/>
      <c r="C19" s="249"/>
      <c r="D19" s="249"/>
      <c r="E19" s="249"/>
      <c r="F19" s="249"/>
      <c r="G19" s="23">
        <v>14</v>
      </c>
      <c r="H19" s="68">
        <v>14299979</v>
      </c>
      <c r="I19" s="68">
        <v>-414501952</v>
      </c>
    </row>
    <row r="20" spans="1:9" ht="24.75" customHeight="1" x14ac:dyDescent="0.25">
      <c r="A20" s="238" t="s">
        <v>261</v>
      </c>
      <c r="B20" s="249"/>
      <c r="C20" s="249"/>
      <c r="D20" s="249"/>
      <c r="E20" s="249"/>
      <c r="F20" s="249"/>
      <c r="G20" s="23">
        <v>15</v>
      </c>
      <c r="H20" s="68">
        <v>-4587648</v>
      </c>
      <c r="I20" s="68">
        <v>7286616</v>
      </c>
    </row>
    <row r="21" spans="1:9" x14ac:dyDescent="0.25">
      <c r="A21" s="238" t="s">
        <v>262</v>
      </c>
      <c r="B21" s="249"/>
      <c r="C21" s="249"/>
      <c r="D21" s="249"/>
      <c r="E21" s="249"/>
      <c r="F21" s="249"/>
      <c r="G21" s="23">
        <v>16</v>
      </c>
      <c r="H21" s="68">
        <v>-9304683</v>
      </c>
      <c r="I21" s="68">
        <v>171658369</v>
      </c>
    </row>
    <row r="22" spans="1:9" x14ac:dyDescent="0.25">
      <c r="A22" s="238" t="s">
        <v>263</v>
      </c>
      <c r="B22" s="249"/>
      <c r="C22" s="249"/>
      <c r="D22" s="249"/>
      <c r="E22" s="249"/>
      <c r="F22" s="249"/>
      <c r="G22" s="23">
        <v>17</v>
      </c>
      <c r="H22" s="68">
        <v>0</v>
      </c>
      <c r="I22" s="68">
        <v>0</v>
      </c>
    </row>
    <row r="23" spans="1:9" ht="30" customHeight="1" x14ac:dyDescent="0.25">
      <c r="A23" s="238" t="s">
        <v>264</v>
      </c>
      <c r="B23" s="249"/>
      <c r="C23" s="249"/>
      <c r="D23" s="249"/>
      <c r="E23" s="249"/>
      <c r="F23" s="249"/>
      <c r="G23" s="23">
        <v>18</v>
      </c>
      <c r="H23" s="68">
        <v>11039640</v>
      </c>
      <c r="I23" s="68">
        <v>8230671</v>
      </c>
    </row>
    <row r="24" spans="1:9" x14ac:dyDescent="0.25">
      <c r="A24" s="238" t="s">
        <v>56</v>
      </c>
      <c r="B24" s="249"/>
      <c r="C24" s="249"/>
      <c r="D24" s="249"/>
      <c r="E24" s="249"/>
      <c r="F24" s="249"/>
      <c r="G24" s="23">
        <v>19</v>
      </c>
      <c r="H24" s="68">
        <v>-138262483</v>
      </c>
      <c r="I24" s="68">
        <v>-1105346</v>
      </c>
    </row>
    <row r="25" spans="1:9" x14ac:dyDescent="0.25">
      <c r="A25" s="238" t="s">
        <v>57</v>
      </c>
      <c r="B25" s="249"/>
      <c r="C25" s="249"/>
      <c r="D25" s="249"/>
      <c r="E25" s="249"/>
      <c r="F25" s="249"/>
      <c r="G25" s="23">
        <v>20</v>
      </c>
      <c r="H25" s="68">
        <v>-21049450</v>
      </c>
      <c r="I25" s="68">
        <v>-21892986</v>
      </c>
    </row>
    <row r="26" spans="1:9" x14ac:dyDescent="0.25">
      <c r="A26" s="238" t="s">
        <v>58</v>
      </c>
      <c r="B26" s="249"/>
      <c r="C26" s="249"/>
      <c r="D26" s="249"/>
      <c r="E26" s="249"/>
      <c r="F26" s="249"/>
      <c r="G26" s="23">
        <v>21</v>
      </c>
      <c r="H26" s="68">
        <v>-215908745</v>
      </c>
      <c r="I26" s="68">
        <v>-335311848</v>
      </c>
    </row>
    <row r="27" spans="1:9" x14ac:dyDescent="0.25">
      <c r="A27" s="238" t="s">
        <v>59</v>
      </c>
      <c r="B27" s="249"/>
      <c r="C27" s="249"/>
      <c r="D27" s="249"/>
      <c r="E27" s="249"/>
      <c r="F27" s="249"/>
      <c r="G27" s="23">
        <v>22</v>
      </c>
      <c r="H27" s="68">
        <v>0</v>
      </c>
      <c r="I27" s="68">
        <v>0</v>
      </c>
    </row>
    <row r="28" spans="1:9" ht="25.5" customHeight="1" x14ac:dyDescent="0.25">
      <c r="A28" s="238" t="s">
        <v>265</v>
      </c>
      <c r="B28" s="249"/>
      <c r="C28" s="249"/>
      <c r="D28" s="249"/>
      <c r="E28" s="249"/>
      <c r="F28" s="249"/>
      <c r="G28" s="23">
        <v>23</v>
      </c>
      <c r="H28" s="68">
        <v>-18180426</v>
      </c>
      <c r="I28" s="68">
        <v>10648425</v>
      </c>
    </row>
    <row r="29" spans="1:9" x14ac:dyDescent="0.25">
      <c r="A29" s="238" t="s">
        <v>60</v>
      </c>
      <c r="B29" s="249"/>
      <c r="C29" s="249"/>
      <c r="D29" s="249"/>
      <c r="E29" s="249"/>
      <c r="F29" s="249"/>
      <c r="G29" s="23">
        <v>24</v>
      </c>
      <c r="H29" s="68">
        <v>400776072</v>
      </c>
      <c r="I29" s="68">
        <v>223142728</v>
      </c>
    </row>
    <row r="30" spans="1:9" ht="33" customHeight="1" x14ac:dyDescent="0.25">
      <c r="A30" s="238" t="s">
        <v>283</v>
      </c>
      <c r="B30" s="249"/>
      <c r="C30" s="249"/>
      <c r="D30" s="249"/>
      <c r="E30" s="249"/>
      <c r="F30" s="249"/>
      <c r="G30" s="23">
        <v>25</v>
      </c>
      <c r="H30" s="68">
        <v>-11039640</v>
      </c>
      <c r="I30" s="68">
        <v>-8230671</v>
      </c>
    </row>
    <row r="31" spans="1:9" x14ac:dyDescent="0.25">
      <c r="A31" s="238" t="s">
        <v>61</v>
      </c>
      <c r="B31" s="249"/>
      <c r="C31" s="249"/>
      <c r="D31" s="249"/>
      <c r="E31" s="249"/>
      <c r="F31" s="249"/>
      <c r="G31" s="23">
        <v>26</v>
      </c>
      <c r="H31" s="68">
        <v>20021692</v>
      </c>
      <c r="I31" s="68">
        <v>21201464</v>
      </c>
    </row>
    <row r="32" spans="1:9" ht="23.25" customHeight="1" x14ac:dyDescent="0.25">
      <c r="A32" s="238" t="s">
        <v>62</v>
      </c>
      <c r="B32" s="249"/>
      <c r="C32" s="249"/>
      <c r="D32" s="249"/>
      <c r="E32" s="249"/>
      <c r="F32" s="249"/>
      <c r="G32" s="23">
        <v>27</v>
      </c>
      <c r="H32" s="68">
        <v>0</v>
      </c>
      <c r="I32" s="68">
        <v>0</v>
      </c>
    </row>
    <row r="33" spans="1:9" x14ac:dyDescent="0.25">
      <c r="A33" s="238" t="s">
        <v>63</v>
      </c>
      <c r="B33" s="249"/>
      <c r="C33" s="249"/>
      <c r="D33" s="249"/>
      <c r="E33" s="249"/>
      <c r="F33" s="249"/>
      <c r="G33" s="23">
        <v>28</v>
      </c>
      <c r="H33" s="68">
        <v>94910684</v>
      </c>
      <c r="I33" s="68">
        <v>42252101</v>
      </c>
    </row>
    <row r="34" spans="1:9" x14ac:dyDescent="0.25">
      <c r="A34" s="238" t="s">
        <v>64</v>
      </c>
      <c r="B34" s="249"/>
      <c r="C34" s="249"/>
      <c r="D34" s="249"/>
      <c r="E34" s="249"/>
      <c r="F34" s="249"/>
      <c r="G34" s="23">
        <v>29</v>
      </c>
      <c r="H34" s="68">
        <v>632004</v>
      </c>
      <c r="I34" s="68">
        <v>73556934</v>
      </c>
    </row>
    <row r="35" spans="1:9" ht="21" customHeight="1" x14ac:dyDescent="0.25">
      <c r="A35" s="238" t="s">
        <v>266</v>
      </c>
      <c r="B35" s="249"/>
      <c r="C35" s="249"/>
      <c r="D35" s="249"/>
      <c r="E35" s="249"/>
      <c r="F35" s="249"/>
      <c r="G35" s="23">
        <v>30</v>
      </c>
      <c r="H35" s="68">
        <v>-2761194</v>
      </c>
      <c r="I35" s="68">
        <v>21833594</v>
      </c>
    </row>
    <row r="36" spans="1:9" x14ac:dyDescent="0.25">
      <c r="A36" s="255" t="s">
        <v>65</v>
      </c>
      <c r="B36" s="249"/>
      <c r="C36" s="249"/>
      <c r="D36" s="249"/>
      <c r="E36" s="249"/>
      <c r="F36" s="249"/>
      <c r="G36" s="23">
        <v>31</v>
      </c>
      <c r="H36" s="68">
        <v>-29387428</v>
      </c>
      <c r="I36" s="68">
        <v>-21988098</v>
      </c>
    </row>
    <row r="37" spans="1:9" x14ac:dyDescent="0.25">
      <c r="A37" s="252" t="s">
        <v>50</v>
      </c>
      <c r="B37" s="253"/>
      <c r="C37" s="253"/>
      <c r="D37" s="253"/>
      <c r="E37" s="253"/>
      <c r="F37" s="253"/>
      <c r="G37" s="22">
        <v>32</v>
      </c>
      <c r="H37" s="67">
        <f>SUM(H38:H51)</f>
        <v>170645466</v>
      </c>
      <c r="I37" s="67">
        <f>SUM(I38:I51)</f>
        <v>19829647</v>
      </c>
    </row>
    <row r="38" spans="1:9" x14ac:dyDescent="0.25">
      <c r="A38" s="238" t="s">
        <v>267</v>
      </c>
      <c r="B38" s="249"/>
      <c r="C38" s="249"/>
      <c r="D38" s="249"/>
      <c r="E38" s="249"/>
      <c r="F38" s="249"/>
      <c r="G38" s="23">
        <v>33</v>
      </c>
      <c r="H38" s="68">
        <v>58715</v>
      </c>
      <c r="I38" s="68">
        <v>31754</v>
      </c>
    </row>
    <row r="39" spans="1:9" x14ac:dyDescent="0.25">
      <c r="A39" s="238" t="s">
        <v>268</v>
      </c>
      <c r="B39" s="249"/>
      <c r="C39" s="249"/>
      <c r="D39" s="249"/>
      <c r="E39" s="249"/>
      <c r="F39" s="249"/>
      <c r="G39" s="23">
        <v>34</v>
      </c>
      <c r="H39" s="68">
        <v>-1669042</v>
      </c>
      <c r="I39" s="68">
        <v>-7800079</v>
      </c>
    </row>
    <row r="40" spans="1:9" x14ac:dyDescent="0.25">
      <c r="A40" s="238" t="s">
        <v>269</v>
      </c>
      <c r="B40" s="249"/>
      <c r="C40" s="249"/>
      <c r="D40" s="249"/>
      <c r="E40" s="249"/>
      <c r="F40" s="249"/>
      <c r="G40" s="23">
        <v>35</v>
      </c>
      <c r="H40" s="68">
        <v>0</v>
      </c>
      <c r="I40" s="68">
        <v>0</v>
      </c>
    </row>
    <row r="41" spans="1:9" x14ac:dyDescent="0.25">
      <c r="A41" s="238" t="s">
        <v>270</v>
      </c>
      <c r="B41" s="249"/>
      <c r="C41" s="249"/>
      <c r="D41" s="249"/>
      <c r="E41" s="249"/>
      <c r="F41" s="249"/>
      <c r="G41" s="23">
        <v>36</v>
      </c>
      <c r="H41" s="68">
        <v>-24812622</v>
      </c>
      <c r="I41" s="68">
        <v>-33771037</v>
      </c>
    </row>
    <row r="42" spans="1:9" ht="25.5" customHeight="1" x14ac:dyDescent="0.25">
      <c r="A42" s="238" t="s">
        <v>271</v>
      </c>
      <c r="B42" s="249"/>
      <c r="C42" s="249"/>
      <c r="D42" s="249"/>
      <c r="E42" s="249"/>
      <c r="F42" s="249"/>
      <c r="G42" s="23">
        <v>37</v>
      </c>
      <c r="H42" s="68">
        <v>80056554</v>
      </c>
      <c r="I42" s="68">
        <v>4313270</v>
      </c>
    </row>
    <row r="43" spans="1:9" ht="21.75" customHeight="1" x14ac:dyDescent="0.25">
      <c r="A43" s="238" t="s">
        <v>272</v>
      </c>
      <c r="B43" s="249"/>
      <c r="C43" s="249"/>
      <c r="D43" s="249"/>
      <c r="E43" s="249"/>
      <c r="F43" s="249"/>
      <c r="G43" s="23">
        <v>38</v>
      </c>
      <c r="H43" s="68">
        <v>-23330012</v>
      </c>
      <c r="I43" s="68">
        <v>-2118915</v>
      </c>
    </row>
    <row r="44" spans="1:9" ht="24" customHeight="1" x14ac:dyDescent="0.25">
      <c r="A44" s="238" t="s">
        <v>273</v>
      </c>
      <c r="B44" s="249"/>
      <c r="C44" s="249"/>
      <c r="D44" s="249"/>
      <c r="E44" s="249"/>
      <c r="F44" s="249"/>
      <c r="G44" s="23">
        <v>39</v>
      </c>
      <c r="H44" s="68">
        <v>-97029427</v>
      </c>
      <c r="I44" s="68">
        <v>-1465985</v>
      </c>
    </row>
    <row r="45" spans="1:9" x14ac:dyDescent="0.25">
      <c r="A45" s="238" t="s">
        <v>274</v>
      </c>
      <c r="B45" s="249"/>
      <c r="C45" s="249"/>
      <c r="D45" s="249"/>
      <c r="E45" s="249"/>
      <c r="F45" s="249"/>
      <c r="G45" s="23">
        <v>40</v>
      </c>
      <c r="H45" s="68">
        <v>338535966</v>
      </c>
      <c r="I45" s="68">
        <v>38832527</v>
      </c>
    </row>
    <row r="46" spans="1:9" x14ac:dyDescent="0.25">
      <c r="A46" s="238" t="s">
        <v>275</v>
      </c>
      <c r="B46" s="249"/>
      <c r="C46" s="249"/>
      <c r="D46" s="249"/>
      <c r="E46" s="249"/>
      <c r="F46" s="249"/>
      <c r="G46" s="23">
        <v>41</v>
      </c>
      <c r="H46" s="68">
        <v>-102751198</v>
      </c>
      <c r="I46" s="68">
        <v>-52602801</v>
      </c>
    </row>
    <row r="47" spans="1:9" x14ac:dyDescent="0.25">
      <c r="A47" s="238" t="s">
        <v>276</v>
      </c>
      <c r="B47" s="249"/>
      <c r="C47" s="249"/>
      <c r="D47" s="249"/>
      <c r="E47" s="249"/>
      <c r="F47" s="249"/>
      <c r="G47" s="23">
        <v>42</v>
      </c>
      <c r="H47" s="68">
        <v>0</v>
      </c>
      <c r="I47" s="68">
        <v>0</v>
      </c>
    </row>
    <row r="48" spans="1:9" x14ac:dyDescent="0.25">
      <c r="A48" s="238" t="s">
        <v>277</v>
      </c>
      <c r="B48" s="249"/>
      <c r="C48" s="249"/>
      <c r="D48" s="249"/>
      <c r="E48" s="249"/>
      <c r="F48" s="249"/>
      <c r="G48" s="23">
        <v>43</v>
      </c>
      <c r="H48" s="68">
        <v>0</v>
      </c>
      <c r="I48" s="68">
        <v>0</v>
      </c>
    </row>
    <row r="49" spans="1:9" x14ac:dyDescent="0.25">
      <c r="A49" s="238" t="s">
        <v>278</v>
      </c>
      <c r="B49" s="239"/>
      <c r="C49" s="239"/>
      <c r="D49" s="239"/>
      <c r="E49" s="239"/>
      <c r="F49" s="239"/>
      <c r="G49" s="23">
        <v>44</v>
      </c>
      <c r="H49" s="68">
        <v>1517980</v>
      </c>
      <c r="I49" s="68">
        <v>29786661</v>
      </c>
    </row>
    <row r="50" spans="1:9" x14ac:dyDescent="0.25">
      <c r="A50" s="238" t="s">
        <v>279</v>
      </c>
      <c r="B50" s="239"/>
      <c r="C50" s="239"/>
      <c r="D50" s="239"/>
      <c r="E50" s="239"/>
      <c r="F50" s="239"/>
      <c r="G50" s="23">
        <v>45</v>
      </c>
      <c r="H50" s="68">
        <v>36298540</v>
      </c>
      <c r="I50" s="68">
        <v>57359392</v>
      </c>
    </row>
    <row r="51" spans="1:9" x14ac:dyDescent="0.25">
      <c r="A51" s="238" t="s">
        <v>280</v>
      </c>
      <c r="B51" s="239"/>
      <c r="C51" s="239"/>
      <c r="D51" s="239"/>
      <c r="E51" s="239"/>
      <c r="F51" s="239"/>
      <c r="G51" s="23">
        <v>46</v>
      </c>
      <c r="H51" s="68">
        <v>-36229988</v>
      </c>
      <c r="I51" s="68">
        <v>-12735140</v>
      </c>
    </row>
    <row r="52" spans="1:9" x14ac:dyDescent="0.25">
      <c r="A52" s="252" t="s">
        <v>51</v>
      </c>
      <c r="B52" s="254"/>
      <c r="C52" s="254"/>
      <c r="D52" s="254"/>
      <c r="E52" s="254"/>
      <c r="F52" s="254"/>
      <c r="G52" s="22">
        <v>47</v>
      </c>
      <c r="H52" s="67">
        <f>SUM(H53:H57)</f>
        <v>-9654001</v>
      </c>
      <c r="I52" s="67">
        <f>SUM(I53:I57)</f>
        <v>-10176723</v>
      </c>
    </row>
    <row r="53" spans="1:9" x14ac:dyDescent="0.25">
      <c r="A53" s="238" t="s">
        <v>281</v>
      </c>
      <c r="B53" s="239"/>
      <c r="C53" s="239"/>
      <c r="D53" s="239"/>
      <c r="E53" s="239"/>
      <c r="F53" s="239"/>
      <c r="G53" s="23">
        <v>48</v>
      </c>
      <c r="H53" s="68">
        <v>0</v>
      </c>
      <c r="I53" s="68">
        <v>0</v>
      </c>
    </row>
    <row r="54" spans="1:9" x14ac:dyDescent="0.25">
      <c r="A54" s="238" t="s">
        <v>100</v>
      </c>
      <c r="B54" s="239"/>
      <c r="C54" s="239"/>
      <c r="D54" s="239"/>
      <c r="E54" s="239"/>
      <c r="F54" s="239"/>
      <c r="G54" s="23">
        <v>49</v>
      </c>
      <c r="H54" s="68">
        <v>0</v>
      </c>
      <c r="I54" s="68">
        <v>0</v>
      </c>
    </row>
    <row r="55" spans="1:9" x14ac:dyDescent="0.25">
      <c r="A55" s="238" t="s">
        <v>101</v>
      </c>
      <c r="B55" s="239"/>
      <c r="C55" s="239"/>
      <c r="D55" s="239"/>
      <c r="E55" s="239"/>
      <c r="F55" s="239"/>
      <c r="G55" s="23">
        <v>50</v>
      </c>
      <c r="H55" s="68">
        <v>-9654001</v>
      </c>
      <c r="I55" s="68">
        <v>-10176723</v>
      </c>
    </row>
    <row r="56" spans="1:9" x14ac:dyDescent="0.25">
      <c r="A56" s="238" t="s">
        <v>102</v>
      </c>
      <c r="B56" s="239"/>
      <c r="C56" s="239"/>
      <c r="D56" s="239"/>
      <c r="E56" s="239"/>
      <c r="F56" s="239"/>
      <c r="G56" s="23">
        <v>51</v>
      </c>
      <c r="H56" s="68">
        <v>0</v>
      </c>
      <c r="I56" s="68">
        <v>0</v>
      </c>
    </row>
    <row r="57" spans="1:9" x14ac:dyDescent="0.25">
      <c r="A57" s="238" t="s">
        <v>103</v>
      </c>
      <c r="B57" s="239"/>
      <c r="C57" s="239"/>
      <c r="D57" s="239"/>
      <c r="E57" s="239"/>
      <c r="F57" s="239"/>
      <c r="G57" s="23">
        <v>52</v>
      </c>
      <c r="H57" s="68">
        <v>0</v>
      </c>
      <c r="I57" s="68">
        <v>0</v>
      </c>
    </row>
    <row r="58" spans="1:9" x14ac:dyDescent="0.25">
      <c r="A58" s="252" t="s">
        <v>52</v>
      </c>
      <c r="B58" s="254"/>
      <c r="C58" s="254"/>
      <c r="D58" s="254"/>
      <c r="E58" s="254"/>
      <c r="F58" s="254"/>
      <c r="G58" s="22">
        <v>53</v>
      </c>
      <c r="H58" s="67">
        <f>H6+H37+H52</f>
        <v>411504885</v>
      </c>
      <c r="I58" s="67">
        <f>I6+I37+I52</f>
        <v>-112547701</v>
      </c>
    </row>
    <row r="59" spans="1:9" ht="24.75" customHeight="1" x14ac:dyDescent="0.25">
      <c r="A59" s="255" t="s">
        <v>282</v>
      </c>
      <c r="B59" s="239"/>
      <c r="C59" s="239"/>
      <c r="D59" s="239"/>
      <c r="E59" s="239"/>
      <c r="F59" s="239"/>
      <c r="G59" s="23">
        <v>54</v>
      </c>
      <c r="H59" s="68">
        <v>-56569788</v>
      </c>
      <c r="I59" s="68">
        <v>24377457</v>
      </c>
    </row>
    <row r="60" spans="1:9" ht="27.75" customHeight="1" x14ac:dyDescent="0.25">
      <c r="A60" s="252" t="s">
        <v>53</v>
      </c>
      <c r="B60" s="254"/>
      <c r="C60" s="254"/>
      <c r="D60" s="254"/>
      <c r="E60" s="254"/>
      <c r="F60" s="254"/>
      <c r="G60" s="22">
        <v>55</v>
      </c>
      <c r="H60" s="67">
        <f>H58+H59</f>
        <v>354935097</v>
      </c>
      <c r="I60" s="67">
        <f>I58+I59</f>
        <v>-88170244</v>
      </c>
    </row>
    <row r="61" spans="1:9" x14ac:dyDescent="0.25">
      <c r="A61" s="238" t="s">
        <v>104</v>
      </c>
      <c r="B61" s="239"/>
      <c r="C61" s="239"/>
      <c r="D61" s="239"/>
      <c r="E61" s="239"/>
      <c r="F61" s="239"/>
      <c r="G61" s="23">
        <v>56</v>
      </c>
      <c r="H61" s="68">
        <v>125320335</v>
      </c>
      <c r="I61" s="68">
        <v>512936448</v>
      </c>
    </row>
    <row r="62" spans="1:9" x14ac:dyDescent="0.25">
      <c r="A62" s="240" t="s">
        <v>54</v>
      </c>
      <c r="B62" s="241"/>
      <c r="C62" s="241"/>
      <c r="D62" s="241"/>
      <c r="E62" s="241"/>
      <c r="F62" s="241"/>
      <c r="G62" s="24">
        <v>57</v>
      </c>
      <c r="H62" s="69">
        <f>H60+H61</f>
        <v>480255432</v>
      </c>
      <c r="I62" s="69">
        <f>I60+I61</f>
        <v>424766204</v>
      </c>
    </row>
  </sheetData>
  <sheetProtection algorithmName="SHA-512" hashValue="JE44GfBdTxZ54BVg1Ezrw8jFh4wBTDzeq8mF0BhbetrQDs80C8IXUGRy7yjdjfWq5KJukCzW4lpcgS6cwvYywQ==" saltValue="wQp5L5uGU3SxBQ8/sL94K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7C4BAD66-7B39-4A72-A20E-8A0678F65BCF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sqref="A1:M1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62" t="s">
        <v>66</v>
      </c>
      <c r="B1" s="263"/>
      <c r="C1" s="263"/>
      <c r="D1" s="263"/>
      <c r="E1" s="264"/>
      <c r="F1" s="265"/>
      <c r="G1" s="265"/>
      <c r="H1" s="265"/>
      <c r="I1" s="265"/>
      <c r="J1" s="265"/>
      <c r="K1" s="266"/>
      <c r="L1" s="199"/>
      <c r="M1" s="199"/>
    </row>
    <row r="2" spans="1:34" ht="19.5" customHeight="1" x14ac:dyDescent="0.25">
      <c r="A2" s="200" t="s">
        <v>422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7" t="s">
        <v>35</v>
      </c>
      <c r="M3" s="267"/>
    </row>
    <row r="4" spans="1:34" ht="13.5" customHeight="1" x14ac:dyDescent="0.25">
      <c r="A4" s="260" t="s">
        <v>27</v>
      </c>
      <c r="B4" s="260"/>
      <c r="C4" s="260"/>
      <c r="D4" s="261" t="s">
        <v>38</v>
      </c>
      <c r="E4" s="204" t="s">
        <v>71</v>
      </c>
      <c r="F4" s="204"/>
      <c r="G4" s="204"/>
      <c r="H4" s="204"/>
      <c r="I4" s="204"/>
      <c r="J4" s="204"/>
      <c r="K4" s="204"/>
      <c r="L4" s="204" t="s">
        <v>76</v>
      </c>
      <c r="M4" s="204" t="s">
        <v>47</v>
      </c>
    </row>
    <row r="5" spans="1:34" ht="52.5" x14ac:dyDescent="0.25">
      <c r="A5" s="260"/>
      <c r="B5" s="260"/>
      <c r="C5" s="260"/>
      <c r="D5" s="261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4"/>
      <c r="M5" s="204"/>
    </row>
    <row r="6" spans="1:34" ht="13" x14ac:dyDescent="0.3">
      <c r="A6" s="204">
        <v>1</v>
      </c>
      <c r="B6" s="204"/>
      <c r="C6" s="204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59" t="s">
        <v>286</v>
      </c>
      <c r="B7" s="259"/>
      <c r="C7" s="259"/>
      <c r="D7" s="11">
        <v>1</v>
      </c>
      <c r="E7" s="73">
        <v>589325800</v>
      </c>
      <c r="F7" s="73">
        <v>681482525</v>
      </c>
      <c r="G7" s="73">
        <v>516655694</v>
      </c>
      <c r="H7" s="73">
        <v>402038576</v>
      </c>
      <c r="I7" s="73">
        <v>865830400</v>
      </c>
      <c r="J7" s="73">
        <v>293130713</v>
      </c>
      <c r="K7" s="74">
        <f>SUM(E7:J7)</f>
        <v>3348463708</v>
      </c>
      <c r="L7" s="73">
        <v>0</v>
      </c>
      <c r="M7" s="74">
        <f>K7+L7</f>
        <v>3348463708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6" t="s">
        <v>294</v>
      </c>
      <c r="B8" s="256"/>
      <c r="C8" s="256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6" t="s">
        <v>295</v>
      </c>
      <c r="B9" s="256"/>
      <c r="C9" s="256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57" t="s">
        <v>287</v>
      </c>
      <c r="B10" s="257"/>
      <c r="C10" s="257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516655694</v>
      </c>
      <c r="H10" s="74">
        <f t="shared" si="2"/>
        <v>402038576</v>
      </c>
      <c r="I10" s="74">
        <f t="shared" si="2"/>
        <v>865830400</v>
      </c>
      <c r="J10" s="74">
        <f t="shared" si="2"/>
        <v>293130713</v>
      </c>
      <c r="K10" s="74">
        <f t="shared" si="0"/>
        <v>3348463708</v>
      </c>
      <c r="L10" s="74">
        <f t="shared" si="2"/>
        <v>0</v>
      </c>
      <c r="M10" s="74">
        <f t="shared" si="1"/>
        <v>3348463708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7" t="s">
        <v>291</v>
      </c>
      <c r="B11" s="257"/>
      <c r="C11" s="257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-44450514</v>
      </c>
      <c r="H11" s="74">
        <f t="shared" si="3"/>
        <v>0</v>
      </c>
      <c r="I11" s="74">
        <f t="shared" si="3"/>
        <v>0</v>
      </c>
      <c r="J11" s="74">
        <f t="shared" si="3"/>
        <v>229589272</v>
      </c>
      <c r="K11" s="74">
        <f t="shared" si="0"/>
        <v>185138758</v>
      </c>
      <c r="L11" s="74">
        <f t="shared" si="3"/>
        <v>0</v>
      </c>
      <c r="M11" s="74">
        <f t="shared" si="1"/>
        <v>185138758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6" t="s">
        <v>296</v>
      </c>
      <c r="B12" s="256"/>
      <c r="C12" s="256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229589272</v>
      </c>
      <c r="K12" s="74">
        <f t="shared" si="0"/>
        <v>229589272</v>
      </c>
      <c r="L12" s="73">
        <v>0</v>
      </c>
      <c r="M12" s="74">
        <f t="shared" si="1"/>
        <v>229589272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8" t="s">
        <v>292</v>
      </c>
      <c r="B13" s="258"/>
      <c r="C13" s="258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-44450514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-44450514</v>
      </c>
      <c r="L13" s="74">
        <f t="shared" si="4"/>
        <v>0</v>
      </c>
      <c r="M13" s="74">
        <f t="shared" si="1"/>
        <v>-44450514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56" t="s">
        <v>297</v>
      </c>
      <c r="B14" s="256"/>
      <c r="C14" s="256"/>
      <c r="D14" s="11">
        <v>8</v>
      </c>
      <c r="E14" s="73">
        <v>0</v>
      </c>
      <c r="F14" s="73">
        <v>0</v>
      </c>
      <c r="G14" s="73">
        <v>-216511</v>
      </c>
      <c r="H14" s="73">
        <v>0</v>
      </c>
      <c r="I14" s="73">
        <v>0</v>
      </c>
      <c r="J14" s="73">
        <v>0</v>
      </c>
      <c r="K14" s="74">
        <f>SUM(E14:J14)</f>
        <v>-216511</v>
      </c>
      <c r="L14" s="73">
        <v>0</v>
      </c>
      <c r="M14" s="74">
        <f>K14+L14</f>
        <v>-216511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56" t="s">
        <v>298</v>
      </c>
      <c r="B15" s="256"/>
      <c r="C15" s="256"/>
      <c r="D15" s="11">
        <v>9</v>
      </c>
      <c r="E15" s="73">
        <v>0</v>
      </c>
      <c r="F15" s="73">
        <v>0</v>
      </c>
      <c r="G15" s="73">
        <v>7374940</v>
      </c>
      <c r="H15" s="73">
        <v>0</v>
      </c>
      <c r="I15" s="73">
        <v>0</v>
      </c>
      <c r="J15" s="73">
        <v>0</v>
      </c>
      <c r="K15" s="74">
        <f t="shared" si="0"/>
        <v>7374940</v>
      </c>
      <c r="L15" s="73">
        <v>0</v>
      </c>
      <c r="M15" s="74">
        <f t="shared" si="1"/>
        <v>7374940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56" t="s">
        <v>299</v>
      </c>
      <c r="B16" s="256"/>
      <c r="C16" s="256"/>
      <c r="D16" s="11">
        <v>10</v>
      </c>
      <c r="E16" s="73">
        <v>0</v>
      </c>
      <c r="F16" s="73">
        <v>0</v>
      </c>
      <c r="G16" s="73">
        <v>-51501622</v>
      </c>
      <c r="H16" s="73">
        <v>0</v>
      </c>
      <c r="I16" s="73">
        <v>0</v>
      </c>
      <c r="J16" s="73">
        <v>0</v>
      </c>
      <c r="K16" s="74">
        <f t="shared" si="0"/>
        <v>-51501622</v>
      </c>
      <c r="L16" s="73">
        <v>0</v>
      </c>
      <c r="M16" s="74">
        <f t="shared" si="1"/>
        <v>-51501622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6" t="s">
        <v>300</v>
      </c>
      <c r="B17" s="256"/>
      <c r="C17" s="256"/>
      <c r="D17" s="11">
        <v>11</v>
      </c>
      <c r="E17" s="73">
        <v>0</v>
      </c>
      <c r="F17" s="73">
        <v>0</v>
      </c>
      <c r="G17" s="73">
        <v>-107321</v>
      </c>
      <c r="H17" s="73">
        <v>0</v>
      </c>
      <c r="I17" s="73">
        <v>0</v>
      </c>
      <c r="J17" s="73">
        <v>0</v>
      </c>
      <c r="K17" s="74">
        <f t="shared" si="0"/>
        <v>-107321</v>
      </c>
      <c r="L17" s="107">
        <v>0</v>
      </c>
      <c r="M17" s="74">
        <f t="shared" si="1"/>
        <v>-107321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7" t="s">
        <v>301</v>
      </c>
      <c r="B18" s="257"/>
      <c r="C18" s="257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-1080776</v>
      </c>
      <c r="H18" s="74">
        <f t="shared" si="5"/>
        <v>0</v>
      </c>
      <c r="I18" s="74">
        <f t="shared" si="5"/>
        <v>294448733</v>
      </c>
      <c r="J18" s="74">
        <f t="shared" si="5"/>
        <v>-293130713</v>
      </c>
      <c r="K18" s="74">
        <f t="shared" si="0"/>
        <v>237244</v>
      </c>
      <c r="L18" s="74">
        <f t="shared" si="5"/>
        <v>0</v>
      </c>
      <c r="M18" s="74">
        <f t="shared" si="1"/>
        <v>237244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56" t="s">
        <v>302</v>
      </c>
      <c r="B19" s="256"/>
      <c r="C19" s="256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56" t="s">
        <v>303</v>
      </c>
      <c r="B20" s="256"/>
      <c r="C20" s="256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6" t="s">
        <v>304</v>
      </c>
      <c r="B21" s="256"/>
      <c r="C21" s="256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56" t="s">
        <v>305</v>
      </c>
      <c r="B22" s="256"/>
      <c r="C22" s="256"/>
      <c r="D22" s="11">
        <v>16</v>
      </c>
      <c r="E22" s="73">
        <v>0</v>
      </c>
      <c r="F22" s="73">
        <v>0</v>
      </c>
      <c r="G22" s="73">
        <v>-1080776</v>
      </c>
      <c r="H22" s="73">
        <v>0</v>
      </c>
      <c r="I22" s="73">
        <v>294448733</v>
      </c>
      <c r="J22" s="73">
        <v>-293130713</v>
      </c>
      <c r="K22" s="74">
        <f t="shared" si="0"/>
        <v>237244</v>
      </c>
      <c r="L22" s="73">
        <v>0</v>
      </c>
      <c r="M22" s="74">
        <f t="shared" si="1"/>
        <v>237244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7" t="s">
        <v>288</v>
      </c>
      <c r="B23" s="257"/>
      <c r="C23" s="257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471124404</v>
      </c>
      <c r="H23" s="74">
        <f t="shared" si="6"/>
        <v>402038576</v>
      </c>
      <c r="I23" s="74">
        <f t="shared" si="6"/>
        <v>1160279133</v>
      </c>
      <c r="J23" s="74">
        <f t="shared" si="6"/>
        <v>229589272</v>
      </c>
      <c r="K23" s="74">
        <f t="shared" si="0"/>
        <v>3533839710</v>
      </c>
      <c r="L23" s="74">
        <f t="shared" ref="L23" si="7">L18+L11+L10</f>
        <v>0</v>
      </c>
      <c r="M23" s="74">
        <f t="shared" si="1"/>
        <v>3533839710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59" t="s">
        <v>289</v>
      </c>
      <c r="B24" s="259"/>
      <c r="C24" s="259"/>
      <c r="D24" s="11">
        <v>18</v>
      </c>
      <c r="E24" s="73">
        <v>589325800</v>
      </c>
      <c r="F24" s="73">
        <v>681482525</v>
      </c>
      <c r="G24" s="73">
        <v>471124404</v>
      </c>
      <c r="H24" s="73">
        <v>402038576</v>
      </c>
      <c r="I24" s="73">
        <v>1160279133</v>
      </c>
      <c r="J24" s="73">
        <v>229589272</v>
      </c>
      <c r="K24" s="74">
        <f t="shared" si="0"/>
        <v>3533839710</v>
      </c>
      <c r="L24" s="73">
        <v>0</v>
      </c>
      <c r="M24" s="74">
        <f t="shared" si="1"/>
        <v>3533839710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56" t="s">
        <v>306</v>
      </c>
      <c r="B25" s="256"/>
      <c r="C25" s="256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56" t="s">
        <v>295</v>
      </c>
      <c r="B26" s="256"/>
      <c r="C26" s="256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7" t="s">
        <v>290</v>
      </c>
      <c r="B27" s="257"/>
      <c r="C27" s="257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471124404</v>
      </c>
      <c r="H27" s="74">
        <f t="shared" si="8"/>
        <v>402038576</v>
      </c>
      <c r="I27" s="74">
        <f t="shared" si="8"/>
        <v>1160279133</v>
      </c>
      <c r="J27" s="74">
        <f t="shared" si="8"/>
        <v>229589272</v>
      </c>
      <c r="K27" s="74">
        <f t="shared" si="0"/>
        <v>3533839710</v>
      </c>
      <c r="L27" s="74">
        <f t="shared" si="8"/>
        <v>0</v>
      </c>
      <c r="M27" s="74">
        <f t="shared" si="1"/>
        <v>3533839710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7" t="s">
        <v>307</v>
      </c>
      <c r="B28" s="257"/>
      <c r="C28" s="257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80237203</v>
      </c>
      <c r="H28" s="74">
        <f t="shared" si="9"/>
        <v>0</v>
      </c>
      <c r="I28" s="74">
        <f t="shared" si="9"/>
        <v>0</v>
      </c>
      <c r="J28" s="74">
        <f t="shared" si="9"/>
        <v>205312668</v>
      </c>
      <c r="K28" s="74">
        <f t="shared" si="0"/>
        <v>285549871</v>
      </c>
      <c r="L28" s="74">
        <f t="shared" si="9"/>
        <v>0</v>
      </c>
      <c r="M28" s="74">
        <f t="shared" si="1"/>
        <v>285549871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6" t="s">
        <v>296</v>
      </c>
      <c r="B29" s="256"/>
      <c r="C29" s="256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205312668</v>
      </c>
      <c r="K29" s="74">
        <f t="shared" si="0"/>
        <v>205312668</v>
      </c>
      <c r="L29" s="73">
        <v>0</v>
      </c>
      <c r="M29" s="74">
        <f t="shared" si="1"/>
        <v>205312668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8" t="s">
        <v>308</v>
      </c>
      <c r="B30" s="258"/>
      <c r="C30" s="258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80237203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80237203</v>
      </c>
      <c r="L30" s="74">
        <f t="shared" si="10"/>
        <v>0</v>
      </c>
      <c r="M30" s="74">
        <f t="shared" si="1"/>
        <v>80237203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6" t="s">
        <v>297</v>
      </c>
      <c r="B31" s="256"/>
      <c r="C31" s="256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6" t="s">
        <v>298</v>
      </c>
      <c r="B32" s="256"/>
      <c r="C32" s="256"/>
      <c r="D32" s="11">
        <v>26</v>
      </c>
      <c r="E32" s="73">
        <v>0</v>
      </c>
      <c r="F32" s="73">
        <v>0</v>
      </c>
      <c r="G32" s="73">
        <v>102386642</v>
      </c>
      <c r="H32" s="73">
        <v>0</v>
      </c>
      <c r="I32" s="73">
        <v>0</v>
      </c>
      <c r="J32" s="73">
        <v>0</v>
      </c>
      <c r="K32" s="74">
        <f t="shared" si="0"/>
        <v>102386642</v>
      </c>
      <c r="L32" s="73">
        <v>0</v>
      </c>
      <c r="M32" s="74">
        <f t="shared" si="1"/>
        <v>102386642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6" t="s">
        <v>299</v>
      </c>
      <c r="B33" s="256"/>
      <c r="C33" s="256"/>
      <c r="D33" s="11">
        <v>27</v>
      </c>
      <c r="E33" s="73">
        <v>0</v>
      </c>
      <c r="F33" s="73">
        <v>0</v>
      </c>
      <c r="G33" s="73">
        <v>-22271512</v>
      </c>
      <c r="H33" s="73">
        <v>0</v>
      </c>
      <c r="I33" s="73">
        <v>0</v>
      </c>
      <c r="J33" s="73">
        <v>0</v>
      </c>
      <c r="K33" s="74">
        <f t="shared" si="0"/>
        <v>-22271512</v>
      </c>
      <c r="L33" s="73">
        <v>0</v>
      </c>
      <c r="M33" s="74">
        <f t="shared" si="1"/>
        <v>-22271512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6" t="s">
        <v>309</v>
      </c>
      <c r="B34" s="256"/>
      <c r="C34" s="256"/>
      <c r="D34" s="11">
        <v>28</v>
      </c>
      <c r="E34" s="73">
        <v>0</v>
      </c>
      <c r="F34" s="73">
        <v>0</v>
      </c>
      <c r="G34" s="73">
        <v>122073</v>
      </c>
      <c r="H34" s="73">
        <v>0</v>
      </c>
      <c r="I34" s="73">
        <v>0</v>
      </c>
      <c r="J34" s="73">
        <v>0</v>
      </c>
      <c r="K34" s="74">
        <f t="shared" si="0"/>
        <v>122073</v>
      </c>
      <c r="L34" s="73">
        <v>0</v>
      </c>
      <c r="M34" s="74">
        <f t="shared" si="1"/>
        <v>122073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7" t="s">
        <v>310</v>
      </c>
      <c r="B35" s="257"/>
      <c r="C35" s="257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-217203</v>
      </c>
      <c r="H35" s="74">
        <f t="shared" si="11"/>
        <v>0</v>
      </c>
      <c r="I35" s="74">
        <f t="shared" si="11"/>
        <v>229854151</v>
      </c>
      <c r="J35" s="74">
        <f t="shared" si="11"/>
        <v>-229589272</v>
      </c>
      <c r="K35" s="74">
        <f t="shared" si="0"/>
        <v>47676</v>
      </c>
      <c r="L35" s="74">
        <f t="shared" si="11"/>
        <v>0</v>
      </c>
      <c r="M35" s="74">
        <f t="shared" si="1"/>
        <v>47676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6" t="s">
        <v>302</v>
      </c>
      <c r="B36" s="256"/>
      <c r="C36" s="256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6" t="s">
        <v>303</v>
      </c>
      <c r="B37" s="256"/>
      <c r="C37" s="256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6" t="s">
        <v>311</v>
      </c>
      <c r="B38" s="256"/>
      <c r="C38" s="256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6" t="s">
        <v>312</v>
      </c>
      <c r="B39" s="256"/>
      <c r="C39" s="256"/>
      <c r="D39" s="11">
        <v>33</v>
      </c>
      <c r="E39" s="73">
        <v>0</v>
      </c>
      <c r="F39" s="73">
        <v>0</v>
      </c>
      <c r="G39" s="73">
        <v>-217203</v>
      </c>
      <c r="H39" s="73">
        <v>0</v>
      </c>
      <c r="I39" s="73">
        <v>229854151</v>
      </c>
      <c r="J39" s="73">
        <v>-229589272</v>
      </c>
      <c r="K39" s="74">
        <f t="shared" si="0"/>
        <v>47676</v>
      </c>
      <c r="L39" s="73">
        <v>0</v>
      </c>
      <c r="M39" s="74">
        <f t="shared" si="1"/>
        <v>47676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7" t="s">
        <v>313</v>
      </c>
      <c r="B40" s="257"/>
      <c r="C40" s="257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551144404</v>
      </c>
      <c r="H40" s="74">
        <f t="shared" si="12"/>
        <v>402038576</v>
      </c>
      <c r="I40" s="74">
        <f t="shared" si="12"/>
        <v>1390133284</v>
      </c>
      <c r="J40" s="74">
        <f t="shared" si="12"/>
        <v>205312668</v>
      </c>
      <c r="K40" s="74">
        <f t="shared" si="0"/>
        <v>3819437257</v>
      </c>
      <c r="L40" s="74">
        <f t="shared" ref="L40" si="13">L35+L28+L27</f>
        <v>0</v>
      </c>
      <c r="M40" s="74">
        <f t="shared" si="1"/>
        <v>3819437257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+v4FY62TUdHiNlydd4qWqnQ9ruT2qgdL2473K74mX1lrhOlfuFp91nIYpeekdrF0vDvJZa6ftnMmcX1dpyc7lw==" saltValue="3WLGtKLWoKDhitIfWH0VZw==" spinCount="100000"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3" type="noConversion"/>
  <dataValidations count="1">
    <dataValidation allowBlank="1" sqref="O6:P6 B1:K1 A6:M6 A1:A5 N1:P5 B3:M5 Q1:IV1048576 A7:P65535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zoomScale="75" zoomScaleNormal="75" workbookViewId="0">
      <selection sqref="A1:I40"/>
    </sheetView>
  </sheetViews>
  <sheetFormatPr defaultRowHeight="12.5" x14ac:dyDescent="0.25"/>
  <cols>
    <col min="9" max="9" width="92.81640625" customWidth="1"/>
  </cols>
  <sheetData>
    <row r="1" spans="1:9" x14ac:dyDescent="0.25">
      <c r="A1" s="268" t="s">
        <v>423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25">
      <c r="A2" s="269"/>
      <c r="B2" s="269"/>
      <c r="C2" s="269"/>
      <c r="D2" s="269"/>
      <c r="E2" s="269"/>
      <c r="F2" s="269"/>
      <c r="G2" s="269"/>
      <c r="H2" s="269"/>
      <c r="I2" s="269"/>
    </row>
    <row r="3" spans="1:9" x14ac:dyDescent="0.25">
      <c r="A3" s="269"/>
      <c r="B3" s="269"/>
      <c r="C3" s="269"/>
      <c r="D3" s="269"/>
      <c r="E3" s="269"/>
      <c r="F3" s="269"/>
      <c r="G3" s="269"/>
      <c r="H3" s="269"/>
      <c r="I3" s="269"/>
    </row>
    <row r="4" spans="1:9" x14ac:dyDescent="0.25">
      <c r="A4" s="269"/>
      <c r="B4" s="269"/>
      <c r="C4" s="269"/>
      <c r="D4" s="269"/>
      <c r="E4" s="269"/>
      <c r="F4" s="269"/>
      <c r="G4" s="269"/>
      <c r="H4" s="269"/>
      <c r="I4" s="269"/>
    </row>
    <row r="5" spans="1:9" x14ac:dyDescent="0.25">
      <c r="A5" s="269"/>
      <c r="B5" s="269"/>
      <c r="C5" s="269"/>
      <c r="D5" s="269"/>
      <c r="E5" s="269"/>
      <c r="F5" s="269"/>
      <c r="G5" s="269"/>
      <c r="H5" s="269"/>
      <c r="I5" s="269"/>
    </row>
    <row r="6" spans="1:9" x14ac:dyDescent="0.25">
      <c r="A6" s="269"/>
      <c r="B6" s="269"/>
      <c r="C6" s="269"/>
      <c r="D6" s="269"/>
      <c r="E6" s="269"/>
      <c r="F6" s="269"/>
      <c r="G6" s="269"/>
      <c r="H6" s="269"/>
      <c r="I6" s="269"/>
    </row>
    <row r="7" spans="1:9" x14ac:dyDescent="0.25">
      <c r="A7" s="269"/>
      <c r="B7" s="269"/>
      <c r="C7" s="269"/>
      <c r="D7" s="269"/>
      <c r="E7" s="269"/>
      <c r="F7" s="269"/>
      <c r="G7" s="269"/>
      <c r="H7" s="269"/>
      <c r="I7" s="269"/>
    </row>
    <row r="8" spans="1:9" x14ac:dyDescent="0.25">
      <c r="A8" s="269"/>
      <c r="B8" s="269"/>
      <c r="C8" s="269"/>
      <c r="D8" s="269"/>
      <c r="E8" s="269"/>
      <c r="F8" s="269"/>
      <c r="G8" s="269"/>
      <c r="H8" s="269"/>
      <c r="I8" s="269"/>
    </row>
    <row r="9" spans="1:9" x14ac:dyDescent="0.25">
      <c r="A9" s="269"/>
      <c r="B9" s="269"/>
      <c r="C9" s="269"/>
      <c r="D9" s="269"/>
      <c r="E9" s="269"/>
      <c r="F9" s="269"/>
      <c r="G9" s="269"/>
      <c r="H9" s="269"/>
      <c r="I9" s="269"/>
    </row>
    <row r="10" spans="1:9" x14ac:dyDescent="0.25">
      <c r="A10" s="269"/>
      <c r="B10" s="269"/>
      <c r="C10" s="269"/>
      <c r="D10" s="269"/>
      <c r="E10" s="269"/>
      <c r="F10" s="269"/>
      <c r="G10" s="269"/>
      <c r="H10" s="269"/>
      <c r="I10" s="269"/>
    </row>
    <row r="11" spans="1:9" x14ac:dyDescent="0.25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9" x14ac:dyDescent="0.25">
      <c r="A12" s="269"/>
      <c r="B12" s="269"/>
      <c r="C12" s="269"/>
      <c r="D12" s="269"/>
      <c r="E12" s="269"/>
      <c r="F12" s="269"/>
      <c r="G12" s="269"/>
      <c r="H12" s="269"/>
      <c r="I12" s="269"/>
    </row>
    <row r="13" spans="1:9" x14ac:dyDescent="0.25">
      <c r="A13" s="269"/>
      <c r="B13" s="269"/>
      <c r="C13" s="269"/>
      <c r="D13" s="269"/>
      <c r="E13" s="269"/>
      <c r="F13" s="269"/>
      <c r="G13" s="269"/>
      <c r="H13" s="269"/>
      <c r="I13" s="269"/>
    </row>
    <row r="14" spans="1:9" x14ac:dyDescent="0.25">
      <c r="A14" s="269"/>
      <c r="B14" s="269"/>
      <c r="C14" s="269"/>
      <c r="D14" s="269"/>
      <c r="E14" s="269"/>
      <c r="F14" s="269"/>
      <c r="G14" s="269"/>
      <c r="H14" s="269"/>
      <c r="I14" s="269"/>
    </row>
    <row r="15" spans="1:9" x14ac:dyDescent="0.25">
      <c r="A15" s="269"/>
      <c r="B15" s="269"/>
      <c r="C15" s="269"/>
      <c r="D15" s="269"/>
      <c r="E15" s="269"/>
      <c r="F15" s="269"/>
      <c r="G15" s="269"/>
      <c r="H15" s="269"/>
      <c r="I15" s="269"/>
    </row>
    <row r="16" spans="1:9" x14ac:dyDescent="0.25">
      <c r="A16" s="269"/>
      <c r="B16" s="269"/>
      <c r="C16" s="269"/>
      <c r="D16" s="269"/>
      <c r="E16" s="269"/>
      <c r="F16" s="269"/>
      <c r="G16" s="269"/>
      <c r="H16" s="269"/>
      <c r="I16" s="269"/>
    </row>
    <row r="17" spans="1:9" x14ac:dyDescent="0.25">
      <c r="A17" s="269"/>
      <c r="B17" s="269"/>
      <c r="C17" s="269"/>
      <c r="D17" s="269"/>
      <c r="E17" s="269"/>
      <c r="F17" s="269"/>
      <c r="G17" s="269"/>
      <c r="H17" s="269"/>
      <c r="I17" s="269"/>
    </row>
    <row r="18" spans="1:9" x14ac:dyDescent="0.25">
      <c r="A18" s="269"/>
      <c r="B18" s="269"/>
      <c r="C18" s="269"/>
      <c r="D18" s="269"/>
      <c r="E18" s="269"/>
      <c r="F18" s="269"/>
      <c r="G18" s="269"/>
      <c r="H18" s="269"/>
      <c r="I18" s="269"/>
    </row>
    <row r="19" spans="1:9" x14ac:dyDescent="0.25">
      <c r="A19" s="269"/>
      <c r="B19" s="269"/>
      <c r="C19" s="269"/>
      <c r="D19" s="269"/>
      <c r="E19" s="269"/>
      <c r="F19" s="269"/>
      <c r="G19" s="269"/>
      <c r="H19" s="269"/>
      <c r="I19" s="269"/>
    </row>
    <row r="20" spans="1:9" x14ac:dyDescent="0.25">
      <c r="A20" s="269"/>
      <c r="B20" s="269"/>
      <c r="C20" s="269"/>
      <c r="D20" s="269"/>
      <c r="E20" s="269"/>
      <c r="F20" s="269"/>
      <c r="G20" s="269"/>
      <c r="H20" s="269"/>
      <c r="I20" s="269"/>
    </row>
    <row r="21" spans="1:9" x14ac:dyDescent="0.25">
      <c r="A21" s="269"/>
      <c r="B21" s="269"/>
      <c r="C21" s="269"/>
      <c r="D21" s="269"/>
      <c r="E21" s="269"/>
      <c r="F21" s="269"/>
      <c r="G21" s="269"/>
      <c r="H21" s="269"/>
      <c r="I21" s="269"/>
    </row>
    <row r="22" spans="1:9" x14ac:dyDescent="0.25">
      <c r="A22" s="269"/>
      <c r="B22" s="269"/>
      <c r="C22" s="269"/>
      <c r="D22" s="269"/>
      <c r="E22" s="269"/>
      <c r="F22" s="269"/>
      <c r="G22" s="269"/>
      <c r="H22" s="269"/>
      <c r="I22" s="269"/>
    </row>
    <row r="23" spans="1:9" x14ac:dyDescent="0.25">
      <c r="A23" s="269"/>
      <c r="B23" s="269"/>
      <c r="C23" s="269"/>
      <c r="D23" s="269"/>
      <c r="E23" s="269"/>
      <c r="F23" s="269"/>
      <c r="G23" s="269"/>
      <c r="H23" s="269"/>
      <c r="I23" s="269"/>
    </row>
    <row r="24" spans="1:9" x14ac:dyDescent="0.25">
      <c r="A24" s="269"/>
      <c r="B24" s="269"/>
      <c r="C24" s="269"/>
      <c r="D24" s="269"/>
      <c r="E24" s="269"/>
      <c r="F24" s="269"/>
      <c r="G24" s="269"/>
      <c r="H24" s="269"/>
      <c r="I24" s="269"/>
    </row>
    <row r="25" spans="1:9" x14ac:dyDescent="0.25">
      <c r="A25" s="269"/>
      <c r="B25" s="269"/>
      <c r="C25" s="269"/>
      <c r="D25" s="269"/>
      <c r="E25" s="269"/>
      <c r="F25" s="269"/>
      <c r="G25" s="269"/>
      <c r="H25" s="269"/>
      <c r="I25" s="269"/>
    </row>
    <row r="26" spans="1:9" x14ac:dyDescent="0.25">
      <c r="A26" s="269"/>
      <c r="B26" s="269"/>
      <c r="C26" s="269"/>
      <c r="D26" s="269"/>
      <c r="E26" s="269"/>
      <c r="F26" s="269"/>
      <c r="G26" s="269"/>
      <c r="H26" s="269"/>
      <c r="I26" s="269"/>
    </row>
    <row r="27" spans="1:9" x14ac:dyDescent="0.25">
      <c r="A27" s="269"/>
      <c r="B27" s="269"/>
      <c r="C27" s="269"/>
      <c r="D27" s="269"/>
      <c r="E27" s="269"/>
      <c r="F27" s="269"/>
      <c r="G27" s="269"/>
      <c r="H27" s="269"/>
      <c r="I27" s="269"/>
    </row>
    <row r="28" spans="1:9" x14ac:dyDescent="0.25">
      <c r="A28" s="269"/>
      <c r="B28" s="269"/>
      <c r="C28" s="269"/>
      <c r="D28" s="269"/>
      <c r="E28" s="269"/>
      <c r="F28" s="269"/>
      <c r="G28" s="269"/>
      <c r="H28" s="269"/>
      <c r="I28" s="269"/>
    </row>
    <row r="29" spans="1:9" x14ac:dyDescent="0.25">
      <c r="A29" s="269"/>
      <c r="B29" s="269"/>
      <c r="C29" s="269"/>
      <c r="D29" s="269"/>
      <c r="E29" s="269"/>
      <c r="F29" s="269"/>
      <c r="G29" s="269"/>
      <c r="H29" s="269"/>
      <c r="I29" s="269"/>
    </row>
    <row r="30" spans="1:9" x14ac:dyDescent="0.25">
      <c r="A30" s="269"/>
      <c r="B30" s="269"/>
      <c r="C30" s="269"/>
      <c r="D30" s="269"/>
      <c r="E30" s="269"/>
      <c r="F30" s="269"/>
      <c r="G30" s="269"/>
      <c r="H30" s="269"/>
      <c r="I30" s="269"/>
    </row>
    <row r="31" spans="1:9" x14ac:dyDescent="0.25">
      <c r="A31" s="269"/>
      <c r="B31" s="269"/>
      <c r="C31" s="269"/>
      <c r="D31" s="269"/>
      <c r="E31" s="269"/>
      <c r="F31" s="269"/>
      <c r="G31" s="269"/>
      <c r="H31" s="269"/>
      <c r="I31" s="269"/>
    </row>
    <row r="32" spans="1:9" x14ac:dyDescent="0.25">
      <c r="A32" s="269"/>
      <c r="B32" s="269"/>
      <c r="C32" s="269"/>
      <c r="D32" s="269"/>
      <c r="E32" s="269"/>
      <c r="F32" s="269"/>
      <c r="G32" s="269"/>
      <c r="H32" s="269"/>
      <c r="I32" s="269"/>
    </row>
    <row r="33" spans="1:9" x14ac:dyDescent="0.25">
      <c r="A33" s="269"/>
      <c r="B33" s="269"/>
      <c r="C33" s="269"/>
      <c r="D33" s="269"/>
      <c r="E33" s="269"/>
      <c r="F33" s="269"/>
      <c r="G33" s="269"/>
      <c r="H33" s="269"/>
      <c r="I33" s="269"/>
    </row>
    <row r="34" spans="1:9" x14ac:dyDescent="0.25">
      <c r="A34" s="269"/>
      <c r="B34" s="269"/>
      <c r="C34" s="269"/>
      <c r="D34" s="269"/>
      <c r="E34" s="269"/>
      <c r="F34" s="269"/>
      <c r="G34" s="269"/>
      <c r="H34" s="269"/>
      <c r="I34" s="269"/>
    </row>
    <row r="35" spans="1:9" x14ac:dyDescent="0.25">
      <c r="A35" s="269"/>
      <c r="B35" s="269"/>
      <c r="C35" s="269"/>
      <c r="D35" s="269"/>
      <c r="E35" s="269"/>
      <c r="F35" s="269"/>
      <c r="G35" s="269"/>
      <c r="H35" s="269"/>
      <c r="I35" s="269"/>
    </row>
    <row r="36" spans="1:9" x14ac:dyDescent="0.25">
      <c r="A36" s="269"/>
      <c r="B36" s="269"/>
      <c r="C36" s="269"/>
      <c r="D36" s="269"/>
      <c r="E36" s="269"/>
      <c r="F36" s="269"/>
      <c r="G36" s="269"/>
      <c r="H36" s="269"/>
      <c r="I36" s="269"/>
    </row>
    <row r="37" spans="1:9" x14ac:dyDescent="0.25">
      <c r="A37" s="269"/>
      <c r="B37" s="269"/>
      <c r="C37" s="269"/>
      <c r="D37" s="269"/>
      <c r="E37" s="269"/>
      <c r="F37" s="269"/>
      <c r="G37" s="269"/>
      <c r="H37" s="269"/>
      <c r="I37" s="269"/>
    </row>
    <row r="38" spans="1:9" x14ac:dyDescent="0.25">
      <c r="A38" s="269"/>
      <c r="B38" s="269"/>
      <c r="C38" s="269"/>
      <c r="D38" s="269"/>
      <c r="E38" s="269"/>
      <c r="F38" s="269"/>
      <c r="G38" s="269"/>
      <c r="H38" s="269"/>
      <c r="I38" s="269"/>
    </row>
    <row r="39" spans="1:9" ht="201.75" customHeight="1" x14ac:dyDescent="0.25">
      <c r="A39" s="269"/>
      <c r="B39" s="269"/>
      <c r="C39" s="269"/>
      <c r="D39" s="269"/>
      <c r="E39" s="269"/>
      <c r="F39" s="269"/>
      <c r="G39" s="269"/>
      <c r="H39" s="269"/>
      <c r="I39" s="269"/>
    </row>
    <row r="40" spans="1:9" ht="222.75" customHeight="1" x14ac:dyDescent="0.25">
      <c r="A40" s="269"/>
      <c r="B40" s="269"/>
      <c r="C40" s="269"/>
      <c r="D40" s="269"/>
      <c r="E40" s="269"/>
      <c r="F40" s="269"/>
      <c r="G40" s="269"/>
      <c r="H40" s="269"/>
      <c r="I40" s="269"/>
    </row>
    <row r="43" spans="1:9" ht="13" x14ac:dyDescent="0.3">
      <c r="A43" s="124" t="s">
        <v>385</v>
      </c>
    </row>
    <row r="45" spans="1:9" x14ac:dyDescent="0.25">
      <c r="A45" s="125" t="s">
        <v>386</v>
      </c>
    </row>
    <row r="46" spans="1:9" x14ac:dyDescent="0.25">
      <c r="A46" s="125" t="s">
        <v>418</v>
      </c>
    </row>
    <row r="47" spans="1:9" x14ac:dyDescent="0.25">
      <c r="A47" s="125"/>
    </row>
    <row r="48" spans="1:9" x14ac:dyDescent="0.25">
      <c r="A48" s="125" t="s">
        <v>387</v>
      </c>
    </row>
    <row r="49" spans="1:1" x14ac:dyDescent="0.25">
      <c r="A49" s="125" t="s">
        <v>419</v>
      </c>
    </row>
    <row r="50" spans="1:1" x14ac:dyDescent="0.25">
      <c r="A50" s="125" t="s">
        <v>388</v>
      </c>
    </row>
    <row r="51" spans="1:1" x14ac:dyDescent="0.25">
      <c r="A51" s="125"/>
    </row>
    <row r="52" spans="1:1" x14ac:dyDescent="0.25">
      <c r="A52" s="125" t="s">
        <v>389</v>
      </c>
    </row>
    <row r="53" spans="1:1" x14ac:dyDescent="0.25">
      <c r="A53" s="125" t="s">
        <v>390</v>
      </c>
    </row>
    <row r="54" spans="1:1" x14ac:dyDescent="0.25">
      <c r="A54" s="125" t="s">
        <v>391</v>
      </c>
    </row>
    <row r="55" spans="1:1" x14ac:dyDescent="0.25">
      <c r="A55" s="126"/>
    </row>
    <row r="56" spans="1:1" x14ac:dyDescent="0.25">
      <c r="A56" s="125" t="s">
        <v>392</v>
      </c>
    </row>
    <row r="57" spans="1:1" x14ac:dyDescent="0.25">
      <c r="A57" s="125" t="s">
        <v>417</v>
      </c>
    </row>
    <row r="58" spans="1:1" x14ac:dyDescent="0.25">
      <c r="A58" s="125"/>
    </row>
    <row r="59" spans="1:1" x14ac:dyDescent="0.25">
      <c r="A59" s="125" t="s">
        <v>393</v>
      </c>
    </row>
    <row r="60" spans="1:1" x14ac:dyDescent="0.25">
      <c r="A60" s="125" t="s">
        <v>417</v>
      </c>
    </row>
    <row r="61" spans="1:1" x14ac:dyDescent="0.25">
      <c r="A61" s="126"/>
    </row>
    <row r="62" spans="1:1" x14ac:dyDescent="0.25">
      <c r="A62" s="125" t="s">
        <v>394</v>
      </c>
    </row>
    <row r="63" spans="1:1" x14ac:dyDescent="0.25">
      <c r="A63" s="125" t="s">
        <v>417</v>
      </c>
    </row>
    <row r="64" spans="1:1" x14ac:dyDescent="0.25">
      <c r="A64" s="126"/>
    </row>
    <row r="65" spans="1:1" x14ac:dyDescent="0.25">
      <c r="A65" s="125" t="s">
        <v>395</v>
      </c>
    </row>
    <row r="66" spans="1:1" x14ac:dyDescent="0.25">
      <c r="A66" s="125" t="s">
        <v>420</v>
      </c>
    </row>
    <row r="67" spans="1:1" x14ac:dyDescent="0.25">
      <c r="A67" s="125" t="s">
        <v>396</v>
      </c>
    </row>
    <row r="68" spans="1:1" x14ac:dyDescent="0.25">
      <c r="A68" s="126"/>
    </row>
    <row r="69" spans="1:1" x14ac:dyDescent="0.25">
      <c r="A69" s="125" t="s">
        <v>397</v>
      </c>
    </row>
    <row r="70" spans="1:1" x14ac:dyDescent="0.25">
      <c r="A70" s="125" t="s">
        <v>417</v>
      </c>
    </row>
    <row r="71" spans="1:1" x14ac:dyDescent="0.25">
      <c r="A71" s="126"/>
    </row>
    <row r="72" spans="1:1" x14ac:dyDescent="0.25">
      <c r="A72" s="126" t="s">
        <v>398</v>
      </c>
    </row>
    <row r="73" spans="1:1" x14ac:dyDescent="0.25">
      <c r="A73" s="125" t="s">
        <v>418</v>
      </c>
    </row>
    <row r="74" spans="1:1" x14ac:dyDescent="0.25">
      <c r="A74" s="125"/>
    </row>
    <row r="75" spans="1:1" x14ac:dyDescent="0.25">
      <c r="A75" s="126" t="s">
        <v>399</v>
      </c>
    </row>
    <row r="76" spans="1:1" x14ac:dyDescent="0.25">
      <c r="A76" s="125" t="s">
        <v>417</v>
      </c>
    </row>
    <row r="77" spans="1:1" x14ac:dyDescent="0.25">
      <c r="A77" s="126"/>
    </row>
    <row r="78" spans="1:1" x14ac:dyDescent="0.25">
      <c r="A78" s="126" t="s">
        <v>400</v>
      </c>
    </row>
    <row r="79" spans="1:1" x14ac:dyDescent="0.25">
      <c r="A79" s="125" t="s">
        <v>417</v>
      </c>
    </row>
    <row r="80" spans="1:1" x14ac:dyDescent="0.25">
      <c r="A80" s="126"/>
    </row>
    <row r="81" spans="1:1" x14ac:dyDescent="0.25">
      <c r="A81" s="126" t="s">
        <v>401</v>
      </c>
    </row>
    <row r="82" spans="1:1" x14ac:dyDescent="0.25">
      <c r="A82" s="125" t="s">
        <v>417</v>
      </c>
    </row>
    <row r="83" spans="1:1" x14ac:dyDescent="0.25">
      <c r="A83" s="126"/>
    </row>
    <row r="84" spans="1:1" x14ac:dyDescent="0.25">
      <c r="A84" s="126" t="s">
        <v>402</v>
      </c>
    </row>
    <row r="85" spans="1:1" x14ac:dyDescent="0.25">
      <c r="A85" s="125" t="s">
        <v>417</v>
      </c>
    </row>
    <row r="86" spans="1:1" x14ac:dyDescent="0.25">
      <c r="A86" s="126"/>
    </row>
    <row r="87" spans="1:1" x14ac:dyDescent="0.25">
      <c r="A87" s="126" t="s">
        <v>403</v>
      </c>
    </row>
    <row r="88" spans="1:1" x14ac:dyDescent="0.25">
      <c r="A88" s="125" t="s">
        <v>417</v>
      </c>
    </row>
    <row r="89" spans="1:1" x14ac:dyDescent="0.25">
      <c r="A89" s="126"/>
    </row>
    <row r="90" spans="1:1" x14ac:dyDescent="0.25">
      <c r="A90" s="126" t="s">
        <v>404</v>
      </c>
    </row>
    <row r="91" spans="1:1" x14ac:dyDescent="0.25">
      <c r="A91" s="125" t="s">
        <v>417</v>
      </c>
    </row>
    <row r="92" spans="1:1" x14ac:dyDescent="0.25">
      <c r="A92" s="126"/>
    </row>
    <row r="93" spans="1:1" x14ac:dyDescent="0.25">
      <c r="A93" s="126" t="s">
        <v>405</v>
      </c>
    </row>
    <row r="94" spans="1:1" x14ac:dyDescent="0.25">
      <c r="A94" s="127" t="s">
        <v>406</v>
      </c>
    </row>
    <row r="95" spans="1:1" x14ac:dyDescent="0.25">
      <c r="A95" s="126"/>
    </row>
    <row r="96" spans="1:1" x14ac:dyDescent="0.25">
      <c r="A96" s="126" t="s">
        <v>407</v>
      </c>
    </row>
    <row r="97" spans="1:1" x14ac:dyDescent="0.25">
      <c r="A97" s="125" t="s">
        <v>408</v>
      </c>
    </row>
    <row r="98" spans="1:1" x14ac:dyDescent="0.25">
      <c r="A98" s="126"/>
    </row>
    <row r="99" spans="1:1" x14ac:dyDescent="0.25">
      <c r="A99" s="126" t="s">
        <v>409</v>
      </c>
    </row>
    <row r="100" spans="1:1" x14ac:dyDescent="0.25">
      <c r="A100" s="125" t="s">
        <v>417</v>
      </c>
    </row>
    <row r="101" spans="1:1" x14ac:dyDescent="0.25">
      <c r="A101" s="126"/>
    </row>
    <row r="102" spans="1:1" x14ac:dyDescent="0.25">
      <c r="A102" s="126" t="s">
        <v>410</v>
      </c>
    </row>
    <row r="103" spans="1:1" x14ac:dyDescent="0.25">
      <c r="A103" s="125" t="s">
        <v>411</v>
      </c>
    </row>
    <row r="104" spans="1:1" x14ac:dyDescent="0.25">
      <c r="A104" s="126"/>
    </row>
    <row r="105" spans="1:1" x14ac:dyDescent="0.25">
      <c r="A105" s="126" t="s">
        <v>412</v>
      </c>
    </row>
    <row r="106" spans="1:1" x14ac:dyDescent="0.25">
      <c r="A106" s="125" t="s">
        <v>413</v>
      </c>
    </row>
    <row r="107" spans="1:1" x14ac:dyDescent="0.25">
      <c r="A107" s="126"/>
    </row>
    <row r="108" spans="1:1" x14ac:dyDescent="0.25">
      <c r="A108" s="126" t="s">
        <v>414</v>
      </c>
    </row>
    <row r="109" spans="1:1" x14ac:dyDescent="0.25">
      <c r="A109" s="125" t="s">
        <v>415</v>
      </c>
    </row>
    <row r="110" spans="1:1" x14ac:dyDescent="0.25">
      <c r="A110" s="126"/>
    </row>
    <row r="111" spans="1:1" x14ac:dyDescent="0.25">
      <c r="A111" s="126" t="s">
        <v>416</v>
      </c>
    </row>
    <row r="112" spans="1:1" x14ac:dyDescent="0.25">
      <c r="A112" s="125" t="s">
        <v>417</v>
      </c>
    </row>
  </sheetData>
  <autoFilter ref="A43:A112" xr:uid="{EACF6932-1DCF-4B5E-B9EA-CCC8F407FF58}"/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2090b57c-2e4d-4ed9-b313-510fc704fe7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Karlo Drčić</cp:lastModifiedBy>
  <cp:lastPrinted>2015-04-30T06:30:17Z</cp:lastPrinted>
  <dcterms:created xsi:type="dcterms:W3CDTF">2008-10-17T11:51:54Z</dcterms:created>
  <dcterms:modified xsi:type="dcterms:W3CDTF">2021-07-22T10:03:40Z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