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2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3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5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6.bin" ContentType="application/vnd.openxmlformats-officedocument.spreadsheetml.customProperty"/>
  <Override PartName="/xl/tables/tableSingleCells6.xml" ContentType="application/vnd.openxmlformats-officedocument.spreadsheetml.tableSingleCells+xml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1 KONSOLIDACIJA\KONSOLIDACIJA 2021\10 MJESEČNE KONSOLIDACIJE\09 2021\70 BURZA\02 RADNO NEREVIDIRANO TFI\"/>
    </mc:Choice>
  </mc:AlternateContent>
  <xr:revisionPtr revIDLastSave="0" documentId="13_ncr:1_{3F467BA0-EDF9-4032-BC74-99F2F68A8AAA}" xr6:coauthVersionLast="45" xr6:coauthVersionMax="46" xr10:uidLastSave="{00000000-0000-0000-0000-000000000000}"/>
  <workbookProtection workbookAlgorithmName="SHA-512" workbookHashValue="KGHEZJ2zPXhEzSnxROi/5YZFDvROWH9yR2dO9peuGv76DMPcjY+YK3E3WMtFNw37BqI6HkH9nGz8mcMH9cNWmA==" workbookSaltValue="zqjvGnARl8/Qqkd05+kbFg==" workbookSpinCount="100000" lockStructure="1"/>
  <bookViews>
    <workbookView showHorizontalScroll="0" showVerticalScroll="0" xWindow="0" yWindow="648" windowWidth="23040" windowHeight="12312" activeTab="3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externalReferences>
    <externalReference r:id="rId8"/>
  </externalReferences>
  <definedNames>
    <definedName name="_xlnm._FilterDatabase" localSheetId="1" hidden="1">Bilanca!#REF!</definedName>
    <definedName name="_xlnm._FilterDatabase" localSheetId="6" hidden="1">Bilješke!$A$43:$A$112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datum_izrade">[1]Naslovni!$E$5</definedName>
    <definedName name="drustvo">[1]Naslovni!$B$5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  <definedName name="razdoblje">[1]Naslovni!$E$7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22" l="1"/>
  <c r="K39" i="23"/>
  <c r="M39" i="23" s="1"/>
  <c r="K38" i="23"/>
  <c r="M38" i="23" s="1"/>
  <c r="K37" i="23"/>
  <c r="M37" i="23" s="1"/>
  <c r="K36" i="23"/>
  <c r="M36" i="23" s="1"/>
  <c r="L35" i="23"/>
  <c r="J35" i="23"/>
  <c r="I35" i="23"/>
  <c r="H35" i="23"/>
  <c r="G35" i="23"/>
  <c r="F35" i="23"/>
  <c r="E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K29" i="23"/>
  <c r="M29" i="23" s="1"/>
  <c r="L27" i="23"/>
  <c r="J27" i="23"/>
  <c r="I27" i="23"/>
  <c r="H27" i="23"/>
  <c r="G27" i="23"/>
  <c r="F27" i="23"/>
  <c r="E27" i="23"/>
  <c r="K26" i="23"/>
  <c r="M26" i="23" s="1"/>
  <c r="K25" i="23"/>
  <c r="M25" i="23" s="1"/>
  <c r="K24" i="23"/>
  <c r="M24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E18" i="23"/>
  <c r="K17" i="23"/>
  <c r="M17" i="23" s="1"/>
  <c r="K16" i="23"/>
  <c r="M16" i="23" s="1"/>
  <c r="K15" i="23"/>
  <c r="M15" i="23" s="1"/>
  <c r="K14" i="23"/>
  <c r="M14" i="23" s="1"/>
  <c r="L13" i="23"/>
  <c r="J13" i="23"/>
  <c r="I13" i="23"/>
  <c r="I11" i="23" s="1"/>
  <c r="H13" i="23"/>
  <c r="H11" i="23" s="1"/>
  <c r="G13" i="23"/>
  <c r="F13" i="23"/>
  <c r="F11" i="23" s="1"/>
  <c r="E13" i="23"/>
  <c r="E11" i="23" s="1"/>
  <c r="K12" i="23"/>
  <c r="M12" i="23" s="1"/>
  <c r="L11" i="23"/>
  <c r="J11" i="23"/>
  <c r="L10" i="23"/>
  <c r="J10" i="23"/>
  <c r="I10" i="23"/>
  <c r="H10" i="23"/>
  <c r="G10" i="23"/>
  <c r="F10" i="23"/>
  <c r="E10" i="23"/>
  <c r="K9" i="23"/>
  <c r="M9" i="23" s="1"/>
  <c r="K8" i="23"/>
  <c r="M8" i="23" s="1"/>
  <c r="K7" i="23"/>
  <c r="M7" i="23" s="1"/>
  <c r="I52" i="22"/>
  <c r="H52" i="22"/>
  <c r="I37" i="22"/>
  <c r="H37" i="22"/>
  <c r="I18" i="22"/>
  <c r="I9" i="22"/>
  <c r="I7" i="22" s="1"/>
  <c r="H9" i="22"/>
  <c r="H7" i="22" s="1"/>
  <c r="H6" i="22" s="1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I74" i="21" s="1"/>
  <c r="E74" i="21"/>
  <c r="D74" i="21"/>
  <c r="I71" i="21"/>
  <c r="F71" i="21"/>
  <c r="I70" i="21"/>
  <c r="F70" i="21"/>
  <c r="I68" i="21"/>
  <c r="F68" i="21"/>
  <c r="I67" i="21"/>
  <c r="F67" i="21"/>
  <c r="H66" i="21"/>
  <c r="G66" i="21"/>
  <c r="E66" i="21"/>
  <c r="D66" i="21"/>
  <c r="I64" i="21"/>
  <c r="F64" i="21"/>
  <c r="I63" i="21"/>
  <c r="F63" i="21"/>
  <c r="I62" i="21"/>
  <c r="F62" i="21"/>
  <c r="H61" i="21"/>
  <c r="G61" i="21"/>
  <c r="E61" i="21"/>
  <c r="D61" i="2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D53" i="21"/>
  <c r="F53" i="21" s="1"/>
  <c r="I52" i="21"/>
  <c r="F52" i="21"/>
  <c r="I51" i="21"/>
  <c r="F51" i="21"/>
  <c r="I50" i="21"/>
  <c r="F50" i="21"/>
  <c r="H49" i="21"/>
  <c r="G49" i="21"/>
  <c r="E49" i="21"/>
  <c r="D49" i="21"/>
  <c r="I48" i="21"/>
  <c r="F48" i="21"/>
  <c r="I47" i="21"/>
  <c r="F47" i="21"/>
  <c r="I46" i="21"/>
  <c r="F46" i="21"/>
  <c r="H45" i="21"/>
  <c r="G45" i="21"/>
  <c r="I45" i="21" s="1"/>
  <c r="E45" i="21"/>
  <c r="D45" i="21"/>
  <c r="I43" i="21"/>
  <c r="F43" i="21"/>
  <c r="I42" i="21"/>
  <c r="F42" i="21"/>
  <c r="H41" i="21"/>
  <c r="G41" i="21"/>
  <c r="E41" i="21"/>
  <c r="D41" i="21"/>
  <c r="I40" i="21"/>
  <c r="F40" i="21"/>
  <c r="I39" i="21"/>
  <c r="F39" i="21"/>
  <c r="H38" i="21"/>
  <c r="G38" i="21"/>
  <c r="E38" i="21"/>
  <c r="D38" i="21"/>
  <c r="I37" i="21"/>
  <c r="F37" i="21"/>
  <c r="I36" i="21"/>
  <c r="F36" i="21"/>
  <c r="H35" i="21"/>
  <c r="G35" i="21"/>
  <c r="G31" i="21" s="1"/>
  <c r="E35" i="21"/>
  <c r="D35" i="21"/>
  <c r="I34" i="21"/>
  <c r="F34" i="21"/>
  <c r="I33" i="21"/>
  <c r="F33" i="21"/>
  <c r="H32" i="21"/>
  <c r="H31" i="21" s="1"/>
  <c r="G32" i="21"/>
  <c r="E32" i="21"/>
  <c r="E31" i="21" s="1"/>
  <c r="D32" i="21"/>
  <c r="D31" i="21" s="1"/>
  <c r="I30" i="21"/>
  <c r="F30" i="21"/>
  <c r="I29" i="21"/>
  <c r="F29" i="21"/>
  <c r="H28" i="21"/>
  <c r="G28" i="21"/>
  <c r="E28" i="21"/>
  <c r="D28" i="21"/>
  <c r="F28" i="21" s="1"/>
  <c r="I27" i="21"/>
  <c r="F27" i="21"/>
  <c r="I26" i="21"/>
  <c r="F26" i="21"/>
  <c r="H25" i="21"/>
  <c r="G25" i="21"/>
  <c r="I25" i="21" s="1"/>
  <c r="E25" i="21"/>
  <c r="D25" i="21"/>
  <c r="E24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E13" i="21"/>
  <c r="D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" i="21"/>
  <c r="D7" i="2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F66" i="24" s="1"/>
  <c r="I64" i="24"/>
  <c r="F64" i="24"/>
  <c r="I63" i="24"/>
  <c r="F63" i="24"/>
  <c r="I62" i="24"/>
  <c r="F62" i="24"/>
  <c r="H61" i="24"/>
  <c r="G61" i="24"/>
  <c r="I61" i="24" s="1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F53" i="24" s="1"/>
  <c r="I52" i="24"/>
  <c r="F52" i="24"/>
  <c r="I51" i="24"/>
  <c r="F51" i="24"/>
  <c r="I50" i="24"/>
  <c r="F50" i="24"/>
  <c r="H49" i="24"/>
  <c r="G49" i="24"/>
  <c r="I49" i="24" s="1"/>
  <c r="E49" i="24"/>
  <c r="D49" i="24"/>
  <c r="I48" i="24"/>
  <c r="F48" i="24"/>
  <c r="I47" i="24"/>
  <c r="F47" i="24"/>
  <c r="I46" i="24"/>
  <c r="F46" i="24"/>
  <c r="H45" i="24"/>
  <c r="G45" i="24"/>
  <c r="E45" i="24"/>
  <c r="D45" i="24"/>
  <c r="F45" i="24" s="1"/>
  <c r="I43" i="24"/>
  <c r="F43" i="24"/>
  <c r="I42" i="24"/>
  <c r="F42" i="24"/>
  <c r="H41" i="24"/>
  <c r="G41" i="24"/>
  <c r="E41" i="24"/>
  <c r="D41" i="24"/>
  <c r="I40" i="24"/>
  <c r="F40" i="24"/>
  <c r="I39" i="24"/>
  <c r="F39" i="24"/>
  <c r="H38" i="24"/>
  <c r="G38" i="24"/>
  <c r="I38" i="24" s="1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H31" i="24" s="1"/>
  <c r="G32" i="24"/>
  <c r="E32" i="24"/>
  <c r="D32" i="24"/>
  <c r="D31" i="24" s="1"/>
  <c r="G31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G25" i="24"/>
  <c r="E25" i="24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G13" i="24"/>
  <c r="E13" i="24"/>
  <c r="D13" i="24"/>
  <c r="I12" i="24"/>
  <c r="F12" i="24"/>
  <c r="I11" i="24"/>
  <c r="F11" i="24"/>
  <c r="I10" i="24"/>
  <c r="F10" i="24"/>
  <c r="I9" i="24"/>
  <c r="F9" i="24"/>
  <c r="I8" i="24"/>
  <c r="F8" i="24"/>
  <c r="H7" i="24"/>
  <c r="G7" i="24"/>
  <c r="E7" i="24"/>
  <c r="D7" i="24"/>
  <c r="I125" i="20"/>
  <c r="F125" i="20"/>
  <c r="I123" i="20"/>
  <c r="F123" i="20"/>
  <c r="I122" i="20"/>
  <c r="F122" i="20"/>
  <c r="H121" i="20"/>
  <c r="G121" i="20"/>
  <c r="E121" i="20"/>
  <c r="D121" i="20"/>
  <c r="I120" i="20"/>
  <c r="F120" i="20"/>
  <c r="I119" i="20"/>
  <c r="F119" i="20"/>
  <c r="I118" i="20"/>
  <c r="F118" i="20"/>
  <c r="I117" i="20"/>
  <c r="F117" i="20"/>
  <c r="H116" i="20"/>
  <c r="G116" i="20"/>
  <c r="E116" i="20"/>
  <c r="D116" i="20"/>
  <c r="I115" i="20"/>
  <c r="F115" i="20"/>
  <c r="I114" i="20"/>
  <c r="F114" i="20"/>
  <c r="I113" i="20"/>
  <c r="F113" i="20"/>
  <c r="H112" i="20"/>
  <c r="G112" i="20"/>
  <c r="I112" i="20" s="1"/>
  <c r="E112" i="20"/>
  <c r="D112" i="20"/>
  <c r="I111" i="20"/>
  <c r="F111" i="20"/>
  <c r="I110" i="20"/>
  <c r="F110" i="20"/>
  <c r="I109" i="20"/>
  <c r="F109" i="20"/>
  <c r="H108" i="20"/>
  <c r="G108" i="20"/>
  <c r="E108" i="20"/>
  <c r="D108" i="20"/>
  <c r="I107" i="20"/>
  <c r="F107" i="20"/>
  <c r="I106" i="20"/>
  <c r="F106" i="20"/>
  <c r="H105" i="20"/>
  <c r="G105" i="20"/>
  <c r="E105" i="20"/>
  <c r="D105" i="20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D97" i="20"/>
  <c r="F97" i="20" s="1"/>
  <c r="I96" i="20"/>
  <c r="F96" i="20"/>
  <c r="I95" i="20"/>
  <c r="F95" i="20"/>
  <c r="I94" i="20"/>
  <c r="F94" i="20"/>
  <c r="I93" i="20"/>
  <c r="F93" i="20"/>
  <c r="H92" i="20"/>
  <c r="G92" i="20"/>
  <c r="E92" i="20"/>
  <c r="D92" i="20"/>
  <c r="F92" i="20" s="1"/>
  <c r="I91" i="20"/>
  <c r="F91" i="20"/>
  <c r="I90" i="20"/>
  <c r="F90" i="20"/>
  <c r="H89" i="20"/>
  <c r="G89" i="20"/>
  <c r="E89" i="20"/>
  <c r="F89" i="20" s="1"/>
  <c r="D89" i="20"/>
  <c r="I88" i="20"/>
  <c r="F88" i="20"/>
  <c r="I87" i="20"/>
  <c r="F87" i="20"/>
  <c r="I86" i="20"/>
  <c r="F86" i="20"/>
  <c r="H85" i="20"/>
  <c r="G85" i="20"/>
  <c r="E85" i="20"/>
  <c r="D85" i="20"/>
  <c r="F85" i="20" s="1"/>
  <c r="I84" i="20"/>
  <c r="F84" i="20"/>
  <c r="I83" i="20"/>
  <c r="F83" i="20"/>
  <c r="I82" i="20"/>
  <c r="F82" i="20"/>
  <c r="H81" i="20"/>
  <c r="G81" i="20"/>
  <c r="E81" i="20"/>
  <c r="D81" i="20"/>
  <c r="F81" i="20" s="1"/>
  <c r="I80" i="20"/>
  <c r="F80" i="20"/>
  <c r="I79" i="20"/>
  <c r="F79" i="20"/>
  <c r="I78" i="20"/>
  <c r="F78" i="20"/>
  <c r="H77" i="20"/>
  <c r="G77" i="20"/>
  <c r="I77" i="20" s="1"/>
  <c r="F77" i="20"/>
  <c r="E77" i="20"/>
  <c r="D77" i="20"/>
  <c r="I74" i="20"/>
  <c r="F74" i="20"/>
  <c r="I72" i="20"/>
  <c r="F72" i="20"/>
  <c r="I71" i="20"/>
  <c r="F71" i="20"/>
  <c r="I70" i="20"/>
  <c r="F70" i="20"/>
  <c r="H69" i="20"/>
  <c r="G69" i="20"/>
  <c r="E69" i="20"/>
  <c r="D69" i="20"/>
  <c r="I68" i="20"/>
  <c r="F68" i="20"/>
  <c r="I67" i="20"/>
  <c r="F67" i="20"/>
  <c r="I66" i="20"/>
  <c r="F66" i="20"/>
  <c r="I65" i="20"/>
  <c r="F65" i="20"/>
  <c r="I64" i="20"/>
  <c r="F64" i="20"/>
  <c r="H63" i="20"/>
  <c r="H62" i="20" s="1"/>
  <c r="G63" i="20"/>
  <c r="E63" i="20"/>
  <c r="E62" i="20" s="1"/>
  <c r="D63" i="20"/>
  <c r="G62" i="20"/>
  <c r="I62" i="20" s="1"/>
  <c r="I61" i="20"/>
  <c r="F61" i="20"/>
  <c r="I60" i="20"/>
  <c r="F60" i="20"/>
  <c r="I59" i="20"/>
  <c r="F59" i="20"/>
  <c r="H58" i="20"/>
  <c r="H53" i="20" s="1"/>
  <c r="G58" i="20"/>
  <c r="E58" i="20"/>
  <c r="D58" i="20"/>
  <c r="F58" i="20" s="1"/>
  <c r="I57" i="20"/>
  <c r="F57" i="20"/>
  <c r="I56" i="20"/>
  <c r="F56" i="20"/>
  <c r="I55" i="20"/>
  <c r="F55" i="20"/>
  <c r="H54" i="20"/>
  <c r="G54" i="20"/>
  <c r="E54" i="20"/>
  <c r="D54" i="20"/>
  <c r="I52" i="20"/>
  <c r="F52" i="20"/>
  <c r="I51" i="20"/>
  <c r="F51" i="20"/>
  <c r="H50" i="20"/>
  <c r="G50" i="20"/>
  <c r="E50" i="20"/>
  <c r="D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D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D36" i="20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D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D25" i="20"/>
  <c r="F25" i="20" s="1"/>
  <c r="I24" i="20"/>
  <c r="F24" i="20"/>
  <c r="I23" i="20"/>
  <c r="F23" i="20"/>
  <c r="H22" i="20"/>
  <c r="G22" i="20"/>
  <c r="I22" i="20" s="1"/>
  <c r="E22" i="20"/>
  <c r="D22" i="20"/>
  <c r="F22" i="20" s="1"/>
  <c r="I20" i="20"/>
  <c r="F20" i="20"/>
  <c r="I19" i="20"/>
  <c r="F19" i="20"/>
  <c r="I18" i="20"/>
  <c r="F18" i="20"/>
  <c r="H17" i="20"/>
  <c r="G17" i="20"/>
  <c r="E17" i="20"/>
  <c r="D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D11" i="20"/>
  <c r="F11" i="20" s="1"/>
  <c r="I10" i="20"/>
  <c r="F10" i="20"/>
  <c r="I9" i="20"/>
  <c r="F9" i="20"/>
  <c r="H8" i="20"/>
  <c r="G8" i="20"/>
  <c r="E8" i="20"/>
  <c r="D8" i="20"/>
  <c r="F13" i="21" l="1"/>
  <c r="I38" i="21"/>
  <c r="I53" i="21"/>
  <c r="F36" i="20"/>
  <c r="F63" i="20"/>
  <c r="E76" i="20"/>
  <c r="F105" i="20"/>
  <c r="I32" i="24"/>
  <c r="F35" i="21"/>
  <c r="F45" i="21"/>
  <c r="F66" i="21"/>
  <c r="F74" i="21"/>
  <c r="E23" i="23"/>
  <c r="F40" i="23"/>
  <c r="E53" i="20"/>
  <c r="H76" i="20"/>
  <c r="H24" i="21"/>
  <c r="F54" i="20"/>
  <c r="F116" i="20"/>
  <c r="F121" i="20"/>
  <c r="F38" i="24"/>
  <c r="I6" i="22"/>
  <c r="I58" i="22" s="1"/>
  <c r="I60" i="22" s="1"/>
  <c r="I62" i="22" s="1"/>
  <c r="I23" i="23"/>
  <c r="L40" i="23"/>
  <c r="F74" i="24"/>
  <c r="I8" i="20"/>
  <c r="F38" i="21"/>
  <c r="I50" i="20"/>
  <c r="I28" i="21"/>
  <c r="H44" i="24"/>
  <c r="I31" i="24"/>
  <c r="I35" i="24"/>
  <c r="H24" i="24"/>
  <c r="H65" i="24" s="1"/>
  <c r="H69" i="24" s="1"/>
  <c r="H83" i="24" s="1"/>
  <c r="I28" i="24"/>
  <c r="I25" i="24"/>
  <c r="E44" i="24"/>
  <c r="F41" i="24"/>
  <c r="F28" i="24"/>
  <c r="E24" i="24"/>
  <c r="E72" i="24"/>
  <c r="F13" i="24"/>
  <c r="I66" i="21"/>
  <c r="I61" i="21"/>
  <c r="I49" i="21"/>
  <c r="I41" i="21"/>
  <c r="I32" i="21"/>
  <c r="F61" i="21"/>
  <c r="E44" i="21"/>
  <c r="E65" i="21" s="1"/>
  <c r="E69" i="21" s="1"/>
  <c r="E83" i="21" s="1"/>
  <c r="F49" i="21"/>
  <c r="E72" i="21"/>
  <c r="J40" i="23"/>
  <c r="I81" i="20"/>
  <c r="G76" i="20"/>
  <c r="I76" i="20" s="1"/>
  <c r="I54" i="20"/>
  <c r="I42" i="20"/>
  <c r="G21" i="20"/>
  <c r="G15" i="20" s="1"/>
  <c r="H21" i="20"/>
  <c r="H15" i="20" s="1"/>
  <c r="F8" i="20"/>
  <c r="I21" i="20"/>
  <c r="G40" i="23"/>
  <c r="E124" i="20"/>
  <c r="I31" i="21"/>
  <c r="F32" i="21"/>
  <c r="K13" i="23"/>
  <c r="M13" i="23" s="1"/>
  <c r="J23" i="23"/>
  <c r="K27" i="23"/>
  <c r="M27" i="23" s="1"/>
  <c r="H40" i="23"/>
  <c r="I11" i="20"/>
  <c r="I25" i="20"/>
  <c r="I36" i="20"/>
  <c r="D53" i="20"/>
  <c r="F53" i="20" s="1"/>
  <c r="F69" i="20"/>
  <c r="D76" i="20"/>
  <c r="F76" i="20" s="1"/>
  <c r="I89" i="20"/>
  <c r="I92" i="20"/>
  <c r="I105" i="20"/>
  <c r="I108" i="20"/>
  <c r="F112" i="20"/>
  <c r="I116" i="20"/>
  <c r="H72" i="24"/>
  <c r="F25" i="24"/>
  <c r="I41" i="24"/>
  <c r="H72" i="21"/>
  <c r="F25" i="21"/>
  <c r="L23" i="23"/>
  <c r="I69" i="20"/>
  <c r="H58" i="22"/>
  <c r="H60" i="22" s="1"/>
  <c r="H62" i="22" s="1"/>
  <c r="F23" i="23"/>
  <c r="I17" i="20"/>
  <c r="D21" i="20"/>
  <c r="D15" i="20" s="1"/>
  <c r="F15" i="20" s="1"/>
  <c r="E21" i="20"/>
  <c r="E15" i="20" s="1"/>
  <c r="E73" i="20" s="1"/>
  <c r="I30" i="20"/>
  <c r="I58" i="20"/>
  <c r="I85" i="20"/>
  <c r="G124" i="20"/>
  <c r="H124" i="20"/>
  <c r="I121" i="20"/>
  <c r="D72" i="24"/>
  <c r="F72" i="24" s="1"/>
  <c r="I13" i="24"/>
  <c r="E31" i="24"/>
  <c r="F35" i="24"/>
  <c r="I45" i="24"/>
  <c r="F49" i="24"/>
  <c r="I53" i="24"/>
  <c r="F61" i="24"/>
  <c r="I66" i="24"/>
  <c r="I74" i="24"/>
  <c r="D72" i="21"/>
  <c r="F72" i="21" s="1"/>
  <c r="I13" i="21"/>
  <c r="I35" i="21"/>
  <c r="F41" i="21"/>
  <c r="H44" i="21"/>
  <c r="H65" i="21" s="1"/>
  <c r="H69" i="21" s="1"/>
  <c r="H83" i="21" s="1"/>
  <c r="K10" i="23"/>
  <c r="M10" i="23" s="1"/>
  <c r="H23" i="23"/>
  <c r="K30" i="23"/>
  <c r="M30" i="23" s="1"/>
  <c r="I40" i="23"/>
  <c r="K35" i="23"/>
  <c r="M35" i="23" s="1"/>
  <c r="E28" i="23"/>
  <c r="K28" i="23" s="1"/>
  <c r="M28" i="23" s="1"/>
  <c r="G11" i="23"/>
  <c r="K11" i="23" s="1"/>
  <c r="M11" i="23" s="1"/>
  <c r="K18" i="23"/>
  <c r="M18" i="23" s="1"/>
  <c r="F31" i="21"/>
  <c r="I7" i="21"/>
  <c r="G24" i="21"/>
  <c r="G44" i="21"/>
  <c r="G72" i="21"/>
  <c r="F7" i="21"/>
  <c r="D24" i="21"/>
  <c r="D44" i="21"/>
  <c r="F32" i="24"/>
  <c r="I7" i="24"/>
  <c r="G24" i="24"/>
  <c r="G44" i="24"/>
  <c r="I44" i="24" s="1"/>
  <c r="G72" i="24"/>
  <c r="F7" i="24"/>
  <c r="D24" i="24"/>
  <c r="D44" i="24"/>
  <c r="F108" i="20"/>
  <c r="I97" i="20"/>
  <c r="I63" i="20"/>
  <c r="D62" i="20"/>
  <c r="F62" i="20" s="1"/>
  <c r="G53" i="20"/>
  <c r="I53" i="20" s="1"/>
  <c r="E73" i="24" l="1"/>
  <c r="E73" i="21"/>
  <c r="H73" i="24"/>
  <c r="F44" i="24"/>
  <c r="F44" i="21"/>
  <c r="D124" i="20"/>
  <c r="F124" i="20" s="1"/>
  <c r="I72" i="24"/>
  <c r="I72" i="21"/>
  <c r="I15" i="20"/>
  <c r="H73" i="20"/>
  <c r="F31" i="24"/>
  <c r="E65" i="24"/>
  <c r="E69" i="24" s="1"/>
  <c r="E83" i="24" s="1"/>
  <c r="I124" i="20"/>
  <c r="D73" i="20"/>
  <c r="F73" i="20" s="1"/>
  <c r="H73" i="21"/>
  <c r="I44" i="21"/>
  <c r="F21" i="20"/>
  <c r="E40" i="23"/>
  <c r="K40" i="23" s="1"/>
  <c r="M40" i="23" s="1"/>
  <c r="G23" i="23"/>
  <c r="K23" i="23" s="1"/>
  <c r="M23" i="23" s="1"/>
  <c r="G73" i="21"/>
  <c r="I24" i="21"/>
  <c r="G65" i="21"/>
  <c r="D73" i="21"/>
  <c r="F73" i="21" s="1"/>
  <c r="F24" i="21"/>
  <c r="D65" i="21"/>
  <c r="D73" i="24"/>
  <c r="F73" i="24" s="1"/>
  <c r="F24" i="24"/>
  <c r="D65" i="24"/>
  <c r="G73" i="24"/>
  <c r="I73" i="24" s="1"/>
  <c r="I24" i="24"/>
  <c r="G65" i="24"/>
  <c r="G73" i="20"/>
  <c r="I73" i="21" l="1"/>
  <c r="I73" i="20"/>
  <c r="G69" i="21"/>
  <c r="I65" i="21"/>
  <c r="F65" i="21"/>
  <c r="D69" i="21"/>
  <c r="G69" i="24"/>
  <c r="I65" i="24"/>
  <c r="F65" i="24"/>
  <c r="D69" i="24"/>
  <c r="D83" i="21" l="1"/>
  <c r="F83" i="21" s="1"/>
  <c r="F69" i="21"/>
  <c r="G83" i="21"/>
  <c r="I83" i="21" s="1"/>
  <c r="I69" i="21"/>
  <c r="F69" i="24"/>
  <c r="D83" i="24"/>
  <c r="F83" i="24" s="1"/>
  <c r="G83" i="24"/>
  <c r="I83" i="24" s="1"/>
  <c r="I69" i="24"/>
</calcChain>
</file>

<file path=xl/sharedStrings.xml><?xml version="1.0" encoding="utf-8"?>
<sst xmlns="http://schemas.openxmlformats.org/spreadsheetml/2006/main" count="555" uniqueCount="425">
  <si>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</si>
  <si>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</si>
  <si>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</si>
  <si>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</si>
  <si>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</si>
  <si>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</si>
  <si>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</si>
  <si>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</si>
  <si>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</si>
  <si>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</si>
  <si>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</si>
  <si>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</si>
  <si>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</si>
  <si>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</si>
  <si>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</si>
  <si>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</si>
  <si>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</si>
  <si>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</si>
  <si>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</si>
  <si>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</si>
  <si>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</si>
  <si>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</si>
  <si>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</si>
  <si>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</si>
  <si>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</si>
  <si>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</si>
  <si>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</si>
  <si>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</si>
  <si>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</si>
  <si>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</si>
  <si>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</si>
  <si>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</si>
  <si>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</si>
  <si>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</si>
  <si>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</si>
  <si>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</si>
  <si>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</si>
  <si>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</si>
  <si>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</si>
  <si>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</si>
  <si>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</si>
  <si>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</si>
  <si>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</si>
  <si>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</si>
  <si>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</si>
  <si>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</si>
  <si>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</si>
  <si>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</si>
  <si>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</si>
  <si>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</si>
  <si>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</si>
  <si>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</si>
  <si>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</si>
  <si>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</si>
  <si>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</si>
  <si>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</si>
  <si>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</si>
  <si>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</si>
  <si>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</si>
  <si>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</si>
  <si>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</si>
  <si>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</si>
  <si>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</si>
  <si>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</si>
  <si>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</si>
  <si>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</si>
  <si>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</si>
  <si>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</si>
  <si>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</si>
  <si>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</si>
  <si>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</si>
  <si>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</si>
  <si>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</si>
  <si>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</si>
  <si>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</si>
  <si>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</si>
  <si>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</si>
  <si>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</si>
  <si>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</si>
  <si>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</si>
  <si>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</si>
  <si>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</si>
  <si>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</si>
  <si>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</si>
  <si>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</si>
  <si>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</si>
  <si>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</si>
  <si>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</si>
  <si>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</si>
  <si>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</si>
  <si>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</si>
  <si>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</si>
  <si>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</si>
  <si>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</si>
  <si>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</si>
  <si>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</si>
  <si>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</si>
  <si>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</si>
  <si>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</si>
  <si>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</si>
  <si>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</si>
  <si>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</si>
  <si>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</si>
  <si>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</si>
  <si>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</si>
  <si>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</si>
  <si>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</si>
  <si>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</si>
  <si>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</si>
  <si>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</si>
  <si>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</si>
  <si>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</si>
  <si>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</si>
  <si>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</si>
  <si>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</si>
  <si>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</si>
  <si>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</si>
  <si>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</si>
  <si>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</si>
  <si>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</si>
  <si>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</si>
  <si>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</si>
  <si>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</si>
  <si>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</si>
  <si>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</si>
  <si>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</si>
  <si>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</si>
  <si>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</si>
  <si>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</si>
  <si>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</si>
  <si>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</si>
  <si>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</si>
  <si>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</si>
  <si>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</si>
  <si>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</si>
  <si>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</si>
  <si>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</si>
  <si>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</si>
  <si>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</si>
  <si>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</si>
  <si>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</si>
  <si>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</si>
  <si>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</si>
  <si>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</si>
  <si>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</si>
  <si>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</si>
  <si>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</si>
  <si>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</si>
  <si>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</si>
  <si>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</si>
  <si>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</si>
  <si>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</si>
  <si>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</si>
  <si>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</si>
  <si>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</si>
  <si>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</si>
  <si>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</si>
  <si>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</si>
  <si>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</si>
  <si>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</si>
  <si>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</si>
  <si>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</si>
  <si>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</si>
  <si>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</si>
  <si>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</si>
  <si>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</si>
  <si>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</si>
  <si>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</si>
  <si>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</si>
  <si>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</si>
  <si>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</si>
  <si>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</si>
  <si>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</si>
  <si>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</si>
  <si>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</si>
  <si>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</si>
  <si>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</si>
  <si>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</si>
  <si>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</si>
  <si>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</si>
  <si>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</si>
  <si>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</si>
  <si>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</si>
  <si>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</si>
  <si>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</si>
  <si>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</si>
  <si>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</si>
  <si>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</si>
  <si>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</si>
  <si>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</si>
  <si>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</si>
  <si>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</si>
  <si>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</si>
  <si>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</si>
  <si>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</si>
  <si>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</si>
  <si>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</si>
  <si>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</si>
  <si>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</si>
  <si>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</si>
  <si>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</si>
  <si>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</si>
  <si>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</si>
  <si>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</si>
  <si>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</si>
  <si>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</si>
  <si>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</si>
  <si>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</si>
  <si>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</si>
  <si>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</si>
  <si>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</si>
  <si>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</si>
  <si>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</si>
  <si>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</si>
  <si>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</si>
  <si>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</si>
  <si>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</si>
  <si>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</si>
  <si>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</si>
  <si>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</si>
  <si>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</si>
  <si>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</si>
  <si>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</si>
  <si>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</si>
  <si>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</si>
  <si>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</si>
  <si>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</si>
  <si>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</si>
  <si>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</si>
  <si>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</si>
  <si>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</si>
  <si>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</si>
  <si>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</si>
  <si>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</si>
  <si>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</si>
  <si>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</si>
  <si>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</si>
  <si>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</si>
  <si>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</si>
  <si>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</si>
  <si>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</si>
  <si>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</si>
  <si>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</si>
  <si>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</si>
  <si>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</si>
  <si>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</si>
  <si>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</si>
  <si>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</si>
  <si>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</si>
  <si>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</si>
  <si>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</si>
  <si>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</si>
  <si>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</si>
  <si>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</si>
  <si>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</si>
  <si>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</si>
  <si>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</si>
  <si>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</si>
  <si>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</si>
  <si>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</si>
  <si>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</si>
  <si>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</si>
  <si>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</si>
  <si>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</si>
  <si>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</si>
  <si>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</si>
  <si>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</si>
  <si>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</si>
  <si>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</si>
  <si>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</si>
  <si>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</si>
  <si>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</si>
  <si>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</si>
  <si>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</si>
  <si>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</si>
  <si>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</si>
  <si>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</si>
  <si>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</si>
  <si>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</si>
  <si>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</si>
  <si>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</si>
  <si>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</si>
  <si>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</si>
  <si>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</si>
  <si>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</si>
  <si>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</si>
  <si>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</si>
  <si>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</si>
  <si>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</si>
  <si>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</si>
  <si>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</si>
  <si>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</si>
  <si>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</si>
  <si>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</si>
  <si>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</si>
  <si>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</si>
  <si>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</si>
  <si>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</si>
  <si>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</si>
  <si>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</si>
  <si>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</si>
  <si>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</si>
  <si>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</si>
  <si>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</si>
  <si>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</si>
  <si>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</si>
  <si>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</si>
  <si>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</si>
  <si>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</si>
  <si>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</si>
  <si>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</si>
  <si>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</si>
  <si>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</si>
  <si>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</si>
  <si>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</si>
  <si>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</si>
  <si>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</si>
  <si>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</si>
  <si>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</si>
  <si>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</si>
  <si>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</si>
  <si>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</si>
  <si>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</si>
  <si>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</si>
  <si>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</si>
  <si>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</si>
  <si>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</si>
  <si>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</si>
  <si>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</si>
  <si>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</si>
  <si>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</si>
  <si>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</si>
  <si>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</si>
  <si>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</si>
  <si>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</si>
  <si>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</si>
  <si>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</si>
  <si>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</si>
  <si>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</si>
  <si>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</si>
  <si>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</si>
  <si>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</si>
  <si>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</si>
  <si>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</si>
  <si>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</si>
  <si>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</si>
  <si>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</si>
  <si>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</si>
  <si>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</si>
  <si>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</si>
  <si>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</si>
  <si>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</si>
  <si>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</si>
  <si>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</si>
  <si>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</si>
  <si>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</si>
  <si>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</si>
  <si>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</si>
  <si>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</si>
  <si>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</si>
  <si>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</si>
  <si>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</si>
  <si>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</si>
  <si>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</si>
  <si>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</si>
  <si>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</si>
  <si>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</si>
  <si>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</si>
  <si>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</si>
  <si>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</si>
  <si>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</si>
  <si>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03276147</t>
  </si>
  <si>
    <t>HR</t>
  </si>
  <si>
    <t>080051022</t>
  </si>
  <si>
    <t>26187994862</t>
  </si>
  <si>
    <t>74780000M0GHQ1VXJU20</t>
  </si>
  <si>
    <t>199</t>
  </si>
  <si>
    <t>Croatia osiguranje d.d.</t>
  </si>
  <si>
    <t>ZAGREB</t>
  </si>
  <si>
    <t>Vatroslava Jagića 33</t>
  </si>
  <si>
    <t>info@crosig.hr</t>
  </si>
  <si>
    <t>www.crosig.hr</t>
  </si>
  <si>
    <t>Jelena Matijević</t>
  </si>
  <si>
    <t>072 00 1884</t>
  </si>
  <si>
    <t>izdavatelji@crosig.hr</t>
  </si>
  <si>
    <t>BILJEŠKE UZ FINANCIJSKE IZVJEŠTAJE - TFI</t>
  </si>
  <si>
    <t>a)</t>
  </si>
  <si>
    <t>b)</t>
  </si>
  <si>
    <t>službenim stranicama Zagrebačke burze te u Službenom registru propisanih informacija HANFA-e.</t>
  </si>
  <si>
    <t>c)</t>
  </si>
  <si>
    <t xml:space="preserve">Računovodstvene politike korištene u pripremi financijskih izvještaja za izvještajno razdoblje odgovaraju računovodstvenim politikama korištenim u pripremi revidiranih financijskih izvještaja za 2020. godinu. </t>
  </si>
  <si>
    <t>Detalji su prikazani u Bilješkama u Izvještaju o poslovanju.</t>
  </si>
  <si>
    <t>d)</t>
  </si>
  <si>
    <t>e)</t>
  </si>
  <si>
    <t>1.</t>
  </si>
  <si>
    <t xml:space="preserve">2. </t>
  </si>
  <si>
    <t xml:space="preserve">koji su objavljeni na službenoj stranici društva, službenim stranicama Zagrebačke burze te u Službenom registru propisanih informacija HANFA-e. </t>
  </si>
  <si>
    <t xml:space="preserve">3. </t>
  </si>
  <si>
    <t>4.</t>
  </si>
  <si>
    <t>5.</t>
  </si>
  <si>
    <t>6.</t>
  </si>
  <si>
    <t>7.</t>
  </si>
  <si>
    <t>8.</t>
  </si>
  <si>
    <t>9.</t>
  </si>
  <si>
    <t>10.</t>
  </si>
  <si>
    <t>11.</t>
  </si>
  <si>
    <t>Društvo nema potvrda o sudjelovanju, konvertibilnih zadužnica, jamstava, opcija ili sličnih vrijednosnica ili prava.</t>
  </si>
  <si>
    <t>12.</t>
  </si>
  <si>
    <t>Društvo nema udjela u društvima s neograničenom odgovornosti.</t>
  </si>
  <si>
    <t>13.</t>
  </si>
  <si>
    <t>14.</t>
  </si>
  <si>
    <t>Najveća grupa poduzetnika u kojoj poduzetnik sudjeluje kao kontrolirani član grupe je ujedno i jedina grupa u kojoj poduzetnik sudjeluje kao kontrolirani član grupe.</t>
  </si>
  <si>
    <t>15.</t>
  </si>
  <si>
    <t>Finanijski izvještaji su dostupni na Internet stranicama adris.hr.</t>
  </si>
  <si>
    <t>16.</t>
  </si>
  <si>
    <t>Društvo nema materijalnih aranžmana sa društvima koji nisu uključeni u prezentirane financijske izvještaje.</t>
  </si>
  <si>
    <t>17.</t>
  </si>
  <si>
    <t>Stanje na dan: 30.9.2021</t>
  </si>
  <si>
    <t>U razdoblju: 1.1.2021. - 30.9.2021.</t>
  </si>
  <si>
    <t>U razdoblju: 1.7.2021. - 30.9.2021.</t>
  </si>
  <si>
    <t xml:space="preserve">BILJEŠKE UZ FINANCIJSKE IZVJEŠTAJE - TFI
(koji se sastavljaju za tromjesečna razdoblja)
Naziv izdavatelja:  Croatia osiguranje d.d.
OIB:  26187994862
Izvještajno razdoblje: 01.01.2021.-30.9.2021.
Bilješke uz financijske izvještaje za tromjesečna razdoblja uključuju:
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
b) informacije gdje je omogućen pristup posljednjim godišnjim financijskim izvještajima, radi razumijevanja informacija objavljenih u bilješkama uz financijske izvještaje sastavljene za izvještajno tromjesečno razdoblje, 
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
d) objašnjenje poslovnih rezultata u slučaju da izdavatelj obavlja djelatnost sezonske prirode (točke 37. i 38. MRS 34- Financijsko izvještavanje za razdoblja tijekom godine) 
e) ostale objave koje propisuje MRS 34- Financijsko izvještavanje za razdoblja tijekom godine te
f) u bilješkama uz financijske izvještaje za tromjesečna razdoblja, osim gore navedenih informacija, objavljuju se i sljedeće informacije:
1. naziv, sjedište poduzetnika (adresa), pravni oblik poduzetnika, državu osnivanja, matični broj subjekta, osobni identifikacijski broj te, ako je primjenjivo, da je poduzetnik u likvidaciji, stečaju, skraćenom postupku prestanka ili izvanrednoj upravi
2. usvojene računovodstvene politike (samo naznaku je li došlo do promjene u odnosu na prethodno razdoblje)
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
4. iznos i prirodu pojedinih stavki prihoda ili rashoda izuzetne veličine ili pojave
5. iznose koje poduzetnik duguje i koji dospijevaju nakon više od pet godina, kao i ukupna dugovanja poduzetnika pokrivena vrijednim osiguranjem koje je dao poduzetnik, uz naznaku vrste i oblika osiguranja
6. prosječan broj zaposlenih tijekom tekućeg razdoblja
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
8. ako su u bilanci priznata rezerviranja za odgođeni porez, stanja odgođenog poreza na kraju poslovne godine i kretanja tih stanja tijekom poslovne godine
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
10. broj i nominalnu vrijednost, ili ako ne postoji nominalna vrijednost, knjigovodstvenu vrijednost dionica ili udjela upisanih tijekom poslovne godine u okviru odobrenog kapitala
11. postojanje bilo kakvih potvrda o sudjelovanju, konvertibilnih zadužnica, jamstava, opcija ili sličnih vrijednosnica ili prava, s naznakom njihovog broja i prava koja daju
12. naziv, sjedište te pravni oblik svakog poduzetnika u kojemu poduzetnik ima neograničenu odgovornost
13. naziv i sjedište poduzetnika koji sastavlja tromjesečni konsolidirani financijski izvještaj najveće grupe poduzetnika u kojoj poduzetnik sudjeluje kao kontrolirani član grupe
14. naziv i sjedište poduzetnika koji sastavlja tromjesečni konsolidirani financijski izvještaj najmanje grupe poduzetnika u kojoj poduzetnik sudjeluje kao kontrolirani član i koji je također uključen u grupu poduzetnika iz točke 13. 
15. mjesto na kojem je moguće dobiti primjerke tromjesečnih konsolidiranih financijskih izvještaja iz točaka 13. i 14., pod uvjetom da su dostupni
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
17. prirodu i financijski učinak značajnih događaja koji su nastupili nakon datuma bilance i nisu odraženi u računu dobiti i gubitka ili bilanci
</t>
  </si>
  <si>
    <t>Detalji su objavljeni unutar Međuizvještaja rukovodstva u sklopu nekonsolidiranog nerevidiranog izvještaja o poslovanju za treće tromjesečje 2021. godine.</t>
  </si>
  <si>
    <t xml:space="preserve">Godišnji financijski izvještaj za 2020. godinu, radi razumijevanja informacija objavljenih u bilješkama uz financijske izvještaje sastavljenih za treće tromjesečje 2021. godine, dostupan je na službenoj stranici društva, </t>
  </si>
  <si>
    <t>Detalji su objavljeni u bilješkama u sklopu nekonsolidiranog nerevidiranog izvještaja o poslovanju za treće tromjesečje 2021. godine.</t>
  </si>
  <si>
    <t xml:space="preserve">Prilikom sastavljanja nekonsolidiranog nerevidiranog izvještaja o poslovanju za treće tromjesečje 2021. godine primjenjuje se iste računovodstvene politike kao i u posljednjim godišnjim  financijskim izvještajima za 2020.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</si>
</sst>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9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1" fillId="0" borderId="0"/>
    <xf numFmtId="0" fontId="6" fillId="0" borderId="0"/>
    <xf numFmtId="0" fontId="15" fillId="0" borderId="0">
      <alignment vertical="top"/>
    </xf>
    <xf numFmtId="0" fontId="1" fillId="0" borderId="0"/>
  </cellStyleXfs>
  <cellXfs count="271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9" fillId="4" borderId="10" xfId="0" applyNumberFormat="1" applyFont="1" applyFill="1" applyBorder="1" applyAlignment="1" applyProtection="1">
      <alignment horizontal="center" vertical="top" wrapText="1"/>
    </xf>
    <xf numFmtId="49" fontId="11" fillId="4" borderId="0" xfId="0" applyNumberFormat="1" applyFont="1" applyFill="1" applyBorder="1" applyAlignment="1" applyProtection="1">
      <alignment horizontal="center" vertical="top" wrapText="1"/>
    </xf>
    <xf numFmtId="1" fontId="11" fillId="4" borderId="0" xfId="0" applyNumberFormat="1" applyFont="1" applyFill="1" applyBorder="1" applyAlignment="1" applyProtection="1">
      <alignment horizontal="center" vertical="top" wrapText="1"/>
    </xf>
    <xf numFmtId="1" fontId="7" fillId="2" borderId="44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9" fillId="0" borderId="0" xfId="0" applyFont="1" applyFill="1" applyProtection="1"/>
    <xf numFmtId="1" fontId="4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4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1" fillId="0" borderId="0" xfId="0" applyNumberFormat="1" applyFont="1" applyProtection="1"/>
    <xf numFmtId="1" fontId="11" fillId="0" borderId="0" xfId="0" applyNumberFormat="1" applyFont="1" applyProtection="1"/>
    <xf numFmtId="0" fontId="11" fillId="0" borderId="0" xfId="0" applyFont="1" applyFill="1" applyProtection="1"/>
    <xf numFmtId="0" fontId="11" fillId="0" borderId="0" xfId="0" applyFont="1" applyProtection="1"/>
    <xf numFmtId="0" fontId="4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/>
    </xf>
    <xf numFmtId="164" fontId="7" fillId="6" borderId="38" xfId="0" applyNumberFormat="1" applyFont="1" applyFill="1" applyBorder="1" applyAlignment="1" applyProtection="1">
      <alignment horizontal="center" vertical="center"/>
    </xf>
    <xf numFmtId="164" fontId="7" fillId="6" borderId="39" xfId="0" applyNumberFormat="1" applyFont="1" applyFill="1" applyBorder="1" applyAlignment="1" applyProtection="1">
      <alignment horizontal="center" vertical="center"/>
    </xf>
    <xf numFmtId="164" fontId="7" fillId="0" borderId="39" xfId="0" applyNumberFormat="1" applyFont="1" applyFill="1" applyBorder="1" applyAlignment="1" applyProtection="1">
      <alignment horizontal="center" vertical="center"/>
    </xf>
    <xf numFmtId="164" fontId="7" fillId="6" borderId="40" xfId="0" applyNumberFormat="1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164" fontId="7" fillId="6" borderId="44" xfId="0" applyNumberFormat="1" applyFont="1" applyFill="1" applyBorder="1" applyAlignment="1" applyProtection="1">
      <alignment horizontal="center" vertical="center"/>
    </xf>
    <xf numFmtId="164" fontId="7" fillId="0" borderId="44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164" fontId="7" fillId="0" borderId="27" xfId="0" applyNumberFormat="1" applyFont="1" applyFill="1" applyBorder="1" applyAlignment="1" applyProtection="1">
      <alignment horizontal="center" vertical="center"/>
    </xf>
    <xf numFmtId="164" fontId="7" fillId="0" borderId="31" xfId="0" applyNumberFormat="1" applyFont="1" applyFill="1" applyBorder="1" applyAlignment="1" applyProtection="1">
      <alignment horizontal="center" vertical="center"/>
    </xf>
    <xf numFmtId="164" fontId="7" fillId="6" borderId="26" xfId="0" applyNumberFormat="1" applyFont="1" applyFill="1" applyBorder="1" applyAlignment="1" applyProtection="1">
      <alignment horizontal="center" vertical="center"/>
    </xf>
    <xf numFmtId="164" fontId="7" fillId="6" borderId="27" xfId="0" applyNumberFormat="1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1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7" fillId="2" borderId="44" xfId="0" applyNumberFormat="1" applyFont="1" applyFill="1" applyBorder="1" applyAlignment="1" applyProtection="1">
      <alignment horizontal="center" vertical="center"/>
    </xf>
    <xf numFmtId="3" fontId="18" fillId="6" borderId="44" xfId="0" applyNumberFormat="1" applyFont="1" applyFill="1" applyBorder="1" applyAlignment="1" applyProtection="1">
      <alignment horizontal="right" vertical="center" shrinkToFit="1"/>
    </xf>
    <xf numFmtId="3" fontId="2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3" fontId="7" fillId="2" borderId="2" xfId="0" applyNumberFormat="1" applyFont="1" applyFill="1" applyBorder="1" applyAlignment="1" applyProtection="1">
      <alignment horizontal="center" vertical="center" wrapText="1"/>
    </xf>
    <xf numFmtId="3" fontId="7" fillId="2" borderId="3" xfId="0" applyNumberFormat="1" applyFont="1" applyFill="1" applyBorder="1" applyAlignment="1" applyProtection="1">
      <alignment horizontal="center" vertical="center" wrapText="1"/>
    </xf>
    <xf numFmtId="3" fontId="7" fillId="2" borderId="5" xfId="0" applyNumberFormat="1" applyFont="1" applyFill="1" applyBorder="1" applyAlignment="1" applyProtection="1">
      <alignment horizontal="center" vertical="center"/>
    </xf>
    <xf numFmtId="3" fontId="7" fillId="2" borderId="6" xfId="0" applyNumberFormat="1" applyFont="1" applyFill="1" applyBorder="1" applyAlignment="1" applyProtection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</xf>
    <xf numFmtId="3" fontId="7" fillId="2" borderId="12" xfId="0" applyNumberFormat="1" applyFont="1" applyFill="1" applyBorder="1" applyAlignment="1" applyProtection="1">
      <alignment horizontal="center" vertical="center"/>
    </xf>
    <xf numFmtId="3" fontId="18" fillId="6" borderId="35" xfId="0" applyNumberFormat="1" applyFont="1" applyFill="1" applyBorder="1" applyAlignment="1" applyProtection="1">
      <alignment horizontal="right" vertical="center" shrinkToFit="1"/>
    </xf>
    <xf numFmtId="3" fontId="18" fillId="6" borderId="36" xfId="0" applyNumberFormat="1" applyFont="1" applyFill="1" applyBorder="1" applyAlignment="1" applyProtection="1">
      <alignment horizontal="right" vertical="center" shrinkToFit="1"/>
    </xf>
    <xf numFmtId="3" fontId="18" fillId="6" borderId="37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18" fillId="6" borderId="30" xfId="0" applyNumberFormat="1" applyFont="1" applyFill="1" applyBorder="1" applyAlignment="1" applyProtection="1">
      <alignment horizontal="right" vertical="center" shrinkToFit="1"/>
    </xf>
    <xf numFmtId="3" fontId="18" fillId="6" borderId="28" xfId="0" applyNumberFormat="1" applyFont="1" applyFill="1" applyBorder="1" applyAlignment="1" applyProtection="1">
      <alignment horizontal="right" vertical="center" shrinkToFit="1"/>
    </xf>
    <xf numFmtId="3" fontId="18" fillId="6" borderId="29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Border="1" applyAlignment="1" applyProtection="1">
      <alignment horizontal="right" vertical="center" shrinkToFit="1"/>
      <protection locked="0"/>
    </xf>
    <xf numFmtId="3" fontId="2" fillId="0" borderId="32" xfId="0" applyNumberFormat="1" applyFont="1" applyBorder="1" applyAlignment="1" applyProtection="1">
      <alignment horizontal="right" vertical="center" shrinkToFit="1"/>
      <protection locked="0"/>
    </xf>
    <xf numFmtId="3" fontId="2" fillId="0" borderId="33" xfId="0" applyNumberFormat="1" applyFont="1" applyBorder="1" applyAlignment="1" applyProtection="1">
      <alignment horizontal="right" vertical="center" shrinkToFit="1"/>
      <protection locked="0"/>
    </xf>
    <xf numFmtId="3" fontId="18" fillId="6" borderId="34" xfId="0" applyNumberFormat="1" applyFont="1" applyFill="1" applyBorder="1" applyAlignment="1" applyProtection="1">
      <alignment horizontal="right" vertical="center" shrinkToFit="1"/>
    </xf>
    <xf numFmtId="3" fontId="18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44" xfId="0" applyNumberFormat="1" applyFont="1" applyBorder="1" applyAlignment="1" applyProtection="1">
      <alignment horizontal="right" vertical="center" shrinkToFit="1"/>
      <protection locked="0"/>
    </xf>
    <xf numFmtId="3" fontId="7" fillId="2" borderId="8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3" fontId="18" fillId="6" borderId="38" xfId="0" applyNumberFormat="1" applyFont="1" applyFill="1" applyBorder="1" applyAlignment="1" applyProtection="1">
      <alignment vertical="center" shrinkToFit="1"/>
    </xf>
    <xf numFmtId="3" fontId="18" fillId="6" borderId="39" xfId="0" applyNumberFormat="1" applyFont="1" applyFill="1" applyBorder="1" applyAlignment="1" applyProtection="1">
      <alignment vertical="center" shrinkToFit="1"/>
    </xf>
    <xf numFmtId="3" fontId="2" fillId="0" borderId="39" xfId="0" applyNumberFormat="1" applyFont="1" applyFill="1" applyBorder="1" applyAlignment="1" applyProtection="1">
      <alignment vertical="center" shrinkToFit="1"/>
      <protection locked="0"/>
    </xf>
    <xf numFmtId="3" fontId="18" fillId="6" borderId="40" xfId="0" applyNumberFormat="1" applyFont="1" applyFill="1" applyBorder="1" applyAlignment="1" applyProtection="1">
      <alignment vertical="center" shrinkToFit="1"/>
    </xf>
    <xf numFmtId="3" fontId="11" fillId="0" borderId="0" xfId="0" applyNumberFormat="1" applyFont="1" applyProtection="1"/>
    <xf numFmtId="3" fontId="14" fillId="4" borderId="0" xfId="0" applyNumberFormat="1" applyFont="1" applyFill="1" applyBorder="1" applyAlignment="1" applyProtection="1">
      <alignment horizontal="center" wrapText="1"/>
    </xf>
    <xf numFmtId="3" fontId="2" fillId="4" borderId="0" xfId="0" applyNumberFormat="1" applyFont="1" applyFill="1" applyBorder="1" applyAlignment="1" applyProtection="1">
      <alignment vertical="center"/>
    </xf>
    <xf numFmtId="3" fontId="5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2" fillId="5" borderId="44" xfId="0" applyNumberFormat="1" applyFont="1" applyFill="1" applyBorder="1" applyAlignment="1" applyProtection="1">
      <alignment horizontal="right" vertical="center" shrinkToFit="1"/>
    </xf>
    <xf numFmtId="0" fontId="24" fillId="4" borderId="11" xfId="5" applyFont="1" applyFill="1" applyBorder="1"/>
    <xf numFmtId="0" fontId="1" fillId="4" borderId="13" xfId="5" applyFill="1" applyBorder="1"/>
    <xf numFmtId="0" fontId="1" fillId="0" borderId="0" xfId="5"/>
    <xf numFmtId="0" fontId="5" fillId="4" borderId="50" xfId="5" applyFont="1" applyFill="1" applyBorder="1" applyAlignment="1">
      <alignment vertical="center"/>
    </xf>
    <xf numFmtId="0" fontId="29" fillId="0" borderId="0" xfId="5" applyFont="1" applyFill="1"/>
    <xf numFmtId="0" fontId="4" fillId="4" borderId="0" xfId="5" applyFont="1" applyFill="1" applyBorder="1" applyAlignment="1">
      <alignment horizontal="right" vertical="center" wrapText="1"/>
    </xf>
    <xf numFmtId="14" fontId="4" fillId="8" borderId="0" xfId="5" applyNumberFormat="1" applyFont="1" applyFill="1" applyBorder="1" applyAlignment="1" applyProtection="1">
      <alignment horizontal="center" vertical="center"/>
      <protection locked="0"/>
    </xf>
    <xf numFmtId="1" fontId="4" fillId="8" borderId="0" xfId="5" applyNumberFormat="1" applyFont="1" applyFill="1" applyBorder="1" applyAlignment="1" applyProtection="1">
      <alignment horizontal="center" vertical="center"/>
      <protection locked="0"/>
    </xf>
    <xf numFmtId="0" fontId="5" fillId="4" borderId="47" xfId="5" applyFont="1" applyFill="1" applyBorder="1" applyAlignment="1">
      <alignment vertical="center"/>
    </xf>
    <xf numFmtId="14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10" borderId="0" xfId="5" applyFill="1"/>
    <xf numFmtId="1" fontId="4" fillId="7" borderId="51" xfId="5" applyNumberFormat="1" applyFont="1" applyFill="1" applyBorder="1" applyAlignment="1" applyProtection="1">
      <alignment horizontal="center" vertical="center"/>
      <protection locked="0"/>
    </xf>
    <xf numFmtId="1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4" borderId="47" xfId="5" applyFill="1" applyBorder="1"/>
    <xf numFmtId="0" fontId="27" fillId="4" borderId="47" xfId="5" applyFont="1" applyFill="1" applyBorder="1" applyAlignment="1">
      <alignment wrapText="1"/>
    </xf>
    <xf numFmtId="0" fontId="27" fillId="4" borderId="46" xfId="5" applyFont="1" applyFill="1" applyBorder="1"/>
    <xf numFmtId="0" fontId="27" fillId="4" borderId="47" xfId="5" applyFont="1" applyFill="1" applyBorder="1"/>
    <xf numFmtId="0" fontId="28" fillId="4" borderId="47" xfId="5" applyFont="1" applyFill="1" applyBorder="1" applyAlignment="1">
      <alignment vertical="center"/>
    </xf>
    <xf numFmtId="0" fontId="4" fillId="7" borderId="51" xfId="5" applyFont="1" applyFill="1" applyBorder="1" applyAlignment="1" applyProtection="1">
      <alignment horizontal="center" vertical="center"/>
      <protection locked="0"/>
    </xf>
    <xf numFmtId="0" fontId="4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center"/>
    </xf>
    <xf numFmtId="0" fontId="27" fillId="4" borderId="47" xfId="5" applyFont="1" applyFill="1" applyBorder="1" applyAlignment="1">
      <alignment vertical="center"/>
    </xf>
    <xf numFmtId="0" fontId="27" fillId="4" borderId="0" xfId="5" applyFont="1" applyFill="1" applyBorder="1" applyAlignment="1"/>
    <xf numFmtId="0" fontId="30" fillId="4" borderId="0" xfId="5" applyFont="1" applyFill="1" applyBorder="1" applyAlignment="1">
      <alignment vertical="center"/>
    </xf>
    <xf numFmtId="0" fontId="30" fillId="4" borderId="47" xfId="5" applyFont="1" applyFill="1" applyBorder="1" applyAlignment="1">
      <alignment vertical="center"/>
    </xf>
    <xf numFmtId="0" fontId="4" fillId="4" borderId="0" xfId="5" applyFont="1" applyFill="1" applyBorder="1" applyAlignment="1">
      <alignment horizontal="center" vertical="center"/>
    </xf>
    <xf numFmtId="0" fontId="27" fillId="4" borderId="46" xfId="5" applyFont="1" applyFill="1" applyBorder="1" applyAlignment="1">
      <alignment vertical="top"/>
    </xf>
    <xf numFmtId="0" fontId="30" fillId="4" borderId="47" xfId="5" applyFont="1" applyFill="1" applyBorder="1"/>
    <xf numFmtId="0" fontId="1" fillId="4" borderId="48" xfId="5" applyFill="1" applyBorder="1"/>
    <xf numFmtId="0" fontId="1" fillId="4" borderId="10" xfId="5" applyFill="1" applyBorder="1"/>
    <xf numFmtId="0" fontId="1" fillId="4" borderId="49" xfId="5" applyFill="1" applyBorder="1"/>
    <xf numFmtId="49" fontId="4" fillId="7" borderId="51" xfId="5" applyNumberFormat="1" applyFont="1" applyFill="1" applyBorder="1" applyAlignment="1" applyProtection="1">
      <alignment horizontal="center" vertical="center"/>
      <protection locked="0"/>
    </xf>
    <xf numFmtId="3" fontId="5" fillId="0" borderId="44" xfId="0" applyNumberFormat="1" applyFont="1" applyFill="1" applyBorder="1" applyAlignment="1" applyProtection="1">
      <alignment horizontal="right" vertical="center" shrinkToFit="1"/>
    </xf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vertical="center" wrapText="1"/>
    </xf>
    <xf numFmtId="0" fontId="5" fillId="4" borderId="46" xfId="5" applyFont="1" applyFill="1" applyBorder="1" applyAlignment="1">
      <alignment horizontal="right" vertical="center" wrapText="1"/>
    </xf>
    <xf numFmtId="0" fontId="27" fillId="4" borderId="46" xfId="5" applyFont="1" applyFill="1" applyBorder="1" applyAlignment="1">
      <alignment wrapText="1"/>
    </xf>
    <xf numFmtId="0" fontId="27" fillId="4" borderId="0" xfId="5" applyFont="1" applyFill="1" applyBorder="1" applyAlignment="1">
      <alignment wrapText="1"/>
    </xf>
    <xf numFmtId="0" fontId="27" fillId="4" borderId="0" xfId="5" applyFont="1" applyFill="1" applyBorder="1"/>
    <xf numFmtId="0" fontId="5" fillId="4" borderId="0" xfId="5" applyFont="1" applyFill="1" applyBorder="1" applyAlignment="1">
      <alignment horizontal="right" vertical="center" wrapText="1"/>
    </xf>
    <xf numFmtId="0" fontId="4" fillId="7" borderId="49" xfId="5" applyFont="1" applyFill="1" applyBorder="1" applyAlignment="1" applyProtection="1">
      <alignment horizontal="center" vertical="center"/>
      <protection locked="0"/>
    </xf>
    <xf numFmtId="0" fontId="28" fillId="4" borderId="0" xfId="5" applyFont="1" applyFill="1" applyBorder="1" applyAlignment="1">
      <alignment vertical="center"/>
    </xf>
    <xf numFmtId="0" fontId="5" fillId="4" borderId="0" xfId="5" applyFont="1" applyFill="1" applyBorder="1" applyAlignment="1">
      <alignment horizontal="center" vertical="center"/>
    </xf>
    <xf numFmtId="0" fontId="27" fillId="4" borderId="0" xfId="5" applyFont="1" applyFill="1" applyBorder="1" applyAlignment="1">
      <alignment vertical="top" wrapText="1"/>
    </xf>
    <xf numFmtId="0" fontId="27" fillId="4" borderId="0" xfId="5" applyFont="1" applyFill="1" applyBorder="1" applyAlignment="1">
      <alignment vertical="top"/>
    </xf>
    <xf numFmtId="0" fontId="5" fillId="4" borderId="47" xfId="5" applyFont="1" applyFill="1" applyBorder="1" applyAlignment="1">
      <alignment horizontal="center" vertical="center"/>
    </xf>
    <xf numFmtId="0" fontId="9" fillId="0" borderId="0" xfId="0" applyFont="1"/>
    <xf numFmtId="0" fontId="11" fillId="0" borderId="0" xfId="0" applyFont="1" applyFill="1"/>
    <xf numFmtId="0" fontId="0" fillId="0" borderId="0" xfId="0" applyFill="1"/>
    <xf numFmtId="0" fontId="11" fillId="0" borderId="0" xfId="0" applyFont="1" applyFill="1" applyAlignment="1">
      <alignment vertical="center"/>
    </xf>
    <xf numFmtId="3" fontId="31" fillId="0" borderId="53" xfId="0" applyNumberFormat="1" applyFont="1" applyBorder="1" applyAlignment="1" applyProtection="1">
      <alignment horizontal="right" vertical="center" shrinkToFit="1"/>
      <protection locked="0"/>
    </xf>
    <xf numFmtId="0" fontId="5" fillId="4" borderId="46" xfId="5" applyFont="1" applyFill="1" applyBorder="1" applyAlignment="1">
      <alignment horizontal="right" vertical="center" wrapText="1"/>
    </xf>
    <xf numFmtId="0" fontId="5" fillId="4" borderId="0" xfId="5" applyFont="1" applyFill="1" applyBorder="1" applyAlignment="1">
      <alignment horizontal="right" vertical="center" wrapText="1"/>
    </xf>
    <xf numFmtId="0" fontId="27" fillId="7" borderId="48" xfId="5" applyFont="1" applyFill="1" applyBorder="1" applyAlignment="1" applyProtection="1">
      <alignment vertical="center"/>
      <protection locked="0"/>
    </xf>
    <xf numFmtId="0" fontId="27" fillId="7" borderId="10" xfId="5" applyFont="1" applyFill="1" applyBorder="1" applyAlignment="1" applyProtection="1">
      <alignment vertical="center"/>
      <protection locked="0"/>
    </xf>
    <xf numFmtId="0" fontId="27" fillId="7" borderId="49" xfId="5" applyFont="1" applyFill="1" applyBorder="1" applyAlignment="1" applyProtection="1">
      <alignment vertical="center"/>
      <protection locked="0"/>
    </xf>
    <xf numFmtId="0" fontId="5" fillId="4" borderId="11" xfId="5" applyFont="1" applyFill="1" applyBorder="1" applyAlignment="1">
      <alignment horizontal="left" vertical="center" wrapText="1"/>
    </xf>
    <xf numFmtId="0" fontId="5" fillId="4" borderId="52" xfId="5" applyFont="1" applyFill="1" applyBorder="1" applyAlignment="1">
      <alignment horizontal="left" vertical="center" wrapText="1"/>
    </xf>
    <xf numFmtId="0" fontId="27" fillId="4" borderId="0" xfId="5" applyFont="1" applyFill="1" applyBorder="1"/>
    <xf numFmtId="0" fontId="27" fillId="7" borderId="48" xfId="0" applyFont="1" applyFill="1" applyBorder="1" applyAlignment="1" applyProtection="1">
      <alignment vertical="center"/>
      <protection locked="0"/>
    </xf>
    <xf numFmtId="0" fontId="27" fillId="7" borderId="10" xfId="0" applyFont="1" applyFill="1" applyBorder="1" applyAlignment="1" applyProtection="1">
      <alignment vertical="center"/>
      <protection locked="0"/>
    </xf>
    <xf numFmtId="0" fontId="27" fillId="7" borderId="49" xfId="0" applyFont="1" applyFill="1" applyBorder="1" applyAlignment="1" applyProtection="1">
      <alignment vertical="center"/>
      <protection locked="0"/>
    </xf>
    <xf numFmtId="0" fontId="4" fillId="7" borderId="48" xfId="0" applyFont="1" applyFill="1" applyBorder="1" applyAlignment="1" applyProtection="1">
      <alignment vertical="center"/>
      <protection locked="0"/>
    </xf>
    <xf numFmtId="0" fontId="4" fillId="7" borderId="10" xfId="0" applyFont="1" applyFill="1" applyBorder="1" applyAlignment="1" applyProtection="1">
      <alignment vertical="center"/>
      <protection locked="0"/>
    </xf>
    <xf numFmtId="0" fontId="4" fillId="7" borderId="49" xfId="0" applyFont="1" applyFill="1" applyBorder="1" applyAlignment="1" applyProtection="1">
      <alignment vertical="center"/>
      <protection locked="0"/>
    </xf>
    <xf numFmtId="0" fontId="5" fillId="4" borderId="0" xfId="5" applyFont="1" applyFill="1" applyBorder="1" applyAlignment="1">
      <alignment vertical="center"/>
    </xf>
    <xf numFmtId="49" fontId="4" fillId="7" borderId="48" xfId="0" applyNumberFormat="1" applyFont="1" applyFill="1" applyBorder="1" applyAlignment="1" applyProtection="1">
      <alignment vertical="center"/>
      <protection locked="0"/>
    </xf>
    <xf numFmtId="49" fontId="4" fillId="7" borderId="10" xfId="0" applyNumberFormat="1" applyFont="1" applyFill="1" applyBorder="1" applyAlignment="1" applyProtection="1">
      <alignment vertical="center"/>
      <protection locked="0"/>
    </xf>
    <xf numFmtId="49" fontId="4" fillId="7" borderId="49" xfId="0" applyNumberFormat="1" applyFont="1" applyFill="1" applyBorder="1" applyAlignment="1" applyProtection="1">
      <alignment vertical="center"/>
      <protection locked="0"/>
    </xf>
    <xf numFmtId="0" fontId="5" fillId="4" borderId="0" xfId="5" applyFont="1" applyFill="1" applyBorder="1" applyAlignment="1">
      <alignment horizontal="center" vertical="center"/>
    </xf>
    <xf numFmtId="0" fontId="5" fillId="4" borderId="47" xfId="5" applyFont="1" applyFill="1" applyBorder="1" applyAlignment="1">
      <alignment horizontal="center" vertical="center"/>
    </xf>
    <xf numFmtId="0" fontId="4" fillId="7" borderId="48" xfId="5" applyFont="1" applyFill="1" applyBorder="1" applyAlignment="1" applyProtection="1">
      <alignment horizontal="center" vertical="center"/>
      <protection locked="0"/>
    </xf>
    <xf numFmtId="0" fontId="4" fillId="7" borderId="49" xfId="5" applyFont="1" applyFill="1" applyBorder="1" applyAlignment="1" applyProtection="1">
      <alignment horizontal="center" vertical="center"/>
      <protection locked="0"/>
    </xf>
    <xf numFmtId="0" fontId="5" fillId="4" borderId="46" xfId="5" applyFont="1" applyFill="1" applyBorder="1" applyAlignment="1">
      <alignment horizontal="left" vertical="center"/>
    </xf>
    <xf numFmtId="0" fontId="5" fillId="4" borderId="0" xfId="5" applyFont="1" applyFill="1" applyBorder="1" applyAlignment="1">
      <alignment horizontal="left" vertical="center"/>
    </xf>
    <xf numFmtId="0" fontId="4" fillId="7" borderId="48" xfId="5" applyFont="1" applyFill="1" applyBorder="1" applyAlignment="1" applyProtection="1">
      <alignment vertical="center"/>
      <protection locked="0"/>
    </xf>
    <xf numFmtId="0" fontId="4" fillId="7" borderId="10" xfId="5" applyFont="1" applyFill="1" applyBorder="1" applyAlignment="1" applyProtection="1">
      <alignment vertical="center"/>
      <protection locked="0"/>
    </xf>
    <xf numFmtId="0" fontId="4" fillId="7" borderId="49" xfId="5" applyFont="1" applyFill="1" applyBorder="1" applyAlignment="1" applyProtection="1">
      <alignment vertical="center"/>
      <protection locked="0"/>
    </xf>
    <xf numFmtId="0" fontId="27" fillId="4" borderId="0" xfId="5" applyFont="1" applyFill="1" applyBorder="1" applyAlignment="1">
      <alignment vertical="top"/>
    </xf>
    <xf numFmtId="0" fontId="5" fillId="4" borderId="0" xfId="5" applyFont="1" applyFill="1" applyBorder="1" applyAlignment="1">
      <alignment vertical="top"/>
    </xf>
    <xf numFmtId="0" fontId="4" fillId="7" borderId="48" xfId="5" applyFont="1" applyFill="1" applyBorder="1" applyAlignment="1" applyProtection="1">
      <alignment horizontal="right" vertical="center"/>
      <protection locked="0"/>
    </xf>
    <xf numFmtId="0" fontId="4" fillId="7" borderId="10" xfId="5" applyFont="1" applyFill="1" applyBorder="1" applyAlignment="1" applyProtection="1">
      <alignment horizontal="right" vertical="center"/>
      <protection locked="0"/>
    </xf>
    <xf numFmtId="0" fontId="4" fillId="7" borderId="49" xfId="5" applyFont="1" applyFill="1" applyBorder="1" applyAlignment="1" applyProtection="1">
      <alignment horizontal="right" vertical="center"/>
      <protection locked="0"/>
    </xf>
    <xf numFmtId="0" fontId="27" fillId="4" borderId="0" xfId="5" applyFont="1" applyFill="1" applyBorder="1" applyProtection="1">
      <protection locked="0"/>
    </xf>
    <xf numFmtId="0" fontId="27" fillId="4" borderId="0" xfId="5" applyFont="1" applyFill="1" applyBorder="1" applyAlignment="1">
      <alignment vertical="top" wrapText="1"/>
    </xf>
    <xf numFmtId="0" fontId="5" fillId="4" borderId="46" xfId="5" applyFont="1" applyFill="1" applyBorder="1" applyAlignment="1">
      <alignment horizontal="center" vertical="center"/>
    </xf>
    <xf numFmtId="0" fontId="5" fillId="4" borderId="46" xfId="5" applyFont="1" applyFill="1" applyBorder="1" applyAlignment="1">
      <alignment horizontal="right" vertical="center"/>
    </xf>
    <xf numFmtId="0" fontId="5" fillId="4" borderId="0" xfId="5" applyFont="1" applyFill="1" applyBorder="1" applyAlignment="1">
      <alignment horizontal="right" vertical="center"/>
    </xf>
    <xf numFmtId="0" fontId="28" fillId="4" borderId="0" xfId="5" applyFont="1" applyFill="1" applyBorder="1" applyAlignment="1">
      <alignment vertical="center"/>
    </xf>
    <xf numFmtId="0" fontId="27" fillId="7" borderId="48" xfId="0" applyFont="1" applyFill="1" applyBorder="1" applyProtection="1">
      <protection locked="0"/>
    </xf>
    <xf numFmtId="0" fontId="27" fillId="7" borderId="10" xfId="0" applyFont="1" applyFill="1" applyBorder="1" applyProtection="1">
      <protection locked="0"/>
    </xf>
    <xf numFmtId="0" fontId="27" fillId="7" borderId="49" xfId="0" applyFont="1" applyFill="1" applyBorder="1" applyProtection="1">
      <protection locked="0"/>
    </xf>
    <xf numFmtId="0" fontId="4" fillId="7" borderId="48" xfId="0" applyFont="1" applyFill="1" applyBorder="1" applyAlignment="1" applyProtection="1">
      <alignment horizontal="center" vertical="center"/>
      <protection locked="0"/>
    </xf>
    <xf numFmtId="0" fontId="4" fillId="7" borderId="49" xfId="0" applyFont="1" applyFill="1" applyBorder="1" applyAlignment="1" applyProtection="1">
      <alignment horizontal="center" vertical="center"/>
      <protection locked="0"/>
    </xf>
    <xf numFmtId="49" fontId="4" fillId="7" borderId="48" xfId="0" applyNumberFormat="1" applyFont="1" applyFill="1" applyBorder="1" applyAlignment="1" applyProtection="1">
      <alignment horizontal="center" vertical="center"/>
      <protection locked="0"/>
    </xf>
    <xf numFmtId="49" fontId="4" fillId="7" borderId="49" xfId="0" applyNumberFormat="1" applyFont="1" applyFill="1" applyBorder="1" applyAlignment="1" applyProtection="1">
      <alignment horizontal="center" vertical="center"/>
      <protection locked="0"/>
    </xf>
    <xf numFmtId="0" fontId="27" fillId="4" borderId="46" xfId="5" applyFont="1" applyFill="1" applyBorder="1" applyAlignment="1">
      <alignment vertical="center" wrapText="1"/>
    </xf>
    <xf numFmtId="0" fontId="27" fillId="4" borderId="0" xfId="5" applyFont="1" applyFill="1" applyBorder="1" applyAlignment="1">
      <alignment vertical="center" wrapText="1"/>
    </xf>
    <xf numFmtId="0" fontId="5" fillId="4" borderId="47" xfId="5" applyFont="1" applyFill="1" applyBorder="1" applyAlignment="1">
      <alignment horizontal="right" vertical="center" wrapText="1"/>
    </xf>
    <xf numFmtId="0" fontId="28" fillId="4" borderId="46" xfId="5" applyFont="1" applyFill="1" applyBorder="1" applyAlignment="1">
      <alignment vertical="center"/>
    </xf>
    <xf numFmtId="0" fontId="25" fillId="4" borderId="46" xfId="5" applyFont="1" applyFill="1" applyBorder="1" applyAlignment="1">
      <alignment horizontal="center" vertical="center" wrapText="1"/>
    </xf>
    <xf numFmtId="0" fontId="25" fillId="4" borderId="0" xfId="5" applyFont="1" applyFill="1" applyBorder="1" applyAlignment="1">
      <alignment horizontal="center" vertical="center" wrapText="1"/>
    </xf>
    <xf numFmtId="0" fontId="5" fillId="4" borderId="47" xfId="5" applyFont="1" applyFill="1" applyBorder="1" applyAlignment="1">
      <alignment horizontal="right" vertical="center"/>
    </xf>
    <xf numFmtId="0" fontId="27" fillId="4" borderId="0" xfId="5" applyFont="1" applyFill="1" applyBorder="1" applyAlignment="1">
      <alignment wrapText="1"/>
    </xf>
    <xf numFmtId="0" fontId="23" fillId="4" borderId="45" xfId="5" applyFont="1" applyFill="1" applyBorder="1" applyAlignment="1">
      <alignment vertical="center"/>
    </xf>
    <xf numFmtId="0" fontId="23" fillId="4" borderId="11" xfId="5" applyFont="1" applyFill="1" applyBorder="1" applyAlignment="1">
      <alignment vertical="center"/>
    </xf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vertical="center" wrapText="1"/>
    </xf>
    <xf numFmtId="14" fontId="4" fillId="7" borderId="48" xfId="5" applyNumberFormat="1" applyFont="1" applyFill="1" applyBorder="1" applyAlignment="1" applyProtection="1">
      <alignment horizontal="center" vertical="center"/>
      <protection locked="0"/>
    </xf>
    <xf numFmtId="14" fontId="4" fillId="7" borderId="49" xfId="5" applyNumberFormat="1" applyFont="1" applyFill="1" applyBorder="1" applyAlignment="1" applyProtection="1">
      <alignment horizontal="center" vertical="center"/>
      <protection locked="0"/>
    </xf>
    <xf numFmtId="0" fontId="4" fillId="0" borderId="46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0" borderId="47" xfId="5" applyFont="1" applyFill="1" applyBorder="1" applyAlignment="1">
      <alignment horizontal="center" vertical="center" wrapText="1"/>
    </xf>
    <xf numFmtId="0" fontId="27" fillId="4" borderId="46" xfId="5" applyFont="1" applyFill="1" applyBorder="1" applyAlignment="1">
      <alignment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6" borderId="44" xfId="0" applyFont="1" applyFill="1" applyBorder="1" applyAlignment="1" applyProtection="1">
      <alignment vertical="center" wrapText="1"/>
    </xf>
    <xf numFmtId="0" fontId="2" fillId="0" borderId="44" xfId="0" applyFont="1" applyFill="1" applyBorder="1" applyAlignment="1" applyProtection="1">
      <alignment vertical="center" wrapText="1"/>
    </xf>
    <xf numFmtId="0" fontId="7" fillId="6" borderId="44" xfId="0" applyFont="1" applyFill="1" applyBorder="1" applyAlignment="1" applyProtection="1">
      <alignment vertical="center" wrapText="1"/>
    </xf>
    <xf numFmtId="0" fontId="16" fillId="3" borderId="44" xfId="0" applyFont="1" applyFill="1" applyBorder="1" applyAlignment="1" applyProtection="1">
      <alignment horizontal="left" vertical="center" wrapText="1"/>
    </xf>
    <xf numFmtId="0" fontId="17" fillId="3" borderId="44" xfId="0" applyFont="1" applyFill="1" applyBorder="1" applyAlignment="1" applyProtection="1">
      <alignment horizontal="left" vertical="center" wrapText="1"/>
    </xf>
    <xf numFmtId="0" fontId="7" fillId="0" borderId="44" xfId="0" applyFont="1" applyBorder="1" applyAlignment="1" applyProtection="1">
      <alignment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20" fillId="3" borderId="44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7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21" fillId="0" borderId="27" xfId="0" applyFont="1" applyFill="1" applyBorder="1" applyAlignment="1" applyProtection="1">
      <alignment vertical="center" wrapText="1"/>
    </xf>
    <xf numFmtId="0" fontId="7" fillId="0" borderId="31" xfId="0" applyFont="1" applyBorder="1" applyAlignment="1" applyProtection="1">
      <alignment vertical="center" wrapText="1"/>
    </xf>
    <xf numFmtId="0" fontId="2" fillId="0" borderId="31" xfId="0" applyFont="1" applyBorder="1" applyAlignment="1" applyProtection="1">
      <alignment vertical="center" wrapText="1"/>
    </xf>
    <xf numFmtId="0" fontId="2" fillId="0" borderId="27" xfId="0" applyFont="1" applyBorder="1" applyAlignment="1" applyProtection="1">
      <alignment vertical="center" wrapText="1"/>
    </xf>
    <xf numFmtId="0" fontId="7" fillId="6" borderId="27" xfId="0" applyFont="1" applyFill="1" applyBorder="1" applyAlignment="1" applyProtection="1">
      <alignment vertical="center" wrapText="1"/>
    </xf>
    <xf numFmtId="0" fontId="2" fillId="6" borderId="27" xfId="0" applyFont="1" applyFill="1" applyBorder="1" applyAlignment="1" applyProtection="1">
      <alignment vertical="center" wrapText="1"/>
    </xf>
    <xf numFmtId="0" fontId="2" fillId="0" borderId="27" xfId="0" applyFont="1" applyFill="1" applyBorder="1" applyAlignment="1" applyProtection="1">
      <alignment vertical="center" wrapText="1"/>
    </xf>
    <xf numFmtId="0" fontId="7" fillId="0" borderId="27" xfId="0" applyFont="1" applyFill="1" applyBorder="1" applyAlignment="1" applyProtection="1">
      <alignment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7" fillId="6" borderId="26" xfId="0" applyFont="1" applyFill="1" applyBorder="1" applyAlignment="1" applyProtection="1">
      <alignment vertical="center" wrapText="1"/>
    </xf>
    <xf numFmtId="0" fontId="2" fillId="6" borderId="26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5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7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7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1" fillId="0" borderId="44" xfId="0" applyFont="1" applyFill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2" fillId="0" borderId="39" xfId="0" applyFont="1" applyFill="1" applyBorder="1" applyAlignment="1" applyProtection="1">
      <alignment vertical="center" wrapText="1"/>
    </xf>
    <xf numFmtId="0" fontId="2" fillId="0" borderId="39" xfId="0" applyFont="1" applyBorder="1" applyAlignment="1" applyProtection="1">
      <alignment vertical="center" wrapText="1"/>
    </xf>
    <xf numFmtId="0" fontId="7" fillId="0" borderId="39" xfId="0" applyFont="1" applyFill="1" applyBorder="1" applyAlignment="1" applyProtection="1">
      <alignment vertical="center" wrapText="1"/>
    </xf>
    <xf numFmtId="0" fontId="2" fillId="0" borderId="39" xfId="0" applyFont="1" applyBorder="1" applyAlignment="1" applyProtection="1">
      <alignment wrapText="1"/>
    </xf>
    <xf numFmtId="0" fontId="7" fillId="6" borderId="39" xfId="0" applyFont="1" applyFill="1" applyBorder="1" applyAlignment="1" applyProtection="1">
      <alignment vertical="center" wrapText="1"/>
    </xf>
    <xf numFmtId="0" fontId="2" fillId="6" borderId="39" xfId="0" applyFont="1" applyFill="1" applyBorder="1" applyAlignment="1" applyProtection="1">
      <alignment wrapText="1"/>
    </xf>
    <xf numFmtId="0" fontId="2" fillId="6" borderId="39" xfId="0" applyFont="1" applyFill="1" applyBorder="1" applyAlignment="1" applyProtection="1">
      <alignment vertical="center" wrapText="1"/>
    </xf>
    <xf numFmtId="0" fontId="2" fillId="6" borderId="40" xfId="0" applyFont="1" applyFill="1" applyBorder="1" applyAlignment="1" applyProtection="1">
      <alignment vertical="center" wrapText="1"/>
    </xf>
    <xf numFmtId="0" fontId="2" fillId="6" borderId="40" xfId="0" applyFont="1" applyFill="1" applyBorder="1" applyAlignment="1" applyProtection="1">
      <alignment wrapText="1"/>
    </xf>
    <xf numFmtId="0" fontId="2" fillId="4" borderId="10" xfId="0" applyFont="1" applyFill="1" applyBorder="1" applyAlignment="1" applyProtection="1">
      <alignment horizontal="right"/>
    </xf>
    <xf numFmtId="0" fontId="4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7" fillId="6" borderId="38" xfId="0" applyFont="1" applyFill="1" applyBorder="1" applyAlignment="1" applyProtection="1">
      <alignment vertical="center" wrapText="1"/>
    </xf>
    <xf numFmtId="0" fontId="2" fillId="6" borderId="38" xfId="0" applyFont="1" applyFill="1" applyBorder="1" applyAlignment="1" applyProtection="1">
      <alignment vertical="center" wrapText="1"/>
    </xf>
    <xf numFmtId="4" fontId="12" fillId="6" borderId="44" xfId="0" applyNumberFormat="1" applyFont="1" applyFill="1" applyBorder="1" applyAlignment="1" applyProtection="1">
      <alignment horizontal="left" vertical="center" wrapText="1"/>
    </xf>
    <xf numFmtId="4" fontId="13" fillId="0" borderId="44" xfId="0" applyNumberFormat="1" applyFont="1" applyFill="1" applyBorder="1" applyAlignment="1" applyProtection="1">
      <alignment horizontal="left" vertical="center" wrapText="1"/>
    </xf>
    <xf numFmtId="4" fontId="13" fillId="6" borderId="44" xfId="0" applyNumberFormat="1" applyFont="1" applyFill="1" applyBorder="1" applyAlignment="1" applyProtection="1">
      <alignment horizontal="left" vertical="center" wrapText="1"/>
    </xf>
    <xf numFmtId="4" fontId="12" fillId="0" borderId="44" xfId="0" applyNumberFormat="1" applyFont="1" applyFill="1" applyBorder="1" applyAlignment="1" applyProtection="1">
      <alignment horizontal="left" vertical="center" wrapText="1"/>
    </xf>
    <xf numFmtId="1" fontId="4" fillId="2" borderId="44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 wrapText="1"/>
    </xf>
    <xf numFmtId="0" fontId="14" fillId="0" borderId="0" xfId="0" applyFont="1" applyAlignment="1" applyProtection="1">
      <alignment wrapText="1"/>
    </xf>
    <xf numFmtId="0" fontId="14" fillId="0" borderId="0" xfId="0" applyFont="1" applyBorder="1" applyAlignment="1" applyProtection="1">
      <alignment wrapText="1"/>
    </xf>
    <xf numFmtId="3" fontId="2" fillId="4" borderId="10" xfId="0" applyNumberFormat="1" applyFont="1" applyFill="1" applyBorder="1" applyAlignment="1" applyProtection="1">
      <alignment horizontal="right" vertical="center"/>
    </xf>
    <xf numFmtId="4" fontId="4" fillId="2" borderId="4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6">
    <cellStyle name="Normal" xfId="0" builtinId="0"/>
    <cellStyle name="Normal 12" xfId="1" xr:uid="{00000000-0005-0000-0000-000001000000}"/>
    <cellStyle name="Normal 2" xfId="2" xr:uid="{00000000-0005-0000-0000-000002000000}"/>
    <cellStyle name="Normal 3" xfId="5" xr:uid="{00000000-0005-0000-0000-000003000000}"/>
    <cellStyle name="Obično_Knjiga2" xfId="3" xr:uid="{00000000-0005-0000-0000-000004000000}"/>
    <cellStyle name="Style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milosevic.HANFA\My%20Documents\Ksenija\Izvjesca%20drustava%20za%20osiguranje\Allianz\2009\Allianz%20Zagreb%20d.d.%2031.03.2009.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opLeftCell="A22" zoomScale="85" zoomScaleNormal="85" workbookViewId="0">
      <selection activeCell="L37" sqref="L37"/>
    </sheetView>
  </sheetViews>
  <sheetFormatPr defaultColWidth="9.21875" defaultRowHeight="14.4" x14ac:dyDescent="0.3"/>
  <cols>
    <col min="1" max="8" width="9.21875" style="77"/>
    <col min="9" max="9" width="20" style="77" customWidth="1"/>
    <col min="10" max="16384" width="9.21875" style="77"/>
  </cols>
  <sheetData>
    <row r="1" spans="1:10" ht="15.6" x14ac:dyDescent="0.3">
      <c r="A1" s="182" t="s">
        <v>326</v>
      </c>
      <c r="B1" s="183"/>
      <c r="C1" s="183"/>
      <c r="D1" s="75"/>
      <c r="E1" s="75"/>
      <c r="F1" s="75"/>
      <c r="G1" s="75"/>
      <c r="H1" s="75"/>
      <c r="I1" s="75"/>
      <c r="J1" s="76"/>
    </row>
    <row r="2" spans="1:10" ht="14.55" customHeight="1" x14ac:dyDescent="0.3">
      <c r="A2" s="184" t="s">
        <v>343</v>
      </c>
      <c r="B2" s="185"/>
      <c r="C2" s="185"/>
      <c r="D2" s="185"/>
      <c r="E2" s="185"/>
      <c r="F2" s="185"/>
      <c r="G2" s="185"/>
      <c r="H2" s="185"/>
      <c r="I2" s="185"/>
      <c r="J2" s="186"/>
    </row>
    <row r="3" spans="1:10" x14ac:dyDescent="0.3">
      <c r="A3" s="108"/>
      <c r="B3" s="109"/>
      <c r="C3" s="109"/>
      <c r="D3" s="109"/>
      <c r="E3" s="109"/>
      <c r="F3" s="109"/>
      <c r="G3" s="109"/>
      <c r="H3" s="109"/>
      <c r="I3" s="109"/>
      <c r="J3" s="110"/>
    </row>
    <row r="4" spans="1:10" ht="33.6" customHeight="1" x14ac:dyDescent="0.3">
      <c r="A4" s="187" t="s">
        <v>327</v>
      </c>
      <c r="B4" s="188"/>
      <c r="C4" s="188"/>
      <c r="D4" s="188"/>
      <c r="E4" s="189">
        <v>44197</v>
      </c>
      <c r="F4" s="190"/>
      <c r="G4" s="120" t="s">
        <v>328</v>
      </c>
      <c r="H4" s="189">
        <v>44469</v>
      </c>
      <c r="I4" s="190"/>
      <c r="J4" s="78"/>
    </row>
    <row r="5" spans="1:10" s="79" customFormat="1" ht="10.199999999999999" customHeight="1" x14ac:dyDescent="0.3">
      <c r="A5" s="191"/>
      <c r="B5" s="192"/>
      <c r="C5" s="192"/>
      <c r="D5" s="192"/>
      <c r="E5" s="192"/>
      <c r="F5" s="192"/>
      <c r="G5" s="192"/>
      <c r="H5" s="192"/>
      <c r="I5" s="192"/>
      <c r="J5" s="193"/>
    </row>
    <row r="6" spans="1:10" ht="20.55" customHeight="1" x14ac:dyDescent="0.3">
      <c r="A6" s="111"/>
      <c r="B6" s="80" t="s">
        <v>350</v>
      </c>
      <c r="C6" s="112"/>
      <c r="D6" s="112"/>
      <c r="E6" s="86">
        <v>2021</v>
      </c>
      <c r="F6" s="81"/>
      <c r="G6" s="120"/>
      <c r="H6" s="81"/>
      <c r="I6" s="82"/>
      <c r="J6" s="83"/>
    </row>
    <row r="7" spans="1:10" s="85" customFormat="1" ht="10.95" customHeight="1" x14ac:dyDescent="0.3">
      <c r="A7" s="111"/>
      <c r="B7" s="112"/>
      <c r="C7" s="112"/>
      <c r="D7" s="112"/>
      <c r="E7" s="84"/>
      <c r="F7" s="84"/>
      <c r="G7" s="120"/>
      <c r="H7" s="81"/>
      <c r="I7" s="82"/>
      <c r="J7" s="83"/>
    </row>
    <row r="8" spans="1:10" ht="20.55" customHeight="1" x14ac:dyDescent="0.3">
      <c r="A8" s="111"/>
      <c r="B8" s="80" t="s">
        <v>351</v>
      </c>
      <c r="C8" s="112"/>
      <c r="D8" s="112"/>
      <c r="E8" s="86">
        <v>3</v>
      </c>
      <c r="F8" s="81"/>
      <c r="G8" s="120"/>
      <c r="H8" s="81"/>
      <c r="I8" s="82"/>
      <c r="J8" s="83"/>
    </row>
    <row r="9" spans="1:10" s="85" customFormat="1" ht="10.95" customHeight="1" x14ac:dyDescent="0.3">
      <c r="A9" s="111"/>
      <c r="B9" s="112"/>
      <c r="C9" s="112"/>
      <c r="D9" s="112"/>
      <c r="E9" s="84"/>
      <c r="F9" s="84"/>
      <c r="G9" s="120"/>
      <c r="H9" s="84"/>
      <c r="I9" s="87"/>
      <c r="J9" s="83"/>
    </row>
    <row r="10" spans="1:10" ht="37.950000000000003" customHeight="1" x14ac:dyDescent="0.3">
      <c r="A10" s="178" t="s">
        <v>352</v>
      </c>
      <c r="B10" s="179"/>
      <c r="C10" s="179"/>
      <c r="D10" s="179"/>
      <c r="E10" s="179"/>
      <c r="F10" s="179"/>
      <c r="G10" s="179"/>
      <c r="H10" s="179"/>
      <c r="I10" s="179"/>
      <c r="J10" s="88"/>
    </row>
    <row r="11" spans="1:10" ht="24.6" customHeight="1" x14ac:dyDescent="0.3">
      <c r="A11" s="164" t="s">
        <v>329</v>
      </c>
      <c r="B11" s="180"/>
      <c r="C11" s="172" t="s">
        <v>371</v>
      </c>
      <c r="D11" s="173"/>
      <c r="E11" s="114"/>
      <c r="F11" s="130" t="s">
        <v>353</v>
      </c>
      <c r="G11" s="176"/>
      <c r="H11" s="170" t="s">
        <v>372</v>
      </c>
      <c r="I11" s="171"/>
      <c r="J11" s="89"/>
    </row>
    <row r="12" spans="1:10" ht="14.55" customHeight="1" x14ac:dyDescent="0.3">
      <c r="A12" s="90"/>
      <c r="B12" s="116"/>
      <c r="C12" s="116"/>
      <c r="D12" s="116"/>
      <c r="E12" s="181"/>
      <c r="F12" s="181"/>
      <c r="G12" s="181"/>
      <c r="H12" s="181"/>
      <c r="I12" s="115"/>
      <c r="J12" s="89"/>
    </row>
    <row r="13" spans="1:10" ht="21" customHeight="1" x14ac:dyDescent="0.3">
      <c r="A13" s="129" t="s">
        <v>344</v>
      </c>
      <c r="B13" s="176"/>
      <c r="C13" s="172" t="s">
        <v>373</v>
      </c>
      <c r="D13" s="173"/>
      <c r="E13" s="194"/>
      <c r="F13" s="181"/>
      <c r="G13" s="181"/>
      <c r="H13" s="181"/>
      <c r="I13" s="115"/>
      <c r="J13" s="89"/>
    </row>
    <row r="14" spans="1:10" ht="10.95" customHeight="1" x14ac:dyDescent="0.3">
      <c r="A14" s="114"/>
      <c r="B14" s="115"/>
      <c r="C14" s="116"/>
      <c r="D14" s="116"/>
      <c r="E14" s="136"/>
      <c r="F14" s="136"/>
      <c r="G14" s="136"/>
      <c r="H14" s="136"/>
      <c r="I14" s="116"/>
      <c r="J14" s="91"/>
    </row>
    <row r="15" spans="1:10" ht="22.95" customHeight="1" x14ac:dyDescent="0.3">
      <c r="A15" s="129" t="s">
        <v>330</v>
      </c>
      <c r="B15" s="176"/>
      <c r="C15" s="172" t="s">
        <v>374</v>
      </c>
      <c r="D15" s="173"/>
      <c r="E15" s="177"/>
      <c r="F15" s="166"/>
      <c r="G15" s="117" t="s">
        <v>354</v>
      </c>
      <c r="H15" s="170" t="s">
        <v>375</v>
      </c>
      <c r="I15" s="171"/>
      <c r="J15" s="92"/>
    </row>
    <row r="16" spans="1:10" ht="10.95" customHeight="1" x14ac:dyDescent="0.3">
      <c r="A16" s="114"/>
      <c r="B16" s="115"/>
      <c r="C16" s="116"/>
      <c r="D16" s="116"/>
      <c r="E16" s="136"/>
      <c r="F16" s="136"/>
      <c r="G16" s="136"/>
      <c r="H16" s="136"/>
      <c r="I16" s="116"/>
      <c r="J16" s="91"/>
    </row>
    <row r="17" spans="1:10" ht="22.95" customHeight="1" x14ac:dyDescent="0.3">
      <c r="A17" s="113"/>
      <c r="B17" s="117" t="s">
        <v>355</v>
      </c>
      <c r="C17" s="172" t="s">
        <v>376</v>
      </c>
      <c r="D17" s="173"/>
      <c r="E17" s="119"/>
      <c r="F17" s="119"/>
      <c r="G17" s="119"/>
      <c r="H17" s="119"/>
      <c r="I17" s="119"/>
      <c r="J17" s="92"/>
    </row>
    <row r="18" spans="1:10" x14ac:dyDescent="0.3">
      <c r="A18" s="174"/>
      <c r="B18" s="175"/>
      <c r="C18" s="136"/>
      <c r="D18" s="136"/>
      <c r="E18" s="136"/>
      <c r="F18" s="136"/>
      <c r="G18" s="136"/>
      <c r="H18" s="136"/>
      <c r="I18" s="116"/>
      <c r="J18" s="91"/>
    </row>
    <row r="19" spans="1:10" x14ac:dyDescent="0.3">
      <c r="A19" s="164" t="s">
        <v>331</v>
      </c>
      <c r="B19" s="165"/>
      <c r="C19" s="140" t="s">
        <v>377</v>
      </c>
      <c r="D19" s="141"/>
      <c r="E19" s="141"/>
      <c r="F19" s="141"/>
      <c r="G19" s="141"/>
      <c r="H19" s="141"/>
      <c r="I19" s="141"/>
      <c r="J19" s="142"/>
    </row>
    <row r="20" spans="1:10" x14ac:dyDescent="0.3">
      <c r="A20" s="90"/>
      <c r="B20" s="116"/>
      <c r="C20" s="122"/>
      <c r="D20" s="116"/>
      <c r="E20" s="136"/>
      <c r="F20" s="136"/>
      <c r="G20" s="136"/>
      <c r="H20" s="136"/>
      <c r="I20" s="116"/>
      <c r="J20" s="91"/>
    </row>
    <row r="21" spans="1:10" x14ac:dyDescent="0.3">
      <c r="A21" s="164" t="s">
        <v>332</v>
      </c>
      <c r="B21" s="165"/>
      <c r="C21" s="170">
        <v>10000</v>
      </c>
      <c r="D21" s="171"/>
      <c r="E21" s="136"/>
      <c r="F21" s="136"/>
      <c r="G21" s="140" t="s">
        <v>378</v>
      </c>
      <c r="H21" s="141"/>
      <c r="I21" s="141"/>
      <c r="J21" s="142"/>
    </row>
    <row r="22" spans="1:10" x14ac:dyDescent="0.3">
      <c r="A22" s="90"/>
      <c r="B22" s="116"/>
      <c r="C22" s="116"/>
      <c r="D22" s="116"/>
      <c r="E22" s="136"/>
      <c r="F22" s="136"/>
      <c r="G22" s="136"/>
      <c r="H22" s="136"/>
      <c r="I22" s="116"/>
      <c r="J22" s="91"/>
    </row>
    <row r="23" spans="1:10" x14ac:dyDescent="0.3">
      <c r="A23" s="164" t="s">
        <v>333</v>
      </c>
      <c r="B23" s="165"/>
      <c r="C23" s="140" t="s">
        <v>379</v>
      </c>
      <c r="D23" s="141"/>
      <c r="E23" s="141"/>
      <c r="F23" s="141"/>
      <c r="G23" s="141"/>
      <c r="H23" s="141"/>
      <c r="I23" s="141"/>
      <c r="J23" s="142"/>
    </row>
    <row r="24" spans="1:10" x14ac:dyDescent="0.3">
      <c r="A24" s="90"/>
      <c r="B24" s="116"/>
      <c r="C24" s="116"/>
      <c r="D24" s="116"/>
      <c r="E24" s="136"/>
      <c r="F24" s="136"/>
      <c r="G24" s="136"/>
      <c r="H24" s="136"/>
      <c r="I24" s="116"/>
      <c r="J24" s="91"/>
    </row>
    <row r="25" spans="1:10" x14ac:dyDescent="0.3">
      <c r="A25" s="164" t="s">
        <v>334</v>
      </c>
      <c r="B25" s="165"/>
      <c r="C25" s="167" t="s">
        <v>380</v>
      </c>
      <c r="D25" s="168"/>
      <c r="E25" s="168"/>
      <c r="F25" s="168"/>
      <c r="G25" s="168"/>
      <c r="H25" s="168"/>
      <c r="I25" s="168"/>
      <c r="J25" s="169"/>
    </row>
    <row r="26" spans="1:10" x14ac:dyDescent="0.3">
      <c r="A26" s="90"/>
      <c r="B26" s="116"/>
      <c r="C26" s="122"/>
      <c r="D26" s="116"/>
      <c r="E26" s="136"/>
      <c r="F26" s="136"/>
      <c r="G26" s="136"/>
      <c r="H26" s="136"/>
      <c r="I26" s="116"/>
      <c r="J26" s="91"/>
    </row>
    <row r="27" spans="1:10" x14ac:dyDescent="0.3">
      <c r="A27" s="164" t="s">
        <v>335</v>
      </c>
      <c r="B27" s="165"/>
      <c r="C27" s="167" t="s">
        <v>381</v>
      </c>
      <c r="D27" s="168"/>
      <c r="E27" s="168"/>
      <c r="F27" s="168"/>
      <c r="G27" s="168"/>
      <c r="H27" s="168"/>
      <c r="I27" s="168"/>
      <c r="J27" s="169"/>
    </row>
    <row r="28" spans="1:10" ht="13.95" customHeight="1" x14ac:dyDescent="0.3">
      <c r="A28" s="90"/>
      <c r="B28" s="116"/>
      <c r="C28" s="122"/>
      <c r="D28" s="116"/>
      <c r="E28" s="136"/>
      <c r="F28" s="136"/>
      <c r="G28" s="136"/>
      <c r="H28" s="136"/>
      <c r="I28" s="116"/>
      <c r="J28" s="91"/>
    </row>
    <row r="29" spans="1:10" ht="22.95" customHeight="1" x14ac:dyDescent="0.3">
      <c r="A29" s="129" t="s">
        <v>345</v>
      </c>
      <c r="B29" s="165"/>
      <c r="C29" s="93">
        <v>2293</v>
      </c>
      <c r="D29" s="94"/>
      <c r="E29" s="143"/>
      <c r="F29" s="143"/>
      <c r="G29" s="143"/>
      <c r="H29" s="143"/>
      <c r="I29" s="95"/>
      <c r="J29" s="96"/>
    </row>
    <row r="30" spans="1:10" x14ac:dyDescent="0.3">
      <c r="A30" s="90"/>
      <c r="B30" s="116"/>
      <c r="C30" s="116"/>
      <c r="D30" s="116"/>
      <c r="E30" s="136"/>
      <c r="F30" s="136"/>
      <c r="G30" s="136"/>
      <c r="H30" s="136"/>
      <c r="I30" s="95"/>
      <c r="J30" s="96"/>
    </row>
    <row r="31" spans="1:10" x14ac:dyDescent="0.3">
      <c r="A31" s="164" t="s">
        <v>336</v>
      </c>
      <c r="B31" s="165"/>
      <c r="C31" s="106" t="s">
        <v>357</v>
      </c>
      <c r="D31" s="163" t="s">
        <v>356</v>
      </c>
      <c r="E31" s="147"/>
      <c r="F31" s="147"/>
      <c r="G31" s="147"/>
      <c r="H31" s="97"/>
      <c r="I31" s="98" t="s">
        <v>357</v>
      </c>
      <c r="J31" s="99" t="s">
        <v>358</v>
      </c>
    </row>
    <row r="32" spans="1:10" x14ac:dyDescent="0.3">
      <c r="A32" s="164"/>
      <c r="B32" s="165"/>
      <c r="C32" s="100"/>
      <c r="D32" s="120"/>
      <c r="E32" s="166"/>
      <c r="F32" s="166"/>
      <c r="G32" s="166"/>
      <c r="H32" s="166"/>
      <c r="I32" s="95"/>
      <c r="J32" s="96"/>
    </row>
    <row r="33" spans="1:10" x14ac:dyDescent="0.3">
      <c r="A33" s="164" t="s">
        <v>346</v>
      </c>
      <c r="B33" s="165"/>
      <c r="C33" s="93" t="s">
        <v>360</v>
      </c>
      <c r="D33" s="163" t="s">
        <v>359</v>
      </c>
      <c r="E33" s="147"/>
      <c r="F33" s="147"/>
      <c r="G33" s="147"/>
      <c r="H33" s="119"/>
      <c r="I33" s="98" t="s">
        <v>360</v>
      </c>
      <c r="J33" s="99" t="s">
        <v>361</v>
      </c>
    </row>
    <row r="34" spans="1:10" x14ac:dyDescent="0.3">
      <c r="A34" s="90"/>
      <c r="B34" s="116"/>
      <c r="C34" s="116"/>
      <c r="D34" s="116"/>
      <c r="E34" s="136"/>
      <c r="F34" s="136"/>
      <c r="G34" s="136"/>
      <c r="H34" s="136"/>
      <c r="I34" s="116"/>
      <c r="J34" s="91"/>
    </row>
    <row r="35" spans="1:10" x14ac:dyDescent="0.3">
      <c r="A35" s="163" t="s">
        <v>347</v>
      </c>
      <c r="B35" s="147"/>
      <c r="C35" s="147"/>
      <c r="D35" s="147"/>
      <c r="E35" s="147" t="s">
        <v>337</v>
      </c>
      <c r="F35" s="147"/>
      <c r="G35" s="147"/>
      <c r="H35" s="147"/>
      <c r="I35" s="147"/>
      <c r="J35" s="123" t="s">
        <v>338</v>
      </c>
    </row>
    <row r="36" spans="1:10" x14ac:dyDescent="0.3">
      <c r="A36" s="90"/>
      <c r="B36" s="116"/>
      <c r="C36" s="116"/>
      <c r="D36" s="116"/>
      <c r="E36" s="136"/>
      <c r="F36" s="136"/>
      <c r="G36" s="136"/>
      <c r="H36" s="136"/>
      <c r="I36" s="116"/>
      <c r="J36" s="96"/>
    </row>
    <row r="37" spans="1:10" x14ac:dyDescent="0.3">
      <c r="A37" s="158"/>
      <c r="B37" s="159"/>
      <c r="C37" s="159"/>
      <c r="D37" s="159"/>
      <c r="E37" s="158"/>
      <c r="F37" s="159"/>
      <c r="G37" s="159"/>
      <c r="H37" s="159"/>
      <c r="I37" s="160"/>
      <c r="J37" s="118"/>
    </row>
    <row r="38" spans="1:10" x14ac:dyDescent="0.3">
      <c r="A38" s="90"/>
      <c r="B38" s="116"/>
      <c r="C38" s="122"/>
      <c r="D38" s="162"/>
      <c r="E38" s="162"/>
      <c r="F38" s="162"/>
      <c r="G38" s="162"/>
      <c r="H38" s="162"/>
      <c r="I38" s="162"/>
      <c r="J38" s="91"/>
    </row>
    <row r="39" spans="1:10" x14ac:dyDescent="0.3">
      <c r="A39" s="158"/>
      <c r="B39" s="159"/>
      <c r="C39" s="159"/>
      <c r="D39" s="160"/>
      <c r="E39" s="158"/>
      <c r="F39" s="159"/>
      <c r="G39" s="159"/>
      <c r="H39" s="159"/>
      <c r="I39" s="160"/>
      <c r="J39" s="93"/>
    </row>
    <row r="40" spans="1:10" x14ac:dyDescent="0.3">
      <c r="A40" s="90"/>
      <c r="B40" s="116"/>
      <c r="C40" s="122"/>
      <c r="D40" s="121"/>
      <c r="E40" s="162"/>
      <c r="F40" s="162"/>
      <c r="G40" s="162"/>
      <c r="H40" s="162"/>
      <c r="I40" s="115"/>
      <c r="J40" s="91"/>
    </row>
    <row r="41" spans="1:10" x14ac:dyDescent="0.3">
      <c r="A41" s="158"/>
      <c r="B41" s="159"/>
      <c r="C41" s="159"/>
      <c r="D41" s="160"/>
      <c r="E41" s="158"/>
      <c r="F41" s="159"/>
      <c r="G41" s="159"/>
      <c r="H41" s="159"/>
      <c r="I41" s="160"/>
      <c r="J41" s="93"/>
    </row>
    <row r="42" spans="1:10" x14ac:dyDescent="0.3">
      <c r="A42" s="90"/>
      <c r="B42" s="116"/>
      <c r="C42" s="122"/>
      <c r="D42" s="121"/>
      <c r="E42" s="162"/>
      <c r="F42" s="162"/>
      <c r="G42" s="162"/>
      <c r="H42" s="162"/>
      <c r="I42" s="115"/>
      <c r="J42" s="91"/>
    </row>
    <row r="43" spans="1:10" x14ac:dyDescent="0.3">
      <c r="A43" s="158"/>
      <c r="B43" s="159"/>
      <c r="C43" s="159"/>
      <c r="D43" s="160"/>
      <c r="E43" s="158"/>
      <c r="F43" s="159"/>
      <c r="G43" s="159"/>
      <c r="H43" s="159"/>
      <c r="I43" s="160"/>
      <c r="J43" s="93"/>
    </row>
    <row r="44" spans="1:10" x14ac:dyDescent="0.3">
      <c r="A44" s="101"/>
      <c r="B44" s="122"/>
      <c r="C44" s="156"/>
      <c r="D44" s="156"/>
      <c r="E44" s="136"/>
      <c r="F44" s="136"/>
      <c r="G44" s="156"/>
      <c r="H44" s="156"/>
      <c r="I44" s="156"/>
      <c r="J44" s="91"/>
    </row>
    <row r="45" spans="1:10" x14ac:dyDescent="0.3">
      <c r="A45" s="158"/>
      <c r="B45" s="159"/>
      <c r="C45" s="159"/>
      <c r="D45" s="160"/>
      <c r="E45" s="158"/>
      <c r="F45" s="159"/>
      <c r="G45" s="159"/>
      <c r="H45" s="159"/>
      <c r="I45" s="160"/>
      <c r="J45" s="93"/>
    </row>
    <row r="46" spans="1:10" x14ac:dyDescent="0.3">
      <c r="A46" s="101"/>
      <c r="B46" s="122"/>
      <c r="C46" s="122"/>
      <c r="D46" s="116"/>
      <c r="E46" s="161"/>
      <c r="F46" s="161"/>
      <c r="G46" s="156"/>
      <c r="H46" s="156"/>
      <c r="I46" s="116"/>
      <c r="J46" s="91"/>
    </row>
    <row r="47" spans="1:10" x14ac:dyDescent="0.3">
      <c r="A47" s="158"/>
      <c r="B47" s="159"/>
      <c r="C47" s="159"/>
      <c r="D47" s="160"/>
      <c r="E47" s="158"/>
      <c r="F47" s="159"/>
      <c r="G47" s="159"/>
      <c r="H47" s="159"/>
      <c r="I47" s="160"/>
      <c r="J47" s="93"/>
    </row>
    <row r="48" spans="1:10" x14ac:dyDescent="0.3">
      <c r="A48" s="101"/>
      <c r="B48" s="122"/>
      <c r="C48" s="122"/>
      <c r="D48" s="116"/>
      <c r="E48" s="136"/>
      <c r="F48" s="136"/>
      <c r="G48" s="156"/>
      <c r="H48" s="156"/>
      <c r="I48" s="116"/>
      <c r="J48" s="102" t="s">
        <v>362</v>
      </c>
    </row>
    <row r="49" spans="1:10" x14ac:dyDescent="0.3">
      <c r="A49" s="101"/>
      <c r="B49" s="122"/>
      <c r="C49" s="122"/>
      <c r="D49" s="116"/>
      <c r="E49" s="136"/>
      <c r="F49" s="136"/>
      <c r="G49" s="156"/>
      <c r="H49" s="156"/>
      <c r="I49" s="116"/>
      <c r="J49" s="102" t="s">
        <v>363</v>
      </c>
    </row>
    <row r="50" spans="1:10" ht="14.55" customHeight="1" x14ac:dyDescent="0.3">
      <c r="A50" s="129" t="s">
        <v>339</v>
      </c>
      <c r="B50" s="130"/>
      <c r="C50" s="149" t="s">
        <v>363</v>
      </c>
      <c r="D50" s="150"/>
      <c r="E50" s="151" t="s">
        <v>364</v>
      </c>
      <c r="F50" s="152"/>
      <c r="G50" s="153"/>
      <c r="H50" s="154"/>
      <c r="I50" s="154"/>
      <c r="J50" s="155"/>
    </row>
    <row r="51" spans="1:10" x14ac:dyDescent="0.3">
      <c r="A51" s="101"/>
      <c r="B51" s="122"/>
      <c r="C51" s="156"/>
      <c r="D51" s="156"/>
      <c r="E51" s="136"/>
      <c r="F51" s="136"/>
      <c r="G51" s="157" t="s">
        <v>365</v>
      </c>
      <c r="H51" s="157"/>
      <c r="I51" s="157"/>
      <c r="J51" s="83"/>
    </row>
    <row r="52" spans="1:10" ht="13.95" customHeight="1" x14ac:dyDescent="0.3">
      <c r="A52" s="129" t="s">
        <v>340</v>
      </c>
      <c r="B52" s="130"/>
      <c r="C52" s="140" t="s">
        <v>382</v>
      </c>
      <c r="D52" s="141"/>
      <c r="E52" s="141"/>
      <c r="F52" s="141"/>
      <c r="G52" s="141"/>
      <c r="H52" s="141"/>
      <c r="I52" s="141"/>
      <c r="J52" s="142"/>
    </row>
    <row r="53" spans="1:10" x14ac:dyDescent="0.3">
      <c r="A53" s="90"/>
      <c r="B53" s="116"/>
      <c r="C53" s="143" t="s">
        <v>341</v>
      </c>
      <c r="D53" s="143"/>
      <c r="E53" s="143"/>
      <c r="F53" s="143"/>
      <c r="G53" s="143"/>
      <c r="H53" s="143"/>
      <c r="I53" s="143"/>
      <c r="J53" s="91"/>
    </row>
    <row r="54" spans="1:10" x14ac:dyDescent="0.3">
      <c r="A54" s="129" t="s">
        <v>342</v>
      </c>
      <c r="B54" s="130"/>
      <c r="C54" s="144" t="s">
        <v>383</v>
      </c>
      <c r="D54" s="145"/>
      <c r="E54" s="146"/>
      <c r="F54" s="136"/>
      <c r="G54" s="136"/>
      <c r="H54" s="147"/>
      <c r="I54" s="147"/>
      <c r="J54" s="148"/>
    </row>
    <row r="55" spans="1:10" x14ac:dyDescent="0.3">
      <c r="A55" s="90"/>
      <c r="B55" s="116"/>
      <c r="C55" s="122"/>
      <c r="D55" s="116"/>
      <c r="E55" s="136"/>
      <c r="F55" s="136"/>
      <c r="G55" s="136"/>
      <c r="H55" s="136"/>
      <c r="I55" s="116"/>
      <c r="J55" s="91"/>
    </row>
    <row r="56" spans="1:10" ht="14.55" customHeight="1" x14ac:dyDescent="0.3">
      <c r="A56" s="129" t="s">
        <v>334</v>
      </c>
      <c r="B56" s="130"/>
      <c r="C56" s="137" t="s">
        <v>384</v>
      </c>
      <c r="D56" s="138"/>
      <c r="E56" s="138"/>
      <c r="F56" s="138"/>
      <c r="G56" s="138"/>
      <c r="H56" s="138"/>
      <c r="I56" s="138"/>
      <c r="J56" s="139"/>
    </row>
    <row r="57" spans="1:10" x14ac:dyDescent="0.3">
      <c r="A57" s="90"/>
      <c r="B57" s="116"/>
      <c r="C57" s="116"/>
      <c r="D57" s="116"/>
      <c r="E57" s="136"/>
      <c r="F57" s="136"/>
      <c r="G57" s="136"/>
      <c r="H57" s="136"/>
      <c r="I57" s="116"/>
      <c r="J57" s="91"/>
    </row>
    <row r="58" spans="1:10" ht="14.55" customHeight="1" x14ac:dyDescent="0.3">
      <c r="A58" s="129" t="s">
        <v>366</v>
      </c>
      <c r="B58" s="130"/>
      <c r="C58" s="131"/>
      <c r="D58" s="132"/>
      <c r="E58" s="132"/>
      <c r="F58" s="132"/>
      <c r="G58" s="132"/>
      <c r="H58" s="132"/>
      <c r="I58" s="132"/>
      <c r="J58" s="133"/>
    </row>
    <row r="59" spans="1:10" ht="14.55" customHeight="1" x14ac:dyDescent="0.3">
      <c r="A59" s="90"/>
      <c r="B59" s="116"/>
      <c r="C59" s="134" t="s">
        <v>367</v>
      </c>
      <c r="D59" s="134"/>
      <c r="E59" s="134"/>
      <c r="F59" s="134"/>
      <c r="G59" s="116"/>
      <c r="H59" s="116"/>
      <c r="I59" s="116"/>
      <c r="J59" s="91"/>
    </row>
    <row r="60" spans="1:10" ht="14.55" customHeight="1" x14ac:dyDescent="0.3">
      <c r="A60" s="129" t="s">
        <v>368</v>
      </c>
      <c r="B60" s="130"/>
      <c r="C60" s="131"/>
      <c r="D60" s="132"/>
      <c r="E60" s="132"/>
      <c r="F60" s="132"/>
      <c r="G60" s="132"/>
      <c r="H60" s="132"/>
      <c r="I60" s="132"/>
      <c r="J60" s="133"/>
    </row>
    <row r="61" spans="1:10" ht="14.55" customHeight="1" x14ac:dyDescent="0.3">
      <c r="A61" s="103"/>
      <c r="B61" s="104"/>
      <c r="C61" s="135" t="s">
        <v>369</v>
      </c>
      <c r="D61" s="135"/>
      <c r="E61" s="135"/>
      <c r="F61" s="135"/>
      <c r="G61" s="135"/>
      <c r="H61" s="104"/>
      <c r="I61" s="104"/>
      <c r="J61" s="105"/>
    </row>
    <row r="68" ht="27" customHeight="1" x14ac:dyDescent="0.3"/>
    <row r="72" ht="38.549999999999997" customHeight="1" x14ac:dyDescent="0.3"/>
  </sheetData>
  <sheetProtection algorithmName="SHA-512" hashValue="i8b/D9G5maj0ZdsHbqEzQVXHwg+2SjO6yjSIXPfEQjPiUP/EUmApGlmaoVUBTG9myOlDcH2yWhAh3EMR6fzC3A==" saltValue="Uald4jONc1WPPf1HXZlYvg==" spinCount="100000" sheet="1" objects="1" scenarios="1" formatCells="0" insertRows="0"/>
  <mergeCells count="122"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</mergeCells>
  <dataValidations count="3">
    <dataValidation type="list" allowBlank="1" showInputMessage="1" showErrorMessage="1" sqref="C50:D50" xr:uid="{CCD985BD-98F4-451B-9DA4-C94D3AD1B446}">
      <formula1>$J$48:$J$49</formula1>
    </dataValidation>
    <dataValidation type="list" allowBlank="1" showInputMessage="1" showErrorMessage="1" sqref="C33" xr:uid="{FD39EDCF-8A47-4DBC-9639-091AC3E26D29}">
      <formula1>$I$33:$J$33</formula1>
    </dataValidation>
    <dataValidation type="list" allowBlank="1" showInputMessage="1" showErrorMessage="1" sqref="C31" xr:uid="{EF397A12-2395-4F43-AEF8-4FC54E446B36}">
      <formula1>$I$31:$J$31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125"/>
  <sheetViews>
    <sheetView view="pageBreakPreview" zoomScale="70" zoomScaleNormal="100" zoomScaleSheetLayoutView="70" workbookViewId="0">
      <selection activeCell="E11" sqref="E11"/>
    </sheetView>
  </sheetViews>
  <sheetFormatPr defaultColWidth="8.77734375" defaultRowHeight="13.2" x14ac:dyDescent="0.25"/>
  <cols>
    <col min="1" max="2" width="29.5546875" style="3" customWidth="1"/>
    <col min="3" max="3" width="20.77734375" style="3" customWidth="1"/>
    <col min="4" max="9" width="10.77734375" style="12" customWidth="1"/>
    <col min="10" max="10" width="9" style="1" customWidth="1"/>
    <col min="11" max="12" width="12.77734375" style="3" bestFit="1" customWidth="1"/>
    <col min="13" max="13" width="12" style="3" bestFit="1" customWidth="1"/>
    <col min="14" max="14" width="10.21875" style="3" bestFit="1" customWidth="1"/>
    <col min="15" max="16" width="11.77734375" style="3" bestFit="1" customWidth="1"/>
    <col min="17" max="17" width="13.77734375" style="3" bestFit="1" customWidth="1"/>
    <col min="18" max="19" width="15.44140625" style="3" bestFit="1" customWidth="1"/>
    <col min="20" max="20" width="13.77734375" style="3" bestFit="1" customWidth="1"/>
    <col min="21" max="22" width="15.44140625" style="3" bestFit="1" customWidth="1"/>
    <col min="23" max="23" width="14.44140625" style="3" bestFit="1" customWidth="1"/>
    <col min="24" max="16384" width="8.77734375" style="3"/>
  </cols>
  <sheetData>
    <row r="1" spans="1:9" ht="27" customHeight="1" x14ac:dyDescent="0.25">
      <c r="A1" s="206" t="s">
        <v>68</v>
      </c>
      <c r="B1" s="207"/>
      <c r="C1" s="207"/>
      <c r="D1" s="207"/>
      <c r="E1" s="207"/>
      <c r="F1" s="207"/>
      <c r="G1" s="207"/>
      <c r="H1" s="207"/>
      <c r="I1" s="207"/>
    </row>
    <row r="2" spans="1:9" x14ac:dyDescent="0.25">
      <c r="A2" s="208" t="s">
        <v>417</v>
      </c>
      <c r="B2" s="209"/>
      <c r="C2" s="209"/>
      <c r="D2" s="209"/>
      <c r="E2" s="209"/>
      <c r="F2" s="209"/>
      <c r="G2" s="209"/>
      <c r="H2" s="209"/>
      <c r="I2" s="209"/>
    </row>
    <row r="3" spans="1:9" x14ac:dyDescent="0.25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5">
      <c r="A4" s="210" t="s">
        <v>0</v>
      </c>
      <c r="B4" s="211"/>
      <c r="C4" s="210" t="s">
        <v>77</v>
      </c>
      <c r="D4" s="195" t="s">
        <v>284</v>
      </c>
      <c r="E4" s="196"/>
      <c r="F4" s="196"/>
      <c r="G4" s="195" t="s">
        <v>293</v>
      </c>
      <c r="H4" s="196"/>
      <c r="I4" s="196"/>
    </row>
    <row r="5" spans="1:9" x14ac:dyDescent="0.25">
      <c r="A5" s="211"/>
      <c r="B5" s="211"/>
      <c r="C5" s="211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10">
        <v>1</v>
      </c>
      <c r="B6" s="211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5">
      <c r="A7" s="201" t="s">
        <v>1</v>
      </c>
      <c r="B7" s="202"/>
      <c r="C7" s="202"/>
      <c r="D7" s="202"/>
      <c r="E7" s="202"/>
      <c r="F7" s="202"/>
      <c r="G7" s="202"/>
      <c r="H7" s="202"/>
      <c r="I7" s="202"/>
    </row>
    <row r="8" spans="1:9" ht="12.75" customHeight="1" x14ac:dyDescent="0.25">
      <c r="A8" s="200" t="s">
        <v>136</v>
      </c>
      <c r="B8" s="198"/>
      <c r="C8" s="26">
        <v>1</v>
      </c>
      <c r="D8" s="40">
        <f>D9+D10</f>
        <v>0</v>
      </c>
      <c r="E8" s="40">
        <f>E9+E10</f>
        <v>96858015</v>
      </c>
      <c r="F8" s="40">
        <f>D8+E8</f>
        <v>96858015</v>
      </c>
      <c r="G8" s="40">
        <f t="shared" ref="G8:H8" si="0">G9+G10</f>
        <v>0</v>
      </c>
      <c r="H8" s="40">
        <f t="shared" si="0"/>
        <v>123894244</v>
      </c>
      <c r="I8" s="40">
        <f>G8+H8</f>
        <v>123894244</v>
      </c>
    </row>
    <row r="9" spans="1:9" ht="12.75" customHeight="1" x14ac:dyDescent="0.25">
      <c r="A9" s="197" t="s">
        <v>111</v>
      </c>
      <c r="B9" s="197"/>
      <c r="C9" s="27">
        <v>2</v>
      </c>
      <c r="D9" s="41">
        <v>0</v>
      </c>
      <c r="E9" s="41">
        <v>0</v>
      </c>
      <c r="F9" s="40">
        <f t="shared" ref="F9:F73" si="1">D9+E9</f>
        <v>0</v>
      </c>
      <c r="G9" s="41">
        <v>0</v>
      </c>
      <c r="H9" s="41">
        <v>0</v>
      </c>
      <c r="I9" s="40">
        <f>G9+H9</f>
        <v>0</v>
      </c>
    </row>
    <row r="10" spans="1:9" x14ac:dyDescent="0.25">
      <c r="A10" s="197" t="s">
        <v>112</v>
      </c>
      <c r="B10" s="197"/>
      <c r="C10" s="27">
        <v>3</v>
      </c>
      <c r="D10" s="41">
        <v>0</v>
      </c>
      <c r="E10" s="41">
        <v>96858015</v>
      </c>
      <c r="F10" s="40">
        <f t="shared" si="1"/>
        <v>96858015</v>
      </c>
      <c r="G10" s="41">
        <v>0</v>
      </c>
      <c r="H10" s="41">
        <v>123894244</v>
      </c>
      <c r="I10" s="40">
        <f t="shared" ref="I10:I72" si="2">G10+H10</f>
        <v>123894244</v>
      </c>
    </row>
    <row r="11" spans="1:9" x14ac:dyDescent="0.25">
      <c r="A11" s="200" t="s">
        <v>137</v>
      </c>
      <c r="B11" s="198"/>
      <c r="C11" s="26">
        <v>4</v>
      </c>
      <c r="D11" s="40">
        <f>D12+D13+D14</f>
        <v>14133</v>
      </c>
      <c r="E11" s="40">
        <f>E12+E13+E14</f>
        <v>553220673</v>
      </c>
      <c r="F11" s="40">
        <f t="shared" si="1"/>
        <v>553234806</v>
      </c>
      <c r="G11" s="40">
        <f t="shared" ref="G11:H11" si="3">G12+G13+G14</f>
        <v>14133</v>
      </c>
      <c r="H11" s="40">
        <f t="shared" si="3"/>
        <v>489538221</v>
      </c>
      <c r="I11" s="40">
        <f t="shared" si="2"/>
        <v>489552354</v>
      </c>
    </row>
    <row r="12" spans="1:9" x14ac:dyDescent="0.25">
      <c r="A12" s="197" t="s">
        <v>113</v>
      </c>
      <c r="B12" s="197"/>
      <c r="C12" s="27">
        <v>5</v>
      </c>
      <c r="D12" s="41">
        <v>0</v>
      </c>
      <c r="E12" s="41">
        <v>264388018</v>
      </c>
      <c r="F12" s="40">
        <f t="shared" si="1"/>
        <v>264388018</v>
      </c>
      <c r="G12" s="41">
        <v>0</v>
      </c>
      <c r="H12" s="41">
        <v>195164009</v>
      </c>
      <c r="I12" s="40">
        <f t="shared" si="2"/>
        <v>195164009</v>
      </c>
    </row>
    <row r="13" spans="1:9" x14ac:dyDescent="0.25">
      <c r="A13" s="197" t="s">
        <v>114</v>
      </c>
      <c r="B13" s="197"/>
      <c r="C13" s="27">
        <v>6</v>
      </c>
      <c r="D13" s="41">
        <v>14051</v>
      </c>
      <c r="E13" s="41">
        <v>26833703</v>
      </c>
      <c r="F13" s="40">
        <f t="shared" si="1"/>
        <v>26847754</v>
      </c>
      <c r="G13" s="41">
        <v>14051</v>
      </c>
      <c r="H13" s="41">
        <v>25773661</v>
      </c>
      <c r="I13" s="40">
        <f t="shared" si="2"/>
        <v>25787712</v>
      </c>
    </row>
    <row r="14" spans="1:9" x14ac:dyDescent="0.25">
      <c r="A14" s="197" t="s">
        <v>115</v>
      </c>
      <c r="B14" s="197"/>
      <c r="C14" s="27">
        <v>7</v>
      </c>
      <c r="D14" s="41">
        <v>82</v>
      </c>
      <c r="E14" s="41">
        <v>261998952</v>
      </c>
      <c r="F14" s="40">
        <f t="shared" si="1"/>
        <v>261999034</v>
      </c>
      <c r="G14" s="41">
        <v>82</v>
      </c>
      <c r="H14" s="41">
        <v>268600551</v>
      </c>
      <c r="I14" s="40">
        <f t="shared" si="2"/>
        <v>268600633</v>
      </c>
    </row>
    <row r="15" spans="1:9" x14ac:dyDescent="0.25">
      <c r="A15" s="200" t="s">
        <v>138</v>
      </c>
      <c r="B15" s="198"/>
      <c r="C15" s="26">
        <v>8</v>
      </c>
      <c r="D15" s="40">
        <f>D16+D17+D21+D40</f>
        <v>3114967354</v>
      </c>
      <c r="E15" s="40">
        <f>E16+E17+E21+E40</f>
        <v>5376935614</v>
      </c>
      <c r="F15" s="40">
        <f t="shared" si="1"/>
        <v>8491902968</v>
      </c>
      <c r="G15" s="40">
        <f t="shared" ref="G15:H15" si="4">G16+G17+G21+G40</f>
        <v>3129647820</v>
      </c>
      <c r="H15" s="40">
        <f t="shared" si="4"/>
        <v>5760296328</v>
      </c>
      <c r="I15" s="40">
        <f t="shared" si="2"/>
        <v>8889944148</v>
      </c>
    </row>
    <row r="16" spans="1:9" ht="22.5" customHeight="1" x14ac:dyDescent="0.25">
      <c r="A16" s="203" t="s">
        <v>139</v>
      </c>
      <c r="B16" s="197"/>
      <c r="C16" s="27">
        <v>9</v>
      </c>
      <c r="D16" s="41">
        <v>0</v>
      </c>
      <c r="E16" s="41">
        <v>456652567</v>
      </c>
      <c r="F16" s="40">
        <f t="shared" si="1"/>
        <v>456652567</v>
      </c>
      <c r="G16" s="41">
        <v>0</v>
      </c>
      <c r="H16" s="41">
        <v>518617383</v>
      </c>
      <c r="I16" s="40">
        <f t="shared" si="2"/>
        <v>518617383</v>
      </c>
    </row>
    <row r="17" spans="1:9" ht="29.25" customHeight="1" x14ac:dyDescent="0.25">
      <c r="A17" s="200" t="s">
        <v>140</v>
      </c>
      <c r="B17" s="198"/>
      <c r="C17" s="26">
        <v>10</v>
      </c>
      <c r="D17" s="40">
        <f>D18+D19+D20</f>
        <v>0</v>
      </c>
      <c r="E17" s="40">
        <f>E18+E19+E20</f>
        <v>376515932</v>
      </c>
      <c r="F17" s="40">
        <f t="shared" si="1"/>
        <v>376515932</v>
      </c>
      <c r="G17" s="40">
        <f>G18+G19+G20</f>
        <v>0</v>
      </c>
      <c r="H17" s="40">
        <f t="shared" ref="H17" si="5">H18+H19+H20</f>
        <v>378460761</v>
      </c>
      <c r="I17" s="40">
        <f t="shared" si="2"/>
        <v>378460761</v>
      </c>
    </row>
    <row r="18" spans="1:9" x14ac:dyDescent="0.25">
      <c r="A18" s="197" t="s">
        <v>116</v>
      </c>
      <c r="B18" s="197"/>
      <c r="C18" s="27">
        <v>11</v>
      </c>
      <c r="D18" s="41">
        <v>0</v>
      </c>
      <c r="E18" s="41">
        <v>342827639</v>
      </c>
      <c r="F18" s="40">
        <f t="shared" si="1"/>
        <v>342827639</v>
      </c>
      <c r="G18" s="41">
        <v>0</v>
      </c>
      <c r="H18" s="41">
        <v>350460761</v>
      </c>
      <c r="I18" s="40">
        <f t="shared" si="2"/>
        <v>350460761</v>
      </c>
    </row>
    <row r="19" spans="1:9" x14ac:dyDescent="0.25">
      <c r="A19" s="197" t="s">
        <v>117</v>
      </c>
      <c r="B19" s="197"/>
      <c r="C19" s="27">
        <v>12</v>
      </c>
      <c r="D19" s="41">
        <v>0</v>
      </c>
      <c r="E19" s="41">
        <v>5688293</v>
      </c>
      <c r="F19" s="40">
        <f t="shared" si="1"/>
        <v>5688293</v>
      </c>
      <c r="G19" s="41">
        <v>0</v>
      </c>
      <c r="H19" s="41">
        <v>0</v>
      </c>
      <c r="I19" s="40">
        <f t="shared" si="2"/>
        <v>0</v>
      </c>
    </row>
    <row r="20" spans="1:9" x14ac:dyDescent="0.25">
      <c r="A20" s="197" t="s">
        <v>141</v>
      </c>
      <c r="B20" s="197"/>
      <c r="C20" s="27">
        <v>13</v>
      </c>
      <c r="D20" s="41">
        <v>0</v>
      </c>
      <c r="E20" s="41">
        <v>28000000</v>
      </c>
      <c r="F20" s="40">
        <f t="shared" si="1"/>
        <v>28000000</v>
      </c>
      <c r="G20" s="41">
        <v>0</v>
      </c>
      <c r="H20" s="41">
        <v>28000000</v>
      </c>
      <c r="I20" s="40">
        <f t="shared" si="2"/>
        <v>28000000</v>
      </c>
    </row>
    <row r="21" spans="1:9" x14ac:dyDescent="0.25">
      <c r="A21" s="200" t="s">
        <v>142</v>
      </c>
      <c r="B21" s="198"/>
      <c r="C21" s="26">
        <v>14</v>
      </c>
      <c r="D21" s="40">
        <f>D22+D25+D30+D36</f>
        <v>3114967354</v>
      </c>
      <c r="E21" s="40">
        <f>E22+E25+E30+E36</f>
        <v>4543767115</v>
      </c>
      <c r="F21" s="40">
        <f t="shared" si="1"/>
        <v>7658734469</v>
      </c>
      <c r="G21" s="40">
        <f t="shared" ref="G21:H21" si="6">G22+G25+G30+G36</f>
        <v>3129647820</v>
      </c>
      <c r="H21" s="40">
        <f t="shared" si="6"/>
        <v>4863218184</v>
      </c>
      <c r="I21" s="40">
        <f t="shared" si="2"/>
        <v>7992866004</v>
      </c>
    </row>
    <row r="22" spans="1:9" x14ac:dyDescent="0.25">
      <c r="A22" s="198" t="s">
        <v>143</v>
      </c>
      <c r="B22" s="198"/>
      <c r="C22" s="26">
        <v>15</v>
      </c>
      <c r="D22" s="40">
        <f>D23+D24</f>
        <v>1083787700</v>
      </c>
      <c r="E22" s="40">
        <f>E23+E24</f>
        <v>998546873</v>
      </c>
      <c r="F22" s="40">
        <f t="shared" si="1"/>
        <v>2082334573</v>
      </c>
      <c r="G22" s="40">
        <f t="shared" ref="G22:H22" si="7">G23+G24</f>
        <v>1119445377</v>
      </c>
      <c r="H22" s="40">
        <f t="shared" si="7"/>
        <v>979170688</v>
      </c>
      <c r="I22" s="40">
        <f t="shared" si="2"/>
        <v>2098616065</v>
      </c>
    </row>
    <row r="23" spans="1:9" x14ac:dyDescent="0.25">
      <c r="A23" s="197" t="s">
        <v>144</v>
      </c>
      <c r="B23" s="197"/>
      <c r="C23" s="27">
        <v>16</v>
      </c>
      <c r="D23" s="41">
        <v>1083787700</v>
      </c>
      <c r="E23" s="41">
        <v>998546873</v>
      </c>
      <c r="F23" s="40">
        <f t="shared" si="1"/>
        <v>2082334573</v>
      </c>
      <c r="G23" s="41">
        <v>1119445377</v>
      </c>
      <c r="H23" s="41">
        <v>979170688</v>
      </c>
      <c r="I23" s="40">
        <f t="shared" si="2"/>
        <v>2098616065</v>
      </c>
    </row>
    <row r="24" spans="1:9" x14ac:dyDescent="0.25">
      <c r="A24" s="197" t="s">
        <v>145</v>
      </c>
      <c r="B24" s="197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5">
      <c r="A25" s="198" t="s">
        <v>146</v>
      </c>
      <c r="B25" s="198"/>
      <c r="C25" s="26">
        <v>18</v>
      </c>
      <c r="D25" s="40">
        <f>D26+D27+D28+D29</f>
        <v>1804243754</v>
      </c>
      <c r="E25" s="40">
        <f>E26+E27+E28+E29</f>
        <v>2731918505</v>
      </c>
      <c r="F25" s="40">
        <f t="shared" si="1"/>
        <v>4536162259</v>
      </c>
      <c r="G25" s="40">
        <f t="shared" ref="G25:H25" si="8">G26+G27+G28+G29</f>
        <v>1889233611</v>
      </c>
      <c r="H25" s="40">
        <f t="shared" si="8"/>
        <v>3210039432</v>
      </c>
      <c r="I25" s="40">
        <f t="shared" si="2"/>
        <v>5099273043</v>
      </c>
    </row>
    <row r="26" spans="1:9" x14ac:dyDescent="0.25">
      <c r="A26" s="197" t="s">
        <v>147</v>
      </c>
      <c r="B26" s="197"/>
      <c r="C26" s="27">
        <v>19</v>
      </c>
      <c r="D26" s="41">
        <v>29250178</v>
      </c>
      <c r="E26" s="41">
        <v>506883860</v>
      </c>
      <c r="F26" s="40">
        <f t="shared" si="1"/>
        <v>536134038</v>
      </c>
      <c r="G26" s="41">
        <v>74535593</v>
      </c>
      <c r="H26" s="41">
        <v>748142253</v>
      </c>
      <c r="I26" s="40">
        <f t="shared" si="2"/>
        <v>822677846</v>
      </c>
    </row>
    <row r="27" spans="1:9" x14ac:dyDescent="0.25">
      <c r="A27" s="197" t="s">
        <v>148</v>
      </c>
      <c r="B27" s="197"/>
      <c r="C27" s="27">
        <v>20</v>
      </c>
      <c r="D27" s="41">
        <v>1718133233</v>
      </c>
      <c r="E27" s="41">
        <v>2089821103</v>
      </c>
      <c r="F27" s="40">
        <f t="shared" si="1"/>
        <v>3807954336</v>
      </c>
      <c r="G27" s="41">
        <v>1730209865</v>
      </c>
      <c r="H27" s="41">
        <v>2208856778</v>
      </c>
      <c r="I27" s="40">
        <f t="shared" si="2"/>
        <v>3939066643</v>
      </c>
    </row>
    <row r="28" spans="1:9" x14ac:dyDescent="0.25">
      <c r="A28" s="197" t="s">
        <v>118</v>
      </c>
      <c r="B28" s="197"/>
      <c r="C28" s="27">
        <v>21</v>
      </c>
      <c r="D28" s="41">
        <v>56860343</v>
      </c>
      <c r="E28" s="41">
        <v>135213542</v>
      </c>
      <c r="F28" s="40">
        <f t="shared" si="1"/>
        <v>192073885</v>
      </c>
      <c r="G28" s="41">
        <v>84488153</v>
      </c>
      <c r="H28" s="41">
        <v>253040401</v>
      </c>
      <c r="I28" s="40">
        <f t="shared" si="2"/>
        <v>337528554</v>
      </c>
    </row>
    <row r="29" spans="1:9" x14ac:dyDescent="0.25">
      <c r="A29" s="197" t="s">
        <v>149</v>
      </c>
      <c r="B29" s="197"/>
      <c r="C29" s="27">
        <v>22</v>
      </c>
      <c r="D29" s="41">
        <v>0</v>
      </c>
      <c r="E29" s="41">
        <v>0</v>
      </c>
      <c r="F29" s="40">
        <f t="shared" si="1"/>
        <v>0</v>
      </c>
      <c r="G29" s="41">
        <v>0</v>
      </c>
      <c r="H29" s="41">
        <v>0</v>
      </c>
      <c r="I29" s="40">
        <f t="shared" si="2"/>
        <v>0</v>
      </c>
    </row>
    <row r="30" spans="1:9" ht="21" customHeight="1" x14ac:dyDescent="0.25">
      <c r="A30" s="198" t="s">
        <v>150</v>
      </c>
      <c r="B30" s="198"/>
      <c r="C30" s="26">
        <v>23</v>
      </c>
      <c r="D30" s="40">
        <f>D31+D32+D33+D34+D35</f>
        <v>318108</v>
      </c>
      <c r="E30" s="40">
        <f>E31+E32+E33+E34+E35</f>
        <v>20984620</v>
      </c>
      <c r="F30" s="40">
        <f t="shared" si="1"/>
        <v>21302728</v>
      </c>
      <c r="G30" s="40">
        <f t="shared" ref="G30:H30" si="9">G31+G32+G33+G34+G35</f>
        <v>1258418</v>
      </c>
      <c r="H30" s="40">
        <f t="shared" si="9"/>
        <v>30525612</v>
      </c>
      <c r="I30" s="40">
        <f t="shared" si="2"/>
        <v>31784030</v>
      </c>
    </row>
    <row r="31" spans="1:9" x14ac:dyDescent="0.25">
      <c r="A31" s="197" t="s">
        <v>151</v>
      </c>
      <c r="B31" s="197"/>
      <c r="C31" s="27">
        <v>24</v>
      </c>
      <c r="D31" s="41">
        <v>0</v>
      </c>
      <c r="E31" s="41">
        <v>17187511</v>
      </c>
      <c r="F31" s="40">
        <f t="shared" si="1"/>
        <v>17187511</v>
      </c>
      <c r="G31" s="41">
        <v>0</v>
      </c>
      <c r="H31" s="41">
        <v>23985336</v>
      </c>
      <c r="I31" s="40">
        <f t="shared" si="2"/>
        <v>23985336</v>
      </c>
    </row>
    <row r="32" spans="1:9" x14ac:dyDescent="0.25">
      <c r="A32" s="197" t="s">
        <v>152</v>
      </c>
      <c r="B32" s="197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5">
      <c r="A33" s="197" t="s">
        <v>153</v>
      </c>
      <c r="B33" s="197"/>
      <c r="C33" s="27">
        <v>26</v>
      </c>
      <c r="D33" s="41">
        <v>318108</v>
      </c>
      <c r="E33" s="41">
        <v>3797109</v>
      </c>
      <c r="F33" s="40">
        <f t="shared" si="1"/>
        <v>4115217</v>
      </c>
      <c r="G33" s="41">
        <v>1258418</v>
      </c>
      <c r="H33" s="41">
        <v>6540276</v>
      </c>
      <c r="I33" s="40">
        <f t="shared" si="2"/>
        <v>7798694</v>
      </c>
    </row>
    <row r="34" spans="1:9" x14ac:dyDescent="0.25">
      <c r="A34" s="197" t="s">
        <v>119</v>
      </c>
      <c r="B34" s="197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x14ac:dyDescent="0.25">
      <c r="A35" s="197" t="s">
        <v>154</v>
      </c>
      <c r="B35" s="197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5">
      <c r="A36" s="198" t="s">
        <v>155</v>
      </c>
      <c r="B36" s="198"/>
      <c r="C36" s="26">
        <v>29</v>
      </c>
      <c r="D36" s="40">
        <f>D37+D38+D39</f>
        <v>226617792</v>
      </c>
      <c r="E36" s="40">
        <f>E37+E38+E39</f>
        <v>792317117</v>
      </c>
      <c r="F36" s="40">
        <f t="shared" si="1"/>
        <v>1018934909</v>
      </c>
      <c r="G36" s="40">
        <f t="shared" ref="G36:H36" si="10">G37+G38+G39</f>
        <v>119710414</v>
      </c>
      <c r="H36" s="40">
        <f t="shared" si="10"/>
        <v>643482452</v>
      </c>
      <c r="I36" s="40">
        <f t="shared" si="2"/>
        <v>763192866</v>
      </c>
    </row>
    <row r="37" spans="1:9" x14ac:dyDescent="0.25">
      <c r="A37" s="199" t="s">
        <v>156</v>
      </c>
      <c r="B37" s="199"/>
      <c r="C37" s="27">
        <v>30</v>
      </c>
      <c r="D37" s="41">
        <v>175737297</v>
      </c>
      <c r="E37" s="41">
        <v>317322719</v>
      </c>
      <c r="F37" s="40">
        <f t="shared" si="1"/>
        <v>493060016</v>
      </c>
      <c r="G37" s="41">
        <v>77685735</v>
      </c>
      <c r="H37" s="41">
        <v>220351028</v>
      </c>
      <c r="I37" s="40">
        <f t="shared" si="2"/>
        <v>298036763</v>
      </c>
    </row>
    <row r="38" spans="1:9" x14ac:dyDescent="0.25">
      <c r="A38" s="197" t="s">
        <v>120</v>
      </c>
      <c r="B38" s="197"/>
      <c r="C38" s="27">
        <v>31</v>
      </c>
      <c r="D38" s="41">
        <v>47414600</v>
      </c>
      <c r="E38" s="41">
        <v>301235373</v>
      </c>
      <c r="F38" s="40">
        <f t="shared" si="1"/>
        <v>348649973</v>
      </c>
      <c r="G38" s="41">
        <v>41967318</v>
      </c>
      <c r="H38" s="41">
        <v>275328187</v>
      </c>
      <c r="I38" s="40">
        <f t="shared" si="2"/>
        <v>317295505</v>
      </c>
    </row>
    <row r="39" spans="1:9" x14ac:dyDescent="0.25">
      <c r="A39" s="197" t="s">
        <v>157</v>
      </c>
      <c r="B39" s="197"/>
      <c r="C39" s="27">
        <v>32</v>
      </c>
      <c r="D39" s="41">
        <v>3465895</v>
      </c>
      <c r="E39" s="41">
        <v>173759025</v>
      </c>
      <c r="F39" s="40">
        <f t="shared" si="1"/>
        <v>177224920</v>
      </c>
      <c r="G39" s="41">
        <v>57361</v>
      </c>
      <c r="H39" s="41">
        <v>147803237</v>
      </c>
      <c r="I39" s="40">
        <f t="shared" si="2"/>
        <v>147860598</v>
      </c>
    </row>
    <row r="40" spans="1:9" x14ac:dyDescent="0.25">
      <c r="A40" s="203" t="s">
        <v>158</v>
      </c>
      <c r="B40" s="197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5">
      <c r="A41" s="203" t="s">
        <v>159</v>
      </c>
      <c r="B41" s="197"/>
      <c r="C41" s="27">
        <v>34</v>
      </c>
      <c r="D41" s="41">
        <v>400250132</v>
      </c>
      <c r="E41" s="41">
        <v>0</v>
      </c>
      <c r="F41" s="40">
        <f t="shared" si="1"/>
        <v>400250132</v>
      </c>
      <c r="G41" s="41">
        <v>387514920</v>
      </c>
      <c r="H41" s="41">
        <v>0</v>
      </c>
      <c r="I41" s="40">
        <f t="shared" si="2"/>
        <v>387514920</v>
      </c>
    </row>
    <row r="42" spans="1:9" x14ac:dyDescent="0.25">
      <c r="A42" s="200" t="s">
        <v>160</v>
      </c>
      <c r="B42" s="198"/>
      <c r="C42" s="26">
        <v>35</v>
      </c>
      <c r="D42" s="40">
        <f>D43+D44+D45+D46+D47+D48+D49</f>
        <v>12263</v>
      </c>
      <c r="E42" s="40">
        <f>E43+E44+E45+E46+E47+E48+E49</f>
        <v>474856240</v>
      </c>
      <c r="F42" s="40">
        <f t="shared" si="1"/>
        <v>474868503</v>
      </c>
      <c r="G42" s="40">
        <f>G43+G44+G45+G46+G47+G48+G49</f>
        <v>38415</v>
      </c>
      <c r="H42" s="40">
        <f>H43+H44+H45+H46+H47+H48+H49</f>
        <v>438890394</v>
      </c>
      <c r="I42" s="40">
        <f t="shared" si="2"/>
        <v>438928809</v>
      </c>
    </row>
    <row r="43" spans="1:9" x14ac:dyDescent="0.25">
      <c r="A43" s="197" t="s">
        <v>161</v>
      </c>
      <c r="B43" s="197"/>
      <c r="C43" s="27">
        <v>36</v>
      </c>
      <c r="D43" s="41">
        <v>0</v>
      </c>
      <c r="E43" s="41">
        <v>58699359</v>
      </c>
      <c r="F43" s="40">
        <f t="shared" si="1"/>
        <v>58699359</v>
      </c>
      <c r="G43" s="41">
        <v>10507</v>
      </c>
      <c r="H43" s="41">
        <v>118049959</v>
      </c>
      <c r="I43" s="40">
        <f t="shared" si="2"/>
        <v>118060466</v>
      </c>
    </row>
    <row r="44" spans="1:9" x14ac:dyDescent="0.25">
      <c r="A44" s="197" t="s">
        <v>162</v>
      </c>
      <c r="B44" s="197"/>
      <c r="C44" s="27">
        <v>37</v>
      </c>
      <c r="D44" s="41">
        <v>12263</v>
      </c>
      <c r="E44" s="41">
        <v>0</v>
      </c>
      <c r="F44" s="40">
        <f t="shared" si="1"/>
        <v>12263</v>
      </c>
      <c r="G44" s="41">
        <v>27908</v>
      </c>
      <c r="H44" s="41">
        <v>0</v>
      </c>
      <c r="I44" s="40">
        <f t="shared" si="2"/>
        <v>27908</v>
      </c>
    </row>
    <row r="45" spans="1:9" x14ac:dyDescent="0.25">
      <c r="A45" s="197" t="s">
        <v>121</v>
      </c>
      <c r="B45" s="197"/>
      <c r="C45" s="27">
        <v>38</v>
      </c>
      <c r="D45" s="41">
        <v>0</v>
      </c>
      <c r="E45" s="41">
        <v>416156881</v>
      </c>
      <c r="F45" s="40">
        <f t="shared" si="1"/>
        <v>416156881</v>
      </c>
      <c r="G45" s="41">
        <v>0</v>
      </c>
      <c r="H45" s="41">
        <v>320840435</v>
      </c>
      <c r="I45" s="40">
        <f t="shared" si="2"/>
        <v>320840435</v>
      </c>
    </row>
    <row r="46" spans="1:9" x14ac:dyDescent="0.25">
      <c r="A46" s="197" t="s">
        <v>163</v>
      </c>
      <c r="B46" s="197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5">
      <c r="A47" s="199" t="s">
        <v>106</v>
      </c>
      <c r="B47" s="199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5">
      <c r="A48" s="197" t="s">
        <v>164</v>
      </c>
      <c r="B48" s="197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5">
      <c r="A49" s="197" t="s">
        <v>165</v>
      </c>
      <c r="B49" s="197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5">
      <c r="A50" s="200" t="s">
        <v>166</v>
      </c>
      <c r="B50" s="198"/>
      <c r="C50" s="26">
        <v>43</v>
      </c>
      <c r="D50" s="40">
        <f>D51+D52</f>
        <v>1777335</v>
      </c>
      <c r="E50" s="40">
        <f>E51+E52</f>
        <v>65691032</v>
      </c>
      <c r="F50" s="40">
        <f t="shared" si="1"/>
        <v>67468367</v>
      </c>
      <c r="G50" s="40">
        <f>G51+G52</f>
        <v>1777335</v>
      </c>
      <c r="H50" s="40">
        <f>H51+H52</f>
        <v>98244172</v>
      </c>
      <c r="I50" s="40">
        <f t="shared" si="2"/>
        <v>100021507</v>
      </c>
    </row>
    <row r="51" spans="1:9" x14ac:dyDescent="0.25">
      <c r="A51" s="197" t="s">
        <v>122</v>
      </c>
      <c r="B51" s="197"/>
      <c r="C51" s="27">
        <v>44</v>
      </c>
      <c r="D51" s="41">
        <v>1777335</v>
      </c>
      <c r="E51" s="41">
        <v>65691032</v>
      </c>
      <c r="F51" s="40">
        <f t="shared" si="1"/>
        <v>67468367</v>
      </c>
      <c r="G51" s="41">
        <v>1777335</v>
      </c>
      <c r="H51" s="41">
        <v>65691032</v>
      </c>
      <c r="I51" s="40">
        <f t="shared" si="2"/>
        <v>67468367</v>
      </c>
    </row>
    <row r="52" spans="1:9" x14ac:dyDescent="0.25">
      <c r="A52" s="197" t="s">
        <v>123</v>
      </c>
      <c r="B52" s="197"/>
      <c r="C52" s="27">
        <v>45</v>
      </c>
      <c r="D52" s="41">
        <v>0</v>
      </c>
      <c r="E52" s="41">
        <v>0</v>
      </c>
      <c r="F52" s="40">
        <f t="shared" si="1"/>
        <v>0</v>
      </c>
      <c r="G52" s="41">
        <v>0</v>
      </c>
      <c r="H52" s="41">
        <v>32553140</v>
      </c>
      <c r="I52" s="40">
        <f t="shared" si="2"/>
        <v>32553140</v>
      </c>
    </row>
    <row r="53" spans="1:9" x14ac:dyDescent="0.25">
      <c r="A53" s="200" t="s">
        <v>167</v>
      </c>
      <c r="B53" s="198"/>
      <c r="C53" s="26">
        <v>46</v>
      </c>
      <c r="D53" s="40">
        <f>D54+D57+D58</f>
        <v>622575</v>
      </c>
      <c r="E53" s="40">
        <f>E54+E57+E58</f>
        <v>741344470</v>
      </c>
      <c r="F53" s="40">
        <f t="shared" si="1"/>
        <v>741967045</v>
      </c>
      <c r="G53" s="40">
        <f>G54+G57+G58</f>
        <v>1277022</v>
      </c>
      <c r="H53" s="40">
        <f>H54+H57+H58</f>
        <v>978700114</v>
      </c>
      <c r="I53" s="40">
        <f t="shared" si="2"/>
        <v>979977136</v>
      </c>
    </row>
    <row r="54" spans="1:9" x14ac:dyDescent="0.25">
      <c r="A54" s="200" t="s">
        <v>168</v>
      </c>
      <c r="B54" s="198"/>
      <c r="C54" s="26">
        <v>47</v>
      </c>
      <c r="D54" s="40">
        <f>D55+D56</f>
        <v>234219</v>
      </c>
      <c r="E54" s="40">
        <f>E55+E56</f>
        <v>486139967</v>
      </c>
      <c r="F54" s="40">
        <f t="shared" si="1"/>
        <v>486374186</v>
      </c>
      <c r="G54" s="40">
        <f>G55+G56</f>
        <v>233896</v>
      </c>
      <c r="H54" s="40">
        <f>H55+H56</f>
        <v>680731309</v>
      </c>
      <c r="I54" s="40">
        <f t="shared" si="2"/>
        <v>680965205</v>
      </c>
    </row>
    <row r="55" spans="1:9" x14ac:dyDescent="0.25">
      <c r="A55" s="197" t="s">
        <v>107</v>
      </c>
      <c r="B55" s="197"/>
      <c r="C55" s="27">
        <v>48</v>
      </c>
      <c r="D55" s="41">
        <v>0</v>
      </c>
      <c r="E55" s="41">
        <v>485689766</v>
      </c>
      <c r="F55" s="40">
        <f t="shared" si="1"/>
        <v>485689766</v>
      </c>
      <c r="G55" s="41">
        <v>0</v>
      </c>
      <c r="H55" s="41">
        <v>680162332</v>
      </c>
      <c r="I55" s="40">
        <f t="shared" si="2"/>
        <v>680162332</v>
      </c>
    </row>
    <row r="56" spans="1:9" x14ac:dyDescent="0.25">
      <c r="A56" s="197" t="s">
        <v>169</v>
      </c>
      <c r="B56" s="197"/>
      <c r="C56" s="27">
        <v>49</v>
      </c>
      <c r="D56" s="41">
        <v>234219</v>
      </c>
      <c r="E56" s="41">
        <v>450201</v>
      </c>
      <c r="F56" s="40">
        <f t="shared" si="1"/>
        <v>684420</v>
      </c>
      <c r="G56" s="41">
        <v>233896</v>
      </c>
      <c r="H56" s="41">
        <v>568977</v>
      </c>
      <c r="I56" s="40">
        <f t="shared" si="2"/>
        <v>802873</v>
      </c>
    </row>
    <row r="57" spans="1:9" x14ac:dyDescent="0.25">
      <c r="A57" s="203" t="s">
        <v>170</v>
      </c>
      <c r="B57" s="197"/>
      <c r="C57" s="27">
        <v>50</v>
      </c>
      <c r="D57" s="41">
        <v>415</v>
      </c>
      <c r="E57" s="41">
        <v>59037982</v>
      </c>
      <c r="F57" s="40">
        <f t="shared" si="1"/>
        <v>59038397</v>
      </c>
      <c r="G57" s="41">
        <v>876</v>
      </c>
      <c r="H57" s="41">
        <v>116244834</v>
      </c>
      <c r="I57" s="40">
        <f t="shared" si="2"/>
        <v>116245710</v>
      </c>
    </row>
    <row r="58" spans="1:9" x14ac:dyDescent="0.25">
      <c r="A58" s="200" t="s">
        <v>171</v>
      </c>
      <c r="B58" s="198"/>
      <c r="C58" s="26">
        <v>51</v>
      </c>
      <c r="D58" s="40">
        <f>D59+D60+D61</f>
        <v>387941</v>
      </c>
      <c r="E58" s="40">
        <f>E59+E60+E61</f>
        <v>196166521</v>
      </c>
      <c r="F58" s="40">
        <f t="shared" si="1"/>
        <v>196554462</v>
      </c>
      <c r="G58" s="40">
        <f>G59+G60+G61</f>
        <v>1042250</v>
      </c>
      <c r="H58" s="40">
        <f>H59+H60+H61</f>
        <v>181723971</v>
      </c>
      <c r="I58" s="40">
        <f t="shared" si="2"/>
        <v>182766221</v>
      </c>
    </row>
    <row r="59" spans="1:9" x14ac:dyDescent="0.25">
      <c r="A59" s="197" t="s">
        <v>105</v>
      </c>
      <c r="B59" s="197"/>
      <c r="C59" s="27">
        <v>52</v>
      </c>
      <c r="D59" s="41">
        <v>0</v>
      </c>
      <c r="E59" s="41">
        <v>164158334</v>
      </c>
      <c r="F59" s="40">
        <f t="shared" si="1"/>
        <v>164158334</v>
      </c>
      <c r="G59" s="41">
        <v>0</v>
      </c>
      <c r="H59" s="41">
        <v>132952769</v>
      </c>
      <c r="I59" s="40">
        <f t="shared" si="2"/>
        <v>132952769</v>
      </c>
    </row>
    <row r="60" spans="1:9" x14ac:dyDescent="0.25">
      <c r="A60" s="197" t="s">
        <v>172</v>
      </c>
      <c r="B60" s="197"/>
      <c r="C60" s="27">
        <v>53</v>
      </c>
      <c r="D60" s="41">
        <v>277389</v>
      </c>
      <c r="E60" s="41">
        <v>756947</v>
      </c>
      <c r="F60" s="40">
        <f t="shared" si="1"/>
        <v>1034336</v>
      </c>
      <c r="G60" s="41">
        <v>334430</v>
      </c>
      <c r="H60" s="41">
        <v>400333</v>
      </c>
      <c r="I60" s="40">
        <f t="shared" si="2"/>
        <v>734763</v>
      </c>
    </row>
    <row r="61" spans="1:9" x14ac:dyDescent="0.25">
      <c r="A61" s="197" t="s">
        <v>124</v>
      </c>
      <c r="B61" s="197"/>
      <c r="C61" s="27">
        <v>54</v>
      </c>
      <c r="D61" s="41">
        <v>110552</v>
      </c>
      <c r="E61" s="41">
        <v>31251240</v>
      </c>
      <c r="F61" s="40">
        <f t="shared" si="1"/>
        <v>31361792</v>
      </c>
      <c r="G61" s="41">
        <v>707820</v>
      </c>
      <c r="H61" s="41">
        <v>48370869</v>
      </c>
      <c r="I61" s="40">
        <f t="shared" si="2"/>
        <v>49078689</v>
      </c>
    </row>
    <row r="62" spans="1:9" x14ac:dyDescent="0.25">
      <c r="A62" s="200" t="s">
        <v>173</v>
      </c>
      <c r="B62" s="198"/>
      <c r="C62" s="26">
        <v>55</v>
      </c>
      <c r="D62" s="40">
        <f>D63+D67+D68</f>
        <v>62420478</v>
      </c>
      <c r="E62" s="40">
        <f>E63+E67+E68</f>
        <v>450515970</v>
      </c>
      <c r="F62" s="40">
        <f t="shared" si="1"/>
        <v>512936448</v>
      </c>
      <c r="G62" s="40">
        <f>G63+G67+G68</f>
        <v>111769578</v>
      </c>
      <c r="H62" s="40">
        <f>H63+H67+H68</f>
        <v>524543548</v>
      </c>
      <c r="I62" s="40">
        <f t="shared" si="2"/>
        <v>636313126</v>
      </c>
    </row>
    <row r="63" spans="1:9" x14ac:dyDescent="0.25">
      <c r="A63" s="200" t="s">
        <v>174</v>
      </c>
      <c r="B63" s="198"/>
      <c r="C63" s="26">
        <v>56</v>
      </c>
      <c r="D63" s="40">
        <f>D64+D65+D66</f>
        <v>62420478</v>
      </c>
      <c r="E63" s="40">
        <f>E64+E65+E66</f>
        <v>450515458</v>
      </c>
      <c r="F63" s="40">
        <f t="shared" si="1"/>
        <v>512935936</v>
      </c>
      <c r="G63" s="40">
        <f>G64+G65+G66</f>
        <v>111769578</v>
      </c>
      <c r="H63" s="40">
        <f>H64+H65+H66</f>
        <v>524543036</v>
      </c>
      <c r="I63" s="40">
        <f t="shared" si="2"/>
        <v>636312614</v>
      </c>
    </row>
    <row r="64" spans="1:9" x14ac:dyDescent="0.25">
      <c r="A64" s="197" t="s">
        <v>125</v>
      </c>
      <c r="B64" s="197"/>
      <c r="C64" s="27">
        <v>57</v>
      </c>
      <c r="D64" s="41">
        <v>0</v>
      </c>
      <c r="E64" s="41">
        <v>450515458</v>
      </c>
      <c r="F64" s="40">
        <f t="shared" si="1"/>
        <v>450515458</v>
      </c>
      <c r="G64" s="41">
        <v>0</v>
      </c>
      <c r="H64" s="41">
        <v>524543036</v>
      </c>
      <c r="I64" s="40">
        <f t="shared" si="2"/>
        <v>524543036</v>
      </c>
    </row>
    <row r="65" spans="1:9" x14ac:dyDescent="0.25">
      <c r="A65" s="197" t="s">
        <v>126</v>
      </c>
      <c r="B65" s="197"/>
      <c r="C65" s="27">
        <v>58</v>
      </c>
      <c r="D65" s="41">
        <v>62420478</v>
      </c>
      <c r="E65" s="41">
        <v>0</v>
      </c>
      <c r="F65" s="40">
        <f t="shared" si="1"/>
        <v>62420478</v>
      </c>
      <c r="G65" s="41">
        <v>111769578</v>
      </c>
      <c r="H65" s="41">
        <v>0</v>
      </c>
      <c r="I65" s="40">
        <f t="shared" si="2"/>
        <v>111769578</v>
      </c>
    </row>
    <row r="66" spans="1:9" x14ac:dyDescent="0.25">
      <c r="A66" s="197" t="s">
        <v>127</v>
      </c>
      <c r="B66" s="197"/>
      <c r="C66" s="27">
        <v>59</v>
      </c>
      <c r="D66" s="41">
        <v>0</v>
      </c>
      <c r="E66" s="41">
        <v>0</v>
      </c>
      <c r="F66" s="40">
        <f t="shared" si="1"/>
        <v>0</v>
      </c>
      <c r="G66" s="41">
        <v>0</v>
      </c>
      <c r="H66" s="41">
        <v>0</v>
      </c>
      <c r="I66" s="40">
        <f t="shared" si="2"/>
        <v>0</v>
      </c>
    </row>
    <row r="67" spans="1:9" x14ac:dyDescent="0.25">
      <c r="A67" s="203" t="s">
        <v>128</v>
      </c>
      <c r="B67" s="197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 x14ac:dyDescent="0.25">
      <c r="A68" s="203" t="s">
        <v>129</v>
      </c>
      <c r="B68" s="197"/>
      <c r="C68" s="27">
        <v>61</v>
      </c>
      <c r="D68" s="41">
        <v>0</v>
      </c>
      <c r="E68" s="41">
        <v>512</v>
      </c>
      <c r="F68" s="40">
        <f t="shared" si="1"/>
        <v>512</v>
      </c>
      <c r="G68" s="41">
        <v>0</v>
      </c>
      <c r="H68" s="41">
        <v>512</v>
      </c>
      <c r="I68" s="40">
        <f t="shared" si="2"/>
        <v>512</v>
      </c>
    </row>
    <row r="69" spans="1:9" ht="23.25" customHeight="1" x14ac:dyDescent="0.25">
      <c r="A69" s="200" t="s">
        <v>175</v>
      </c>
      <c r="B69" s="198"/>
      <c r="C69" s="26">
        <v>62</v>
      </c>
      <c r="D69" s="40">
        <f>D70+D71+D72</f>
        <v>0</v>
      </c>
      <c r="E69" s="40">
        <f>E70+E71+E72</f>
        <v>260751069</v>
      </c>
      <c r="F69" s="40">
        <f t="shared" si="1"/>
        <v>260751069</v>
      </c>
      <c r="G69" s="40">
        <f>G70+G71+G72</f>
        <v>0</v>
      </c>
      <c r="H69" s="40">
        <f>H70+H71+H72</f>
        <v>249764732</v>
      </c>
      <c r="I69" s="40">
        <f t="shared" si="2"/>
        <v>249764732</v>
      </c>
    </row>
    <row r="70" spans="1:9" x14ac:dyDescent="0.25">
      <c r="A70" s="197" t="s">
        <v>130</v>
      </c>
      <c r="B70" s="197"/>
      <c r="C70" s="27">
        <v>63</v>
      </c>
      <c r="D70" s="41">
        <v>0</v>
      </c>
      <c r="E70" s="41">
        <v>10000</v>
      </c>
      <c r="F70" s="40">
        <f t="shared" si="1"/>
        <v>10000</v>
      </c>
      <c r="G70" s="128">
        <v>0</v>
      </c>
      <c r="H70" s="128">
        <v>0</v>
      </c>
      <c r="I70" s="40">
        <f t="shared" si="2"/>
        <v>0</v>
      </c>
    </row>
    <row r="71" spans="1:9" x14ac:dyDescent="0.25">
      <c r="A71" s="197" t="s">
        <v>131</v>
      </c>
      <c r="B71" s="197"/>
      <c r="C71" s="27">
        <v>64</v>
      </c>
      <c r="D71" s="41">
        <v>0</v>
      </c>
      <c r="E71" s="41">
        <v>208349670</v>
      </c>
      <c r="F71" s="40">
        <f t="shared" si="1"/>
        <v>208349670</v>
      </c>
      <c r="G71" s="128">
        <v>0</v>
      </c>
      <c r="H71" s="128">
        <v>215792398</v>
      </c>
      <c r="I71" s="40">
        <f t="shared" si="2"/>
        <v>215792398</v>
      </c>
    </row>
    <row r="72" spans="1:9" x14ac:dyDescent="0.25">
      <c r="A72" s="197" t="s">
        <v>135</v>
      </c>
      <c r="B72" s="197"/>
      <c r="C72" s="27">
        <v>65</v>
      </c>
      <c r="D72" s="41">
        <v>0</v>
      </c>
      <c r="E72" s="41">
        <v>52391399</v>
      </c>
      <c r="F72" s="40">
        <f t="shared" si="1"/>
        <v>52391399</v>
      </c>
      <c r="G72" s="128">
        <v>0</v>
      </c>
      <c r="H72" s="128">
        <v>33972334</v>
      </c>
      <c r="I72" s="40">
        <f t="shared" si="2"/>
        <v>33972334</v>
      </c>
    </row>
    <row r="73" spans="1:9" x14ac:dyDescent="0.25">
      <c r="A73" s="200" t="s">
        <v>176</v>
      </c>
      <c r="B73" s="198"/>
      <c r="C73" s="26">
        <v>66</v>
      </c>
      <c r="D73" s="40">
        <f>D8+D11+D15+D41+D42+D50+D53+D62+D69</f>
        <v>3580064270</v>
      </c>
      <c r="E73" s="40">
        <f>E8+E11+E15+E41+E42+E50+E53+E62+E69</f>
        <v>8020173083</v>
      </c>
      <c r="F73" s="40">
        <f t="shared" si="1"/>
        <v>11600237353</v>
      </c>
      <c r="G73" s="40">
        <f>G8+G11+G15+G41+G42+G50+G53+G62+G69</f>
        <v>3632039223</v>
      </c>
      <c r="H73" s="40">
        <f>H8+H11+H15+H41+H42+H50+H53+H62+H69</f>
        <v>8663871753</v>
      </c>
      <c r="I73" s="40">
        <f>G73+H73</f>
        <v>12295910976</v>
      </c>
    </row>
    <row r="74" spans="1:9" x14ac:dyDescent="0.25">
      <c r="A74" s="203" t="s">
        <v>177</v>
      </c>
      <c r="B74" s="197"/>
      <c r="C74" s="27">
        <v>67</v>
      </c>
      <c r="D74" s="41">
        <v>368537309</v>
      </c>
      <c r="E74" s="41">
        <v>2681501745</v>
      </c>
      <c r="F74" s="40">
        <f t="shared" ref="F74" si="11">D74+E74</f>
        <v>3050039054</v>
      </c>
      <c r="G74" s="41">
        <v>203310697</v>
      </c>
      <c r="H74" s="41">
        <v>2717562142</v>
      </c>
      <c r="I74" s="40">
        <f t="shared" ref="I74" si="12">G74+H74</f>
        <v>2920872839</v>
      </c>
    </row>
    <row r="75" spans="1:9" x14ac:dyDescent="0.25">
      <c r="A75" s="204" t="s">
        <v>78</v>
      </c>
      <c r="B75" s="205"/>
      <c r="C75" s="205"/>
      <c r="D75" s="205"/>
      <c r="E75" s="205"/>
      <c r="F75" s="205"/>
      <c r="G75" s="205"/>
      <c r="H75" s="205"/>
      <c r="I75" s="205"/>
    </row>
    <row r="76" spans="1:9" x14ac:dyDescent="0.25">
      <c r="A76" s="200" t="s">
        <v>178</v>
      </c>
      <c r="B76" s="198"/>
      <c r="C76" s="26">
        <v>68</v>
      </c>
      <c r="D76" s="40">
        <f>D77+D80+D81+D85+D89+D92</f>
        <v>453763909</v>
      </c>
      <c r="E76" s="40">
        <f>E77+E80+E81+E85+E89+E92</f>
        <v>3080075801</v>
      </c>
      <c r="F76" s="40">
        <f>D76+E76</f>
        <v>3533839710</v>
      </c>
      <c r="G76" s="40">
        <f t="shared" ref="G76:H76" si="13">G77+G80+G81+G85+G89+G92</f>
        <v>458759920</v>
      </c>
      <c r="H76" s="40">
        <f t="shared" si="13"/>
        <v>3479856520</v>
      </c>
      <c r="I76" s="40">
        <f>G76+H76</f>
        <v>3938616440</v>
      </c>
    </row>
    <row r="77" spans="1:9" x14ac:dyDescent="0.25">
      <c r="A77" s="200" t="s">
        <v>179</v>
      </c>
      <c r="B77" s="198"/>
      <c r="C77" s="26">
        <v>69</v>
      </c>
      <c r="D77" s="40">
        <f>D78+D79</f>
        <v>44288720</v>
      </c>
      <c r="E77" s="40">
        <f>E78+E79</f>
        <v>545037080</v>
      </c>
      <c r="F77" s="40">
        <f t="shared" ref="F77:F125" si="14">D77+E77</f>
        <v>589325800</v>
      </c>
      <c r="G77" s="40">
        <f t="shared" ref="G77" si="15">G78+G79</f>
        <v>44288720</v>
      </c>
      <c r="H77" s="40">
        <f>H78+H79</f>
        <v>545037080</v>
      </c>
      <c r="I77" s="40">
        <f t="shared" ref="I77:I125" si="16">G77+H77</f>
        <v>589325800</v>
      </c>
    </row>
    <row r="78" spans="1:9" x14ac:dyDescent="0.25">
      <c r="A78" s="197" t="s">
        <v>18</v>
      </c>
      <c r="B78" s="197"/>
      <c r="C78" s="27">
        <v>70</v>
      </c>
      <c r="D78" s="41">
        <v>44288720</v>
      </c>
      <c r="E78" s="41">
        <v>545037080</v>
      </c>
      <c r="F78" s="40">
        <f t="shared" si="14"/>
        <v>589325800</v>
      </c>
      <c r="G78" s="41">
        <v>44288720</v>
      </c>
      <c r="H78" s="41">
        <v>545037080</v>
      </c>
      <c r="I78" s="40">
        <f t="shared" si="16"/>
        <v>589325800</v>
      </c>
    </row>
    <row r="79" spans="1:9" x14ac:dyDescent="0.25">
      <c r="A79" s="197" t="s">
        <v>180</v>
      </c>
      <c r="B79" s="197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5">
      <c r="A80" s="203" t="s">
        <v>19</v>
      </c>
      <c r="B80" s="197"/>
      <c r="C80" s="27">
        <v>72</v>
      </c>
      <c r="D80" s="41">
        <v>0</v>
      </c>
      <c r="E80" s="41">
        <v>681482525</v>
      </c>
      <c r="F80" s="40">
        <f t="shared" si="14"/>
        <v>681482525</v>
      </c>
      <c r="G80" s="41">
        <v>0</v>
      </c>
      <c r="H80" s="41">
        <v>681482525</v>
      </c>
      <c r="I80" s="40">
        <f t="shared" si="16"/>
        <v>681482525</v>
      </c>
    </row>
    <row r="81" spans="1:9" x14ac:dyDescent="0.25">
      <c r="A81" s="200" t="s">
        <v>181</v>
      </c>
      <c r="B81" s="198"/>
      <c r="C81" s="26">
        <v>73</v>
      </c>
      <c r="D81" s="40">
        <f>D82+D83+D84</f>
        <v>144192801</v>
      </c>
      <c r="E81" s="40">
        <f>E82+E83+E84</f>
        <v>326931603</v>
      </c>
      <c r="F81" s="40">
        <f t="shared" si="14"/>
        <v>471124404</v>
      </c>
      <c r="G81" s="40">
        <f t="shared" ref="G81:H81" si="17">G82+G83+G84</f>
        <v>127141790</v>
      </c>
      <c r="H81" s="40">
        <f t="shared" si="17"/>
        <v>462686979</v>
      </c>
      <c r="I81" s="40">
        <f t="shared" si="16"/>
        <v>589828769</v>
      </c>
    </row>
    <row r="82" spans="1:9" x14ac:dyDescent="0.25">
      <c r="A82" s="197" t="s">
        <v>20</v>
      </c>
      <c r="B82" s="197"/>
      <c r="C82" s="27">
        <v>74</v>
      </c>
      <c r="D82" s="41">
        <v>0</v>
      </c>
      <c r="E82" s="41">
        <v>49173638</v>
      </c>
      <c r="F82" s="40">
        <f t="shared" si="14"/>
        <v>49173638</v>
      </c>
      <c r="G82" s="41">
        <v>0</v>
      </c>
      <c r="H82" s="41">
        <v>48854284</v>
      </c>
      <c r="I82" s="40">
        <f t="shared" si="16"/>
        <v>48854284</v>
      </c>
    </row>
    <row r="83" spans="1:9" x14ac:dyDescent="0.25">
      <c r="A83" s="197" t="s">
        <v>182</v>
      </c>
      <c r="B83" s="197"/>
      <c r="C83" s="27">
        <v>75</v>
      </c>
      <c r="D83" s="41">
        <v>144192801</v>
      </c>
      <c r="E83" s="41">
        <v>277757965</v>
      </c>
      <c r="F83" s="40">
        <f t="shared" si="14"/>
        <v>421950766</v>
      </c>
      <c r="G83" s="41">
        <v>127141790</v>
      </c>
      <c r="H83" s="41">
        <v>413832695</v>
      </c>
      <c r="I83" s="40">
        <f t="shared" si="16"/>
        <v>540974485</v>
      </c>
    </row>
    <row r="84" spans="1:9" x14ac:dyDescent="0.25">
      <c r="A84" s="197" t="s">
        <v>21</v>
      </c>
      <c r="B84" s="197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9" x14ac:dyDescent="0.25">
      <c r="A85" s="200" t="s">
        <v>183</v>
      </c>
      <c r="B85" s="198"/>
      <c r="C85" s="26">
        <v>77</v>
      </c>
      <c r="D85" s="40">
        <f>D86+D87+D88</f>
        <v>85295937</v>
      </c>
      <c r="E85" s="40">
        <f>E86+E87+E88</f>
        <v>316742639</v>
      </c>
      <c r="F85" s="40">
        <f t="shared" si="14"/>
        <v>402038576</v>
      </c>
      <c r="G85" s="40">
        <f t="shared" ref="G85:H85" si="18">G86+G87+G88</f>
        <v>85295937</v>
      </c>
      <c r="H85" s="40">
        <f t="shared" si="18"/>
        <v>316742639</v>
      </c>
      <c r="I85" s="40">
        <f t="shared" si="16"/>
        <v>402038576</v>
      </c>
    </row>
    <row r="86" spans="1:9" x14ac:dyDescent="0.25">
      <c r="A86" s="197" t="s">
        <v>22</v>
      </c>
      <c r="B86" s="197"/>
      <c r="C86" s="27">
        <v>78</v>
      </c>
      <c r="D86" s="41">
        <v>2214436</v>
      </c>
      <c r="E86" s="41">
        <v>27864354</v>
      </c>
      <c r="F86" s="40">
        <f t="shared" si="14"/>
        <v>30078790</v>
      </c>
      <c r="G86" s="41">
        <v>2214436</v>
      </c>
      <c r="H86" s="41">
        <v>27864354</v>
      </c>
      <c r="I86" s="40">
        <f t="shared" si="16"/>
        <v>30078790</v>
      </c>
    </row>
    <row r="87" spans="1:9" x14ac:dyDescent="0.25">
      <c r="A87" s="197" t="s">
        <v>23</v>
      </c>
      <c r="B87" s="197"/>
      <c r="C87" s="27">
        <v>79</v>
      </c>
      <c r="D87" s="41">
        <v>7581501</v>
      </c>
      <c r="E87" s="41">
        <v>139638995</v>
      </c>
      <c r="F87" s="40">
        <f t="shared" si="14"/>
        <v>147220496</v>
      </c>
      <c r="G87" s="41">
        <v>7581501</v>
      </c>
      <c r="H87" s="41">
        <v>139638499</v>
      </c>
      <c r="I87" s="40">
        <f t="shared" si="16"/>
        <v>147220000</v>
      </c>
    </row>
    <row r="88" spans="1:9" x14ac:dyDescent="0.25">
      <c r="A88" s="197" t="s">
        <v>24</v>
      </c>
      <c r="B88" s="197"/>
      <c r="C88" s="27">
        <v>80</v>
      </c>
      <c r="D88" s="41">
        <v>75500000</v>
      </c>
      <c r="E88" s="41">
        <v>149239290</v>
      </c>
      <c r="F88" s="40">
        <f t="shared" si="14"/>
        <v>224739290</v>
      </c>
      <c r="G88" s="41">
        <v>75500000</v>
      </c>
      <c r="H88" s="41">
        <v>149239786</v>
      </c>
      <c r="I88" s="40">
        <f t="shared" si="16"/>
        <v>224739786</v>
      </c>
    </row>
    <row r="89" spans="1:9" x14ac:dyDescent="0.25">
      <c r="A89" s="200" t="s">
        <v>184</v>
      </c>
      <c r="B89" s="198"/>
      <c r="C89" s="26">
        <v>81</v>
      </c>
      <c r="D89" s="40">
        <f>D90+D91</f>
        <v>157219337</v>
      </c>
      <c r="E89" s="40">
        <f>E90+E91</f>
        <v>1003059796</v>
      </c>
      <c r="F89" s="40">
        <f t="shared" si="14"/>
        <v>1160279133</v>
      </c>
      <c r="G89" s="40">
        <f t="shared" ref="G89:H89" si="19">G90+G91</f>
        <v>179986450</v>
      </c>
      <c r="H89" s="40">
        <f t="shared" si="19"/>
        <v>1210271410</v>
      </c>
      <c r="I89" s="40">
        <f t="shared" si="16"/>
        <v>1390257860</v>
      </c>
    </row>
    <row r="90" spans="1:9" x14ac:dyDescent="0.25">
      <c r="A90" s="197" t="s">
        <v>2</v>
      </c>
      <c r="B90" s="197"/>
      <c r="C90" s="27">
        <v>82</v>
      </c>
      <c r="D90" s="41">
        <v>157219337</v>
      </c>
      <c r="E90" s="41">
        <v>1003059796</v>
      </c>
      <c r="F90" s="40">
        <f t="shared" si="14"/>
        <v>1160279133</v>
      </c>
      <c r="G90" s="41">
        <v>179986450</v>
      </c>
      <c r="H90" s="41">
        <v>1210271410</v>
      </c>
      <c r="I90" s="40">
        <f t="shared" si="16"/>
        <v>1390257860</v>
      </c>
    </row>
    <row r="91" spans="1:9" x14ac:dyDescent="0.25">
      <c r="A91" s="197" t="s">
        <v>86</v>
      </c>
      <c r="B91" s="197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9" x14ac:dyDescent="0.25">
      <c r="A92" s="200" t="s">
        <v>185</v>
      </c>
      <c r="B92" s="198"/>
      <c r="C92" s="26">
        <v>84</v>
      </c>
      <c r="D92" s="40">
        <f>D93+D94</f>
        <v>22767114</v>
      </c>
      <c r="E92" s="40">
        <f>E93+E94</f>
        <v>206822158</v>
      </c>
      <c r="F92" s="40">
        <f t="shared" si="14"/>
        <v>229589272</v>
      </c>
      <c r="G92" s="40">
        <f t="shared" ref="G92:H92" si="20">G93+G94</f>
        <v>22047023</v>
      </c>
      <c r="H92" s="40">
        <f t="shared" si="20"/>
        <v>263635887</v>
      </c>
      <c r="I92" s="40">
        <f t="shared" si="16"/>
        <v>285682910</v>
      </c>
    </row>
    <row r="93" spans="1:9" x14ac:dyDescent="0.25">
      <c r="A93" s="197" t="s">
        <v>87</v>
      </c>
      <c r="B93" s="197"/>
      <c r="C93" s="27">
        <v>85</v>
      </c>
      <c r="D93" s="41">
        <v>22767114</v>
      </c>
      <c r="E93" s="41">
        <v>206822158</v>
      </c>
      <c r="F93" s="40">
        <f t="shared" si="14"/>
        <v>229589272</v>
      </c>
      <c r="G93" s="41">
        <v>22047023</v>
      </c>
      <c r="H93" s="41">
        <v>263635887</v>
      </c>
      <c r="I93" s="40">
        <f t="shared" si="16"/>
        <v>285682910</v>
      </c>
    </row>
    <row r="94" spans="1:9" x14ac:dyDescent="0.25">
      <c r="A94" s="197" t="s">
        <v>108</v>
      </c>
      <c r="B94" s="197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9" x14ac:dyDescent="0.25">
      <c r="A95" s="203" t="s">
        <v>186</v>
      </c>
      <c r="B95" s="197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9" x14ac:dyDescent="0.25">
      <c r="A96" s="203" t="s">
        <v>187</v>
      </c>
      <c r="B96" s="197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5">
      <c r="A97" s="200" t="s">
        <v>188</v>
      </c>
      <c r="B97" s="198"/>
      <c r="C97" s="26">
        <v>89</v>
      </c>
      <c r="D97" s="40">
        <f>D98+D99+D100+D101+D102+D103</f>
        <v>2654028927</v>
      </c>
      <c r="E97" s="40">
        <f>E98+E99+E100+E101+E102+E103</f>
        <v>3980977359</v>
      </c>
      <c r="F97" s="40">
        <f t="shared" si="14"/>
        <v>6635006286</v>
      </c>
      <c r="G97" s="40">
        <f t="shared" ref="G97:H97" si="21">G98+G99+G100+G101+G102+G103</f>
        <v>2708306727</v>
      </c>
      <c r="H97" s="40">
        <f t="shared" si="21"/>
        <v>4095888917</v>
      </c>
      <c r="I97" s="40">
        <f t="shared" si="16"/>
        <v>6804195644</v>
      </c>
    </row>
    <row r="98" spans="1:9" x14ac:dyDescent="0.25">
      <c r="A98" s="197" t="s">
        <v>189</v>
      </c>
      <c r="B98" s="197"/>
      <c r="C98" s="27">
        <v>90</v>
      </c>
      <c r="D98" s="41">
        <v>5022484</v>
      </c>
      <c r="E98" s="41">
        <v>1143856246</v>
      </c>
      <c r="F98" s="40">
        <f t="shared" si="14"/>
        <v>1148878730</v>
      </c>
      <c r="G98" s="41">
        <v>5104218</v>
      </c>
      <c r="H98" s="41">
        <v>1352220945</v>
      </c>
      <c r="I98" s="40">
        <f t="shared" si="16"/>
        <v>1357325163</v>
      </c>
    </row>
    <row r="99" spans="1:9" x14ac:dyDescent="0.25">
      <c r="A99" s="197" t="s">
        <v>190</v>
      </c>
      <c r="B99" s="197"/>
      <c r="C99" s="27">
        <v>91</v>
      </c>
      <c r="D99" s="41">
        <v>2554176172</v>
      </c>
      <c r="E99" s="41">
        <v>11308894</v>
      </c>
      <c r="F99" s="40">
        <f t="shared" si="14"/>
        <v>2565485066</v>
      </c>
      <c r="G99" s="41">
        <v>2621309849</v>
      </c>
      <c r="H99" s="41">
        <v>7505882</v>
      </c>
      <c r="I99" s="40">
        <f t="shared" si="16"/>
        <v>2628815731</v>
      </c>
    </row>
    <row r="100" spans="1:9" x14ac:dyDescent="0.25">
      <c r="A100" s="197" t="s">
        <v>191</v>
      </c>
      <c r="B100" s="197"/>
      <c r="C100" s="27">
        <v>92</v>
      </c>
      <c r="D100" s="41">
        <v>94830271</v>
      </c>
      <c r="E100" s="41">
        <v>2810611741</v>
      </c>
      <c r="F100" s="40">
        <f t="shared" si="14"/>
        <v>2905442012</v>
      </c>
      <c r="G100" s="41">
        <v>81892660</v>
      </c>
      <c r="H100" s="41">
        <v>2705743103</v>
      </c>
      <c r="I100" s="40">
        <f t="shared" si="16"/>
        <v>2787635763</v>
      </c>
    </row>
    <row r="101" spans="1:9" x14ac:dyDescent="0.25">
      <c r="A101" s="197" t="s">
        <v>192</v>
      </c>
      <c r="B101" s="197"/>
      <c r="C101" s="27">
        <v>93</v>
      </c>
      <c r="D101" s="41">
        <v>0</v>
      </c>
      <c r="E101" s="41">
        <v>7213900</v>
      </c>
      <c r="F101" s="40">
        <f t="shared" si="14"/>
        <v>7213900</v>
      </c>
      <c r="G101" s="41">
        <v>0</v>
      </c>
      <c r="H101" s="41">
        <v>19029254</v>
      </c>
      <c r="I101" s="40">
        <f t="shared" si="16"/>
        <v>19029254</v>
      </c>
    </row>
    <row r="102" spans="1:9" x14ac:dyDescent="0.25">
      <c r="A102" s="197" t="s">
        <v>109</v>
      </c>
      <c r="B102" s="197"/>
      <c r="C102" s="27">
        <v>94</v>
      </c>
      <c r="D102" s="41">
        <v>0</v>
      </c>
      <c r="E102" s="41">
        <v>7055533</v>
      </c>
      <c r="F102" s="40">
        <f t="shared" si="14"/>
        <v>7055533</v>
      </c>
      <c r="G102" s="41">
        <v>0</v>
      </c>
      <c r="H102" s="41">
        <v>7055533</v>
      </c>
      <c r="I102" s="40">
        <f t="shared" si="16"/>
        <v>7055533</v>
      </c>
    </row>
    <row r="103" spans="1:9" x14ac:dyDescent="0.25">
      <c r="A103" s="197" t="s">
        <v>193</v>
      </c>
      <c r="B103" s="197"/>
      <c r="C103" s="27">
        <v>95</v>
      </c>
      <c r="D103" s="41">
        <v>0</v>
      </c>
      <c r="E103" s="41">
        <v>931045</v>
      </c>
      <c r="F103" s="40">
        <f t="shared" si="14"/>
        <v>931045</v>
      </c>
      <c r="G103" s="41">
        <v>0</v>
      </c>
      <c r="H103" s="41">
        <v>4334200</v>
      </c>
      <c r="I103" s="40">
        <f t="shared" si="16"/>
        <v>4334200</v>
      </c>
    </row>
    <row r="104" spans="1:9" ht="28.5" customHeight="1" x14ac:dyDescent="0.25">
      <c r="A104" s="203" t="s">
        <v>194</v>
      </c>
      <c r="B104" s="197"/>
      <c r="C104" s="27">
        <v>96</v>
      </c>
      <c r="D104" s="41">
        <v>400250132</v>
      </c>
      <c r="E104" s="41">
        <v>0</v>
      </c>
      <c r="F104" s="40">
        <f t="shared" si="14"/>
        <v>400250132</v>
      </c>
      <c r="G104" s="41">
        <v>387514920</v>
      </c>
      <c r="H104" s="41">
        <v>0</v>
      </c>
      <c r="I104" s="40">
        <f t="shared" si="16"/>
        <v>387514920</v>
      </c>
    </row>
    <row r="105" spans="1:9" x14ac:dyDescent="0.25">
      <c r="A105" s="200" t="s">
        <v>195</v>
      </c>
      <c r="B105" s="198"/>
      <c r="C105" s="26">
        <v>97</v>
      </c>
      <c r="D105" s="40">
        <f>D106+D107</f>
        <v>2570940</v>
      </c>
      <c r="E105" s="40">
        <f>E106+E107</f>
        <v>87002391</v>
      </c>
      <c r="F105" s="40">
        <f t="shared" si="14"/>
        <v>89573331</v>
      </c>
      <c r="G105" s="40">
        <f t="shared" ref="G105:H105" si="22">G106+G107</f>
        <v>4027933</v>
      </c>
      <c r="H105" s="40">
        <f t="shared" si="22"/>
        <v>79123635</v>
      </c>
      <c r="I105" s="40">
        <f t="shared" si="16"/>
        <v>83151568</v>
      </c>
    </row>
    <row r="106" spans="1:9" x14ac:dyDescent="0.25">
      <c r="A106" s="199" t="s">
        <v>88</v>
      </c>
      <c r="B106" s="199"/>
      <c r="C106" s="27">
        <v>98</v>
      </c>
      <c r="D106" s="41">
        <v>2570940</v>
      </c>
      <c r="E106" s="41">
        <v>83967933</v>
      </c>
      <c r="F106" s="40">
        <f t="shared" si="14"/>
        <v>86538873</v>
      </c>
      <c r="G106" s="41">
        <v>3937460</v>
      </c>
      <c r="H106" s="41">
        <v>76535618</v>
      </c>
      <c r="I106" s="40">
        <f t="shared" si="16"/>
        <v>80473078</v>
      </c>
    </row>
    <row r="107" spans="1:9" x14ac:dyDescent="0.25">
      <c r="A107" s="197" t="s">
        <v>89</v>
      </c>
      <c r="B107" s="197"/>
      <c r="C107" s="27">
        <v>99</v>
      </c>
      <c r="D107" s="41">
        <v>0</v>
      </c>
      <c r="E107" s="41">
        <v>3034458</v>
      </c>
      <c r="F107" s="40">
        <f t="shared" si="14"/>
        <v>3034458</v>
      </c>
      <c r="G107" s="41">
        <v>90473</v>
      </c>
      <c r="H107" s="41">
        <v>2588017</v>
      </c>
      <c r="I107" s="40">
        <f t="shared" si="16"/>
        <v>2678490</v>
      </c>
    </row>
    <row r="108" spans="1:9" x14ac:dyDescent="0.25">
      <c r="A108" s="200" t="s">
        <v>196</v>
      </c>
      <c r="B108" s="198"/>
      <c r="C108" s="26">
        <v>100</v>
      </c>
      <c r="D108" s="40">
        <f>D109+D110</f>
        <v>31652078</v>
      </c>
      <c r="E108" s="40">
        <f>E109+E110</f>
        <v>76140059</v>
      </c>
      <c r="F108" s="40">
        <f t="shared" si="14"/>
        <v>107792137</v>
      </c>
      <c r="G108" s="40">
        <f t="shared" ref="G108:H108" si="23">G109+G110</f>
        <v>32149565</v>
      </c>
      <c r="H108" s="40">
        <f t="shared" si="23"/>
        <v>150328304</v>
      </c>
      <c r="I108" s="40">
        <f t="shared" si="16"/>
        <v>182477869</v>
      </c>
    </row>
    <row r="109" spans="1:9" x14ac:dyDescent="0.25">
      <c r="A109" s="197" t="s">
        <v>90</v>
      </c>
      <c r="B109" s="197"/>
      <c r="C109" s="27">
        <v>101</v>
      </c>
      <c r="D109" s="41">
        <v>31652078</v>
      </c>
      <c r="E109" s="41">
        <v>71795993</v>
      </c>
      <c r="F109" s="40">
        <f t="shared" si="14"/>
        <v>103448071</v>
      </c>
      <c r="G109" s="41">
        <v>27909173</v>
      </c>
      <c r="H109" s="41">
        <v>101570979</v>
      </c>
      <c r="I109" s="40">
        <f t="shared" si="16"/>
        <v>129480152</v>
      </c>
    </row>
    <row r="110" spans="1:9" x14ac:dyDescent="0.25">
      <c r="A110" s="197" t="s">
        <v>91</v>
      </c>
      <c r="B110" s="197"/>
      <c r="C110" s="27">
        <v>102</v>
      </c>
      <c r="D110" s="41">
        <v>0</v>
      </c>
      <c r="E110" s="41">
        <v>4344066</v>
      </c>
      <c r="F110" s="40">
        <f t="shared" si="14"/>
        <v>4344066</v>
      </c>
      <c r="G110" s="41">
        <v>4240392</v>
      </c>
      <c r="H110" s="41">
        <v>48757325</v>
      </c>
      <c r="I110" s="40">
        <f t="shared" si="16"/>
        <v>52997717</v>
      </c>
    </row>
    <row r="111" spans="1:9" x14ac:dyDescent="0.25">
      <c r="A111" s="203" t="s">
        <v>197</v>
      </c>
      <c r="B111" s="197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5">
      <c r="A112" s="200" t="s">
        <v>198</v>
      </c>
      <c r="B112" s="198"/>
      <c r="C112" s="26">
        <v>104</v>
      </c>
      <c r="D112" s="40">
        <f>D113+D114+D115</f>
        <v>1528948</v>
      </c>
      <c r="E112" s="40">
        <f>E113+E114+E115</f>
        <v>282748677</v>
      </c>
      <c r="F112" s="40">
        <f t="shared" si="14"/>
        <v>284277625</v>
      </c>
      <c r="G112" s="40">
        <f t="shared" ref="G112:H112" si="24">G113+G114+G115</f>
        <v>719936</v>
      </c>
      <c r="H112" s="40">
        <f t="shared" si="24"/>
        <v>335311863</v>
      </c>
      <c r="I112" s="40">
        <f t="shared" si="16"/>
        <v>336031799</v>
      </c>
    </row>
    <row r="113" spans="1:9" x14ac:dyDescent="0.25">
      <c r="A113" s="197" t="s">
        <v>79</v>
      </c>
      <c r="B113" s="197"/>
      <c r="C113" s="27">
        <v>105</v>
      </c>
      <c r="D113" s="41">
        <v>0</v>
      </c>
      <c r="E113" s="41">
        <v>0</v>
      </c>
      <c r="F113" s="40">
        <f t="shared" si="14"/>
        <v>0</v>
      </c>
      <c r="G113" s="41">
        <v>0</v>
      </c>
      <c r="H113" s="41">
        <v>0</v>
      </c>
      <c r="I113" s="40">
        <f t="shared" si="16"/>
        <v>0</v>
      </c>
    </row>
    <row r="114" spans="1:9" x14ac:dyDescent="0.25">
      <c r="A114" s="197" t="s">
        <v>199</v>
      </c>
      <c r="B114" s="197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5">
      <c r="A115" s="197" t="s">
        <v>80</v>
      </c>
      <c r="B115" s="197"/>
      <c r="C115" s="27">
        <v>107</v>
      </c>
      <c r="D115" s="41">
        <v>1528948</v>
      </c>
      <c r="E115" s="41">
        <v>282748677</v>
      </c>
      <c r="F115" s="40">
        <f t="shared" si="14"/>
        <v>284277625</v>
      </c>
      <c r="G115" s="41">
        <v>719936</v>
      </c>
      <c r="H115" s="41">
        <v>335311863</v>
      </c>
      <c r="I115" s="40">
        <f t="shared" si="16"/>
        <v>336031799</v>
      </c>
    </row>
    <row r="116" spans="1:9" x14ac:dyDescent="0.25">
      <c r="A116" s="200" t="s">
        <v>200</v>
      </c>
      <c r="B116" s="198"/>
      <c r="C116" s="26">
        <v>108</v>
      </c>
      <c r="D116" s="40">
        <f>D117+D118+D119+D120</f>
        <v>9389826</v>
      </c>
      <c r="E116" s="40">
        <f>E117+E118+E119+E120</f>
        <v>253603410</v>
      </c>
      <c r="F116" s="40">
        <f t="shared" si="14"/>
        <v>262993236</v>
      </c>
      <c r="G116" s="40">
        <f t="shared" ref="G116:H116" si="25">G117+G118+G119+G120</f>
        <v>12006304</v>
      </c>
      <c r="H116" s="40">
        <f t="shared" si="25"/>
        <v>261206323</v>
      </c>
      <c r="I116" s="40">
        <f t="shared" si="16"/>
        <v>273212627</v>
      </c>
    </row>
    <row r="117" spans="1:9" x14ac:dyDescent="0.25">
      <c r="A117" s="197" t="s">
        <v>201</v>
      </c>
      <c r="B117" s="197"/>
      <c r="C117" s="27">
        <v>109</v>
      </c>
      <c r="D117" s="41">
        <v>3266164</v>
      </c>
      <c r="E117" s="41">
        <v>76576333</v>
      </c>
      <c r="F117" s="40">
        <f t="shared" si="14"/>
        <v>79842497</v>
      </c>
      <c r="G117" s="41">
        <v>2143457</v>
      </c>
      <c r="H117" s="41">
        <v>89078811</v>
      </c>
      <c r="I117" s="40">
        <f t="shared" si="16"/>
        <v>91222268</v>
      </c>
    </row>
    <row r="118" spans="1:9" x14ac:dyDescent="0.25">
      <c r="A118" s="197" t="s">
        <v>81</v>
      </c>
      <c r="B118" s="197"/>
      <c r="C118" s="27">
        <v>110</v>
      </c>
      <c r="D118" s="41">
        <v>10330</v>
      </c>
      <c r="E118" s="41">
        <v>90279328</v>
      </c>
      <c r="F118" s="40">
        <f t="shared" si="14"/>
        <v>90289658</v>
      </c>
      <c r="G118" s="41">
        <v>31373</v>
      </c>
      <c r="H118" s="41">
        <v>106978742</v>
      </c>
      <c r="I118" s="40">
        <f t="shared" si="16"/>
        <v>107010115</v>
      </c>
    </row>
    <row r="119" spans="1:9" x14ac:dyDescent="0.25">
      <c r="A119" s="197" t="s">
        <v>82</v>
      </c>
      <c r="B119" s="197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 x14ac:dyDescent="0.25">
      <c r="A120" s="197" t="s">
        <v>83</v>
      </c>
      <c r="B120" s="197"/>
      <c r="C120" s="27">
        <v>112</v>
      </c>
      <c r="D120" s="41">
        <v>6113332</v>
      </c>
      <c r="E120" s="41">
        <v>86747749</v>
      </c>
      <c r="F120" s="40">
        <f t="shared" si="14"/>
        <v>92861081</v>
      </c>
      <c r="G120" s="41">
        <v>9831474</v>
      </c>
      <c r="H120" s="41">
        <v>65148770</v>
      </c>
      <c r="I120" s="40">
        <f t="shared" si="16"/>
        <v>74980244</v>
      </c>
    </row>
    <row r="121" spans="1:9" ht="22.5" customHeight="1" x14ac:dyDescent="0.25">
      <c r="A121" s="200" t="s">
        <v>202</v>
      </c>
      <c r="B121" s="198"/>
      <c r="C121" s="26">
        <v>113</v>
      </c>
      <c r="D121" s="40">
        <f>D122+D123</f>
        <v>26879510</v>
      </c>
      <c r="E121" s="40">
        <f>E122+E123</f>
        <v>259625386</v>
      </c>
      <c r="F121" s="40">
        <f t="shared" si="14"/>
        <v>286504896</v>
      </c>
      <c r="G121" s="40">
        <f t="shared" ref="G121:H121" si="26">G122+G123</f>
        <v>28553918</v>
      </c>
      <c r="H121" s="40">
        <f t="shared" si="26"/>
        <v>262156191</v>
      </c>
      <c r="I121" s="40">
        <f t="shared" si="16"/>
        <v>290710109</v>
      </c>
    </row>
    <row r="122" spans="1:9" x14ac:dyDescent="0.25">
      <c r="A122" s="197" t="s">
        <v>84</v>
      </c>
      <c r="B122" s="197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13673978</v>
      </c>
      <c r="I122" s="40">
        <f t="shared" si="16"/>
        <v>13673978</v>
      </c>
    </row>
    <row r="123" spans="1:9" x14ac:dyDescent="0.25">
      <c r="A123" s="197" t="s">
        <v>85</v>
      </c>
      <c r="B123" s="197"/>
      <c r="C123" s="27">
        <v>115</v>
      </c>
      <c r="D123" s="41">
        <v>26879510</v>
      </c>
      <c r="E123" s="41">
        <v>259625386</v>
      </c>
      <c r="F123" s="40">
        <f t="shared" si="14"/>
        <v>286504896</v>
      </c>
      <c r="G123" s="41">
        <v>28553918</v>
      </c>
      <c r="H123" s="41">
        <v>248482213</v>
      </c>
      <c r="I123" s="40">
        <f t="shared" si="16"/>
        <v>277036131</v>
      </c>
    </row>
    <row r="124" spans="1:9" x14ac:dyDescent="0.25">
      <c r="A124" s="200" t="s">
        <v>203</v>
      </c>
      <c r="B124" s="198"/>
      <c r="C124" s="26">
        <v>116</v>
      </c>
      <c r="D124" s="40">
        <f>D95++D96+D97+D104+D105+D108+D111+D112+D116+D121+D76</f>
        <v>3580064270</v>
      </c>
      <c r="E124" s="40">
        <f>E95++E96+E97+E104+E105+E108+E111+E112+E116+E121+E76</f>
        <v>8020173083</v>
      </c>
      <c r="F124" s="40">
        <f t="shared" si="14"/>
        <v>11600237353</v>
      </c>
      <c r="G124" s="40">
        <f t="shared" ref="G124:H124" si="27">G95++G96+G97+G104+G105+G108+G111+G112+G116+G121+G76</f>
        <v>3632039223</v>
      </c>
      <c r="H124" s="40">
        <f t="shared" si="27"/>
        <v>8663871753</v>
      </c>
      <c r="I124" s="40">
        <f t="shared" si="16"/>
        <v>12295910976</v>
      </c>
    </row>
    <row r="125" spans="1:9" x14ac:dyDescent="0.25">
      <c r="A125" s="203" t="s">
        <v>204</v>
      </c>
      <c r="B125" s="197"/>
      <c r="C125" s="27">
        <v>117</v>
      </c>
      <c r="D125" s="41">
        <v>368537309</v>
      </c>
      <c r="E125" s="41">
        <v>2681501745</v>
      </c>
      <c r="F125" s="40">
        <f t="shared" si="14"/>
        <v>3050039054</v>
      </c>
      <c r="G125" s="41">
        <v>203310697</v>
      </c>
      <c r="H125" s="41">
        <v>2717562142</v>
      </c>
      <c r="I125" s="40">
        <f t="shared" si="16"/>
        <v>2920872839</v>
      </c>
    </row>
  </sheetData>
  <sheetProtection algorithmName="SHA-512" hashValue="zaQMEXlYXjwsi3+xB8DoNOxNfYBqDGoeN+ryow5bwZjiwpBETwraZBsoN85Z1Ih5pDtoSbGKpezFDyQ7Lx+sxw==" saltValue="M0fefj0eAXjOGLJWZYz0ZA==" spinCount="100000" sheet="1" objects="1" scenarios="1"/>
  <mergeCells count="126"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</mergeCells>
  <phoneticPr fontId="3" type="noConversion"/>
  <dataValidations count="4">
    <dataValidation type="whole" operator="notEqual" allowBlank="1" showInputMessage="1" showErrorMessage="1" errorTitle="Nedopušten unos" error="Dopušten je unos samo cjelobrojnih (pozitivnih ili negativnih) vrijednosti i nule." sqref="D76:I76 D81:I84 D89:I89 D92:I92" xr:uid="{0B4E196B-6967-4742-9CD6-BD92C3B51609}">
      <formula1>999999999</formula1>
    </dataValidation>
    <dataValidation type="whole" operator="greaterThanOrEqual" allowBlank="1" showErrorMessage="1" errorTitle="Pogrešan unos" error="Dopušten je unos samo pozitivnih cjelobrojnih vrijednosti ili nule." sqref="D8:I74" xr:uid="{27CCD157-EFC9-4CA5-97A0-C35F398FBF57}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D95:I125 D93:I93 D90:I90 D85:I88 D77:I80" xr:uid="{136D7F5A-DF38-4603-BA02-49DAA5F10315}">
      <formula1>0</formula1>
    </dataValidation>
    <dataValidation type="whole" operator="lessThanOrEqual" allowBlank="1" showInputMessage="1" showErrorMessage="1" errorTitle="Pogrešan unos" error="Dopušten je unos samo negativnih cjelobrojnih vrijednosti ili nule." sqref="D91:I91 D94:I94" xr:uid="{EC446197-6464-4387-A60F-8CFB39DB7B3A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6"/>
  <sheetViews>
    <sheetView view="pageBreakPreview" zoomScale="85" zoomScaleNormal="100" zoomScaleSheetLayoutView="85" workbookViewId="0">
      <selection activeCell="F75" sqref="F75"/>
    </sheetView>
  </sheetViews>
  <sheetFormatPr defaultColWidth="8.77734375" defaultRowHeight="13.2" x14ac:dyDescent="0.25"/>
  <cols>
    <col min="1" max="1" width="26.77734375" style="3" customWidth="1"/>
    <col min="2" max="2" width="15" style="3" customWidth="1"/>
    <col min="3" max="3" width="8.77734375" style="3"/>
    <col min="4" max="4" width="10.44140625" style="12" customWidth="1"/>
    <col min="5" max="6" width="11.77734375" style="12" customWidth="1"/>
    <col min="7" max="7" width="10.44140625" style="12" customWidth="1"/>
    <col min="8" max="9" width="11.77734375" style="12" customWidth="1"/>
    <col min="10" max="10" width="8.77734375" style="3"/>
    <col min="11" max="11" width="14.77734375" style="3" bestFit="1" customWidth="1"/>
    <col min="12" max="13" width="16.21875" style="3" bestFit="1" customWidth="1"/>
    <col min="14" max="14" width="14.77734375" style="3" bestFit="1" customWidth="1"/>
    <col min="15" max="16" width="11.21875" style="3" customWidth="1"/>
    <col min="17" max="17" width="12.77734375" style="3" bestFit="1" customWidth="1"/>
    <col min="18" max="18" width="11.77734375" style="3" bestFit="1" customWidth="1"/>
    <col min="19" max="22" width="12.77734375" style="3" bestFit="1" customWidth="1"/>
    <col min="23" max="23" width="13.77734375" style="3" bestFit="1" customWidth="1"/>
    <col min="24" max="16384" width="8.77734375" style="3"/>
  </cols>
  <sheetData>
    <row r="1" spans="1:9" ht="15.6" x14ac:dyDescent="0.25">
      <c r="A1" s="224" t="s">
        <v>348</v>
      </c>
      <c r="B1" s="207"/>
      <c r="C1" s="207"/>
      <c r="D1" s="207"/>
      <c r="E1" s="207"/>
      <c r="F1" s="207"/>
      <c r="G1" s="207"/>
      <c r="H1" s="207"/>
      <c r="I1" s="207"/>
    </row>
    <row r="2" spans="1:9" x14ac:dyDescent="0.25">
      <c r="A2" s="208" t="s">
        <v>418</v>
      </c>
      <c r="B2" s="225"/>
      <c r="C2" s="225"/>
      <c r="D2" s="225"/>
      <c r="E2" s="225"/>
      <c r="F2" s="225"/>
      <c r="G2" s="225"/>
      <c r="H2" s="225"/>
      <c r="I2" s="225"/>
    </row>
    <row r="3" spans="1:9" x14ac:dyDescent="0.25">
      <c r="A3" s="226" t="s">
        <v>35</v>
      </c>
      <c r="B3" s="227"/>
      <c r="C3" s="227"/>
      <c r="D3" s="227"/>
      <c r="E3" s="227"/>
      <c r="F3" s="227"/>
      <c r="G3" s="227"/>
      <c r="H3" s="227"/>
      <c r="I3" s="227"/>
    </row>
    <row r="4" spans="1:9" ht="33.75" customHeight="1" x14ac:dyDescent="0.25">
      <c r="A4" s="228" t="s">
        <v>0</v>
      </c>
      <c r="B4" s="229"/>
      <c r="C4" s="232" t="s">
        <v>77</v>
      </c>
      <c r="D4" s="234" t="s">
        <v>4</v>
      </c>
      <c r="E4" s="235"/>
      <c r="F4" s="236"/>
      <c r="G4" s="234" t="s">
        <v>93</v>
      </c>
      <c r="H4" s="235"/>
      <c r="I4" s="236"/>
    </row>
    <row r="5" spans="1:9" ht="24" customHeight="1" thickBot="1" x14ac:dyDescent="0.3">
      <c r="A5" s="230"/>
      <c r="B5" s="231"/>
      <c r="C5" s="233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5">
      <c r="A6" s="220">
        <v>1</v>
      </c>
      <c r="B6" s="221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5">
      <c r="A7" s="222" t="s">
        <v>205</v>
      </c>
      <c r="B7" s="223"/>
      <c r="C7" s="31">
        <v>118</v>
      </c>
      <c r="D7" s="49">
        <f>D8+D9+D10+D11+D12</f>
        <v>353456541</v>
      </c>
      <c r="E7" s="50">
        <f>E8+E9+E10+E11+E12</f>
        <v>1518345988</v>
      </c>
      <c r="F7" s="50">
        <f>D7+E7</f>
        <v>1871802529</v>
      </c>
      <c r="G7" s="49">
        <f t="shared" ref="G7:H7" si="0">G8+G9+G10+G11+G12</f>
        <v>358189182</v>
      </c>
      <c r="H7" s="50">
        <f t="shared" si="0"/>
        <v>1601610149</v>
      </c>
      <c r="I7" s="51">
        <f>G7+H7</f>
        <v>1959799331</v>
      </c>
    </row>
    <row r="8" spans="1:9" x14ac:dyDescent="0.25">
      <c r="A8" s="218" t="s">
        <v>67</v>
      </c>
      <c r="B8" s="218"/>
      <c r="C8" s="29">
        <v>119</v>
      </c>
      <c r="D8" s="52">
        <v>353503919</v>
      </c>
      <c r="E8" s="53">
        <v>1861571361</v>
      </c>
      <c r="F8" s="54">
        <f t="shared" ref="F8:F71" si="1">D8+E8</f>
        <v>2215075280</v>
      </c>
      <c r="G8" s="52">
        <v>358313988</v>
      </c>
      <c r="H8" s="53">
        <v>1977880657</v>
      </c>
      <c r="I8" s="54">
        <f t="shared" ref="I8:I71" si="2">G8+H8</f>
        <v>2336194645</v>
      </c>
    </row>
    <row r="9" spans="1:9" ht="19.5" customHeight="1" x14ac:dyDescent="0.25">
      <c r="A9" s="218" t="s">
        <v>206</v>
      </c>
      <c r="B9" s="218"/>
      <c r="C9" s="29">
        <v>120</v>
      </c>
      <c r="D9" s="52">
        <v>0</v>
      </c>
      <c r="E9" s="53">
        <v>-1234615</v>
      </c>
      <c r="F9" s="54">
        <f>D9+E9</f>
        <v>-1234615</v>
      </c>
      <c r="G9" s="52">
        <v>0</v>
      </c>
      <c r="H9" s="53">
        <v>11708810</v>
      </c>
      <c r="I9" s="54">
        <f t="shared" si="2"/>
        <v>11708810</v>
      </c>
    </row>
    <row r="10" spans="1:9" x14ac:dyDescent="0.25">
      <c r="A10" s="218" t="s">
        <v>207</v>
      </c>
      <c r="B10" s="218"/>
      <c r="C10" s="29">
        <v>121</v>
      </c>
      <c r="D10" s="52">
        <v>-55949</v>
      </c>
      <c r="E10" s="53">
        <v>-195382274</v>
      </c>
      <c r="F10" s="54">
        <f t="shared" si="1"/>
        <v>-195438223</v>
      </c>
      <c r="G10" s="52">
        <v>-53578</v>
      </c>
      <c r="H10" s="53">
        <v>-238965219</v>
      </c>
      <c r="I10" s="54">
        <f t="shared" si="2"/>
        <v>-239018797</v>
      </c>
    </row>
    <row r="11" spans="1:9" ht="22.5" customHeight="1" x14ac:dyDescent="0.25">
      <c r="A11" s="218" t="s">
        <v>208</v>
      </c>
      <c r="B11" s="218"/>
      <c r="C11" s="29">
        <v>122</v>
      </c>
      <c r="D11" s="52">
        <v>649</v>
      </c>
      <c r="E11" s="53">
        <v>-175354839</v>
      </c>
      <c r="F11" s="54">
        <f t="shared" si="1"/>
        <v>-175354190</v>
      </c>
      <c r="G11" s="52">
        <v>-81735</v>
      </c>
      <c r="H11" s="53">
        <v>-208364699</v>
      </c>
      <c r="I11" s="54">
        <f t="shared" si="2"/>
        <v>-208446434</v>
      </c>
    </row>
    <row r="12" spans="1:9" ht="21.75" customHeight="1" x14ac:dyDescent="0.25">
      <c r="A12" s="218" t="s">
        <v>209</v>
      </c>
      <c r="B12" s="218"/>
      <c r="C12" s="29">
        <v>123</v>
      </c>
      <c r="D12" s="52">
        <v>7922</v>
      </c>
      <c r="E12" s="53">
        <v>28746355</v>
      </c>
      <c r="F12" s="54">
        <f t="shared" si="1"/>
        <v>28754277</v>
      </c>
      <c r="G12" s="52">
        <v>10507</v>
      </c>
      <c r="H12" s="53">
        <v>59350600</v>
      </c>
      <c r="I12" s="54">
        <f t="shared" si="2"/>
        <v>59361107</v>
      </c>
    </row>
    <row r="13" spans="1:9" x14ac:dyDescent="0.25">
      <c r="A13" s="216" t="s">
        <v>210</v>
      </c>
      <c r="B13" s="217"/>
      <c r="C13" s="32">
        <v>124</v>
      </c>
      <c r="D13" s="55">
        <f>D14+D15+D16+D17+D18+D19+D20</f>
        <v>121608074</v>
      </c>
      <c r="E13" s="56">
        <f>E14+E15+E16+E17+E18+E19+E20</f>
        <v>193469243</v>
      </c>
      <c r="F13" s="54">
        <f t="shared" si="1"/>
        <v>315077317</v>
      </c>
      <c r="G13" s="55">
        <f t="shared" ref="G13" si="3">G14+G15+G16+G17+G18+G19+G20</f>
        <v>75286095</v>
      </c>
      <c r="H13" s="56">
        <f>H14+H15+H16+H17+H18+H19+H20</f>
        <v>232272318</v>
      </c>
      <c r="I13" s="54">
        <f t="shared" si="2"/>
        <v>307558413</v>
      </c>
    </row>
    <row r="14" spans="1:9" ht="24" customHeight="1" x14ac:dyDescent="0.25">
      <c r="A14" s="218" t="s">
        <v>211</v>
      </c>
      <c r="B14" s="218"/>
      <c r="C14" s="29">
        <v>125</v>
      </c>
      <c r="D14" s="52">
        <v>1939687</v>
      </c>
      <c r="E14" s="53">
        <v>11441095</v>
      </c>
      <c r="F14" s="54">
        <f t="shared" si="1"/>
        <v>13380782</v>
      </c>
      <c r="G14" s="52">
        <v>2783512</v>
      </c>
      <c r="H14" s="53">
        <v>58975830</v>
      </c>
      <c r="I14" s="54">
        <f t="shared" si="2"/>
        <v>61759342</v>
      </c>
    </row>
    <row r="15" spans="1:9" ht="17.55" customHeight="1" x14ac:dyDescent="0.25">
      <c r="A15" s="218" t="s">
        <v>212</v>
      </c>
      <c r="B15" s="218"/>
      <c r="C15" s="29">
        <v>126</v>
      </c>
      <c r="D15" s="52">
        <v>0</v>
      </c>
      <c r="E15" s="53">
        <v>17882951</v>
      </c>
      <c r="F15" s="54">
        <f t="shared" si="1"/>
        <v>17882951</v>
      </c>
      <c r="G15" s="52">
        <v>0</v>
      </c>
      <c r="H15" s="53">
        <v>23600527</v>
      </c>
      <c r="I15" s="54">
        <f t="shared" si="2"/>
        <v>23600527</v>
      </c>
    </row>
    <row r="16" spans="1:9" x14ac:dyDescent="0.25">
      <c r="A16" s="218" t="s">
        <v>92</v>
      </c>
      <c r="B16" s="218"/>
      <c r="C16" s="29">
        <v>127</v>
      </c>
      <c r="D16" s="52">
        <v>67003090</v>
      </c>
      <c r="E16" s="53">
        <v>69562494</v>
      </c>
      <c r="F16" s="54">
        <f t="shared" si="1"/>
        <v>136565584</v>
      </c>
      <c r="G16" s="52">
        <v>64167540</v>
      </c>
      <c r="H16" s="53">
        <v>63615333</v>
      </c>
      <c r="I16" s="54">
        <f t="shared" si="2"/>
        <v>127782873</v>
      </c>
    </row>
    <row r="17" spans="1:9" x14ac:dyDescent="0.25">
      <c r="A17" s="218" t="s">
        <v>213</v>
      </c>
      <c r="B17" s="218"/>
      <c r="C17" s="29">
        <v>128</v>
      </c>
      <c r="D17" s="52">
        <v>0</v>
      </c>
      <c r="E17" s="53">
        <v>224785</v>
      </c>
      <c r="F17" s="54">
        <f t="shared" si="1"/>
        <v>224785</v>
      </c>
      <c r="G17" s="52">
        <v>2428970</v>
      </c>
      <c r="H17" s="53">
        <v>17739079</v>
      </c>
      <c r="I17" s="54">
        <f t="shared" si="2"/>
        <v>20168049</v>
      </c>
    </row>
    <row r="18" spans="1:9" x14ac:dyDescent="0.25">
      <c r="A18" s="218" t="s">
        <v>214</v>
      </c>
      <c r="B18" s="218"/>
      <c r="C18" s="29">
        <v>129</v>
      </c>
      <c r="D18" s="52">
        <v>19190684</v>
      </c>
      <c r="E18" s="53">
        <v>64666111</v>
      </c>
      <c r="F18" s="54">
        <f t="shared" si="1"/>
        <v>83856795</v>
      </c>
      <c r="G18" s="52">
        <v>5903659</v>
      </c>
      <c r="H18" s="53">
        <v>46748751</v>
      </c>
      <c r="I18" s="54">
        <f t="shared" si="2"/>
        <v>52652410</v>
      </c>
    </row>
    <row r="19" spans="1:9" x14ac:dyDescent="0.25">
      <c r="A19" s="218" t="s">
        <v>6</v>
      </c>
      <c r="B19" s="218"/>
      <c r="C19" s="29">
        <v>130</v>
      </c>
      <c r="D19" s="52">
        <v>33467093</v>
      </c>
      <c r="E19" s="53">
        <v>12107396</v>
      </c>
      <c r="F19" s="54">
        <f t="shared" si="1"/>
        <v>45574489</v>
      </c>
      <c r="G19" s="52">
        <v>0</v>
      </c>
      <c r="H19" s="53">
        <v>0</v>
      </c>
      <c r="I19" s="54">
        <f t="shared" si="2"/>
        <v>0</v>
      </c>
    </row>
    <row r="20" spans="1:9" x14ac:dyDescent="0.25">
      <c r="A20" s="218" t="s">
        <v>7</v>
      </c>
      <c r="B20" s="218"/>
      <c r="C20" s="29">
        <v>131</v>
      </c>
      <c r="D20" s="52">
        <v>7520</v>
      </c>
      <c r="E20" s="53">
        <v>17584411</v>
      </c>
      <c r="F20" s="54">
        <f t="shared" si="1"/>
        <v>17591931</v>
      </c>
      <c r="G20" s="52">
        <v>2414</v>
      </c>
      <c r="H20" s="53">
        <v>21592798</v>
      </c>
      <c r="I20" s="54">
        <f t="shared" si="2"/>
        <v>21595212</v>
      </c>
    </row>
    <row r="21" spans="1:9" x14ac:dyDescent="0.25">
      <c r="A21" s="219" t="s">
        <v>8</v>
      </c>
      <c r="B21" s="218"/>
      <c r="C21" s="29">
        <v>132</v>
      </c>
      <c r="D21" s="52">
        <v>1573887</v>
      </c>
      <c r="E21" s="53">
        <v>29364639</v>
      </c>
      <c r="F21" s="54">
        <f t="shared" si="1"/>
        <v>30938526</v>
      </c>
      <c r="G21" s="52">
        <v>1427808</v>
      </c>
      <c r="H21" s="53">
        <v>22952685</v>
      </c>
      <c r="I21" s="54">
        <f t="shared" si="2"/>
        <v>24380493</v>
      </c>
    </row>
    <row r="22" spans="1:9" ht="24.75" customHeight="1" x14ac:dyDescent="0.25">
      <c r="A22" s="219" t="s">
        <v>9</v>
      </c>
      <c r="B22" s="218"/>
      <c r="C22" s="29">
        <v>133</v>
      </c>
      <c r="D22" s="52">
        <v>384844</v>
      </c>
      <c r="E22" s="53">
        <v>23978676</v>
      </c>
      <c r="F22" s="54">
        <f t="shared" si="1"/>
        <v>24363520</v>
      </c>
      <c r="G22" s="52">
        <v>118246</v>
      </c>
      <c r="H22" s="53">
        <v>20541576</v>
      </c>
      <c r="I22" s="54">
        <f t="shared" si="2"/>
        <v>20659822</v>
      </c>
    </row>
    <row r="23" spans="1:9" x14ac:dyDescent="0.25">
      <c r="A23" s="219" t="s">
        <v>10</v>
      </c>
      <c r="B23" s="218"/>
      <c r="C23" s="29">
        <v>134</v>
      </c>
      <c r="D23" s="52">
        <v>846</v>
      </c>
      <c r="E23" s="53">
        <v>4323176</v>
      </c>
      <c r="F23" s="54">
        <f t="shared" si="1"/>
        <v>4324022</v>
      </c>
      <c r="G23" s="52">
        <v>1</v>
      </c>
      <c r="H23" s="53">
        <v>4616656</v>
      </c>
      <c r="I23" s="54">
        <f t="shared" si="2"/>
        <v>4616657</v>
      </c>
    </row>
    <row r="24" spans="1:9" ht="21" customHeight="1" x14ac:dyDescent="0.25">
      <c r="A24" s="216" t="s">
        <v>215</v>
      </c>
      <c r="B24" s="217"/>
      <c r="C24" s="32">
        <v>135</v>
      </c>
      <c r="D24" s="55">
        <f>D25+D28</f>
        <v>-369729779</v>
      </c>
      <c r="E24" s="56">
        <f>E25+E28</f>
        <v>-897121083</v>
      </c>
      <c r="F24" s="54">
        <f t="shared" si="1"/>
        <v>-1266850862</v>
      </c>
      <c r="G24" s="55">
        <f t="shared" ref="G24:H24" si="4">G25+G28</f>
        <v>-291231755</v>
      </c>
      <c r="H24" s="56">
        <f t="shared" si="4"/>
        <v>-833963688</v>
      </c>
      <c r="I24" s="54">
        <f t="shared" si="2"/>
        <v>-1125195443</v>
      </c>
    </row>
    <row r="25" spans="1:9" x14ac:dyDescent="0.25">
      <c r="A25" s="217" t="s">
        <v>216</v>
      </c>
      <c r="B25" s="217"/>
      <c r="C25" s="32">
        <v>136</v>
      </c>
      <c r="D25" s="55">
        <f>D26+D27</f>
        <v>-362785887</v>
      </c>
      <c r="E25" s="56">
        <f>E26+E27</f>
        <v>-837946121</v>
      </c>
      <c r="F25" s="54">
        <f t="shared" si="1"/>
        <v>-1200732008</v>
      </c>
      <c r="G25" s="55">
        <f t="shared" ref="G25:H25" si="5">G26+G27</f>
        <v>-304169366</v>
      </c>
      <c r="H25" s="56">
        <f t="shared" si="5"/>
        <v>-843515879</v>
      </c>
      <c r="I25" s="54">
        <f t="shared" si="2"/>
        <v>-1147685245</v>
      </c>
    </row>
    <row r="26" spans="1:9" x14ac:dyDescent="0.25">
      <c r="A26" s="218" t="s">
        <v>217</v>
      </c>
      <c r="B26" s="218"/>
      <c r="C26" s="29">
        <v>137</v>
      </c>
      <c r="D26" s="52">
        <v>-362785887</v>
      </c>
      <c r="E26" s="53">
        <v>-883193914</v>
      </c>
      <c r="F26" s="54">
        <f t="shared" si="1"/>
        <v>-1245979801</v>
      </c>
      <c r="G26" s="52">
        <v>-304169366</v>
      </c>
      <c r="H26" s="53">
        <v>-987765193</v>
      </c>
      <c r="I26" s="54">
        <f t="shared" si="2"/>
        <v>-1291934559</v>
      </c>
    </row>
    <row r="27" spans="1:9" x14ac:dyDescent="0.25">
      <c r="A27" s="218" t="s">
        <v>218</v>
      </c>
      <c r="B27" s="218"/>
      <c r="C27" s="29">
        <v>138</v>
      </c>
      <c r="D27" s="52">
        <v>0</v>
      </c>
      <c r="E27" s="53">
        <v>45247793</v>
      </c>
      <c r="F27" s="54">
        <f t="shared" si="1"/>
        <v>45247793</v>
      </c>
      <c r="G27" s="52">
        <v>0</v>
      </c>
      <c r="H27" s="53">
        <v>144249314</v>
      </c>
      <c r="I27" s="54">
        <f t="shared" si="2"/>
        <v>144249314</v>
      </c>
    </row>
    <row r="28" spans="1:9" x14ac:dyDescent="0.25">
      <c r="A28" s="217" t="s">
        <v>219</v>
      </c>
      <c r="B28" s="217"/>
      <c r="C28" s="32">
        <v>139</v>
      </c>
      <c r="D28" s="55">
        <f>D29+D30</f>
        <v>-6943892</v>
      </c>
      <c r="E28" s="56">
        <f>E29+E30</f>
        <v>-59174962</v>
      </c>
      <c r="F28" s="54">
        <f t="shared" si="1"/>
        <v>-66118854</v>
      </c>
      <c r="G28" s="55">
        <f t="shared" ref="G28:H28" si="6">G29+G30</f>
        <v>12937611</v>
      </c>
      <c r="H28" s="56">
        <f t="shared" si="6"/>
        <v>9552191</v>
      </c>
      <c r="I28" s="54">
        <f t="shared" si="2"/>
        <v>22489802</v>
      </c>
    </row>
    <row r="29" spans="1:9" x14ac:dyDescent="0.25">
      <c r="A29" s="218" t="s">
        <v>11</v>
      </c>
      <c r="B29" s="218"/>
      <c r="C29" s="29">
        <v>140</v>
      </c>
      <c r="D29" s="52">
        <v>-6943892</v>
      </c>
      <c r="E29" s="53">
        <v>-147687110</v>
      </c>
      <c r="F29" s="54">
        <f t="shared" si="1"/>
        <v>-154631002</v>
      </c>
      <c r="G29" s="52">
        <v>12937611</v>
      </c>
      <c r="H29" s="53">
        <v>104868637</v>
      </c>
      <c r="I29" s="54">
        <f t="shared" si="2"/>
        <v>117806248</v>
      </c>
    </row>
    <row r="30" spans="1:9" x14ac:dyDescent="0.25">
      <c r="A30" s="218" t="s">
        <v>12</v>
      </c>
      <c r="B30" s="218"/>
      <c r="C30" s="29">
        <v>141</v>
      </c>
      <c r="D30" s="52">
        <v>0</v>
      </c>
      <c r="E30" s="53">
        <v>88512148</v>
      </c>
      <c r="F30" s="54">
        <f t="shared" si="1"/>
        <v>88512148</v>
      </c>
      <c r="G30" s="52">
        <v>0</v>
      </c>
      <c r="H30" s="53">
        <v>-95316446</v>
      </c>
      <c r="I30" s="54">
        <f t="shared" si="2"/>
        <v>-95316446</v>
      </c>
    </row>
    <row r="31" spans="1:9" ht="31.5" customHeight="1" x14ac:dyDescent="0.25">
      <c r="A31" s="216" t="s">
        <v>248</v>
      </c>
      <c r="B31" s="217"/>
      <c r="C31" s="32">
        <v>142</v>
      </c>
      <c r="D31" s="55">
        <f>D32+D35</f>
        <v>-19389554</v>
      </c>
      <c r="E31" s="56">
        <f>E32+E35</f>
        <v>20864584</v>
      </c>
      <c r="F31" s="54">
        <f t="shared" si="1"/>
        <v>1475030</v>
      </c>
      <c r="G31" s="55">
        <f t="shared" ref="G31:H31" si="7">G32+G35</f>
        <v>-67118032</v>
      </c>
      <c r="H31" s="56">
        <f t="shared" si="7"/>
        <v>-11415496</v>
      </c>
      <c r="I31" s="54">
        <f t="shared" si="2"/>
        <v>-78533528</v>
      </c>
    </row>
    <row r="32" spans="1:9" x14ac:dyDescent="0.25">
      <c r="A32" s="217" t="s">
        <v>220</v>
      </c>
      <c r="B32" s="217"/>
      <c r="C32" s="32">
        <v>143</v>
      </c>
      <c r="D32" s="55">
        <f>D33+D34</f>
        <v>-19389554</v>
      </c>
      <c r="E32" s="56">
        <f>E33+E34</f>
        <v>5206372</v>
      </c>
      <c r="F32" s="54">
        <f t="shared" si="1"/>
        <v>-14183182</v>
      </c>
      <c r="G32" s="55">
        <f t="shared" ref="G32:H32" si="8">G33+G34</f>
        <v>-67118032</v>
      </c>
      <c r="H32" s="56">
        <f t="shared" si="8"/>
        <v>3803012</v>
      </c>
      <c r="I32" s="54">
        <f t="shared" si="2"/>
        <v>-63315020</v>
      </c>
    </row>
    <row r="33" spans="1:9" x14ac:dyDescent="0.25">
      <c r="A33" s="218" t="s">
        <v>221</v>
      </c>
      <c r="B33" s="218"/>
      <c r="C33" s="29">
        <v>144</v>
      </c>
      <c r="D33" s="52">
        <v>-19384136</v>
      </c>
      <c r="E33" s="53">
        <v>5206372</v>
      </c>
      <c r="F33" s="54">
        <f t="shared" si="1"/>
        <v>-14177764</v>
      </c>
      <c r="G33" s="52">
        <v>-67133677</v>
      </c>
      <c r="H33" s="53">
        <v>3803012</v>
      </c>
      <c r="I33" s="54">
        <f t="shared" si="2"/>
        <v>-63330665</v>
      </c>
    </row>
    <row r="34" spans="1:9" x14ac:dyDescent="0.25">
      <c r="A34" s="218" t="s">
        <v>222</v>
      </c>
      <c r="B34" s="218"/>
      <c r="C34" s="29">
        <v>145</v>
      </c>
      <c r="D34" s="52">
        <v>-5418</v>
      </c>
      <c r="E34" s="53">
        <v>0</v>
      </c>
      <c r="F34" s="54">
        <f t="shared" si="1"/>
        <v>-5418</v>
      </c>
      <c r="G34" s="52">
        <v>15645</v>
      </c>
      <c r="H34" s="53">
        <v>0</v>
      </c>
      <c r="I34" s="54">
        <f t="shared" si="2"/>
        <v>15645</v>
      </c>
    </row>
    <row r="35" spans="1:9" ht="31.5" customHeight="1" x14ac:dyDescent="0.25">
      <c r="A35" s="217" t="s">
        <v>223</v>
      </c>
      <c r="B35" s="217"/>
      <c r="C35" s="32">
        <v>146</v>
      </c>
      <c r="D35" s="55">
        <f>D36+D37</f>
        <v>0</v>
      </c>
      <c r="E35" s="56">
        <f>E36+E37</f>
        <v>15658212</v>
      </c>
      <c r="F35" s="54">
        <f t="shared" si="1"/>
        <v>15658212</v>
      </c>
      <c r="G35" s="55">
        <f t="shared" ref="G35:H35" si="9">G36+G37</f>
        <v>0</v>
      </c>
      <c r="H35" s="56">
        <f t="shared" si="9"/>
        <v>-15218508</v>
      </c>
      <c r="I35" s="54">
        <f t="shared" si="2"/>
        <v>-15218508</v>
      </c>
    </row>
    <row r="36" spans="1:9" x14ac:dyDescent="0.25">
      <c r="A36" s="218" t="s">
        <v>224</v>
      </c>
      <c r="B36" s="218"/>
      <c r="C36" s="29">
        <v>147</v>
      </c>
      <c r="D36" s="52">
        <v>0</v>
      </c>
      <c r="E36" s="53">
        <v>15658212</v>
      </c>
      <c r="F36" s="54">
        <f t="shared" si="1"/>
        <v>15658212</v>
      </c>
      <c r="G36" s="52">
        <v>0</v>
      </c>
      <c r="H36" s="53">
        <v>-15218508</v>
      </c>
      <c r="I36" s="54">
        <f t="shared" si="2"/>
        <v>-15218508</v>
      </c>
    </row>
    <row r="37" spans="1:9" x14ac:dyDescent="0.25">
      <c r="A37" s="218" t="s">
        <v>225</v>
      </c>
      <c r="B37" s="218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</row>
    <row r="38" spans="1:9" ht="45.75" customHeight="1" x14ac:dyDescent="0.25">
      <c r="A38" s="216" t="s">
        <v>317</v>
      </c>
      <c r="B38" s="217"/>
      <c r="C38" s="32">
        <v>149</v>
      </c>
      <c r="D38" s="55">
        <f>D39+D40</f>
        <v>13381242</v>
      </c>
      <c r="E38" s="56">
        <f>E39+E40</f>
        <v>0</v>
      </c>
      <c r="F38" s="54">
        <f t="shared" si="1"/>
        <v>13381242</v>
      </c>
      <c r="G38" s="55">
        <f t="shared" ref="G38:H38" si="10">G39+G40</f>
        <v>11198774</v>
      </c>
      <c r="H38" s="56">
        <f t="shared" si="10"/>
        <v>0</v>
      </c>
      <c r="I38" s="54">
        <f t="shared" si="2"/>
        <v>11198774</v>
      </c>
    </row>
    <row r="39" spans="1:9" x14ac:dyDescent="0.25">
      <c r="A39" s="218" t="s">
        <v>226</v>
      </c>
      <c r="B39" s="218"/>
      <c r="C39" s="29">
        <v>150</v>
      </c>
      <c r="D39" s="52">
        <v>13381242</v>
      </c>
      <c r="E39" s="53">
        <v>0</v>
      </c>
      <c r="F39" s="54">
        <f t="shared" si="1"/>
        <v>13381242</v>
      </c>
      <c r="G39" s="52">
        <v>11198774</v>
      </c>
      <c r="H39" s="53">
        <v>0</v>
      </c>
      <c r="I39" s="54">
        <f t="shared" si="2"/>
        <v>11198774</v>
      </c>
    </row>
    <row r="40" spans="1:9" x14ac:dyDescent="0.25">
      <c r="A40" s="218" t="s">
        <v>227</v>
      </c>
      <c r="B40" s="218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</row>
    <row r="41" spans="1:9" ht="21" customHeight="1" x14ac:dyDescent="0.25">
      <c r="A41" s="216" t="s">
        <v>228</v>
      </c>
      <c r="B41" s="217"/>
      <c r="C41" s="32">
        <v>152</v>
      </c>
      <c r="D41" s="55">
        <f>D42+D43</f>
        <v>0</v>
      </c>
      <c r="E41" s="55">
        <f>E42+E43</f>
        <v>-5200416</v>
      </c>
      <c r="F41" s="54">
        <f t="shared" si="1"/>
        <v>-5200416</v>
      </c>
      <c r="G41" s="55">
        <f>G42+G43</f>
        <v>0</v>
      </c>
      <c r="H41" s="55">
        <f>H42+H43</f>
        <v>-4970138</v>
      </c>
      <c r="I41" s="54">
        <f t="shared" si="2"/>
        <v>-4970138</v>
      </c>
    </row>
    <row r="42" spans="1:9" x14ac:dyDescent="0.25">
      <c r="A42" s="218" t="s">
        <v>13</v>
      </c>
      <c r="B42" s="218"/>
      <c r="C42" s="29">
        <v>153</v>
      </c>
      <c r="D42" s="52">
        <v>0</v>
      </c>
      <c r="E42" s="53">
        <v>-5200416</v>
      </c>
      <c r="F42" s="54">
        <f t="shared" si="1"/>
        <v>-5200416</v>
      </c>
      <c r="G42" s="52">
        <v>0</v>
      </c>
      <c r="H42" s="53">
        <v>-4970138</v>
      </c>
      <c r="I42" s="54">
        <f t="shared" si="2"/>
        <v>-4970138</v>
      </c>
    </row>
    <row r="43" spans="1:9" x14ac:dyDescent="0.25">
      <c r="A43" s="218" t="s">
        <v>14</v>
      </c>
      <c r="B43" s="218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</row>
    <row r="44" spans="1:9" ht="22.5" customHeight="1" x14ac:dyDescent="0.25">
      <c r="A44" s="216" t="s">
        <v>229</v>
      </c>
      <c r="B44" s="217"/>
      <c r="C44" s="32">
        <v>155</v>
      </c>
      <c r="D44" s="55">
        <f>D45+D49</f>
        <v>-48697147</v>
      </c>
      <c r="E44" s="56">
        <f>E45+E49</f>
        <v>-573168441</v>
      </c>
      <c r="F44" s="54">
        <f t="shared" si="1"/>
        <v>-621865588</v>
      </c>
      <c r="G44" s="55">
        <f t="shared" ref="G44:H44" si="11">G45+G49</f>
        <v>-40158024</v>
      </c>
      <c r="H44" s="56">
        <f t="shared" si="11"/>
        <v>-641185262</v>
      </c>
      <c r="I44" s="54">
        <f t="shared" si="2"/>
        <v>-681343286</v>
      </c>
    </row>
    <row r="45" spans="1:9" x14ac:dyDescent="0.25">
      <c r="A45" s="217" t="s">
        <v>230</v>
      </c>
      <c r="B45" s="217"/>
      <c r="C45" s="32">
        <v>156</v>
      </c>
      <c r="D45" s="55">
        <f>D46+D47+D48</f>
        <v>-21324501</v>
      </c>
      <c r="E45" s="56">
        <f>E46+E47+E48</f>
        <v>-311558168</v>
      </c>
      <c r="F45" s="54">
        <f t="shared" si="1"/>
        <v>-332882669</v>
      </c>
      <c r="G45" s="55">
        <f t="shared" ref="G45:H45" si="12">G46+G47+G48</f>
        <v>-17521682</v>
      </c>
      <c r="H45" s="56">
        <f t="shared" si="12"/>
        <v>-378478591</v>
      </c>
      <c r="I45" s="54">
        <f t="shared" si="2"/>
        <v>-396000273</v>
      </c>
    </row>
    <row r="46" spans="1:9" x14ac:dyDescent="0.25">
      <c r="A46" s="218" t="s">
        <v>15</v>
      </c>
      <c r="B46" s="218"/>
      <c r="C46" s="29">
        <v>157</v>
      </c>
      <c r="D46" s="52">
        <v>-5850222</v>
      </c>
      <c r="E46" s="53">
        <v>-196885039</v>
      </c>
      <c r="F46" s="54">
        <f t="shared" si="1"/>
        <v>-202735261</v>
      </c>
      <c r="G46" s="52">
        <v>-4692805</v>
      </c>
      <c r="H46" s="53">
        <v>-218558545</v>
      </c>
      <c r="I46" s="54">
        <f t="shared" si="2"/>
        <v>-223251350</v>
      </c>
    </row>
    <row r="47" spans="1:9" x14ac:dyDescent="0.25">
      <c r="A47" s="218" t="s">
        <v>16</v>
      </c>
      <c r="B47" s="218"/>
      <c r="C47" s="29">
        <v>158</v>
      </c>
      <c r="D47" s="52">
        <v>-15474279</v>
      </c>
      <c r="E47" s="53">
        <v>-118507790</v>
      </c>
      <c r="F47" s="54">
        <f t="shared" si="1"/>
        <v>-133982069</v>
      </c>
      <c r="G47" s="52">
        <v>-12828877</v>
      </c>
      <c r="H47" s="53">
        <v>-167362774</v>
      </c>
      <c r="I47" s="54">
        <f t="shared" si="2"/>
        <v>-180191651</v>
      </c>
    </row>
    <row r="48" spans="1:9" x14ac:dyDescent="0.25">
      <c r="A48" s="218" t="s">
        <v>17</v>
      </c>
      <c r="B48" s="218"/>
      <c r="C48" s="29">
        <v>159</v>
      </c>
      <c r="D48" s="52">
        <v>0</v>
      </c>
      <c r="E48" s="53">
        <v>3834661</v>
      </c>
      <c r="F48" s="54">
        <f t="shared" si="1"/>
        <v>3834661</v>
      </c>
      <c r="G48" s="52">
        <v>0</v>
      </c>
      <c r="H48" s="53">
        <v>7442728</v>
      </c>
      <c r="I48" s="54">
        <f t="shared" si="2"/>
        <v>7442728</v>
      </c>
    </row>
    <row r="49" spans="1:9" ht="24.75" customHeight="1" x14ac:dyDescent="0.25">
      <c r="A49" s="217" t="s">
        <v>231</v>
      </c>
      <c r="B49" s="217"/>
      <c r="C49" s="32">
        <v>160</v>
      </c>
      <c r="D49" s="55">
        <f>D50+D51+D52</f>
        <v>-27372646</v>
      </c>
      <c r="E49" s="56">
        <f>E50+E51+E52</f>
        <v>-261610273</v>
      </c>
      <c r="F49" s="54">
        <f t="shared" si="1"/>
        <v>-288982919</v>
      </c>
      <c r="G49" s="55">
        <f t="shared" ref="G49:H49" si="13">G50+G51+G52</f>
        <v>-22636342</v>
      </c>
      <c r="H49" s="56">
        <f t="shared" si="13"/>
        <v>-262706671</v>
      </c>
      <c r="I49" s="54">
        <f t="shared" si="2"/>
        <v>-285343013</v>
      </c>
    </row>
    <row r="50" spans="1:9" x14ac:dyDescent="0.25">
      <c r="A50" s="218" t="s">
        <v>232</v>
      </c>
      <c r="B50" s="218"/>
      <c r="C50" s="29">
        <v>161</v>
      </c>
      <c r="D50" s="52">
        <v>-2455043</v>
      </c>
      <c r="E50" s="53">
        <v>-40537659</v>
      </c>
      <c r="F50" s="54">
        <f t="shared" si="1"/>
        <v>-42992702</v>
      </c>
      <c r="G50" s="52">
        <v>-1798612</v>
      </c>
      <c r="H50" s="53">
        <v>-40578963</v>
      </c>
      <c r="I50" s="54">
        <f t="shared" si="2"/>
        <v>-42377575</v>
      </c>
    </row>
    <row r="51" spans="1:9" x14ac:dyDescent="0.25">
      <c r="A51" s="218" t="s">
        <v>28</v>
      </c>
      <c r="B51" s="218"/>
      <c r="C51" s="29">
        <v>162</v>
      </c>
      <c r="D51" s="52">
        <v>-11755262</v>
      </c>
      <c r="E51" s="53">
        <v>-88317251</v>
      </c>
      <c r="F51" s="54">
        <f t="shared" si="1"/>
        <v>-100072513</v>
      </c>
      <c r="G51" s="52">
        <v>-9064101</v>
      </c>
      <c r="H51" s="53">
        <v>-89639570</v>
      </c>
      <c r="I51" s="54">
        <f t="shared" si="2"/>
        <v>-98703671</v>
      </c>
    </row>
    <row r="52" spans="1:9" x14ac:dyDescent="0.25">
      <c r="A52" s="218" t="s">
        <v>29</v>
      </c>
      <c r="B52" s="218"/>
      <c r="C52" s="29">
        <v>163</v>
      </c>
      <c r="D52" s="52">
        <v>-13162341</v>
      </c>
      <c r="E52" s="53">
        <v>-132755363</v>
      </c>
      <c r="F52" s="54">
        <f t="shared" si="1"/>
        <v>-145917704</v>
      </c>
      <c r="G52" s="52">
        <v>-11773629</v>
      </c>
      <c r="H52" s="53">
        <v>-132488138</v>
      </c>
      <c r="I52" s="54">
        <f t="shared" si="2"/>
        <v>-144261767</v>
      </c>
    </row>
    <row r="53" spans="1:9" x14ac:dyDescent="0.25">
      <c r="A53" s="216" t="s">
        <v>233</v>
      </c>
      <c r="B53" s="217"/>
      <c r="C53" s="32">
        <v>164</v>
      </c>
      <c r="D53" s="55">
        <f>D54+D55+D56+D57+D58+D59+D60</f>
        <v>-16174782</v>
      </c>
      <c r="E53" s="56">
        <f>E54+E55+E56+E57+E58+E59+E60</f>
        <v>-65150721</v>
      </c>
      <c r="F53" s="54">
        <f t="shared" si="1"/>
        <v>-81325503</v>
      </c>
      <c r="G53" s="55">
        <f t="shared" ref="G53:H53" si="14">G54+G55+G56+G57+G58+G59+G60</f>
        <v>-20653546</v>
      </c>
      <c r="H53" s="56">
        <f t="shared" si="14"/>
        <v>-52008732</v>
      </c>
      <c r="I53" s="54">
        <f t="shared" si="2"/>
        <v>-72662278</v>
      </c>
    </row>
    <row r="54" spans="1:9" ht="24" customHeight="1" x14ac:dyDescent="0.25">
      <c r="A54" s="218" t="s">
        <v>318</v>
      </c>
      <c r="B54" s="218"/>
      <c r="C54" s="29">
        <v>165</v>
      </c>
      <c r="D54" s="52">
        <v>0</v>
      </c>
      <c r="E54" s="53">
        <v>0</v>
      </c>
      <c r="F54" s="54">
        <f t="shared" si="1"/>
        <v>0</v>
      </c>
      <c r="G54" s="52">
        <v>0</v>
      </c>
      <c r="H54" s="53">
        <v>0</v>
      </c>
      <c r="I54" s="54">
        <f t="shared" si="2"/>
        <v>0</v>
      </c>
    </row>
    <row r="55" spans="1:9" x14ac:dyDescent="0.25">
      <c r="A55" s="218" t="s">
        <v>30</v>
      </c>
      <c r="B55" s="218"/>
      <c r="C55" s="29">
        <v>166</v>
      </c>
      <c r="D55" s="52">
        <v>-979738</v>
      </c>
      <c r="E55" s="53">
        <v>-6273287</v>
      </c>
      <c r="F55" s="54">
        <f t="shared" si="1"/>
        <v>-7253025</v>
      </c>
      <c r="G55" s="52">
        <v>-716161</v>
      </c>
      <c r="H55" s="53">
        <v>-6414809</v>
      </c>
      <c r="I55" s="54">
        <f t="shared" si="2"/>
        <v>-7130970</v>
      </c>
    </row>
    <row r="56" spans="1:9" x14ac:dyDescent="0.25">
      <c r="A56" s="218" t="s">
        <v>69</v>
      </c>
      <c r="B56" s="218"/>
      <c r="C56" s="29">
        <v>167</v>
      </c>
      <c r="D56" s="52">
        <v>-1013854</v>
      </c>
      <c r="E56" s="53">
        <v>-4704845</v>
      </c>
      <c r="F56" s="54">
        <f t="shared" si="1"/>
        <v>-5718699</v>
      </c>
      <c r="G56" s="52">
        <v>0</v>
      </c>
      <c r="H56" s="53">
        <v>-2398403</v>
      </c>
      <c r="I56" s="54">
        <f t="shared" si="2"/>
        <v>-2398403</v>
      </c>
    </row>
    <row r="57" spans="1:9" x14ac:dyDescent="0.25">
      <c r="A57" s="218" t="s">
        <v>234</v>
      </c>
      <c r="B57" s="218"/>
      <c r="C57" s="29">
        <v>168</v>
      </c>
      <c r="D57" s="52">
        <v>-9139608</v>
      </c>
      <c r="E57" s="53">
        <v>-18719785</v>
      </c>
      <c r="F57" s="54">
        <f t="shared" si="1"/>
        <v>-27859393</v>
      </c>
      <c r="G57" s="52">
        <v>-3018634</v>
      </c>
      <c r="H57" s="53">
        <v>-9557996</v>
      </c>
      <c r="I57" s="54">
        <f t="shared" si="2"/>
        <v>-12576630</v>
      </c>
    </row>
    <row r="58" spans="1:9" x14ac:dyDescent="0.25">
      <c r="A58" s="218" t="s">
        <v>235</v>
      </c>
      <c r="B58" s="218"/>
      <c r="C58" s="29">
        <v>169</v>
      </c>
      <c r="D58" s="52">
        <v>-2690462</v>
      </c>
      <c r="E58" s="53">
        <v>-13835618</v>
      </c>
      <c r="F58" s="54">
        <f t="shared" si="1"/>
        <v>-16526080</v>
      </c>
      <c r="G58" s="52">
        <v>-1267</v>
      </c>
      <c r="H58" s="53">
        <v>-3885894</v>
      </c>
      <c r="I58" s="54">
        <f t="shared" si="2"/>
        <v>-3887161</v>
      </c>
    </row>
    <row r="59" spans="1:9" x14ac:dyDescent="0.25">
      <c r="A59" s="218" t="s">
        <v>236</v>
      </c>
      <c r="B59" s="218"/>
      <c r="C59" s="29">
        <v>170</v>
      </c>
      <c r="D59" s="52">
        <v>0</v>
      </c>
      <c r="E59" s="53">
        <v>0</v>
      </c>
      <c r="F59" s="54">
        <f t="shared" si="1"/>
        <v>0</v>
      </c>
      <c r="G59" s="52">
        <v>-15607055</v>
      </c>
      <c r="H59" s="53">
        <v>-9901056</v>
      </c>
      <c r="I59" s="54">
        <f t="shared" si="2"/>
        <v>-25508111</v>
      </c>
    </row>
    <row r="60" spans="1:9" x14ac:dyDescent="0.25">
      <c r="A60" s="218" t="s">
        <v>94</v>
      </c>
      <c r="B60" s="218"/>
      <c r="C60" s="29">
        <v>171</v>
      </c>
      <c r="D60" s="52">
        <v>-2351120</v>
      </c>
      <c r="E60" s="53">
        <v>-21617186</v>
      </c>
      <c r="F60" s="54">
        <f t="shared" si="1"/>
        <v>-23968306</v>
      </c>
      <c r="G60" s="52">
        <v>-1310429</v>
      </c>
      <c r="H60" s="53">
        <v>-19850574</v>
      </c>
      <c r="I60" s="54">
        <f t="shared" si="2"/>
        <v>-21161003</v>
      </c>
    </row>
    <row r="61" spans="1:9" ht="29.25" customHeight="1" x14ac:dyDescent="0.25">
      <c r="A61" s="216" t="s">
        <v>319</v>
      </c>
      <c r="B61" s="217"/>
      <c r="C61" s="32">
        <v>172</v>
      </c>
      <c r="D61" s="55">
        <f>D62+D63</f>
        <v>-833340</v>
      </c>
      <c r="E61" s="56">
        <f>E62+E63</f>
        <v>-26152889</v>
      </c>
      <c r="F61" s="54">
        <f t="shared" si="1"/>
        <v>-26986229</v>
      </c>
      <c r="G61" s="55">
        <f t="shared" ref="G61:H61" si="15">G62+G63</f>
        <v>-763702</v>
      </c>
      <c r="H61" s="56">
        <f t="shared" si="15"/>
        <v>-29023198</v>
      </c>
      <c r="I61" s="54">
        <f t="shared" si="2"/>
        <v>-29786900</v>
      </c>
    </row>
    <row r="62" spans="1:9" x14ac:dyDescent="0.25">
      <c r="A62" s="218" t="s">
        <v>31</v>
      </c>
      <c r="B62" s="218"/>
      <c r="C62" s="29">
        <v>173</v>
      </c>
      <c r="D62" s="52">
        <v>0</v>
      </c>
      <c r="E62" s="53">
        <v>0</v>
      </c>
      <c r="F62" s="54">
        <f t="shared" si="1"/>
        <v>0</v>
      </c>
      <c r="G62" s="52">
        <v>0</v>
      </c>
      <c r="H62" s="53">
        <v>0</v>
      </c>
      <c r="I62" s="54">
        <f t="shared" si="2"/>
        <v>0</v>
      </c>
    </row>
    <row r="63" spans="1:9" x14ac:dyDescent="0.25">
      <c r="A63" s="218" t="s">
        <v>32</v>
      </c>
      <c r="B63" s="218"/>
      <c r="C63" s="29">
        <v>174</v>
      </c>
      <c r="D63" s="52">
        <v>-833340</v>
      </c>
      <c r="E63" s="53">
        <v>-26152889</v>
      </c>
      <c r="F63" s="54">
        <f t="shared" si="1"/>
        <v>-26986229</v>
      </c>
      <c r="G63" s="52">
        <v>-763702</v>
      </c>
      <c r="H63" s="53">
        <v>-29023198</v>
      </c>
      <c r="I63" s="54">
        <f t="shared" si="2"/>
        <v>-29786900</v>
      </c>
    </row>
    <row r="64" spans="1:9" x14ac:dyDescent="0.25">
      <c r="A64" s="219" t="s">
        <v>238</v>
      </c>
      <c r="B64" s="218"/>
      <c r="C64" s="29">
        <v>175</v>
      </c>
      <c r="D64" s="52">
        <v>-6408</v>
      </c>
      <c r="E64" s="53">
        <v>-1407233</v>
      </c>
      <c r="F64" s="54">
        <f t="shared" si="1"/>
        <v>-1413641</v>
      </c>
      <c r="G64" s="52">
        <v>-7632</v>
      </c>
      <c r="H64" s="53">
        <v>-591089</v>
      </c>
      <c r="I64" s="54">
        <f t="shared" si="2"/>
        <v>-598721</v>
      </c>
    </row>
    <row r="65" spans="1:9" ht="42" customHeight="1" x14ac:dyDescent="0.25">
      <c r="A65" s="216" t="s">
        <v>249</v>
      </c>
      <c r="B65" s="217"/>
      <c r="C65" s="32">
        <v>176</v>
      </c>
      <c r="D65" s="55">
        <f>D7+D13+D21+D22+D23+D24+D31+D38+D41+D53+D61+D64+D44</f>
        <v>35574424</v>
      </c>
      <c r="E65" s="56">
        <f>E7+E13+E21+E22+E23+E24+E31+E38+E41+E53+E61+E64+E44</f>
        <v>222145523</v>
      </c>
      <c r="F65" s="54">
        <f t="shared" si="1"/>
        <v>257719947</v>
      </c>
      <c r="G65" s="55">
        <f t="shared" ref="G65:H65" si="16">G7+G13+G21+G22+G23+G24+G31+G38+G41+G53+G61+G64+G44</f>
        <v>26287415</v>
      </c>
      <c r="H65" s="56">
        <f t="shared" si="16"/>
        <v>308835781</v>
      </c>
      <c r="I65" s="54">
        <f t="shared" si="2"/>
        <v>335123196</v>
      </c>
    </row>
    <row r="66" spans="1:9" x14ac:dyDescent="0.25">
      <c r="A66" s="216" t="s">
        <v>239</v>
      </c>
      <c r="B66" s="217"/>
      <c r="C66" s="32">
        <v>177</v>
      </c>
      <c r="D66" s="55">
        <f>D67+D68</f>
        <v>-6236746</v>
      </c>
      <c r="E66" s="56">
        <f>E67+E68</f>
        <v>-38773669</v>
      </c>
      <c r="F66" s="54">
        <f t="shared" si="1"/>
        <v>-45010415</v>
      </c>
      <c r="G66" s="55">
        <f t="shared" ref="G66:H66" si="17">G67+G68</f>
        <v>-4240392</v>
      </c>
      <c r="H66" s="56">
        <f t="shared" si="17"/>
        <v>-45199894</v>
      </c>
      <c r="I66" s="54">
        <f t="shared" si="2"/>
        <v>-49440286</v>
      </c>
    </row>
    <row r="67" spans="1:9" x14ac:dyDescent="0.25">
      <c r="A67" s="218" t="s">
        <v>240</v>
      </c>
      <c r="B67" s="218"/>
      <c r="C67" s="29">
        <v>178</v>
      </c>
      <c r="D67" s="52">
        <v>-6236746</v>
      </c>
      <c r="E67" s="53">
        <v>-38773669</v>
      </c>
      <c r="F67" s="54">
        <f t="shared" si="1"/>
        <v>-45010415</v>
      </c>
      <c r="G67" s="52">
        <v>-4240392</v>
      </c>
      <c r="H67" s="53">
        <v>-45199894</v>
      </c>
      <c r="I67" s="54">
        <f t="shared" si="2"/>
        <v>-49440286</v>
      </c>
    </row>
    <row r="68" spans="1:9" x14ac:dyDescent="0.25">
      <c r="A68" s="218" t="s">
        <v>241</v>
      </c>
      <c r="B68" s="218"/>
      <c r="C68" s="29">
        <v>179</v>
      </c>
      <c r="D68" s="52">
        <v>0</v>
      </c>
      <c r="E68" s="53">
        <v>0</v>
      </c>
      <c r="F68" s="54">
        <f t="shared" si="1"/>
        <v>0</v>
      </c>
      <c r="G68" s="52">
        <v>0</v>
      </c>
      <c r="H68" s="53">
        <v>0</v>
      </c>
      <c r="I68" s="54">
        <f t="shared" si="2"/>
        <v>0</v>
      </c>
    </row>
    <row r="69" spans="1:9" ht="24" customHeight="1" x14ac:dyDescent="0.25">
      <c r="A69" s="216" t="s">
        <v>320</v>
      </c>
      <c r="B69" s="217"/>
      <c r="C69" s="32">
        <v>180</v>
      </c>
      <c r="D69" s="55">
        <f>D65+D66</f>
        <v>29337678</v>
      </c>
      <c r="E69" s="56">
        <f>E65+E66</f>
        <v>183371854</v>
      </c>
      <c r="F69" s="54">
        <f t="shared" si="1"/>
        <v>212709532</v>
      </c>
      <c r="G69" s="55">
        <f t="shared" ref="G69:H69" si="18">G65+G66</f>
        <v>22047023</v>
      </c>
      <c r="H69" s="56">
        <f t="shared" si="18"/>
        <v>263635887</v>
      </c>
      <c r="I69" s="54">
        <f t="shared" si="2"/>
        <v>285682910</v>
      </c>
    </row>
    <row r="70" spans="1:9" x14ac:dyDescent="0.25">
      <c r="A70" s="212" t="s">
        <v>95</v>
      </c>
      <c r="B70" s="212"/>
      <c r="C70" s="29">
        <v>181</v>
      </c>
      <c r="D70" s="52">
        <v>0</v>
      </c>
      <c r="E70" s="53">
        <v>0</v>
      </c>
      <c r="F70" s="54">
        <f t="shared" si="1"/>
        <v>0</v>
      </c>
      <c r="G70" s="52">
        <v>0</v>
      </c>
      <c r="H70" s="53">
        <v>0</v>
      </c>
      <c r="I70" s="54">
        <f t="shared" si="2"/>
        <v>0</v>
      </c>
    </row>
    <row r="71" spans="1:9" x14ac:dyDescent="0.25">
      <c r="A71" s="212" t="s">
        <v>242</v>
      </c>
      <c r="B71" s="212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</row>
    <row r="72" spans="1:9" ht="30" customHeight="1" x14ac:dyDescent="0.25">
      <c r="A72" s="216" t="s">
        <v>243</v>
      </c>
      <c r="B72" s="216"/>
      <c r="C72" s="32">
        <v>183</v>
      </c>
      <c r="D72" s="55">
        <f>D7+D13+D21+D22+D23+D68</f>
        <v>477024192</v>
      </c>
      <c r="E72" s="56">
        <f>E7+E13+E21+E22+E23+E68</f>
        <v>1769481722</v>
      </c>
      <c r="F72" s="54">
        <f t="shared" ref="F72:F86" si="19">D72+E72</f>
        <v>2246505914</v>
      </c>
      <c r="G72" s="55">
        <f t="shared" ref="G72:H72" si="20">G7+G13+G21+G22+G23+G68</f>
        <v>435021332</v>
      </c>
      <c r="H72" s="56">
        <f t="shared" si="20"/>
        <v>1881993384</v>
      </c>
      <c r="I72" s="54">
        <f t="shared" ref="I72:I86" si="21">G72+H72</f>
        <v>2317014716</v>
      </c>
    </row>
    <row r="73" spans="1:9" ht="31.5" customHeight="1" x14ac:dyDescent="0.25">
      <c r="A73" s="216" t="s">
        <v>316</v>
      </c>
      <c r="B73" s="216"/>
      <c r="C73" s="32">
        <v>184</v>
      </c>
      <c r="D73" s="55">
        <f>D24+D31+D38+D41+D44+D53+D61+D64+D67</f>
        <v>-447686514</v>
      </c>
      <c r="E73" s="56">
        <f>E24+E31+E38+E41+E44+E53+E61+E64+E67</f>
        <v>-1586109868</v>
      </c>
      <c r="F73" s="54">
        <f t="shared" si="19"/>
        <v>-2033796382</v>
      </c>
      <c r="G73" s="55">
        <f t="shared" ref="G73:H73" si="22">G24+G31+G38+G41+G44+G53+G61+G64+G67</f>
        <v>-412974309</v>
      </c>
      <c r="H73" s="56">
        <f t="shared" si="22"/>
        <v>-1618357497</v>
      </c>
      <c r="I73" s="54">
        <f t="shared" si="21"/>
        <v>-2031331806</v>
      </c>
    </row>
    <row r="74" spans="1:9" x14ac:dyDescent="0.25">
      <c r="A74" s="216" t="s">
        <v>244</v>
      </c>
      <c r="B74" s="217"/>
      <c r="C74" s="32">
        <v>185</v>
      </c>
      <c r="D74" s="55">
        <f>D75+D76+D77+D78+D79+D80+D81+D82</f>
        <v>-23961890</v>
      </c>
      <c r="E74" s="56">
        <f>E75+E76+E77+E78+E79+E80+E81+E82</f>
        <v>-90519095</v>
      </c>
      <c r="F74" s="54">
        <f t="shared" si="19"/>
        <v>-114480985</v>
      </c>
      <c r="G74" s="55">
        <f t="shared" ref="G74:H74" si="23">G75+G76+G77+G78+G79+G80+G81+G82</f>
        <v>-17051011</v>
      </c>
      <c r="H74" s="56">
        <f t="shared" si="23"/>
        <v>136074731</v>
      </c>
      <c r="I74" s="54">
        <f t="shared" si="21"/>
        <v>119023720</v>
      </c>
    </row>
    <row r="75" spans="1:9" ht="27.75" customHeight="1" x14ac:dyDescent="0.25">
      <c r="A75" s="215" t="s">
        <v>321</v>
      </c>
      <c r="B75" s="215"/>
      <c r="C75" s="29">
        <v>186</v>
      </c>
      <c r="D75" s="57">
        <v>0</v>
      </c>
      <c r="E75" s="58">
        <v>-122439</v>
      </c>
      <c r="F75" s="54">
        <f t="shared" si="19"/>
        <v>-122439</v>
      </c>
      <c r="G75" s="57">
        <v>0</v>
      </c>
      <c r="H75" s="58">
        <v>113773</v>
      </c>
      <c r="I75" s="54">
        <f t="shared" si="21"/>
        <v>113773</v>
      </c>
    </row>
    <row r="76" spans="1:9" ht="21.6" customHeight="1" x14ac:dyDescent="0.25">
      <c r="A76" s="215" t="s">
        <v>322</v>
      </c>
      <c r="B76" s="215"/>
      <c r="C76" s="29">
        <v>187</v>
      </c>
      <c r="D76" s="57">
        <v>-29221817</v>
      </c>
      <c r="E76" s="58">
        <v>-110239824</v>
      </c>
      <c r="F76" s="54">
        <f t="shared" si="19"/>
        <v>-139461641</v>
      </c>
      <c r="G76" s="57">
        <v>-20793916</v>
      </c>
      <c r="H76" s="58">
        <v>165806046</v>
      </c>
      <c r="I76" s="54">
        <f t="shared" si="21"/>
        <v>145012130</v>
      </c>
    </row>
    <row r="77" spans="1:9" ht="28.2" customHeight="1" x14ac:dyDescent="0.25">
      <c r="A77" s="215" t="s">
        <v>323</v>
      </c>
      <c r="B77" s="215"/>
      <c r="C77" s="29">
        <v>188</v>
      </c>
      <c r="D77" s="57">
        <v>0</v>
      </c>
      <c r="E77" s="58">
        <v>0</v>
      </c>
      <c r="F77" s="54">
        <f t="shared" si="19"/>
        <v>0</v>
      </c>
      <c r="G77" s="57">
        <v>0</v>
      </c>
      <c r="H77" s="58">
        <v>0</v>
      </c>
      <c r="I77" s="54">
        <f t="shared" si="21"/>
        <v>0</v>
      </c>
    </row>
    <row r="78" spans="1:9" ht="25.2" customHeight="1" x14ac:dyDescent="0.25">
      <c r="A78" s="215" t="s">
        <v>324</v>
      </c>
      <c r="B78" s="215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</row>
    <row r="79" spans="1:9" x14ac:dyDescent="0.25">
      <c r="A79" s="215" t="s">
        <v>96</v>
      </c>
      <c r="B79" s="215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</row>
    <row r="80" spans="1:9" ht="21" customHeight="1" x14ac:dyDescent="0.25">
      <c r="A80" s="215" t="s">
        <v>97</v>
      </c>
      <c r="B80" s="215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</row>
    <row r="81" spans="1:9" ht="16.2" customHeight="1" x14ac:dyDescent="0.25">
      <c r="A81" s="215" t="s">
        <v>98</v>
      </c>
      <c r="B81" s="215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</row>
    <row r="82" spans="1:9" x14ac:dyDescent="0.25">
      <c r="A82" s="215" t="s">
        <v>99</v>
      </c>
      <c r="B82" s="215"/>
      <c r="C82" s="29">
        <v>193</v>
      </c>
      <c r="D82" s="57">
        <v>5259927</v>
      </c>
      <c r="E82" s="58">
        <v>19843168</v>
      </c>
      <c r="F82" s="54">
        <f t="shared" si="19"/>
        <v>25103095</v>
      </c>
      <c r="G82" s="57">
        <v>3742905</v>
      </c>
      <c r="H82" s="58">
        <v>-29845088</v>
      </c>
      <c r="I82" s="54">
        <f t="shared" si="21"/>
        <v>-26102183</v>
      </c>
    </row>
    <row r="83" spans="1:9" x14ac:dyDescent="0.25">
      <c r="A83" s="216" t="s">
        <v>245</v>
      </c>
      <c r="B83" s="217"/>
      <c r="C83" s="32">
        <v>194</v>
      </c>
      <c r="D83" s="55">
        <f>D69+D74</f>
        <v>5375788</v>
      </c>
      <c r="E83" s="56">
        <f>E69+E74</f>
        <v>92852759</v>
      </c>
      <c r="F83" s="54">
        <f t="shared" si="19"/>
        <v>98228547</v>
      </c>
      <c r="G83" s="55">
        <f t="shared" ref="G83:H83" si="24">G69+G74</f>
        <v>4996012</v>
      </c>
      <c r="H83" s="56">
        <f t="shared" si="24"/>
        <v>399710618</v>
      </c>
      <c r="I83" s="54">
        <f t="shared" si="21"/>
        <v>404706630</v>
      </c>
    </row>
    <row r="84" spans="1:9" x14ac:dyDescent="0.25">
      <c r="A84" s="212" t="s">
        <v>246</v>
      </c>
      <c r="B84" s="212"/>
      <c r="C84" s="29">
        <v>195</v>
      </c>
      <c r="D84" s="52">
        <v>0</v>
      </c>
      <c r="E84" s="53">
        <v>0</v>
      </c>
      <c r="F84" s="54">
        <f t="shared" si="19"/>
        <v>0</v>
      </c>
      <c r="G84" s="52">
        <v>0</v>
      </c>
      <c r="H84" s="53">
        <v>0</v>
      </c>
      <c r="I84" s="54">
        <f t="shared" si="21"/>
        <v>0</v>
      </c>
    </row>
    <row r="85" spans="1:9" x14ac:dyDescent="0.25">
      <c r="A85" s="212" t="s">
        <v>247</v>
      </c>
      <c r="B85" s="212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</row>
    <row r="86" spans="1:9" x14ac:dyDescent="0.25">
      <c r="A86" s="213" t="s">
        <v>110</v>
      </c>
      <c r="B86" s="214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</row>
  </sheetData>
  <sheetProtection algorithmName="SHA-512" hashValue="zMxAbc/sf1ZbdJl4hL/Lzu6FTtbf7hah1uLrsyjbELB52Ttr4AGVtco1wkh2yr8IT7I13bWO7G2pJTJZ0HuPtA==" saltValue="UJJc6mh+B+63AuthFYAPyg==" spinCount="100000" sheet="1" objects="1" scenarios="1"/>
  <mergeCells count="88">
    <mergeCell ref="A1:I1"/>
    <mergeCell ref="A2:I2"/>
    <mergeCell ref="A3:I3"/>
    <mergeCell ref="A4:B5"/>
    <mergeCell ref="C4:C5"/>
    <mergeCell ref="D4:F4"/>
    <mergeCell ref="G4:I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</mergeCells>
  <dataValidations count="5">
    <dataValidation type="whole" operator="greaterThanOrEqual" allowBlank="1" showErrorMessage="1" errorTitle="Nedopušten unos" error="Dopušten je unos samo cjelobrojnih pozitivnih vrijednosti ili nule." sqref="D27:I27 D13:I23 D72:I72 D8:I8" xr:uid="{5A8021D5-DC1A-490F-B4A5-236B21DD4DE5}">
      <formula1>0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8B80DE37-7109-4816-AB4B-CD2AD87FF3F2}">
      <formula1>0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D450122C-111E-4DAF-AC1A-EF925A61F353}">
      <formula1>999999999</formula1>
    </dataValidation>
    <dataValidation type="whole" operator="notEqual" allowBlank="1" showErrorMessage="1" errorTitle="Nedopušten unos" error="Dopušten je unos samo cjelobrojnih vrijednosti." sqref="D82:I82" xr:uid="{5E7BCDCA-FC94-4931-BD2D-33A56E588F81}">
      <formula1>99999999</formula1>
    </dataValidation>
    <dataValidation allowBlank="1" sqref="A87:I1048576 C6 A6 C4 H5:I6 A1:A4 D4:D6 E5:F6 G4:G6 J1:XFD1048576" xr:uid="{00000000-0002-0000-0200-000004000000}"/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86"/>
  <sheetViews>
    <sheetView tabSelected="1" view="pageBreakPreview" topLeftCell="A40" zoomScale="85" zoomScaleNormal="100" zoomScaleSheetLayoutView="85" workbookViewId="0">
      <selection activeCell="G54" sqref="G54:H60"/>
    </sheetView>
  </sheetViews>
  <sheetFormatPr defaultColWidth="8.77734375" defaultRowHeight="13.2" x14ac:dyDescent="0.25"/>
  <cols>
    <col min="1" max="1" width="26.77734375" style="3" customWidth="1"/>
    <col min="2" max="2" width="15" style="3" customWidth="1"/>
    <col min="3" max="3" width="8.77734375" style="3"/>
    <col min="4" max="4" width="10.44140625" style="12" customWidth="1"/>
    <col min="5" max="6" width="11.77734375" style="12" customWidth="1"/>
    <col min="7" max="7" width="10.44140625" style="12" customWidth="1"/>
    <col min="8" max="9" width="11.77734375" style="12" customWidth="1"/>
    <col min="10" max="10" width="8.77734375" style="3"/>
    <col min="11" max="11" width="14.77734375" style="3" bestFit="1" customWidth="1"/>
    <col min="12" max="13" width="16.21875" style="3" bestFit="1" customWidth="1"/>
    <col min="14" max="14" width="14.77734375" style="3" bestFit="1" customWidth="1"/>
    <col min="15" max="16" width="11.21875" style="3" customWidth="1"/>
    <col min="17" max="17" width="12.77734375" style="3" bestFit="1" customWidth="1"/>
    <col min="18" max="18" width="11.77734375" style="3" bestFit="1" customWidth="1"/>
    <col min="19" max="22" width="12.77734375" style="3" bestFit="1" customWidth="1"/>
    <col min="23" max="23" width="13.77734375" style="3" bestFit="1" customWidth="1"/>
    <col min="24" max="16384" width="8.77734375" style="3"/>
  </cols>
  <sheetData>
    <row r="1" spans="1:9" ht="15.6" x14ac:dyDescent="0.25">
      <c r="A1" s="224" t="s">
        <v>349</v>
      </c>
      <c r="B1" s="207"/>
      <c r="C1" s="207"/>
      <c r="D1" s="207"/>
      <c r="E1" s="207"/>
      <c r="F1" s="207"/>
      <c r="G1" s="207"/>
      <c r="H1" s="207"/>
      <c r="I1" s="207"/>
    </row>
    <row r="2" spans="1:9" x14ac:dyDescent="0.25">
      <c r="A2" s="208" t="s">
        <v>419</v>
      </c>
      <c r="B2" s="225"/>
      <c r="C2" s="225"/>
      <c r="D2" s="225"/>
      <c r="E2" s="225"/>
      <c r="F2" s="225"/>
      <c r="G2" s="225"/>
      <c r="H2" s="225"/>
      <c r="I2" s="225"/>
    </row>
    <row r="3" spans="1:9" x14ac:dyDescent="0.25">
      <c r="A3" s="226" t="s">
        <v>35</v>
      </c>
      <c r="B3" s="227"/>
      <c r="C3" s="227"/>
      <c r="D3" s="227"/>
      <c r="E3" s="227"/>
      <c r="F3" s="227"/>
      <c r="G3" s="227"/>
      <c r="H3" s="227"/>
      <c r="I3" s="227"/>
    </row>
    <row r="4" spans="1:9" ht="33.75" customHeight="1" x14ac:dyDescent="0.25">
      <c r="A4" s="210" t="s">
        <v>0</v>
      </c>
      <c r="B4" s="211"/>
      <c r="C4" s="210" t="s">
        <v>77</v>
      </c>
      <c r="D4" s="195" t="s">
        <v>4</v>
      </c>
      <c r="E4" s="196"/>
      <c r="F4" s="196"/>
      <c r="G4" s="195" t="s">
        <v>285</v>
      </c>
      <c r="H4" s="196"/>
      <c r="I4" s="196"/>
    </row>
    <row r="5" spans="1:9" ht="24" customHeight="1" x14ac:dyDescent="0.25">
      <c r="A5" s="211"/>
      <c r="B5" s="211"/>
      <c r="C5" s="211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10">
        <v>1</v>
      </c>
      <c r="B6" s="211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5">
      <c r="A7" s="200" t="s">
        <v>205</v>
      </c>
      <c r="B7" s="198"/>
      <c r="C7" s="26">
        <v>118</v>
      </c>
      <c r="D7" s="40">
        <f>D8+D9+D10+D11+D12</f>
        <v>125510487</v>
      </c>
      <c r="E7" s="40">
        <f>E8+E9+E10+E11+E12</f>
        <v>540110277</v>
      </c>
      <c r="F7" s="40">
        <f>D7+E7</f>
        <v>665620764</v>
      </c>
      <c r="G7" s="40">
        <f t="shared" ref="G7:H7" si="0">G8+G9+G10+G11+G12</f>
        <v>80106074</v>
      </c>
      <c r="H7" s="40">
        <f t="shared" si="0"/>
        <v>556935500</v>
      </c>
      <c r="I7" s="40">
        <f>G7+H7</f>
        <v>637041574</v>
      </c>
    </row>
    <row r="8" spans="1:9" x14ac:dyDescent="0.25">
      <c r="A8" s="199" t="s">
        <v>67</v>
      </c>
      <c r="B8" s="199"/>
      <c r="C8" s="27">
        <v>119</v>
      </c>
      <c r="D8" s="41">
        <v>125527351</v>
      </c>
      <c r="E8" s="41">
        <v>482091434</v>
      </c>
      <c r="F8" s="40">
        <f t="shared" ref="F8:F71" si="1">D8+E8</f>
        <v>607618785</v>
      </c>
      <c r="G8" s="41">
        <v>79725192</v>
      </c>
      <c r="H8" s="41">
        <v>522046874</v>
      </c>
      <c r="I8" s="40">
        <f t="shared" ref="I8:I71" si="2">G8+H8</f>
        <v>601772066</v>
      </c>
    </row>
    <row r="9" spans="1:9" ht="19.5" customHeight="1" x14ac:dyDescent="0.25">
      <c r="A9" s="199" t="s">
        <v>206</v>
      </c>
      <c r="B9" s="199"/>
      <c r="C9" s="27">
        <v>120</v>
      </c>
      <c r="D9" s="41">
        <v>0</v>
      </c>
      <c r="E9" s="41">
        <v>-3013476</v>
      </c>
      <c r="F9" s="40">
        <f t="shared" si="1"/>
        <v>-3013476</v>
      </c>
      <c r="G9" s="41">
        <v>0</v>
      </c>
      <c r="H9" s="41">
        <v>2734967</v>
      </c>
      <c r="I9" s="40">
        <f t="shared" si="2"/>
        <v>2734967</v>
      </c>
    </row>
    <row r="10" spans="1:9" x14ac:dyDescent="0.25">
      <c r="A10" s="199" t="s">
        <v>207</v>
      </c>
      <c r="B10" s="199"/>
      <c r="C10" s="27">
        <v>121</v>
      </c>
      <c r="D10" s="41">
        <v>-6694</v>
      </c>
      <c r="E10" s="41">
        <v>-31196486</v>
      </c>
      <c r="F10" s="40">
        <f t="shared" si="1"/>
        <v>-31203180</v>
      </c>
      <c r="G10" s="41">
        <v>-9496</v>
      </c>
      <c r="H10" s="41">
        <v>-48758349</v>
      </c>
      <c r="I10" s="40">
        <f t="shared" si="2"/>
        <v>-48767845</v>
      </c>
    </row>
    <row r="11" spans="1:9" ht="22.5" customHeight="1" x14ac:dyDescent="0.25">
      <c r="A11" s="199" t="s">
        <v>208</v>
      </c>
      <c r="B11" s="199"/>
      <c r="C11" s="27">
        <v>122</v>
      </c>
      <c r="D11" s="41">
        <v>-21816</v>
      </c>
      <c r="E11" s="41">
        <v>115343077</v>
      </c>
      <c r="F11" s="40">
        <f t="shared" si="1"/>
        <v>115321261</v>
      </c>
      <c r="G11" s="41">
        <v>379871</v>
      </c>
      <c r="H11" s="41">
        <v>100139421</v>
      </c>
      <c r="I11" s="40">
        <f t="shared" si="2"/>
        <v>100519292</v>
      </c>
    </row>
    <row r="12" spans="1:9" ht="21.75" customHeight="1" x14ac:dyDescent="0.25">
      <c r="A12" s="199" t="s">
        <v>209</v>
      </c>
      <c r="B12" s="199"/>
      <c r="C12" s="27">
        <v>123</v>
      </c>
      <c r="D12" s="41">
        <v>11646</v>
      </c>
      <c r="E12" s="41">
        <v>-23114272</v>
      </c>
      <c r="F12" s="40">
        <f t="shared" si="1"/>
        <v>-23102626</v>
      </c>
      <c r="G12" s="41">
        <v>10507</v>
      </c>
      <c r="H12" s="41">
        <v>-19227413</v>
      </c>
      <c r="I12" s="40">
        <f t="shared" si="2"/>
        <v>-19216906</v>
      </c>
    </row>
    <row r="13" spans="1:9" x14ac:dyDescent="0.25">
      <c r="A13" s="200" t="s">
        <v>210</v>
      </c>
      <c r="B13" s="198"/>
      <c r="C13" s="26">
        <v>124</v>
      </c>
      <c r="D13" s="40">
        <f>D14+D15+D16+D17+D18+D19+D20</f>
        <v>31187513</v>
      </c>
      <c r="E13" s="40">
        <f>E14+E15+E16+E17+E18+E19+E20</f>
        <v>63780258</v>
      </c>
      <c r="F13" s="40">
        <f t="shared" si="1"/>
        <v>94967771</v>
      </c>
      <c r="G13" s="40">
        <f t="shared" ref="G13" si="3">G14+G15+G16+G17+G18+G19+G20</f>
        <v>27261356</v>
      </c>
      <c r="H13" s="40">
        <f>H14+H15+H16+H17+H18+H19+H20</f>
        <v>53743081</v>
      </c>
      <c r="I13" s="40">
        <f t="shared" si="2"/>
        <v>81004437</v>
      </c>
    </row>
    <row r="14" spans="1:9" ht="24" customHeight="1" x14ac:dyDescent="0.25">
      <c r="A14" s="199" t="s">
        <v>211</v>
      </c>
      <c r="B14" s="199"/>
      <c r="C14" s="27">
        <v>125</v>
      </c>
      <c r="D14" s="41">
        <v>1576155</v>
      </c>
      <c r="E14" s="41">
        <v>5260207</v>
      </c>
      <c r="F14" s="40">
        <f t="shared" si="1"/>
        <v>6836362</v>
      </c>
      <c r="G14" s="41">
        <v>1824594</v>
      </c>
      <c r="H14" s="41">
        <v>6503369</v>
      </c>
      <c r="I14" s="40">
        <f t="shared" si="2"/>
        <v>8327963</v>
      </c>
    </row>
    <row r="15" spans="1:9" ht="24.75" customHeight="1" x14ac:dyDescent="0.25">
      <c r="A15" s="199" t="s">
        <v>212</v>
      </c>
      <c r="B15" s="199"/>
      <c r="C15" s="27">
        <v>126</v>
      </c>
      <c r="D15" s="41">
        <v>0</v>
      </c>
      <c r="E15" s="41">
        <v>6376317</v>
      </c>
      <c r="F15" s="40">
        <f t="shared" si="1"/>
        <v>6376317</v>
      </c>
      <c r="G15" s="41">
        <v>0</v>
      </c>
      <c r="H15" s="41">
        <v>6718312</v>
      </c>
      <c r="I15" s="40">
        <f t="shared" si="2"/>
        <v>6718312</v>
      </c>
    </row>
    <row r="16" spans="1:9" x14ac:dyDescent="0.25">
      <c r="A16" s="199" t="s">
        <v>92</v>
      </c>
      <c r="B16" s="199"/>
      <c r="C16" s="27">
        <v>127</v>
      </c>
      <c r="D16" s="41">
        <v>21364494</v>
      </c>
      <c r="E16" s="41">
        <v>21525263</v>
      </c>
      <c r="F16" s="40">
        <f t="shared" si="1"/>
        <v>42889757</v>
      </c>
      <c r="G16" s="41">
        <v>21436863</v>
      </c>
      <c r="H16" s="41">
        <v>20383135</v>
      </c>
      <c r="I16" s="40">
        <f t="shared" si="2"/>
        <v>41819998</v>
      </c>
    </row>
    <row r="17" spans="1:9" x14ac:dyDescent="0.25">
      <c r="A17" s="199" t="s">
        <v>213</v>
      </c>
      <c r="B17" s="199"/>
      <c r="C17" s="27">
        <v>128</v>
      </c>
      <c r="D17" s="41">
        <v>3417203</v>
      </c>
      <c r="E17" s="41">
        <v>16208520</v>
      </c>
      <c r="F17" s="40">
        <f t="shared" si="1"/>
        <v>19625723</v>
      </c>
      <c r="G17" s="41">
        <v>0</v>
      </c>
      <c r="H17" s="41">
        <v>0</v>
      </c>
      <c r="I17" s="40">
        <f t="shared" si="2"/>
        <v>0</v>
      </c>
    </row>
    <row r="18" spans="1:9" x14ac:dyDescent="0.25">
      <c r="A18" s="199" t="s">
        <v>214</v>
      </c>
      <c r="B18" s="199"/>
      <c r="C18" s="27">
        <v>129</v>
      </c>
      <c r="D18" s="41">
        <v>4828867</v>
      </c>
      <c r="E18" s="41">
        <v>11071434</v>
      </c>
      <c r="F18" s="40">
        <f t="shared" si="1"/>
        <v>15900301</v>
      </c>
      <c r="G18" s="41">
        <v>2686178</v>
      </c>
      <c r="H18" s="41">
        <v>16679734</v>
      </c>
      <c r="I18" s="40">
        <f t="shared" si="2"/>
        <v>19365912</v>
      </c>
    </row>
    <row r="19" spans="1:9" x14ac:dyDescent="0.25">
      <c r="A19" s="199" t="s">
        <v>6</v>
      </c>
      <c r="B19" s="199"/>
      <c r="C19" s="27">
        <v>130</v>
      </c>
      <c r="D19" s="41">
        <v>0</v>
      </c>
      <c r="E19" s="41">
        <v>0</v>
      </c>
      <c r="F19" s="40">
        <f t="shared" si="1"/>
        <v>0</v>
      </c>
      <c r="G19" s="41">
        <v>1312837</v>
      </c>
      <c r="H19" s="41">
        <v>0</v>
      </c>
      <c r="I19" s="40">
        <f t="shared" si="2"/>
        <v>1312837</v>
      </c>
    </row>
    <row r="20" spans="1:9" x14ac:dyDescent="0.25">
      <c r="A20" s="199" t="s">
        <v>7</v>
      </c>
      <c r="B20" s="199"/>
      <c r="C20" s="27">
        <v>131</v>
      </c>
      <c r="D20" s="41">
        <v>794</v>
      </c>
      <c r="E20" s="41">
        <v>3338517</v>
      </c>
      <c r="F20" s="40">
        <f t="shared" si="1"/>
        <v>3339311</v>
      </c>
      <c r="G20" s="41">
        <v>884</v>
      </c>
      <c r="H20" s="41">
        <v>3458531</v>
      </c>
      <c r="I20" s="40">
        <f t="shared" si="2"/>
        <v>3459415</v>
      </c>
    </row>
    <row r="21" spans="1:9" x14ac:dyDescent="0.25">
      <c r="A21" s="238" t="s">
        <v>8</v>
      </c>
      <c r="B21" s="199"/>
      <c r="C21" s="27">
        <v>132</v>
      </c>
      <c r="D21" s="41">
        <v>520335</v>
      </c>
      <c r="E21" s="41">
        <v>5970271</v>
      </c>
      <c r="F21" s="40">
        <f t="shared" si="1"/>
        <v>6490606</v>
      </c>
      <c r="G21" s="41">
        <v>475452</v>
      </c>
      <c r="H21" s="41">
        <v>9691515</v>
      </c>
      <c r="I21" s="40">
        <f t="shared" si="2"/>
        <v>10166967</v>
      </c>
    </row>
    <row r="22" spans="1:9" ht="24.75" customHeight="1" x14ac:dyDescent="0.25">
      <c r="A22" s="238" t="s">
        <v>9</v>
      </c>
      <c r="B22" s="199"/>
      <c r="C22" s="27">
        <v>133</v>
      </c>
      <c r="D22" s="41">
        <v>56255</v>
      </c>
      <c r="E22" s="41">
        <v>6996327</v>
      </c>
      <c r="F22" s="40">
        <f t="shared" si="1"/>
        <v>7052582</v>
      </c>
      <c r="G22" s="41">
        <v>28617</v>
      </c>
      <c r="H22" s="41">
        <v>5450440</v>
      </c>
      <c r="I22" s="40">
        <f t="shared" si="2"/>
        <v>5479057</v>
      </c>
    </row>
    <row r="23" spans="1:9" x14ac:dyDescent="0.25">
      <c r="A23" s="238" t="s">
        <v>10</v>
      </c>
      <c r="B23" s="199"/>
      <c r="C23" s="27">
        <v>134</v>
      </c>
      <c r="D23" s="41">
        <v>0</v>
      </c>
      <c r="E23" s="41">
        <v>1082229</v>
      </c>
      <c r="F23" s="40">
        <f t="shared" si="1"/>
        <v>1082229</v>
      </c>
      <c r="G23" s="41">
        <v>0</v>
      </c>
      <c r="H23" s="41">
        <v>1101946</v>
      </c>
      <c r="I23" s="40">
        <f t="shared" si="2"/>
        <v>1101946</v>
      </c>
    </row>
    <row r="24" spans="1:9" ht="21" customHeight="1" x14ac:dyDescent="0.25">
      <c r="A24" s="200" t="s">
        <v>215</v>
      </c>
      <c r="B24" s="198"/>
      <c r="C24" s="26">
        <v>135</v>
      </c>
      <c r="D24" s="40">
        <f>D25+D28</f>
        <v>-79970771</v>
      </c>
      <c r="E24" s="40">
        <f>E25+E28</f>
        <v>-322331803</v>
      </c>
      <c r="F24" s="40">
        <f t="shared" si="1"/>
        <v>-402302574</v>
      </c>
      <c r="G24" s="40">
        <f t="shared" ref="G24:H24" si="4">G25+G28</f>
        <v>-59157452</v>
      </c>
      <c r="H24" s="40">
        <f t="shared" si="4"/>
        <v>-298897573</v>
      </c>
      <c r="I24" s="40">
        <f t="shared" si="2"/>
        <v>-358055025</v>
      </c>
    </row>
    <row r="25" spans="1:9" x14ac:dyDescent="0.25">
      <c r="A25" s="198" t="s">
        <v>216</v>
      </c>
      <c r="B25" s="198"/>
      <c r="C25" s="26">
        <v>136</v>
      </c>
      <c r="D25" s="40">
        <f>D26+D27</f>
        <v>-85522615</v>
      </c>
      <c r="E25" s="40">
        <f>E26+E27</f>
        <v>-310165665</v>
      </c>
      <c r="F25" s="40">
        <f t="shared" si="1"/>
        <v>-395688280</v>
      </c>
      <c r="G25" s="40">
        <f t="shared" ref="G25:H25" si="5">G26+G27</f>
        <v>-61094354</v>
      </c>
      <c r="H25" s="40">
        <f t="shared" si="5"/>
        <v>-260567454</v>
      </c>
      <c r="I25" s="40">
        <f t="shared" si="2"/>
        <v>-321661808</v>
      </c>
    </row>
    <row r="26" spans="1:9" x14ac:dyDescent="0.25">
      <c r="A26" s="199" t="s">
        <v>217</v>
      </c>
      <c r="B26" s="199"/>
      <c r="C26" s="27">
        <v>137</v>
      </c>
      <c r="D26" s="41">
        <v>-85522615</v>
      </c>
      <c r="E26" s="41">
        <v>-333000176</v>
      </c>
      <c r="F26" s="40">
        <f t="shared" si="1"/>
        <v>-418522791</v>
      </c>
      <c r="G26" s="41">
        <v>-61094354</v>
      </c>
      <c r="H26" s="41">
        <v>-314697059</v>
      </c>
      <c r="I26" s="40">
        <f t="shared" si="2"/>
        <v>-375791413</v>
      </c>
    </row>
    <row r="27" spans="1:9" x14ac:dyDescent="0.25">
      <c r="A27" s="199" t="s">
        <v>218</v>
      </c>
      <c r="B27" s="199"/>
      <c r="C27" s="27">
        <v>138</v>
      </c>
      <c r="D27" s="41">
        <v>0</v>
      </c>
      <c r="E27" s="41">
        <v>22834511</v>
      </c>
      <c r="F27" s="40">
        <f t="shared" si="1"/>
        <v>22834511</v>
      </c>
      <c r="G27" s="41">
        <v>0</v>
      </c>
      <c r="H27" s="41">
        <v>54129605</v>
      </c>
      <c r="I27" s="40">
        <f t="shared" si="2"/>
        <v>54129605</v>
      </c>
    </row>
    <row r="28" spans="1:9" x14ac:dyDescent="0.25">
      <c r="A28" s="198" t="s">
        <v>219</v>
      </c>
      <c r="B28" s="198"/>
      <c r="C28" s="26">
        <v>139</v>
      </c>
      <c r="D28" s="40">
        <f>D29+D30</f>
        <v>5551844</v>
      </c>
      <c r="E28" s="40">
        <f>E29+E30</f>
        <v>-12166138</v>
      </c>
      <c r="F28" s="40">
        <f t="shared" si="1"/>
        <v>-6614294</v>
      </c>
      <c r="G28" s="40">
        <f t="shared" ref="G28:H28" si="6">G29+G30</f>
        <v>1936902</v>
      </c>
      <c r="H28" s="40">
        <f t="shared" si="6"/>
        <v>-38330119</v>
      </c>
      <c r="I28" s="40">
        <f t="shared" si="2"/>
        <v>-36393217</v>
      </c>
    </row>
    <row r="29" spans="1:9" x14ac:dyDescent="0.25">
      <c r="A29" s="199" t="s">
        <v>11</v>
      </c>
      <c r="B29" s="199"/>
      <c r="C29" s="27">
        <v>140</v>
      </c>
      <c r="D29" s="41">
        <v>5551844</v>
      </c>
      <c r="E29" s="41">
        <v>-14261916</v>
      </c>
      <c r="F29" s="40">
        <f t="shared" si="1"/>
        <v>-8710072</v>
      </c>
      <c r="G29" s="41">
        <v>1936902</v>
      </c>
      <c r="H29" s="41">
        <v>-20482666</v>
      </c>
      <c r="I29" s="40">
        <f t="shared" si="2"/>
        <v>-18545764</v>
      </c>
    </row>
    <row r="30" spans="1:9" x14ac:dyDescent="0.25">
      <c r="A30" s="199" t="s">
        <v>12</v>
      </c>
      <c r="B30" s="199"/>
      <c r="C30" s="27">
        <v>141</v>
      </c>
      <c r="D30" s="41">
        <v>0</v>
      </c>
      <c r="E30" s="41">
        <v>2095778</v>
      </c>
      <c r="F30" s="40">
        <f t="shared" si="1"/>
        <v>2095778</v>
      </c>
      <c r="G30" s="41">
        <v>0</v>
      </c>
      <c r="H30" s="41">
        <v>-17847453</v>
      </c>
      <c r="I30" s="40">
        <f t="shared" si="2"/>
        <v>-17847453</v>
      </c>
    </row>
    <row r="31" spans="1:9" ht="31.5" customHeight="1" x14ac:dyDescent="0.25">
      <c r="A31" s="200" t="s">
        <v>248</v>
      </c>
      <c r="B31" s="198"/>
      <c r="C31" s="26">
        <v>142</v>
      </c>
      <c r="D31" s="40">
        <f>D32+D35</f>
        <v>-38794231</v>
      </c>
      <c r="E31" s="40">
        <f>E32+E35</f>
        <v>4459743</v>
      </c>
      <c r="F31" s="40">
        <f t="shared" si="1"/>
        <v>-34334488</v>
      </c>
      <c r="G31" s="40">
        <f t="shared" ref="G31:H31" si="7">G32+G35</f>
        <v>-27239268</v>
      </c>
      <c r="H31" s="40">
        <f t="shared" si="7"/>
        <v>-763204</v>
      </c>
      <c r="I31" s="40">
        <f t="shared" si="2"/>
        <v>-28002472</v>
      </c>
    </row>
    <row r="32" spans="1:9" x14ac:dyDescent="0.25">
      <c r="A32" s="198" t="s">
        <v>220</v>
      </c>
      <c r="B32" s="198"/>
      <c r="C32" s="26">
        <v>143</v>
      </c>
      <c r="D32" s="40">
        <f>D33+D34</f>
        <v>-38794231</v>
      </c>
      <c r="E32" s="40">
        <f>E33+E34</f>
        <v>1517141</v>
      </c>
      <c r="F32" s="40">
        <f t="shared" si="1"/>
        <v>-37277090</v>
      </c>
      <c r="G32" s="40">
        <f t="shared" ref="G32:H32" si="8">G33+G34</f>
        <v>-27239268</v>
      </c>
      <c r="H32" s="40">
        <f t="shared" si="8"/>
        <v>1154512</v>
      </c>
      <c r="I32" s="40">
        <f t="shared" si="2"/>
        <v>-26084756</v>
      </c>
    </row>
    <row r="33" spans="1:9" x14ac:dyDescent="0.25">
      <c r="A33" s="199" t="s">
        <v>221</v>
      </c>
      <c r="B33" s="199"/>
      <c r="C33" s="27">
        <v>144</v>
      </c>
      <c r="D33" s="41">
        <v>-38799604</v>
      </c>
      <c r="E33" s="41">
        <v>1517141</v>
      </c>
      <c r="F33" s="40">
        <f t="shared" si="1"/>
        <v>-37282463</v>
      </c>
      <c r="G33" s="41">
        <v>-27256954</v>
      </c>
      <c r="H33" s="41">
        <v>1154512</v>
      </c>
      <c r="I33" s="40">
        <f t="shared" si="2"/>
        <v>-26102442</v>
      </c>
    </row>
    <row r="34" spans="1:9" x14ac:dyDescent="0.25">
      <c r="A34" s="199" t="s">
        <v>222</v>
      </c>
      <c r="B34" s="199"/>
      <c r="C34" s="27">
        <v>145</v>
      </c>
      <c r="D34" s="41">
        <v>5373</v>
      </c>
      <c r="E34" s="41">
        <v>0</v>
      </c>
      <c r="F34" s="40">
        <f t="shared" si="1"/>
        <v>5373</v>
      </c>
      <c r="G34" s="41">
        <v>17686</v>
      </c>
      <c r="H34" s="41">
        <v>0</v>
      </c>
      <c r="I34" s="40">
        <f t="shared" si="2"/>
        <v>17686</v>
      </c>
    </row>
    <row r="35" spans="1:9" ht="31.5" customHeight="1" x14ac:dyDescent="0.25">
      <c r="A35" s="198" t="s">
        <v>223</v>
      </c>
      <c r="B35" s="198"/>
      <c r="C35" s="26">
        <v>146</v>
      </c>
      <c r="D35" s="40">
        <f>D36+D37</f>
        <v>0</v>
      </c>
      <c r="E35" s="40">
        <f>E36+E37</f>
        <v>2942602</v>
      </c>
      <c r="F35" s="40">
        <f t="shared" si="1"/>
        <v>2942602</v>
      </c>
      <c r="G35" s="40">
        <f t="shared" ref="G35:H35" si="9">G36+G37</f>
        <v>0</v>
      </c>
      <c r="H35" s="40">
        <f t="shared" si="9"/>
        <v>-1917716</v>
      </c>
      <c r="I35" s="40">
        <f t="shared" si="2"/>
        <v>-1917716</v>
      </c>
    </row>
    <row r="36" spans="1:9" x14ac:dyDescent="0.25">
      <c r="A36" s="199" t="s">
        <v>224</v>
      </c>
      <c r="B36" s="199"/>
      <c r="C36" s="27">
        <v>147</v>
      </c>
      <c r="D36" s="41">
        <v>0</v>
      </c>
      <c r="E36" s="41">
        <v>2942602</v>
      </c>
      <c r="F36" s="40">
        <f t="shared" si="1"/>
        <v>2942602</v>
      </c>
      <c r="G36" s="41">
        <v>0</v>
      </c>
      <c r="H36" s="41">
        <v>-1917716</v>
      </c>
      <c r="I36" s="40">
        <f t="shared" si="2"/>
        <v>-1917716</v>
      </c>
    </row>
    <row r="37" spans="1:9" x14ac:dyDescent="0.25">
      <c r="A37" s="199" t="s">
        <v>225</v>
      </c>
      <c r="B37" s="199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 x14ac:dyDescent="0.25">
      <c r="A38" s="200" t="s">
        <v>325</v>
      </c>
      <c r="B38" s="198"/>
      <c r="C38" s="26">
        <v>149</v>
      </c>
      <c r="D38" s="40">
        <f>D39+D40</f>
        <v>861618</v>
      </c>
      <c r="E38" s="40">
        <f>E39+E40</f>
        <v>0</v>
      </c>
      <c r="F38" s="40">
        <f t="shared" si="1"/>
        <v>861618</v>
      </c>
      <c r="G38" s="40">
        <f t="shared" ref="G38:H38" si="10">G39+G40</f>
        <v>5210165</v>
      </c>
      <c r="H38" s="40">
        <f t="shared" si="10"/>
        <v>0</v>
      </c>
      <c r="I38" s="40">
        <f t="shared" si="2"/>
        <v>5210165</v>
      </c>
    </row>
    <row r="39" spans="1:9" x14ac:dyDescent="0.25">
      <c r="A39" s="199" t="s">
        <v>226</v>
      </c>
      <c r="B39" s="199"/>
      <c r="C39" s="27">
        <v>150</v>
      </c>
      <c r="D39" s="41">
        <v>861618</v>
      </c>
      <c r="E39" s="41">
        <v>0</v>
      </c>
      <c r="F39" s="40">
        <f t="shared" si="1"/>
        <v>861618</v>
      </c>
      <c r="G39" s="41">
        <v>5210165</v>
      </c>
      <c r="H39" s="41">
        <v>0</v>
      </c>
      <c r="I39" s="40">
        <f t="shared" si="2"/>
        <v>5210165</v>
      </c>
    </row>
    <row r="40" spans="1:9" x14ac:dyDescent="0.25">
      <c r="A40" s="199" t="s">
        <v>227</v>
      </c>
      <c r="B40" s="199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5" customHeight="1" x14ac:dyDescent="0.25">
      <c r="A41" s="238" t="s">
        <v>370</v>
      </c>
      <c r="B41" s="199"/>
      <c r="C41" s="27">
        <v>152</v>
      </c>
      <c r="D41" s="62">
        <f>D42+D43</f>
        <v>0</v>
      </c>
      <c r="E41" s="62">
        <f>E42+E43</f>
        <v>-1897698</v>
      </c>
      <c r="F41" s="40">
        <f t="shared" si="1"/>
        <v>-1897698</v>
      </c>
      <c r="G41" s="62">
        <f>G42+G43</f>
        <v>0</v>
      </c>
      <c r="H41" s="62">
        <f>H42+H43</f>
        <v>-1150561</v>
      </c>
      <c r="I41" s="40">
        <f t="shared" si="2"/>
        <v>-1150561</v>
      </c>
    </row>
    <row r="42" spans="1:9" x14ac:dyDescent="0.25">
      <c r="A42" s="199" t="s">
        <v>13</v>
      </c>
      <c r="B42" s="199"/>
      <c r="C42" s="27">
        <v>153</v>
      </c>
      <c r="D42" s="41">
        <v>0</v>
      </c>
      <c r="E42" s="41">
        <v>-1897698</v>
      </c>
      <c r="F42" s="40">
        <f t="shared" si="1"/>
        <v>-1897698</v>
      </c>
      <c r="G42" s="41">
        <v>0</v>
      </c>
      <c r="H42" s="41">
        <v>-1150561</v>
      </c>
      <c r="I42" s="40">
        <f t="shared" si="2"/>
        <v>-1150561</v>
      </c>
    </row>
    <row r="43" spans="1:9" x14ac:dyDescent="0.25">
      <c r="A43" s="199" t="s">
        <v>14</v>
      </c>
      <c r="B43" s="199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</row>
    <row r="44" spans="1:9" ht="22.5" customHeight="1" x14ac:dyDescent="0.25">
      <c r="A44" s="200" t="s">
        <v>229</v>
      </c>
      <c r="B44" s="198"/>
      <c r="C44" s="26">
        <v>155</v>
      </c>
      <c r="D44" s="40">
        <f>D45+D49</f>
        <v>-16272969</v>
      </c>
      <c r="E44" s="40">
        <f>E45+E49</f>
        <v>-207204723</v>
      </c>
      <c r="F44" s="40">
        <f t="shared" si="1"/>
        <v>-223477692</v>
      </c>
      <c r="G44" s="40">
        <f t="shared" ref="G44:H44" si="11">G45+G49</f>
        <v>-13095351</v>
      </c>
      <c r="H44" s="40">
        <f t="shared" si="11"/>
        <v>-209188804</v>
      </c>
      <c r="I44" s="40">
        <f t="shared" si="2"/>
        <v>-222284155</v>
      </c>
    </row>
    <row r="45" spans="1:9" x14ac:dyDescent="0.25">
      <c r="A45" s="198" t="s">
        <v>230</v>
      </c>
      <c r="B45" s="198"/>
      <c r="C45" s="26">
        <v>156</v>
      </c>
      <c r="D45" s="40">
        <f>D46+D47+D48</f>
        <v>-6974442</v>
      </c>
      <c r="E45" s="40">
        <f>E46+E47+E48</f>
        <v>-113330815</v>
      </c>
      <c r="F45" s="40">
        <f t="shared" si="1"/>
        <v>-120305257</v>
      </c>
      <c r="G45" s="40">
        <f t="shared" ref="G45:H45" si="12">G46+G47+G48</f>
        <v>-5405949</v>
      </c>
      <c r="H45" s="40">
        <f t="shared" si="12"/>
        <v>-130395112</v>
      </c>
      <c r="I45" s="40">
        <f t="shared" si="2"/>
        <v>-135801061</v>
      </c>
    </row>
    <row r="46" spans="1:9" x14ac:dyDescent="0.25">
      <c r="A46" s="199" t="s">
        <v>15</v>
      </c>
      <c r="B46" s="199"/>
      <c r="C46" s="27">
        <v>157</v>
      </c>
      <c r="D46" s="41">
        <v>-1960725</v>
      </c>
      <c r="E46" s="41">
        <v>-58126574</v>
      </c>
      <c r="F46" s="40">
        <f t="shared" si="1"/>
        <v>-60087299</v>
      </c>
      <c r="G46" s="41">
        <v>-1156062</v>
      </c>
      <c r="H46" s="41">
        <v>-63637004</v>
      </c>
      <c r="I46" s="40">
        <f t="shared" si="2"/>
        <v>-64793066</v>
      </c>
    </row>
    <row r="47" spans="1:9" x14ac:dyDescent="0.25">
      <c r="A47" s="199" t="s">
        <v>16</v>
      </c>
      <c r="B47" s="199"/>
      <c r="C47" s="27">
        <v>158</v>
      </c>
      <c r="D47" s="41">
        <v>-5013717</v>
      </c>
      <c r="E47" s="41">
        <v>-42298034</v>
      </c>
      <c r="F47" s="40">
        <f t="shared" si="1"/>
        <v>-47311751</v>
      </c>
      <c r="G47" s="41">
        <v>-4249887</v>
      </c>
      <c r="H47" s="41">
        <v>-54899698</v>
      </c>
      <c r="I47" s="40">
        <f t="shared" si="2"/>
        <v>-59149585</v>
      </c>
    </row>
    <row r="48" spans="1:9" x14ac:dyDescent="0.25">
      <c r="A48" s="199" t="s">
        <v>17</v>
      </c>
      <c r="B48" s="199"/>
      <c r="C48" s="27">
        <v>159</v>
      </c>
      <c r="D48" s="41">
        <v>0</v>
      </c>
      <c r="E48" s="41">
        <v>-12906207</v>
      </c>
      <c r="F48" s="40">
        <f t="shared" si="1"/>
        <v>-12906207</v>
      </c>
      <c r="G48" s="41">
        <v>0</v>
      </c>
      <c r="H48" s="41">
        <v>-11858410</v>
      </c>
      <c r="I48" s="40">
        <f t="shared" si="2"/>
        <v>-11858410</v>
      </c>
    </row>
    <row r="49" spans="1:9" ht="24.75" customHeight="1" x14ac:dyDescent="0.25">
      <c r="A49" s="198" t="s">
        <v>231</v>
      </c>
      <c r="B49" s="198"/>
      <c r="C49" s="26">
        <v>160</v>
      </c>
      <c r="D49" s="40">
        <f>D50+D51+D52</f>
        <v>-9298527</v>
      </c>
      <c r="E49" s="40">
        <f>E50+E51+E52</f>
        <v>-93873908</v>
      </c>
      <c r="F49" s="40">
        <f t="shared" si="1"/>
        <v>-103172435</v>
      </c>
      <c r="G49" s="40">
        <f t="shared" ref="G49:H49" si="13">G50+G51+G52</f>
        <v>-7689402</v>
      </c>
      <c r="H49" s="40">
        <f t="shared" si="13"/>
        <v>-78793692</v>
      </c>
      <c r="I49" s="40">
        <f t="shared" si="2"/>
        <v>-86483094</v>
      </c>
    </row>
    <row r="50" spans="1:9" x14ac:dyDescent="0.25">
      <c r="A50" s="199" t="s">
        <v>232</v>
      </c>
      <c r="B50" s="199"/>
      <c r="C50" s="27">
        <v>161</v>
      </c>
      <c r="D50" s="41">
        <v>-847045</v>
      </c>
      <c r="E50" s="41">
        <v>-12832517</v>
      </c>
      <c r="F50" s="40">
        <f t="shared" si="1"/>
        <v>-13679562</v>
      </c>
      <c r="G50" s="41">
        <v>-616363</v>
      </c>
      <c r="H50" s="41">
        <v>-13813042</v>
      </c>
      <c r="I50" s="40">
        <f t="shared" si="2"/>
        <v>-14429405</v>
      </c>
    </row>
    <row r="51" spans="1:9" x14ac:dyDescent="0.25">
      <c r="A51" s="199" t="s">
        <v>28</v>
      </c>
      <c r="B51" s="199"/>
      <c r="C51" s="27">
        <v>162</v>
      </c>
      <c r="D51" s="41">
        <v>-4648582</v>
      </c>
      <c r="E51" s="41">
        <v>-34303680</v>
      </c>
      <c r="F51" s="40">
        <f t="shared" si="1"/>
        <v>-38952262</v>
      </c>
      <c r="G51" s="41">
        <v>-3727862</v>
      </c>
      <c r="H51" s="41">
        <v>-36237074</v>
      </c>
      <c r="I51" s="40">
        <f t="shared" si="2"/>
        <v>-39964936</v>
      </c>
    </row>
    <row r="52" spans="1:9" x14ac:dyDescent="0.25">
      <c r="A52" s="199" t="s">
        <v>29</v>
      </c>
      <c r="B52" s="199"/>
      <c r="C52" s="27">
        <v>163</v>
      </c>
      <c r="D52" s="41">
        <v>-3802900</v>
      </c>
      <c r="E52" s="41">
        <v>-46737711</v>
      </c>
      <c r="F52" s="40">
        <f t="shared" si="1"/>
        <v>-50540611</v>
      </c>
      <c r="G52" s="41">
        <v>-3345177</v>
      </c>
      <c r="H52" s="41">
        <v>-28743576</v>
      </c>
      <c r="I52" s="40">
        <f t="shared" si="2"/>
        <v>-32088753</v>
      </c>
    </row>
    <row r="53" spans="1:9" x14ac:dyDescent="0.25">
      <c r="A53" s="200" t="s">
        <v>233</v>
      </c>
      <c r="B53" s="198"/>
      <c r="C53" s="26">
        <v>164</v>
      </c>
      <c r="D53" s="40">
        <f>D54+D55+D56+D57+D58+D59+D60</f>
        <v>-8660796</v>
      </c>
      <c r="E53" s="40">
        <f>E54+E55+E56+E57+E58+E59+E60</f>
        <v>-22446886</v>
      </c>
      <c r="F53" s="40">
        <f t="shared" si="1"/>
        <v>-31107682</v>
      </c>
      <c r="G53" s="40">
        <f t="shared" ref="G53:H53" si="14">G54+G55+G56+G57+G58+G59+G60</f>
        <v>-2652505</v>
      </c>
      <c r="H53" s="40">
        <f t="shared" si="14"/>
        <v>-22342386</v>
      </c>
      <c r="I53" s="40">
        <f t="shared" si="2"/>
        <v>-24994891</v>
      </c>
    </row>
    <row r="54" spans="1:9" ht="24" customHeight="1" x14ac:dyDescent="0.25">
      <c r="A54" s="199" t="s">
        <v>318</v>
      </c>
      <c r="B54" s="199"/>
      <c r="C54" s="27">
        <v>165</v>
      </c>
      <c r="D54" s="41">
        <v>0</v>
      </c>
      <c r="E54" s="41">
        <v>0</v>
      </c>
      <c r="F54" s="40">
        <f t="shared" si="1"/>
        <v>0</v>
      </c>
      <c r="G54" s="41">
        <v>0</v>
      </c>
      <c r="H54" s="41">
        <v>0</v>
      </c>
      <c r="I54" s="40">
        <f t="shared" si="2"/>
        <v>0</v>
      </c>
    </row>
    <row r="55" spans="1:9" x14ac:dyDescent="0.25">
      <c r="A55" s="199" t="s">
        <v>30</v>
      </c>
      <c r="B55" s="199"/>
      <c r="C55" s="27">
        <v>166</v>
      </c>
      <c r="D55" s="41">
        <v>-305145</v>
      </c>
      <c r="E55" s="41">
        <v>-2163168</v>
      </c>
      <c r="F55" s="40">
        <f t="shared" si="1"/>
        <v>-2468313</v>
      </c>
      <c r="G55" s="41">
        <v>-240682</v>
      </c>
      <c r="H55" s="41">
        <v>-2200966</v>
      </c>
      <c r="I55" s="40">
        <f t="shared" si="2"/>
        <v>-2441648</v>
      </c>
    </row>
    <row r="56" spans="1:9" x14ac:dyDescent="0.25">
      <c r="A56" s="199" t="s">
        <v>69</v>
      </c>
      <c r="B56" s="199"/>
      <c r="C56" s="27">
        <v>167</v>
      </c>
      <c r="D56" s="41">
        <v>0</v>
      </c>
      <c r="E56" s="41">
        <v>-1358259</v>
      </c>
      <c r="F56" s="40">
        <f t="shared" si="1"/>
        <v>-1358259</v>
      </c>
      <c r="G56" s="41">
        <v>0</v>
      </c>
      <c r="H56" s="41">
        <v>-1806434</v>
      </c>
      <c r="I56" s="40">
        <f t="shared" si="2"/>
        <v>-1806434</v>
      </c>
    </row>
    <row r="57" spans="1:9" x14ac:dyDescent="0.25">
      <c r="A57" s="199" t="s">
        <v>234</v>
      </c>
      <c r="B57" s="199"/>
      <c r="C57" s="27">
        <v>168</v>
      </c>
      <c r="D57" s="41">
        <v>-1899496</v>
      </c>
      <c r="E57" s="41">
        <v>-9402332</v>
      </c>
      <c r="F57" s="40">
        <f t="shared" si="1"/>
        <v>-11301828</v>
      </c>
      <c r="G57" s="41">
        <v>-1641492</v>
      </c>
      <c r="H57" s="41">
        <v>-6310481</v>
      </c>
      <c r="I57" s="40">
        <f t="shared" si="2"/>
        <v>-7951973</v>
      </c>
    </row>
    <row r="58" spans="1:9" x14ac:dyDescent="0.25">
      <c r="A58" s="199" t="s">
        <v>235</v>
      </c>
      <c r="B58" s="199"/>
      <c r="C58" s="27">
        <v>169</v>
      </c>
      <c r="D58" s="41">
        <v>0</v>
      </c>
      <c r="E58" s="41">
        <v>0</v>
      </c>
      <c r="F58" s="40">
        <f t="shared" si="1"/>
        <v>0</v>
      </c>
      <c r="G58" s="41">
        <v>-325541</v>
      </c>
      <c r="H58" s="41">
        <v>-4434854</v>
      </c>
      <c r="I58" s="40">
        <f t="shared" si="2"/>
        <v>-4760395</v>
      </c>
    </row>
    <row r="59" spans="1:9" x14ac:dyDescent="0.25">
      <c r="A59" s="199" t="s">
        <v>236</v>
      </c>
      <c r="B59" s="199"/>
      <c r="C59" s="27">
        <v>170</v>
      </c>
      <c r="D59" s="41">
        <v>-5980106</v>
      </c>
      <c r="E59" s="41">
        <v>-5015193</v>
      </c>
      <c r="F59" s="40">
        <f t="shared" si="1"/>
        <v>-10995299</v>
      </c>
      <c r="G59" s="41">
        <v>0</v>
      </c>
      <c r="H59" s="41">
        <v>-2443491</v>
      </c>
      <c r="I59" s="40">
        <f t="shared" si="2"/>
        <v>-2443491</v>
      </c>
    </row>
    <row r="60" spans="1:9" x14ac:dyDescent="0.25">
      <c r="A60" s="199" t="s">
        <v>94</v>
      </c>
      <c r="B60" s="199"/>
      <c r="C60" s="27">
        <v>171</v>
      </c>
      <c r="D60" s="41">
        <v>-476049</v>
      </c>
      <c r="E60" s="41">
        <v>-4507934</v>
      </c>
      <c r="F60" s="40">
        <f t="shared" si="1"/>
        <v>-4983983</v>
      </c>
      <c r="G60" s="41">
        <v>-444790</v>
      </c>
      <c r="H60" s="41">
        <v>-5146160</v>
      </c>
      <c r="I60" s="40">
        <f t="shared" si="2"/>
        <v>-5590950</v>
      </c>
    </row>
    <row r="61" spans="1:9" ht="29.25" customHeight="1" x14ac:dyDescent="0.25">
      <c r="A61" s="200" t="s">
        <v>237</v>
      </c>
      <c r="B61" s="198"/>
      <c r="C61" s="26">
        <v>172</v>
      </c>
      <c r="D61" s="40">
        <f>D62+D63</f>
        <v>-503496</v>
      </c>
      <c r="E61" s="40">
        <f>E62+E63</f>
        <v>-7218166</v>
      </c>
      <c r="F61" s="40">
        <f t="shared" si="1"/>
        <v>-7721662</v>
      </c>
      <c r="G61" s="40">
        <f t="shared" ref="G61:H61" si="15">G62+G63</f>
        <v>78638</v>
      </c>
      <c r="H61" s="40">
        <f t="shared" si="15"/>
        <v>-9058346</v>
      </c>
      <c r="I61" s="40">
        <f t="shared" si="2"/>
        <v>-8979708</v>
      </c>
    </row>
    <row r="62" spans="1:9" x14ac:dyDescent="0.25">
      <c r="A62" s="199" t="s">
        <v>31</v>
      </c>
      <c r="B62" s="199"/>
      <c r="C62" s="27">
        <v>173</v>
      </c>
      <c r="D62" s="41">
        <v>0</v>
      </c>
      <c r="E62" s="41">
        <v>0</v>
      </c>
      <c r="F62" s="40">
        <f t="shared" si="1"/>
        <v>0</v>
      </c>
      <c r="G62" s="41">
        <v>0</v>
      </c>
      <c r="H62" s="41">
        <v>0</v>
      </c>
      <c r="I62" s="40">
        <f t="shared" si="2"/>
        <v>0</v>
      </c>
    </row>
    <row r="63" spans="1:9" x14ac:dyDescent="0.25">
      <c r="A63" s="199" t="s">
        <v>32</v>
      </c>
      <c r="B63" s="199"/>
      <c r="C63" s="27">
        <v>174</v>
      </c>
      <c r="D63" s="41">
        <v>-503496</v>
      </c>
      <c r="E63" s="41">
        <v>-7218166</v>
      </c>
      <c r="F63" s="40">
        <f t="shared" si="1"/>
        <v>-7721662</v>
      </c>
      <c r="G63" s="41">
        <v>78638</v>
      </c>
      <c r="H63" s="41">
        <v>-9058346</v>
      </c>
      <c r="I63" s="40">
        <f t="shared" si="2"/>
        <v>-8979708</v>
      </c>
    </row>
    <row r="64" spans="1:9" x14ac:dyDescent="0.25">
      <c r="A64" s="238" t="s">
        <v>238</v>
      </c>
      <c r="B64" s="199"/>
      <c r="C64" s="27">
        <v>175</v>
      </c>
      <c r="D64" s="41">
        <v>-1031</v>
      </c>
      <c r="E64" s="41">
        <v>-370021</v>
      </c>
      <c r="F64" s="40">
        <f t="shared" si="1"/>
        <v>-371052</v>
      </c>
      <c r="G64" s="41">
        <v>-1771</v>
      </c>
      <c r="H64" s="41">
        <v>-310372</v>
      </c>
      <c r="I64" s="40">
        <f t="shared" si="2"/>
        <v>-312143</v>
      </c>
    </row>
    <row r="65" spans="1:9" ht="42" customHeight="1" x14ac:dyDescent="0.25">
      <c r="A65" s="200" t="s">
        <v>314</v>
      </c>
      <c r="B65" s="198"/>
      <c r="C65" s="26">
        <v>176</v>
      </c>
      <c r="D65" s="40">
        <f>D7+D13+D21+D22+D23+D24+D31+D38+D41+D53+D61+D64+D44</f>
        <v>13932914</v>
      </c>
      <c r="E65" s="40">
        <f>E7+E13+E21+E22+E23+E24+E31+E38+E41+E53+E61+E64+E44</f>
        <v>60929808</v>
      </c>
      <c r="F65" s="40">
        <f t="shared" si="1"/>
        <v>74862722</v>
      </c>
      <c r="G65" s="40">
        <f t="shared" ref="G65:H65" si="16">G7+G13+G21+G22+G23+G24+G31+G38+G41+G53+G61+G64+G44</f>
        <v>11013955</v>
      </c>
      <c r="H65" s="40">
        <f t="shared" si="16"/>
        <v>85211236</v>
      </c>
      <c r="I65" s="40">
        <f t="shared" si="2"/>
        <v>96225191</v>
      </c>
    </row>
    <row r="66" spans="1:9" x14ac:dyDescent="0.25">
      <c r="A66" s="200" t="s">
        <v>239</v>
      </c>
      <c r="B66" s="198"/>
      <c r="C66" s="26">
        <v>177</v>
      </c>
      <c r="D66" s="40">
        <f>D67+D68</f>
        <v>-2224216</v>
      </c>
      <c r="E66" s="40">
        <f>E67+E68</f>
        <v>-10265015</v>
      </c>
      <c r="F66" s="40">
        <f t="shared" si="1"/>
        <v>-12489231</v>
      </c>
      <c r="G66" s="40">
        <f t="shared" ref="G66:H66" si="17">G67+G68</f>
        <v>-1663774</v>
      </c>
      <c r="H66" s="40">
        <f t="shared" si="17"/>
        <v>-14191175</v>
      </c>
      <c r="I66" s="40">
        <f t="shared" si="2"/>
        <v>-15854949</v>
      </c>
    </row>
    <row r="67" spans="1:9" x14ac:dyDescent="0.25">
      <c r="A67" s="199" t="s">
        <v>240</v>
      </c>
      <c r="B67" s="199"/>
      <c r="C67" s="27">
        <v>178</v>
      </c>
      <c r="D67" s="41">
        <v>-2224216</v>
      </c>
      <c r="E67" s="41">
        <v>-10265015</v>
      </c>
      <c r="F67" s="40">
        <f t="shared" si="1"/>
        <v>-12489231</v>
      </c>
      <c r="G67" s="41">
        <v>-1663774</v>
      </c>
      <c r="H67" s="41">
        <v>-14191175</v>
      </c>
      <c r="I67" s="40">
        <f t="shared" si="2"/>
        <v>-15854949</v>
      </c>
    </row>
    <row r="68" spans="1:9" x14ac:dyDescent="0.25">
      <c r="A68" s="199" t="s">
        <v>241</v>
      </c>
      <c r="B68" s="199"/>
      <c r="C68" s="27">
        <v>179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4" customHeight="1" x14ac:dyDescent="0.25">
      <c r="A69" s="200" t="s">
        <v>315</v>
      </c>
      <c r="B69" s="198"/>
      <c r="C69" s="26">
        <v>180</v>
      </c>
      <c r="D69" s="40">
        <f>D65+D66</f>
        <v>11708698</v>
      </c>
      <c r="E69" s="40">
        <f>E65+E66</f>
        <v>50664793</v>
      </c>
      <c r="F69" s="40">
        <f t="shared" si="1"/>
        <v>62373491</v>
      </c>
      <c r="G69" s="40">
        <f t="shared" ref="G69:H69" si="18">G65+G66</f>
        <v>9350181</v>
      </c>
      <c r="H69" s="40">
        <f t="shared" si="18"/>
        <v>71020061</v>
      </c>
      <c r="I69" s="40">
        <f t="shared" si="2"/>
        <v>80370242</v>
      </c>
    </row>
    <row r="70" spans="1:9" x14ac:dyDescent="0.25">
      <c r="A70" s="237" t="s">
        <v>95</v>
      </c>
      <c r="B70" s="237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</row>
    <row r="71" spans="1:9" x14ac:dyDescent="0.25">
      <c r="A71" s="237" t="s">
        <v>242</v>
      </c>
      <c r="B71" s="237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ht="30" customHeight="1" x14ac:dyDescent="0.25">
      <c r="A72" s="200" t="s">
        <v>243</v>
      </c>
      <c r="B72" s="200"/>
      <c r="C72" s="26">
        <v>183</v>
      </c>
      <c r="D72" s="40">
        <f>D7+D13+D21+D22+D23+D68</f>
        <v>157274590</v>
      </c>
      <c r="E72" s="40">
        <f>E7+E13+E21+E22+E23+E68</f>
        <v>617939362</v>
      </c>
      <c r="F72" s="40">
        <f t="shared" ref="F72:F86" si="19">D72+E72</f>
        <v>775213952</v>
      </c>
      <c r="G72" s="40">
        <f t="shared" ref="G72:H72" si="20">G7+G13+G21+G22+G23+G68</f>
        <v>107871499</v>
      </c>
      <c r="H72" s="40">
        <f t="shared" si="20"/>
        <v>626922482</v>
      </c>
      <c r="I72" s="40">
        <f t="shared" ref="I72:I86" si="21">G72+H72</f>
        <v>734793981</v>
      </c>
    </row>
    <row r="73" spans="1:9" ht="31.5" customHeight="1" x14ac:dyDescent="0.25">
      <c r="A73" s="200" t="s">
        <v>316</v>
      </c>
      <c r="B73" s="200"/>
      <c r="C73" s="26">
        <v>184</v>
      </c>
      <c r="D73" s="40">
        <f>D24+D31+D38+D41+D44+D53+D61+D64+D67</f>
        <v>-145565892</v>
      </c>
      <c r="E73" s="40">
        <f>E24+E31+E38+E41+E44+E53+E61+E64+E67</f>
        <v>-567274569</v>
      </c>
      <c r="F73" s="40">
        <f t="shared" si="19"/>
        <v>-712840461</v>
      </c>
      <c r="G73" s="40">
        <f t="shared" ref="G73:H73" si="22">G24+G31+G38+G41+G44+G53+G61+G64+G67</f>
        <v>-98521318</v>
      </c>
      <c r="H73" s="40">
        <f t="shared" si="22"/>
        <v>-555902421</v>
      </c>
      <c r="I73" s="40">
        <f t="shared" si="21"/>
        <v>-654423739</v>
      </c>
    </row>
    <row r="74" spans="1:9" x14ac:dyDescent="0.25">
      <c r="A74" s="200" t="s">
        <v>244</v>
      </c>
      <c r="B74" s="198"/>
      <c r="C74" s="26">
        <v>185</v>
      </c>
      <c r="D74" s="40">
        <f>D75+D76+D77+D78+D79+D80+D81+D82</f>
        <v>20793673</v>
      </c>
      <c r="E74" s="40">
        <f>E75+E76+E77+E78+E79+E80+E81+E82</f>
        <v>19711763</v>
      </c>
      <c r="F74" s="40">
        <f t="shared" si="19"/>
        <v>40505436</v>
      </c>
      <c r="G74" s="40">
        <f t="shared" ref="G74:H74" si="23">G75+G76+G77+G78+G79+G80+G81+G82</f>
        <v>-874884</v>
      </c>
      <c r="H74" s="40">
        <f t="shared" si="23"/>
        <v>39661401</v>
      </c>
      <c r="I74" s="40">
        <f t="shared" si="21"/>
        <v>38786517</v>
      </c>
    </row>
    <row r="75" spans="1:9" ht="27.75" customHeight="1" x14ac:dyDescent="0.25">
      <c r="A75" s="197" t="s">
        <v>321</v>
      </c>
      <c r="B75" s="197"/>
      <c r="C75" s="27">
        <v>186</v>
      </c>
      <c r="D75" s="63">
        <v>0</v>
      </c>
      <c r="E75" s="63">
        <v>14776</v>
      </c>
      <c r="F75" s="40">
        <f t="shared" si="19"/>
        <v>14776</v>
      </c>
      <c r="G75" s="63">
        <v>0</v>
      </c>
      <c r="H75" s="63">
        <v>-8300</v>
      </c>
      <c r="I75" s="40">
        <f t="shared" si="21"/>
        <v>-8300</v>
      </c>
    </row>
    <row r="76" spans="1:9" ht="22.95" customHeight="1" x14ac:dyDescent="0.25">
      <c r="A76" s="197" t="s">
        <v>322</v>
      </c>
      <c r="B76" s="197"/>
      <c r="C76" s="27">
        <v>187</v>
      </c>
      <c r="D76" s="63">
        <v>25358138</v>
      </c>
      <c r="E76" s="63">
        <v>24020716</v>
      </c>
      <c r="F76" s="40">
        <f t="shared" si="19"/>
        <v>49378854</v>
      </c>
      <c r="G76" s="63">
        <v>-1066932</v>
      </c>
      <c r="H76" s="63">
        <v>48377684</v>
      </c>
      <c r="I76" s="40">
        <f t="shared" si="21"/>
        <v>47310752</v>
      </c>
    </row>
    <row r="77" spans="1:9" ht="32.25" customHeight="1" x14ac:dyDescent="0.25">
      <c r="A77" s="197" t="s">
        <v>323</v>
      </c>
      <c r="B77" s="197"/>
      <c r="C77" s="27">
        <v>188</v>
      </c>
      <c r="D77" s="63">
        <v>0</v>
      </c>
      <c r="E77" s="63">
        <v>0</v>
      </c>
      <c r="F77" s="40">
        <f t="shared" si="19"/>
        <v>0</v>
      </c>
      <c r="G77" s="63">
        <v>0</v>
      </c>
      <c r="H77" s="63">
        <v>0</v>
      </c>
      <c r="I77" s="40">
        <f t="shared" si="21"/>
        <v>0</v>
      </c>
    </row>
    <row r="78" spans="1:9" ht="32.25" customHeight="1" x14ac:dyDescent="0.25">
      <c r="A78" s="197" t="s">
        <v>324</v>
      </c>
      <c r="B78" s="197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 x14ac:dyDescent="0.25">
      <c r="A79" s="197" t="s">
        <v>96</v>
      </c>
      <c r="B79" s="197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 x14ac:dyDescent="0.25">
      <c r="A80" s="197" t="s">
        <v>97</v>
      </c>
      <c r="B80" s="197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00000000000001" customHeight="1" x14ac:dyDescent="0.25">
      <c r="A81" s="197" t="s">
        <v>98</v>
      </c>
      <c r="B81" s="197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 x14ac:dyDescent="0.25">
      <c r="A82" s="197" t="s">
        <v>99</v>
      </c>
      <c r="B82" s="197"/>
      <c r="C82" s="27">
        <v>193</v>
      </c>
      <c r="D82" s="63">
        <v>-4564465</v>
      </c>
      <c r="E82" s="63">
        <v>-4323729</v>
      </c>
      <c r="F82" s="40">
        <f t="shared" si="19"/>
        <v>-8888194</v>
      </c>
      <c r="G82" s="63">
        <v>192048</v>
      </c>
      <c r="H82" s="63">
        <v>-8707983</v>
      </c>
      <c r="I82" s="40">
        <f t="shared" si="21"/>
        <v>-8515935</v>
      </c>
    </row>
    <row r="83" spans="1:9" x14ac:dyDescent="0.25">
      <c r="A83" s="200" t="s">
        <v>245</v>
      </c>
      <c r="B83" s="198"/>
      <c r="C83" s="26">
        <v>194</v>
      </c>
      <c r="D83" s="40">
        <f>D69+D74</f>
        <v>32502371</v>
      </c>
      <c r="E83" s="40">
        <f>E69+E74</f>
        <v>70376556</v>
      </c>
      <c r="F83" s="40">
        <f t="shared" si="19"/>
        <v>102878927</v>
      </c>
      <c r="G83" s="40">
        <f t="shared" ref="G83:H83" si="24">G69+G74</f>
        <v>8475297</v>
      </c>
      <c r="H83" s="40">
        <f t="shared" si="24"/>
        <v>110681462</v>
      </c>
      <c r="I83" s="40">
        <f t="shared" si="21"/>
        <v>119156759</v>
      </c>
    </row>
    <row r="84" spans="1:9" x14ac:dyDescent="0.25">
      <c r="A84" s="237" t="s">
        <v>246</v>
      </c>
      <c r="B84" s="237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</row>
    <row r="85" spans="1:9" x14ac:dyDescent="0.25">
      <c r="A85" s="237" t="s">
        <v>247</v>
      </c>
      <c r="B85" s="237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</row>
    <row r="86" spans="1:9" x14ac:dyDescent="0.25">
      <c r="A86" s="203" t="s">
        <v>110</v>
      </c>
      <c r="B86" s="197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sheetProtection algorithmName="SHA-512" hashValue="kvuk6q1JdR0zwWfiKAF1Ferp/lXjZ7tSPtq81yQC73TCj38ClPY8Icu76VZCkrHVCmQy1RFDlJ1sDf3St6NXsw==" saltValue="zWQ1dY6kDynIooZXGDUR6g==" spinCount="100000" sheet="1" objects="1" scenarios="1"/>
  <mergeCells count="88">
    <mergeCell ref="A1:I1"/>
    <mergeCell ref="A2:I2"/>
    <mergeCell ref="A3:I3"/>
    <mergeCell ref="C4:C5"/>
    <mergeCell ref="A4:B5"/>
    <mergeCell ref="D4:F4"/>
    <mergeCell ref="G4:I4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53:B53"/>
    <mergeCell ref="A54:B54"/>
    <mergeCell ref="A55:B55"/>
    <mergeCell ref="A56:B56"/>
    <mergeCell ref="A50:B50"/>
    <mergeCell ref="A51:B51"/>
    <mergeCell ref="A52:B52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19:B19"/>
    <mergeCell ref="A20:B20"/>
    <mergeCell ref="A23:B23"/>
    <mergeCell ref="A24:B24"/>
    <mergeCell ref="A26:B26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34:B34"/>
    <mergeCell ref="A28:B28"/>
    <mergeCell ref="A29:B29"/>
    <mergeCell ref="A30:B30"/>
    <mergeCell ref="A49:B49"/>
    <mergeCell ref="A47:B47"/>
    <mergeCell ref="A48:B48"/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</mergeCells>
  <phoneticPr fontId="3" type="noConversion"/>
  <dataValidations count="5">
    <dataValidation allowBlank="1" sqref="A87:I1048576 C6 A6 C4 H5:I6 A1:A4 D4:D6 E5:F6 G4:G6 J1:XFD1048576" xr:uid="{00000000-0002-0000-0300-000000000000}"/>
    <dataValidation type="whole" operator="notEqual" allowBlank="1" showErrorMessage="1" errorTitle="Nedopušten unos" error="Dopušten je unos samo cjelobrojnih vrijednosti." sqref="D82:I82" xr:uid="{661BCBBE-1351-4E60-8F6A-A42F531CB295}">
      <formula1>99999999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F6BAAD99-5DC0-40C7-890E-9B8535A192B3}">
      <formula1>999999999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7B468C4B-6FCB-45EF-8C5A-A4848F1208F1}">
      <formula1>0</formula1>
    </dataValidation>
    <dataValidation type="whole" operator="greaterThanOrEqual" allowBlank="1" showErrorMessage="1" errorTitle="Nedopušten unos" error="Dopušten je unos samo cjelobrojnih pozitivnih vrijednosti ili nule." sqref="D27:I27 D13:I23 D72:I72 D8:I8" xr:uid="{6AFF9171-CD9A-4933-90CC-4C15F50F2A9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62"/>
  <sheetViews>
    <sheetView view="pageBreakPreview" topLeftCell="A4" zoomScaleNormal="100" zoomScaleSheetLayoutView="100" workbookViewId="0">
      <selection activeCell="K28" sqref="K28"/>
    </sheetView>
  </sheetViews>
  <sheetFormatPr defaultColWidth="9.21875" defaultRowHeight="13.2" x14ac:dyDescent="0.25"/>
  <cols>
    <col min="1" max="7" width="9.21875" style="18"/>
    <col min="8" max="8" width="13.21875" style="70" customWidth="1"/>
    <col min="9" max="9" width="13.21875" style="17" customWidth="1"/>
    <col min="10" max="10" width="16.21875" style="17" bestFit="1" customWidth="1"/>
    <col min="11" max="16384" width="9.21875" style="18"/>
  </cols>
  <sheetData>
    <row r="1" spans="1:9" x14ac:dyDescent="0.25">
      <c r="A1" s="206" t="s">
        <v>70</v>
      </c>
      <c r="B1" s="207"/>
      <c r="C1" s="207"/>
      <c r="D1" s="207"/>
      <c r="E1" s="207"/>
      <c r="F1" s="207"/>
      <c r="G1" s="207"/>
      <c r="H1" s="207"/>
    </row>
    <row r="2" spans="1:9" x14ac:dyDescent="0.25">
      <c r="A2" s="208" t="s">
        <v>418</v>
      </c>
      <c r="B2" s="209"/>
      <c r="C2" s="209"/>
      <c r="D2" s="209"/>
      <c r="E2" s="209"/>
      <c r="F2" s="209"/>
      <c r="G2" s="209"/>
      <c r="H2" s="209"/>
    </row>
    <row r="3" spans="1:9" x14ac:dyDescent="0.25">
      <c r="A3" s="248" t="s">
        <v>35</v>
      </c>
      <c r="B3" s="227"/>
      <c r="C3" s="227"/>
      <c r="D3" s="227"/>
      <c r="E3" s="227"/>
      <c r="F3" s="227"/>
      <c r="G3" s="227"/>
      <c r="H3" s="227"/>
    </row>
    <row r="4" spans="1:9" ht="31.2" thickBot="1" x14ac:dyDescent="0.3">
      <c r="A4" s="249" t="s">
        <v>3</v>
      </c>
      <c r="B4" s="250"/>
      <c r="C4" s="250"/>
      <c r="D4" s="250"/>
      <c r="E4" s="250"/>
      <c r="F4" s="251"/>
      <c r="G4" s="19" t="s">
        <v>38</v>
      </c>
      <c r="H4" s="64" t="s">
        <v>4</v>
      </c>
      <c r="I4" s="64" t="s">
        <v>5</v>
      </c>
    </row>
    <row r="5" spans="1:9" ht="12.75" customHeight="1" x14ac:dyDescent="0.25">
      <c r="A5" s="252">
        <v>1</v>
      </c>
      <c r="B5" s="253"/>
      <c r="C5" s="253"/>
      <c r="D5" s="253"/>
      <c r="E5" s="253"/>
      <c r="F5" s="254"/>
      <c r="G5" s="20">
        <v>2</v>
      </c>
      <c r="H5" s="65">
        <v>3</v>
      </c>
      <c r="I5" s="65">
        <v>4</v>
      </c>
    </row>
    <row r="6" spans="1:9" x14ac:dyDescent="0.25">
      <c r="A6" s="255" t="s">
        <v>250</v>
      </c>
      <c r="B6" s="256"/>
      <c r="C6" s="256"/>
      <c r="D6" s="256"/>
      <c r="E6" s="256"/>
      <c r="F6" s="256"/>
      <c r="G6" s="21">
        <v>1</v>
      </c>
      <c r="H6" s="66">
        <f>H7+H18+H36</f>
        <v>268260840</v>
      </c>
      <c r="I6" s="66">
        <f>I7+I18+I36</f>
        <v>22278227</v>
      </c>
    </row>
    <row r="7" spans="1:9" ht="21" customHeight="1" x14ac:dyDescent="0.25">
      <c r="A7" s="243" t="s">
        <v>251</v>
      </c>
      <c r="B7" s="245"/>
      <c r="C7" s="245"/>
      <c r="D7" s="245"/>
      <c r="E7" s="245"/>
      <c r="F7" s="245"/>
      <c r="G7" s="22">
        <v>2</v>
      </c>
      <c r="H7" s="67">
        <f>H8+H9</f>
        <v>170113707</v>
      </c>
      <c r="I7" s="67">
        <f>I8+I9</f>
        <v>163298938</v>
      </c>
    </row>
    <row r="8" spans="1:9" x14ac:dyDescent="0.25">
      <c r="A8" s="239" t="s">
        <v>48</v>
      </c>
      <c r="B8" s="240"/>
      <c r="C8" s="240"/>
      <c r="D8" s="240"/>
      <c r="E8" s="240"/>
      <c r="F8" s="240"/>
      <c r="G8" s="23">
        <v>3</v>
      </c>
      <c r="H8" s="68">
        <v>257719947</v>
      </c>
      <c r="I8" s="68">
        <v>335123196</v>
      </c>
    </row>
    <row r="9" spans="1:9" x14ac:dyDescent="0.25">
      <c r="A9" s="245" t="s">
        <v>49</v>
      </c>
      <c r="B9" s="245"/>
      <c r="C9" s="245"/>
      <c r="D9" s="245"/>
      <c r="E9" s="245"/>
      <c r="F9" s="245"/>
      <c r="G9" s="22">
        <v>4</v>
      </c>
      <c r="H9" s="67">
        <f>SUM(H10:H17)</f>
        <v>-87606240</v>
      </c>
      <c r="I9" s="67">
        <f>SUM(I10:I17)</f>
        <v>-171824258</v>
      </c>
    </row>
    <row r="10" spans="1:9" x14ac:dyDescent="0.25">
      <c r="A10" s="239" t="s">
        <v>252</v>
      </c>
      <c r="B10" s="240"/>
      <c r="C10" s="240"/>
      <c r="D10" s="240"/>
      <c r="E10" s="240"/>
      <c r="F10" s="240"/>
      <c r="G10" s="23">
        <v>5</v>
      </c>
      <c r="H10" s="68">
        <v>29620543</v>
      </c>
      <c r="I10" s="68">
        <v>24722146</v>
      </c>
    </row>
    <row r="11" spans="1:9" x14ac:dyDescent="0.25">
      <c r="A11" s="239" t="s">
        <v>253</v>
      </c>
      <c r="B11" s="240"/>
      <c r="C11" s="240"/>
      <c r="D11" s="240"/>
      <c r="E11" s="240"/>
      <c r="F11" s="240"/>
      <c r="G11" s="23">
        <v>6</v>
      </c>
      <c r="H11" s="68">
        <v>13372159</v>
      </c>
      <c r="I11" s="68">
        <v>17655429</v>
      </c>
    </row>
    <row r="12" spans="1:9" ht="23.25" customHeight="1" x14ac:dyDescent="0.25">
      <c r="A12" s="239" t="s">
        <v>254</v>
      </c>
      <c r="B12" s="240"/>
      <c r="C12" s="240"/>
      <c r="D12" s="240"/>
      <c r="E12" s="240"/>
      <c r="F12" s="240"/>
      <c r="G12" s="23">
        <v>7</v>
      </c>
      <c r="H12" s="68">
        <v>10505311</v>
      </c>
      <c r="I12" s="68">
        <v>-28776656</v>
      </c>
    </row>
    <row r="13" spans="1:9" x14ac:dyDescent="0.25">
      <c r="A13" s="239" t="s">
        <v>255</v>
      </c>
      <c r="B13" s="240"/>
      <c r="C13" s="240"/>
      <c r="D13" s="240"/>
      <c r="E13" s="240"/>
      <c r="F13" s="240"/>
      <c r="G13" s="23">
        <v>8</v>
      </c>
      <c r="H13" s="68">
        <v>7253025</v>
      </c>
      <c r="I13" s="68">
        <v>7130970</v>
      </c>
    </row>
    <row r="14" spans="1:9" x14ac:dyDescent="0.25">
      <c r="A14" s="239" t="s">
        <v>256</v>
      </c>
      <c r="B14" s="240"/>
      <c r="C14" s="240"/>
      <c r="D14" s="240"/>
      <c r="E14" s="240"/>
      <c r="F14" s="240"/>
      <c r="G14" s="23">
        <v>9</v>
      </c>
      <c r="H14" s="68">
        <v>-136565584</v>
      </c>
      <c r="I14" s="68">
        <v>-127782873</v>
      </c>
    </row>
    <row r="15" spans="1:9" x14ac:dyDescent="0.25">
      <c r="A15" s="239" t="s">
        <v>257</v>
      </c>
      <c r="B15" s="240"/>
      <c r="C15" s="240"/>
      <c r="D15" s="240"/>
      <c r="E15" s="240"/>
      <c r="F15" s="240"/>
      <c r="G15" s="23">
        <v>10</v>
      </c>
      <c r="H15" s="68">
        <v>0</v>
      </c>
      <c r="I15" s="68">
        <v>0</v>
      </c>
    </row>
    <row r="16" spans="1:9" ht="24.75" customHeight="1" x14ac:dyDescent="0.25">
      <c r="A16" s="239" t="s">
        <v>258</v>
      </c>
      <c r="B16" s="240"/>
      <c r="C16" s="240"/>
      <c r="D16" s="240"/>
      <c r="E16" s="240"/>
      <c r="F16" s="240"/>
      <c r="G16" s="23">
        <v>11</v>
      </c>
      <c r="H16" s="68">
        <v>523052</v>
      </c>
      <c r="I16" s="68">
        <v>-324692</v>
      </c>
    </row>
    <row r="17" spans="1:9" x14ac:dyDescent="0.25">
      <c r="A17" s="239" t="s">
        <v>259</v>
      </c>
      <c r="B17" s="240"/>
      <c r="C17" s="240"/>
      <c r="D17" s="240"/>
      <c r="E17" s="240"/>
      <c r="F17" s="240"/>
      <c r="G17" s="23">
        <v>12</v>
      </c>
      <c r="H17" s="68">
        <v>-12314746</v>
      </c>
      <c r="I17" s="68">
        <v>-64448582</v>
      </c>
    </row>
    <row r="18" spans="1:9" ht="30.75" customHeight="1" x14ac:dyDescent="0.25">
      <c r="A18" s="243" t="s">
        <v>55</v>
      </c>
      <c r="B18" s="245"/>
      <c r="C18" s="245"/>
      <c r="D18" s="245"/>
      <c r="E18" s="245"/>
      <c r="F18" s="245"/>
      <c r="G18" s="22">
        <v>13</v>
      </c>
      <c r="H18" s="67">
        <f>SUM(H19:H35)</f>
        <v>138528610</v>
      </c>
      <c r="I18" s="67">
        <f>SUM(I19:I35)</f>
        <v>-107680937</v>
      </c>
    </row>
    <row r="19" spans="1:9" x14ac:dyDescent="0.25">
      <c r="A19" s="239" t="s">
        <v>260</v>
      </c>
      <c r="B19" s="240"/>
      <c r="C19" s="240"/>
      <c r="D19" s="240"/>
      <c r="E19" s="240"/>
      <c r="F19" s="240"/>
      <c r="G19" s="23">
        <v>14</v>
      </c>
      <c r="H19" s="68">
        <v>-67098201</v>
      </c>
      <c r="I19" s="68">
        <v>-373919829</v>
      </c>
    </row>
    <row r="20" spans="1:9" ht="24.75" customHeight="1" x14ac:dyDescent="0.25">
      <c r="A20" s="239" t="s">
        <v>261</v>
      </c>
      <c r="B20" s="240"/>
      <c r="C20" s="240"/>
      <c r="D20" s="240"/>
      <c r="E20" s="240"/>
      <c r="F20" s="240"/>
      <c r="G20" s="23">
        <v>15</v>
      </c>
      <c r="H20" s="68">
        <v>16893823</v>
      </c>
      <c r="I20" s="68">
        <v>5233629</v>
      </c>
    </row>
    <row r="21" spans="1:9" x14ac:dyDescent="0.25">
      <c r="A21" s="239" t="s">
        <v>262</v>
      </c>
      <c r="B21" s="240"/>
      <c r="C21" s="240"/>
      <c r="D21" s="240"/>
      <c r="E21" s="240"/>
      <c r="F21" s="240"/>
      <c r="G21" s="23">
        <v>16</v>
      </c>
      <c r="H21" s="68">
        <v>67748333</v>
      </c>
      <c r="I21" s="68">
        <v>209039622</v>
      </c>
    </row>
    <row r="22" spans="1:9" x14ac:dyDescent="0.25">
      <c r="A22" s="239" t="s">
        <v>263</v>
      </c>
      <c r="B22" s="240"/>
      <c r="C22" s="240"/>
      <c r="D22" s="240"/>
      <c r="E22" s="240"/>
      <c r="F22" s="240"/>
      <c r="G22" s="23">
        <v>17</v>
      </c>
      <c r="H22" s="68">
        <v>0</v>
      </c>
      <c r="I22" s="68">
        <v>0</v>
      </c>
    </row>
    <row r="23" spans="1:9" ht="30" customHeight="1" x14ac:dyDescent="0.25">
      <c r="A23" s="239" t="s">
        <v>264</v>
      </c>
      <c r="B23" s="240"/>
      <c r="C23" s="240"/>
      <c r="D23" s="240"/>
      <c r="E23" s="240"/>
      <c r="F23" s="240"/>
      <c r="G23" s="23">
        <v>18</v>
      </c>
      <c r="H23" s="68">
        <v>12360450</v>
      </c>
      <c r="I23" s="68">
        <v>12735212</v>
      </c>
    </row>
    <row r="24" spans="1:9" x14ac:dyDescent="0.25">
      <c r="A24" s="239" t="s">
        <v>56</v>
      </c>
      <c r="B24" s="240"/>
      <c r="C24" s="240"/>
      <c r="D24" s="240"/>
      <c r="E24" s="240"/>
      <c r="F24" s="240"/>
      <c r="G24" s="23">
        <v>19</v>
      </c>
      <c r="H24" s="68">
        <v>-117261007</v>
      </c>
      <c r="I24" s="68">
        <v>35939694</v>
      </c>
    </row>
    <row r="25" spans="1:9" x14ac:dyDescent="0.25">
      <c r="A25" s="239" t="s">
        <v>57</v>
      </c>
      <c r="B25" s="240"/>
      <c r="C25" s="240"/>
      <c r="D25" s="240"/>
      <c r="E25" s="240"/>
      <c r="F25" s="240"/>
      <c r="G25" s="23">
        <v>20</v>
      </c>
      <c r="H25" s="68">
        <v>-32043499</v>
      </c>
      <c r="I25" s="68">
        <v>-32553140</v>
      </c>
    </row>
    <row r="26" spans="1:9" x14ac:dyDescent="0.25">
      <c r="A26" s="239" t="s">
        <v>58</v>
      </c>
      <c r="B26" s="240"/>
      <c r="C26" s="240"/>
      <c r="D26" s="240"/>
      <c r="E26" s="240"/>
      <c r="F26" s="240"/>
      <c r="G26" s="23">
        <v>21</v>
      </c>
      <c r="H26" s="68">
        <v>-107476351</v>
      </c>
      <c r="I26" s="68">
        <v>-215425926</v>
      </c>
    </row>
    <row r="27" spans="1:9" x14ac:dyDescent="0.25">
      <c r="A27" s="239" t="s">
        <v>59</v>
      </c>
      <c r="B27" s="240"/>
      <c r="C27" s="240"/>
      <c r="D27" s="240"/>
      <c r="E27" s="240"/>
      <c r="F27" s="240"/>
      <c r="G27" s="23">
        <v>22</v>
      </c>
      <c r="H27" s="68">
        <v>0</v>
      </c>
      <c r="I27" s="68">
        <v>0</v>
      </c>
    </row>
    <row r="28" spans="1:9" ht="25.5" customHeight="1" x14ac:dyDescent="0.25">
      <c r="A28" s="239" t="s">
        <v>265</v>
      </c>
      <c r="B28" s="240"/>
      <c r="C28" s="240"/>
      <c r="D28" s="240"/>
      <c r="E28" s="240"/>
      <c r="F28" s="240"/>
      <c r="G28" s="23">
        <v>23</v>
      </c>
      <c r="H28" s="68">
        <v>-8905415</v>
      </c>
      <c r="I28" s="68">
        <v>10986337</v>
      </c>
    </row>
    <row r="29" spans="1:9" x14ac:dyDescent="0.25">
      <c r="A29" s="239" t="s">
        <v>60</v>
      </c>
      <c r="B29" s="240"/>
      <c r="C29" s="240"/>
      <c r="D29" s="240"/>
      <c r="E29" s="240"/>
      <c r="F29" s="240"/>
      <c r="G29" s="23">
        <v>24</v>
      </c>
      <c r="H29" s="68">
        <v>328504744</v>
      </c>
      <c r="I29" s="68">
        <v>169189359</v>
      </c>
    </row>
    <row r="30" spans="1:9" ht="33" customHeight="1" x14ac:dyDescent="0.25">
      <c r="A30" s="239" t="s">
        <v>283</v>
      </c>
      <c r="B30" s="240"/>
      <c r="C30" s="240"/>
      <c r="D30" s="240"/>
      <c r="E30" s="240"/>
      <c r="F30" s="240"/>
      <c r="G30" s="23">
        <v>25</v>
      </c>
      <c r="H30" s="68">
        <v>-12360450</v>
      </c>
      <c r="I30" s="68">
        <v>-12735212</v>
      </c>
    </row>
    <row r="31" spans="1:9" x14ac:dyDescent="0.25">
      <c r="A31" s="239" t="s">
        <v>61</v>
      </c>
      <c r="B31" s="240"/>
      <c r="C31" s="240"/>
      <c r="D31" s="240"/>
      <c r="E31" s="240"/>
      <c r="F31" s="240"/>
      <c r="G31" s="23">
        <v>26</v>
      </c>
      <c r="H31" s="68">
        <v>31015741</v>
      </c>
      <c r="I31" s="68">
        <v>32553140</v>
      </c>
    </row>
    <row r="32" spans="1:9" ht="23.25" customHeight="1" x14ac:dyDescent="0.25">
      <c r="A32" s="239" t="s">
        <v>62</v>
      </c>
      <c r="B32" s="240"/>
      <c r="C32" s="240"/>
      <c r="D32" s="240"/>
      <c r="E32" s="240"/>
      <c r="F32" s="240"/>
      <c r="G32" s="23">
        <v>27</v>
      </c>
      <c r="H32" s="68">
        <v>0</v>
      </c>
      <c r="I32" s="68">
        <v>0</v>
      </c>
    </row>
    <row r="33" spans="1:9" x14ac:dyDescent="0.25">
      <c r="A33" s="239" t="s">
        <v>63</v>
      </c>
      <c r="B33" s="240"/>
      <c r="C33" s="240"/>
      <c r="D33" s="240"/>
      <c r="E33" s="240"/>
      <c r="F33" s="240"/>
      <c r="G33" s="23">
        <v>28</v>
      </c>
      <c r="H33" s="68">
        <v>66747034</v>
      </c>
      <c r="I33" s="68">
        <v>41313300</v>
      </c>
    </row>
    <row r="34" spans="1:9" x14ac:dyDescent="0.25">
      <c r="A34" s="239" t="s">
        <v>64</v>
      </c>
      <c r="B34" s="240"/>
      <c r="C34" s="240"/>
      <c r="D34" s="240"/>
      <c r="E34" s="240"/>
      <c r="F34" s="240"/>
      <c r="G34" s="23">
        <v>29</v>
      </c>
      <c r="H34" s="68">
        <v>-25714080</v>
      </c>
      <c r="I34" s="68">
        <v>5757664</v>
      </c>
    </row>
    <row r="35" spans="1:9" ht="21" customHeight="1" x14ac:dyDescent="0.25">
      <c r="A35" s="239" t="s">
        <v>266</v>
      </c>
      <c r="B35" s="240"/>
      <c r="C35" s="240"/>
      <c r="D35" s="240"/>
      <c r="E35" s="240"/>
      <c r="F35" s="240"/>
      <c r="G35" s="23">
        <v>30</v>
      </c>
      <c r="H35" s="68">
        <v>-13882512</v>
      </c>
      <c r="I35" s="68">
        <v>4205213</v>
      </c>
    </row>
    <row r="36" spans="1:9" x14ac:dyDescent="0.25">
      <c r="A36" s="241" t="s">
        <v>65</v>
      </c>
      <c r="B36" s="240"/>
      <c r="C36" s="240"/>
      <c r="D36" s="240"/>
      <c r="E36" s="240"/>
      <c r="F36" s="240"/>
      <c r="G36" s="23">
        <v>31</v>
      </c>
      <c r="H36" s="68">
        <v>-40381477</v>
      </c>
      <c r="I36" s="68">
        <v>-33339774</v>
      </c>
    </row>
    <row r="37" spans="1:9" x14ac:dyDescent="0.25">
      <c r="A37" s="243" t="s">
        <v>50</v>
      </c>
      <c r="B37" s="245"/>
      <c r="C37" s="245"/>
      <c r="D37" s="245"/>
      <c r="E37" s="245"/>
      <c r="F37" s="245"/>
      <c r="G37" s="22">
        <v>32</v>
      </c>
      <c r="H37" s="67">
        <f>SUM(H38:H51)</f>
        <v>214337112</v>
      </c>
      <c r="I37" s="67">
        <f>SUM(I38:I51)</f>
        <v>92860528</v>
      </c>
    </row>
    <row r="38" spans="1:9" x14ac:dyDescent="0.25">
      <c r="A38" s="239" t="s">
        <v>267</v>
      </c>
      <c r="B38" s="240"/>
      <c r="C38" s="240"/>
      <c r="D38" s="240"/>
      <c r="E38" s="240"/>
      <c r="F38" s="240"/>
      <c r="G38" s="23">
        <v>33</v>
      </c>
      <c r="H38" s="68">
        <v>78115</v>
      </c>
      <c r="I38" s="68">
        <v>40442</v>
      </c>
    </row>
    <row r="39" spans="1:9" x14ac:dyDescent="0.25">
      <c r="A39" s="239" t="s">
        <v>268</v>
      </c>
      <c r="B39" s="240"/>
      <c r="C39" s="240"/>
      <c r="D39" s="240"/>
      <c r="E39" s="240"/>
      <c r="F39" s="240"/>
      <c r="G39" s="23">
        <v>34</v>
      </c>
      <c r="H39" s="68">
        <v>-7004246</v>
      </c>
      <c r="I39" s="68">
        <v>-9701323</v>
      </c>
    </row>
    <row r="40" spans="1:9" x14ac:dyDescent="0.25">
      <c r="A40" s="239" t="s">
        <v>269</v>
      </c>
      <c r="B40" s="240"/>
      <c r="C40" s="240"/>
      <c r="D40" s="240"/>
      <c r="E40" s="240"/>
      <c r="F40" s="240"/>
      <c r="G40" s="23">
        <v>35</v>
      </c>
      <c r="H40" s="68">
        <v>0</v>
      </c>
      <c r="I40" s="68">
        <v>0</v>
      </c>
    </row>
    <row r="41" spans="1:9" x14ac:dyDescent="0.25">
      <c r="A41" s="239" t="s">
        <v>270</v>
      </c>
      <c r="B41" s="240"/>
      <c r="C41" s="240"/>
      <c r="D41" s="240"/>
      <c r="E41" s="240"/>
      <c r="F41" s="240"/>
      <c r="G41" s="23">
        <v>36</v>
      </c>
      <c r="H41" s="68">
        <v>-48967433</v>
      </c>
      <c r="I41" s="68">
        <v>-41164303</v>
      </c>
    </row>
    <row r="42" spans="1:9" ht="25.5" customHeight="1" x14ac:dyDescent="0.25">
      <c r="A42" s="239" t="s">
        <v>271</v>
      </c>
      <c r="B42" s="240"/>
      <c r="C42" s="240"/>
      <c r="D42" s="240"/>
      <c r="E42" s="240"/>
      <c r="F42" s="240"/>
      <c r="G42" s="23">
        <v>37</v>
      </c>
      <c r="H42" s="68">
        <v>80614594</v>
      </c>
      <c r="I42" s="68">
        <v>4460642</v>
      </c>
    </row>
    <row r="43" spans="1:9" ht="21.75" customHeight="1" x14ac:dyDescent="0.25">
      <c r="A43" s="239" t="s">
        <v>272</v>
      </c>
      <c r="B43" s="240"/>
      <c r="C43" s="240"/>
      <c r="D43" s="240"/>
      <c r="E43" s="240"/>
      <c r="F43" s="240"/>
      <c r="G43" s="23">
        <v>38</v>
      </c>
      <c r="H43" s="68">
        <v>-24282527</v>
      </c>
      <c r="I43" s="68">
        <v>-2648458</v>
      </c>
    </row>
    <row r="44" spans="1:9" ht="24" customHeight="1" x14ac:dyDescent="0.25">
      <c r="A44" s="239" t="s">
        <v>273</v>
      </c>
      <c r="B44" s="240"/>
      <c r="C44" s="240"/>
      <c r="D44" s="240"/>
      <c r="E44" s="240"/>
      <c r="F44" s="240"/>
      <c r="G44" s="23">
        <v>39</v>
      </c>
      <c r="H44" s="68">
        <v>-97029427</v>
      </c>
      <c r="I44" s="68">
        <v>-1936115</v>
      </c>
    </row>
    <row r="45" spans="1:9" x14ac:dyDescent="0.25">
      <c r="A45" s="239" t="s">
        <v>274</v>
      </c>
      <c r="B45" s="240"/>
      <c r="C45" s="240"/>
      <c r="D45" s="240"/>
      <c r="E45" s="240"/>
      <c r="F45" s="240"/>
      <c r="G45" s="23">
        <v>40</v>
      </c>
      <c r="H45" s="68">
        <v>371674724</v>
      </c>
      <c r="I45" s="68">
        <v>132237067</v>
      </c>
    </row>
    <row r="46" spans="1:9" x14ac:dyDescent="0.25">
      <c r="A46" s="239" t="s">
        <v>275</v>
      </c>
      <c r="B46" s="240"/>
      <c r="C46" s="240"/>
      <c r="D46" s="240"/>
      <c r="E46" s="240"/>
      <c r="F46" s="240"/>
      <c r="G46" s="23">
        <v>41</v>
      </c>
      <c r="H46" s="68">
        <v>-102751198</v>
      </c>
      <c r="I46" s="68">
        <v>-102489801</v>
      </c>
    </row>
    <row r="47" spans="1:9" x14ac:dyDescent="0.25">
      <c r="A47" s="239" t="s">
        <v>276</v>
      </c>
      <c r="B47" s="240"/>
      <c r="C47" s="240"/>
      <c r="D47" s="240"/>
      <c r="E47" s="240"/>
      <c r="F47" s="240"/>
      <c r="G47" s="23">
        <v>42</v>
      </c>
      <c r="H47" s="68">
        <v>0</v>
      </c>
      <c r="I47" s="68">
        <v>0</v>
      </c>
    </row>
    <row r="48" spans="1:9" x14ac:dyDescent="0.25">
      <c r="A48" s="239" t="s">
        <v>277</v>
      </c>
      <c r="B48" s="240"/>
      <c r="C48" s="240"/>
      <c r="D48" s="240"/>
      <c r="E48" s="240"/>
      <c r="F48" s="240"/>
      <c r="G48" s="23">
        <v>43</v>
      </c>
      <c r="H48" s="68">
        <v>0</v>
      </c>
      <c r="I48" s="68">
        <v>0</v>
      </c>
    </row>
    <row r="49" spans="1:9" x14ac:dyDescent="0.25">
      <c r="A49" s="239" t="s">
        <v>278</v>
      </c>
      <c r="B49" s="242"/>
      <c r="C49" s="242"/>
      <c r="D49" s="242"/>
      <c r="E49" s="242"/>
      <c r="F49" s="242"/>
      <c r="G49" s="23">
        <v>44</v>
      </c>
      <c r="H49" s="68">
        <v>13168826</v>
      </c>
      <c r="I49" s="68">
        <v>41561977</v>
      </c>
    </row>
    <row r="50" spans="1:9" x14ac:dyDescent="0.25">
      <c r="A50" s="239" t="s">
        <v>279</v>
      </c>
      <c r="B50" s="242"/>
      <c r="C50" s="242"/>
      <c r="D50" s="242"/>
      <c r="E50" s="242"/>
      <c r="F50" s="242"/>
      <c r="G50" s="23">
        <v>45</v>
      </c>
      <c r="H50" s="68">
        <v>71645363</v>
      </c>
      <c r="I50" s="68">
        <v>88863910</v>
      </c>
    </row>
    <row r="51" spans="1:9" x14ac:dyDescent="0.25">
      <c r="A51" s="239" t="s">
        <v>280</v>
      </c>
      <c r="B51" s="242"/>
      <c r="C51" s="242"/>
      <c r="D51" s="242"/>
      <c r="E51" s="242"/>
      <c r="F51" s="242"/>
      <c r="G51" s="23">
        <v>46</v>
      </c>
      <c r="H51" s="68">
        <v>-42809679</v>
      </c>
      <c r="I51" s="68">
        <v>-16363510</v>
      </c>
    </row>
    <row r="52" spans="1:9" x14ac:dyDescent="0.25">
      <c r="A52" s="243" t="s">
        <v>51</v>
      </c>
      <c r="B52" s="244"/>
      <c r="C52" s="244"/>
      <c r="D52" s="244"/>
      <c r="E52" s="244"/>
      <c r="F52" s="244"/>
      <c r="G52" s="22">
        <v>47</v>
      </c>
      <c r="H52" s="67">
        <f>SUM(H53:H57)</f>
        <v>-15079700</v>
      </c>
      <c r="I52" s="67">
        <f>SUM(I53:I57)</f>
        <v>-17270188</v>
      </c>
    </row>
    <row r="53" spans="1:9" x14ac:dyDescent="0.25">
      <c r="A53" s="239" t="s">
        <v>281</v>
      </c>
      <c r="B53" s="242"/>
      <c r="C53" s="242"/>
      <c r="D53" s="242"/>
      <c r="E53" s="242"/>
      <c r="F53" s="242"/>
      <c r="G53" s="23">
        <v>48</v>
      </c>
      <c r="H53" s="68">
        <v>0</v>
      </c>
      <c r="I53" s="68">
        <v>0</v>
      </c>
    </row>
    <row r="54" spans="1:9" x14ac:dyDescent="0.25">
      <c r="A54" s="239" t="s">
        <v>100</v>
      </c>
      <c r="B54" s="242"/>
      <c r="C54" s="242"/>
      <c r="D54" s="242"/>
      <c r="E54" s="242"/>
      <c r="F54" s="242"/>
      <c r="G54" s="23">
        <v>49</v>
      </c>
      <c r="H54" s="68">
        <v>0</v>
      </c>
      <c r="I54" s="68">
        <v>0</v>
      </c>
    </row>
    <row r="55" spans="1:9" x14ac:dyDescent="0.25">
      <c r="A55" s="239" t="s">
        <v>101</v>
      </c>
      <c r="B55" s="242"/>
      <c r="C55" s="242"/>
      <c r="D55" s="242"/>
      <c r="E55" s="242"/>
      <c r="F55" s="242"/>
      <c r="G55" s="23">
        <v>50</v>
      </c>
      <c r="H55" s="68">
        <v>-15079700</v>
      </c>
      <c r="I55" s="68">
        <v>-15310188</v>
      </c>
    </row>
    <row r="56" spans="1:9" x14ac:dyDescent="0.25">
      <c r="A56" s="239" t="s">
        <v>102</v>
      </c>
      <c r="B56" s="242"/>
      <c r="C56" s="242"/>
      <c r="D56" s="242"/>
      <c r="E56" s="242"/>
      <c r="F56" s="242"/>
      <c r="G56" s="23">
        <v>51</v>
      </c>
      <c r="H56" s="68">
        <v>0</v>
      </c>
      <c r="I56" s="68">
        <v>0</v>
      </c>
    </row>
    <row r="57" spans="1:9" x14ac:dyDescent="0.25">
      <c r="A57" s="239" t="s">
        <v>103</v>
      </c>
      <c r="B57" s="242"/>
      <c r="C57" s="242"/>
      <c r="D57" s="242"/>
      <c r="E57" s="242"/>
      <c r="F57" s="242"/>
      <c r="G57" s="23">
        <v>52</v>
      </c>
      <c r="H57" s="68">
        <v>0</v>
      </c>
      <c r="I57" s="68">
        <v>-1960000</v>
      </c>
    </row>
    <row r="58" spans="1:9" x14ac:dyDescent="0.25">
      <c r="A58" s="243" t="s">
        <v>52</v>
      </c>
      <c r="B58" s="244"/>
      <c r="C58" s="244"/>
      <c r="D58" s="244"/>
      <c r="E58" s="244"/>
      <c r="F58" s="244"/>
      <c r="G58" s="22">
        <v>53</v>
      </c>
      <c r="H58" s="67">
        <f>H6+H37+H52</f>
        <v>467518252</v>
      </c>
      <c r="I58" s="67">
        <f>I6+I37+I52</f>
        <v>97868567</v>
      </c>
    </row>
    <row r="59" spans="1:9" ht="24.75" customHeight="1" x14ac:dyDescent="0.25">
      <c r="A59" s="241" t="s">
        <v>282</v>
      </c>
      <c r="B59" s="242"/>
      <c r="C59" s="242"/>
      <c r="D59" s="242"/>
      <c r="E59" s="242"/>
      <c r="F59" s="242"/>
      <c r="G59" s="23">
        <v>54</v>
      </c>
      <c r="H59" s="68">
        <v>-45574489</v>
      </c>
      <c r="I59" s="68">
        <v>25508111</v>
      </c>
    </row>
    <row r="60" spans="1:9" ht="27.75" customHeight="1" x14ac:dyDescent="0.25">
      <c r="A60" s="243" t="s">
        <v>53</v>
      </c>
      <c r="B60" s="244"/>
      <c r="C60" s="244"/>
      <c r="D60" s="244"/>
      <c r="E60" s="244"/>
      <c r="F60" s="244"/>
      <c r="G60" s="22">
        <v>55</v>
      </c>
      <c r="H60" s="67">
        <f>H58+H59</f>
        <v>421943763</v>
      </c>
      <c r="I60" s="67">
        <f>I58+I59</f>
        <v>123376678</v>
      </c>
    </row>
    <row r="61" spans="1:9" x14ac:dyDescent="0.25">
      <c r="A61" s="239" t="s">
        <v>104</v>
      </c>
      <c r="B61" s="242"/>
      <c r="C61" s="242"/>
      <c r="D61" s="242"/>
      <c r="E61" s="242"/>
      <c r="F61" s="242"/>
      <c r="G61" s="23">
        <v>56</v>
      </c>
      <c r="H61" s="68">
        <v>125320335</v>
      </c>
      <c r="I61" s="68">
        <v>512936448</v>
      </c>
    </row>
    <row r="62" spans="1:9" x14ac:dyDescent="0.25">
      <c r="A62" s="246" t="s">
        <v>54</v>
      </c>
      <c r="B62" s="247"/>
      <c r="C62" s="247"/>
      <c r="D62" s="247"/>
      <c r="E62" s="247"/>
      <c r="F62" s="247"/>
      <c r="G62" s="24">
        <v>57</v>
      </c>
      <c r="H62" s="69">
        <f>H60+H61</f>
        <v>547264098</v>
      </c>
      <c r="I62" s="69">
        <f>I60+I61</f>
        <v>636313126</v>
      </c>
    </row>
  </sheetData>
  <sheetProtection algorithmName="SHA-512" hashValue="JE44GfBdTxZ54BVg1Ezrw8jFh4wBTDzeq8mF0BhbetrQDs80C8IXUGRy7yjdjfWq5KJukCzW4lpcgS6cwvYywQ==" saltValue="wQp5L5uGU3SxBQ8/sL94Kw==" spinCount="100000" sheet="1" objects="1" scenarios="1"/>
  <mergeCells count="62"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34:F34"/>
    <mergeCell ref="A35:F35"/>
    <mergeCell ref="A36:F36"/>
    <mergeCell ref="A37:F37"/>
    <mergeCell ref="A38:F38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20:F20"/>
    <mergeCell ref="A21:F21"/>
    <mergeCell ref="A22:F22"/>
    <mergeCell ref="A23:F23"/>
    <mergeCell ref="A24:F24"/>
  </mergeCells>
  <phoneticPr fontId="3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7C4BAD66-7B39-4A72-A20E-8A0678F65BCF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42"/>
  <sheetViews>
    <sheetView view="pageBreakPreview" zoomScale="70" zoomScaleNormal="100" zoomScaleSheetLayoutView="70" workbookViewId="0">
      <pane xSplit="4" ySplit="6" topLeftCell="E32" activePane="bottomRight" state="frozen"/>
      <selection activeCell="L1" sqref="L1"/>
      <selection pane="topRight" activeCell="L1" sqref="L1"/>
      <selection pane="bottomLeft" activeCell="L1" sqref="L1"/>
      <selection pane="bottomRight" activeCell="R33" sqref="R33"/>
    </sheetView>
  </sheetViews>
  <sheetFormatPr defaultColWidth="8.77734375" defaultRowHeight="13.2" x14ac:dyDescent="0.25"/>
  <cols>
    <col min="1" max="3" width="9.21875" style="15" customWidth="1"/>
    <col min="4" max="4" width="8.77734375" style="16"/>
    <col min="5" max="6" width="10.77734375" style="12" customWidth="1"/>
    <col min="7" max="7" width="11.77734375" style="12" customWidth="1"/>
    <col min="8" max="9" width="10.77734375" style="12" customWidth="1"/>
    <col min="10" max="10" width="12.21875" style="12" customWidth="1"/>
    <col min="11" max="11" width="14.21875" style="12" customWidth="1"/>
    <col min="12" max="12" width="12" style="12" customWidth="1"/>
    <col min="13" max="13" width="12.21875" style="12" customWidth="1"/>
    <col min="14" max="14" width="11.21875" style="1" bestFit="1" customWidth="1"/>
    <col min="15" max="23" width="13.21875" style="2" customWidth="1"/>
    <col min="24" max="28" width="13.21875" style="1" customWidth="1"/>
    <col min="29" max="29" width="11.77734375" style="1" bestFit="1" customWidth="1"/>
    <col min="30" max="30" width="13.44140625" style="1" bestFit="1" customWidth="1"/>
    <col min="31" max="31" width="11.77734375" style="1" bestFit="1" customWidth="1"/>
    <col min="32" max="32" width="13.44140625" style="3" bestFit="1" customWidth="1"/>
    <col min="33" max="16384" width="8.77734375" style="3"/>
  </cols>
  <sheetData>
    <row r="1" spans="1:34" ht="22.5" customHeight="1" x14ac:dyDescent="0.3">
      <c r="A1" s="262" t="s">
        <v>66</v>
      </c>
      <c r="B1" s="263"/>
      <c r="C1" s="263"/>
      <c r="D1" s="263"/>
      <c r="E1" s="264"/>
      <c r="F1" s="265"/>
      <c r="G1" s="265"/>
      <c r="H1" s="265"/>
      <c r="I1" s="265"/>
      <c r="J1" s="265"/>
      <c r="K1" s="266"/>
      <c r="L1" s="207"/>
      <c r="M1" s="207"/>
    </row>
    <row r="2" spans="1:34" ht="19.5" customHeight="1" x14ac:dyDescent="0.25">
      <c r="A2" s="208" t="s">
        <v>418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</row>
    <row r="3" spans="1:34" x14ac:dyDescent="0.25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67" t="s">
        <v>35</v>
      </c>
      <c r="M3" s="267"/>
    </row>
    <row r="4" spans="1:34" ht="13.5" customHeight="1" x14ac:dyDescent="0.25">
      <c r="A4" s="268" t="s">
        <v>27</v>
      </c>
      <c r="B4" s="268"/>
      <c r="C4" s="268"/>
      <c r="D4" s="261" t="s">
        <v>38</v>
      </c>
      <c r="E4" s="195" t="s">
        <v>71</v>
      </c>
      <c r="F4" s="195"/>
      <c r="G4" s="195"/>
      <c r="H4" s="195"/>
      <c r="I4" s="195"/>
      <c r="J4" s="195"/>
      <c r="K4" s="195"/>
      <c r="L4" s="195" t="s">
        <v>76</v>
      </c>
      <c r="M4" s="195" t="s">
        <v>47</v>
      </c>
    </row>
    <row r="5" spans="1:34" ht="51" x14ac:dyDescent="0.25">
      <c r="A5" s="268"/>
      <c r="B5" s="268"/>
      <c r="C5" s="268"/>
      <c r="D5" s="261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195"/>
      <c r="M5" s="195"/>
    </row>
    <row r="6" spans="1:34" x14ac:dyDescent="0.25">
      <c r="A6" s="195">
        <v>1</v>
      </c>
      <c r="B6" s="195"/>
      <c r="C6" s="195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5">
      <c r="A7" s="260" t="s">
        <v>286</v>
      </c>
      <c r="B7" s="260"/>
      <c r="C7" s="260"/>
      <c r="D7" s="11">
        <v>1</v>
      </c>
      <c r="E7" s="73">
        <v>589325800</v>
      </c>
      <c r="F7" s="73">
        <v>681482525</v>
      </c>
      <c r="G7" s="73">
        <v>516655694</v>
      </c>
      <c r="H7" s="73">
        <v>402038576</v>
      </c>
      <c r="I7" s="73">
        <v>865830400</v>
      </c>
      <c r="J7" s="73">
        <v>293130713</v>
      </c>
      <c r="K7" s="74">
        <f>SUM(E7:J7)</f>
        <v>3348463708</v>
      </c>
      <c r="L7" s="73">
        <v>0</v>
      </c>
      <c r="M7" s="74">
        <f>K7+L7</f>
        <v>3348463708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5">
      <c r="A8" s="258" t="s">
        <v>294</v>
      </c>
      <c r="B8" s="258"/>
      <c r="C8" s="258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5">
      <c r="A9" s="258" t="s">
        <v>295</v>
      </c>
      <c r="B9" s="258"/>
      <c r="C9" s="258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549999999999997" customHeight="1" x14ac:dyDescent="0.25">
      <c r="A10" s="257" t="s">
        <v>287</v>
      </c>
      <c r="B10" s="257"/>
      <c r="C10" s="257"/>
      <c r="D10" s="13">
        <v>4</v>
      </c>
      <c r="E10" s="74">
        <f>E7+E8+E9</f>
        <v>589325800</v>
      </c>
      <c r="F10" s="74">
        <f t="shared" ref="F10:L10" si="2">F7+F8+F9</f>
        <v>681482525</v>
      </c>
      <c r="G10" s="74">
        <f>G7+G8+G9</f>
        <v>516655694</v>
      </c>
      <c r="H10" s="74">
        <f t="shared" si="2"/>
        <v>402038576</v>
      </c>
      <c r="I10" s="74">
        <f t="shared" si="2"/>
        <v>865830400</v>
      </c>
      <c r="J10" s="74">
        <f t="shared" si="2"/>
        <v>293130713</v>
      </c>
      <c r="K10" s="74">
        <f t="shared" si="0"/>
        <v>3348463708</v>
      </c>
      <c r="L10" s="74">
        <f t="shared" si="2"/>
        <v>0</v>
      </c>
      <c r="M10" s="74">
        <f t="shared" si="1"/>
        <v>3348463708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5">
      <c r="A11" s="257" t="s">
        <v>291</v>
      </c>
      <c r="B11" s="257"/>
      <c r="C11" s="257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-44450514</v>
      </c>
      <c r="H11" s="74">
        <f t="shared" si="3"/>
        <v>0</v>
      </c>
      <c r="I11" s="74">
        <f t="shared" si="3"/>
        <v>0</v>
      </c>
      <c r="J11" s="74">
        <f t="shared" si="3"/>
        <v>229589272</v>
      </c>
      <c r="K11" s="74">
        <f t="shared" si="0"/>
        <v>185138758</v>
      </c>
      <c r="L11" s="74">
        <f t="shared" si="3"/>
        <v>0</v>
      </c>
      <c r="M11" s="74">
        <f t="shared" si="1"/>
        <v>185138758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5">
      <c r="A12" s="258" t="s">
        <v>296</v>
      </c>
      <c r="B12" s="258"/>
      <c r="C12" s="258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229589272</v>
      </c>
      <c r="K12" s="74">
        <f t="shared" si="0"/>
        <v>229589272</v>
      </c>
      <c r="L12" s="73">
        <v>0</v>
      </c>
      <c r="M12" s="74">
        <f t="shared" si="1"/>
        <v>229589272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5">
      <c r="A13" s="259" t="s">
        <v>292</v>
      </c>
      <c r="B13" s="259"/>
      <c r="C13" s="259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-44450514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-44450514</v>
      </c>
      <c r="L13" s="74">
        <f t="shared" si="4"/>
        <v>0</v>
      </c>
      <c r="M13" s="74">
        <f t="shared" si="1"/>
        <v>-44450514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549999999999997" customHeight="1" x14ac:dyDescent="0.25">
      <c r="A14" s="258" t="s">
        <v>297</v>
      </c>
      <c r="B14" s="258"/>
      <c r="C14" s="258"/>
      <c r="D14" s="11">
        <v>8</v>
      </c>
      <c r="E14" s="73">
        <v>0</v>
      </c>
      <c r="F14" s="73">
        <v>0</v>
      </c>
      <c r="G14" s="73">
        <v>-216511</v>
      </c>
      <c r="H14" s="73">
        <v>0</v>
      </c>
      <c r="I14" s="73">
        <v>0</v>
      </c>
      <c r="J14" s="73">
        <v>0</v>
      </c>
      <c r="K14" s="74">
        <f>SUM(E14:J14)</f>
        <v>-216511</v>
      </c>
      <c r="L14" s="73">
        <v>0</v>
      </c>
      <c r="M14" s="74">
        <f>K14+L14</f>
        <v>-216511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549999999999997" customHeight="1" x14ac:dyDescent="0.25">
      <c r="A15" s="258" t="s">
        <v>298</v>
      </c>
      <c r="B15" s="258"/>
      <c r="C15" s="258"/>
      <c r="D15" s="11">
        <v>9</v>
      </c>
      <c r="E15" s="73">
        <v>0</v>
      </c>
      <c r="F15" s="73">
        <v>0</v>
      </c>
      <c r="G15" s="73">
        <v>7374940</v>
      </c>
      <c r="H15" s="73">
        <v>0</v>
      </c>
      <c r="I15" s="73">
        <v>0</v>
      </c>
      <c r="J15" s="73">
        <v>0</v>
      </c>
      <c r="K15" s="74">
        <f t="shared" si="0"/>
        <v>7374940</v>
      </c>
      <c r="L15" s="73">
        <v>0</v>
      </c>
      <c r="M15" s="74">
        <f t="shared" si="1"/>
        <v>7374940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549999999999997" customHeight="1" x14ac:dyDescent="0.25">
      <c r="A16" s="258" t="s">
        <v>299</v>
      </c>
      <c r="B16" s="258"/>
      <c r="C16" s="258"/>
      <c r="D16" s="11">
        <v>10</v>
      </c>
      <c r="E16" s="73">
        <v>0</v>
      </c>
      <c r="F16" s="73">
        <v>0</v>
      </c>
      <c r="G16" s="73">
        <v>-51501622</v>
      </c>
      <c r="H16" s="73">
        <v>0</v>
      </c>
      <c r="I16" s="73">
        <v>0</v>
      </c>
      <c r="J16" s="73">
        <v>0</v>
      </c>
      <c r="K16" s="74">
        <f t="shared" si="0"/>
        <v>-51501622</v>
      </c>
      <c r="L16" s="73">
        <v>0</v>
      </c>
      <c r="M16" s="74">
        <f t="shared" si="1"/>
        <v>-51501622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5">
      <c r="A17" s="258" t="s">
        <v>300</v>
      </c>
      <c r="B17" s="258"/>
      <c r="C17" s="258"/>
      <c r="D17" s="11">
        <v>11</v>
      </c>
      <c r="E17" s="73">
        <v>0</v>
      </c>
      <c r="F17" s="73">
        <v>0</v>
      </c>
      <c r="G17" s="73">
        <v>-107321</v>
      </c>
      <c r="H17" s="73">
        <v>0</v>
      </c>
      <c r="I17" s="73">
        <v>0</v>
      </c>
      <c r="J17" s="73">
        <v>0</v>
      </c>
      <c r="K17" s="74">
        <f t="shared" si="0"/>
        <v>-107321</v>
      </c>
      <c r="L17" s="107">
        <v>0</v>
      </c>
      <c r="M17" s="74">
        <f t="shared" si="1"/>
        <v>-107321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5">
      <c r="A18" s="257" t="s">
        <v>301</v>
      </c>
      <c r="B18" s="257"/>
      <c r="C18" s="257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-1080776</v>
      </c>
      <c r="H18" s="74">
        <f t="shared" si="5"/>
        <v>0</v>
      </c>
      <c r="I18" s="74">
        <f t="shared" si="5"/>
        <v>294448733</v>
      </c>
      <c r="J18" s="74">
        <f t="shared" si="5"/>
        <v>-293130713</v>
      </c>
      <c r="K18" s="74">
        <f t="shared" si="0"/>
        <v>237244</v>
      </c>
      <c r="L18" s="74">
        <f t="shared" si="5"/>
        <v>0</v>
      </c>
      <c r="M18" s="74">
        <f t="shared" si="1"/>
        <v>237244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2" customHeight="1" x14ac:dyDescent="0.25">
      <c r="A19" s="258" t="s">
        <v>302</v>
      </c>
      <c r="B19" s="258"/>
      <c r="C19" s="258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5">
      <c r="A20" s="258" t="s">
        <v>303</v>
      </c>
      <c r="B20" s="258"/>
      <c r="C20" s="258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5">
      <c r="A21" s="258" t="s">
        <v>304</v>
      </c>
      <c r="B21" s="258"/>
      <c r="C21" s="258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4">
        <f t="shared" si="0"/>
        <v>0</v>
      </c>
      <c r="L21" s="73">
        <v>0</v>
      </c>
      <c r="M21" s="74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2" customHeight="1" x14ac:dyDescent="0.25">
      <c r="A22" s="258" t="s">
        <v>305</v>
      </c>
      <c r="B22" s="258"/>
      <c r="C22" s="258"/>
      <c r="D22" s="11">
        <v>16</v>
      </c>
      <c r="E22" s="73">
        <v>0</v>
      </c>
      <c r="F22" s="73">
        <v>0</v>
      </c>
      <c r="G22" s="73">
        <v>-1080776</v>
      </c>
      <c r="H22" s="73">
        <v>0</v>
      </c>
      <c r="I22" s="73">
        <v>294448733</v>
      </c>
      <c r="J22" s="73">
        <v>-293130713</v>
      </c>
      <c r="K22" s="74">
        <f t="shared" si="0"/>
        <v>237244</v>
      </c>
      <c r="L22" s="73">
        <v>0</v>
      </c>
      <c r="M22" s="74">
        <f t="shared" si="1"/>
        <v>237244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5">
      <c r="A23" s="257" t="s">
        <v>288</v>
      </c>
      <c r="B23" s="257"/>
      <c r="C23" s="257"/>
      <c r="D23" s="13">
        <v>17</v>
      </c>
      <c r="E23" s="74">
        <f>E18+E11+E10</f>
        <v>589325800</v>
      </c>
      <c r="F23" s="74">
        <f t="shared" ref="F23:J23" si="6">F18+F11+F10</f>
        <v>681482525</v>
      </c>
      <c r="G23" s="74">
        <f t="shared" si="6"/>
        <v>471124404</v>
      </c>
      <c r="H23" s="74">
        <f t="shared" si="6"/>
        <v>402038576</v>
      </c>
      <c r="I23" s="74">
        <f t="shared" si="6"/>
        <v>1160279133</v>
      </c>
      <c r="J23" s="74">
        <f t="shared" si="6"/>
        <v>229589272</v>
      </c>
      <c r="K23" s="74">
        <f t="shared" si="0"/>
        <v>3533839710</v>
      </c>
      <c r="L23" s="74">
        <f t="shared" ref="L23" si="7">L18+L11+L10</f>
        <v>0</v>
      </c>
      <c r="M23" s="74">
        <f t="shared" si="1"/>
        <v>3533839710</v>
      </c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5">
      <c r="A24" s="260" t="s">
        <v>289</v>
      </c>
      <c r="B24" s="260"/>
      <c r="C24" s="260"/>
      <c r="D24" s="11">
        <v>18</v>
      </c>
      <c r="E24" s="73">
        <v>589325800</v>
      </c>
      <c r="F24" s="73">
        <v>681482525</v>
      </c>
      <c r="G24" s="73">
        <v>471124404</v>
      </c>
      <c r="H24" s="73">
        <v>402038576</v>
      </c>
      <c r="I24" s="73">
        <v>1160279133</v>
      </c>
      <c r="J24" s="73">
        <v>229589272</v>
      </c>
      <c r="K24" s="74">
        <f t="shared" si="0"/>
        <v>3533839710</v>
      </c>
      <c r="L24" s="73">
        <v>0</v>
      </c>
      <c r="M24" s="74">
        <f t="shared" si="1"/>
        <v>3533839710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2" customHeight="1" x14ac:dyDescent="0.25">
      <c r="A25" s="258" t="s">
        <v>306</v>
      </c>
      <c r="B25" s="258"/>
      <c r="C25" s="258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2" customHeight="1" x14ac:dyDescent="0.25">
      <c r="A26" s="258" t="s">
        <v>295</v>
      </c>
      <c r="B26" s="258"/>
      <c r="C26" s="258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5">
      <c r="A27" s="257" t="s">
        <v>290</v>
      </c>
      <c r="B27" s="257"/>
      <c r="C27" s="257"/>
      <c r="D27" s="13">
        <v>21</v>
      </c>
      <c r="E27" s="74">
        <f>E24+E25+E26</f>
        <v>589325800</v>
      </c>
      <c r="F27" s="74">
        <f t="shared" ref="F27:L27" si="8">F24+F25+F26</f>
        <v>681482525</v>
      </c>
      <c r="G27" s="74">
        <f t="shared" si="8"/>
        <v>471124404</v>
      </c>
      <c r="H27" s="74">
        <f t="shared" si="8"/>
        <v>402038576</v>
      </c>
      <c r="I27" s="74">
        <f t="shared" si="8"/>
        <v>1160279133</v>
      </c>
      <c r="J27" s="74">
        <f t="shared" si="8"/>
        <v>229589272</v>
      </c>
      <c r="K27" s="74">
        <f t="shared" si="0"/>
        <v>3533839710</v>
      </c>
      <c r="L27" s="74">
        <f t="shared" si="8"/>
        <v>0</v>
      </c>
      <c r="M27" s="74">
        <f t="shared" si="1"/>
        <v>3533839710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5">
      <c r="A28" s="257" t="s">
        <v>307</v>
      </c>
      <c r="B28" s="257"/>
      <c r="C28" s="257"/>
      <c r="D28" s="13">
        <v>22</v>
      </c>
      <c r="E28" s="74">
        <f>E29+E30</f>
        <v>0</v>
      </c>
      <c r="F28" s="74">
        <f t="shared" ref="F28:L28" si="9">F29+F30</f>
        <v>0</v>
      </c>
      <c r="G28" s="74">
        <f t="shared" si="9"/>
        <v>119023720</v>
      </c>
      <c r="H28" s="74">
        <f t="shared" si="9"/>
        <v>0</v>
      </c>
      <c r="I28" s="74">
        <f t="shared" si="9"/>
        <v>0</v>
      </c>
      <c r="J28" s="74">
        <f t="shared" si="9"/>
        <v>285682910</v>
      </c>
      <c r="K28" s="74">
        <f t="shared" si="0"/>
        <v>404706630</v>
      </c>
      <c r="L28" s="74">
        <f t="shared" si="9"/>
        <v>0</v>
      </c>
      <c r="M28" s="74">
        <f t="shared" si="1"/>
        <v>404706630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5">
      <c r="A29" s="258" t="s">
        <v>296</v>
      </c>
      <c r="B29" s="258"/>
      <c r="C29" s="258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285682910</v>
      </c>
      <c r="K29" s="74">
        <f t="shared" si="0"/>
        <v>285682910</v>
      </c>
      <c r="L29" s="73">
        <v>0</v>
      </c>
      <c r="M29" s="74">
        <f t="shared" si="1"/>
        <v>285682910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5">
      <c r="A30" s="259" t="s">
        <v>308</v>
      </c>
      <c r="B30" s="259"/>
      <c r="C30" s="259"/>
      <c r="D30" s="13">
        <v>24</v>
      </c>
      <c r="E30" s="74">
        <f>E31+E32+E33+E34</f>
        <v>0</v>
      </c>
      <c r="F30" s="74">
        <f t="shared" ref="F30:L30" si="10">F31+F32+F33+F34</f>
        <v>0</v>
      </c>
      <c r="G30" s="74">
        <f t="shared" si="10"/>
        <v>119023720</v>
      </c>
      <c r="H30" s="74">
        <f t="shared" si="10"/>
        <v>0</v>
      </c>
      <c r="I30" s="74">
        <f t="shared" si="10"/>
        <v>0</v>
      </c>
      <c r="J30" s="74">
        <f t="shared" si="10"/>
        <v>0</v>
      </c>
      <c r="K30" s="74">
        <f t="shared" si="0"/>
        <v>119023720</v>
      </c>
      <c r="L30" s="74">
        <f t="shared" si="10"/>
        <v>0</v>
      </c>
      <c r="M30" s="74">
        <f t="shared" si="1"/>
        <v>119023720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5">
      <c r="A31" s="258" t="s">
        <v>297</v>
      </c>
      <c r="B31" s="258"/>
      <c r="C31" s="258"/>
      <c r="D31" s="11">
        <v>25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4">
        <f t="shared" si="0"/>
        <v>0</v>
      </c>
      <c r="L31" s="73">
        <v>0</v>
      </c>
      <c r="M31" s="74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5">
      <c r="A32" s="258" t="s">
        <v>298</v>
      </c>
      <c r="B32" s="258"/>
      <c r="C32" s="258"/>
      <c r="D32" s="11">
        <v>26</v>
      </c>
      <c r="E32" s="73">
        <v>0</v>
      </c>
      <c r="F32" s="73">
        <v>0</v>
      </c>
      <c r="G32" s="73">
        <v>141700193</v>
      </c>
      <c r="H32" s="73">
        <v>0</v>
      </c>
      <c r="I32" s="73">
        <v>0</v>
      </c>
      <c r="J32" s="73">
        <v>0</v>
      </c>
      <c r="K32" s="74">
        <f t="shared" si="0"/>
        <v>141700193</v>
      </c>
      <c r="L32" s="73">
        <v>0</v>
      </c>
      <c r="M32" s="74">
        <f t="shared" si="1"/>
        <v>141700193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5">
      <c r="A33" s="258" t="s">
        <v>299</v>
      </c>
      <c r="B33" s="258"/>
      <c r="C33" s="258"/>
      <c r="D33" s="11">
        <v>27</v>
      </c>
      <c r="E33" s="73">
        <v>0</v>
      </c>
      <c r="F33" s="73">
        <v>0</v>
      </c>
      <c r="G33" s="73">
        <v>-22790246</v>
      </c>
      <c r="H33" s="73">
        <v>0</v>
      </c>
      <c r="I33" s="73">
        <v>0</v>
      </c>
      <c r="J33" s="73">
        <v>0</v>
      </c>
      <c r="K33" s="74">
        <f t="shared" si="0"/>
        <v>-22790246</v>
      </c>
      <c r="L33" s="73">
        <v>0</v>
      </c>
      <c r="M33" s="74">
        <f t="shared" si="1"/>
        <v>-22790246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5">
      <c r="A34" s="258" t="s">
        <v>309</v>
      </c>
      <c r="B34" s="258"/>
      <c r="C34" s="258"/>
      <c r="D34" s="11">
        <v>28</v>
      </c>
      <c r="E34" s="73">
        <v>0</v>
      </c>
      <c r="F34" s="73">
        <v>0</v>
      </c>
      <c r="G34" s="73">
        <v>113773</v>
      </c>
      <c r="H34" s="73">
        <v>0</v>
      </c>
      <c r="I34" s="73">
        <v>0</v>
      </c>
      <c r="J34" s="73">
        <v>0</v>
      </c>
      <c r="K34" s="74">
        <f t="shared" si="0"/>
        <v>113773</v>
      </c>
      <c r="L34" s="73">
        <v>0</v>
      </c>
      <c r="M34" s="74">
        <f t="shared" si="1"/>
        <v>113773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5">
      <c r="A35" s="257" t="s">
        <v>310</v>
      </c>
      <c r="B35" s="257"/>
      <c r="C35" s="257"/>
      <c r="D35" s="13">
        <v>29</v>
      </c>
      <c r="E35" s="74">
        <f>E36+E37+E38+E39</f>
        <v>0</v>
      </c>
      <c r="F35" s="74">
        <f t="shared" ref="F35:L35" si="11">F36+F37+F38+F39</f>
        <v>0</v>
      </c>
      <c r="G35" s="74">
        <f t="shared" si="11"/>
        <v>-319355</v>
      </c>
      <c r="H35" s="74">
        <f t="shared" si="11"/>
        <v>0</v>
      </c>
      <c r="I35" s="74">
        <f t="shared" si="11"/>
        <v>229978727</v>
      </c>
      <c r="J35" s="74">
        <f t="shared" si="11"/>
        <v>-229589272</v>
      </c>
      <c r="K35" s="74">
        <f t="shared" si="0"/>
        <v>70100</v>
      </c>
      <c r="L35" s="74">
        <f t="shared" si="11"/>
        <v>0</v>
      </c>
      <c r="M35" s="74">
        <f t="shared" si="1"/>
        <v>70100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5">
      <c r="A36" s="258" t="s">
        <v>302</v>
      </c>
      <c r="B36" s="258"/>
      <c r="C36" s="258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5">
      <c r="A37" s="258" t="s">
        <v>303</v>
      </c>
      <c r="B37" s="258"/>
      <c r="C37" s="258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5">
      <c r="A38" s="258" t="s">
        <v>311</v>
      </c>
      <c r="B38" s="258"/>
      <c r="C38" s="258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5">
      <c r="A39" s="258" t="s">
        <v>312</v>
      </c>
      <c r="B39" s="258"/>
      <c r="C39" s="258"/>
      <c r="D39" s="11">
        <v>33</v>
      </c>
      <c r="E39" s="73">
        <v>0</v>
      </c>
      <c r="F39" s="73">
        <v>0</v>
      </c>
      <c r="G39" s="73">
        <v>-319355</v>
      </c>
      <c r="H39" s="73">
        <v>0</v>
      </c>
      <c r="I39" s="73">
        <v>229978727</v>
      </c>
      <c r="J39" s="73">
        <v>-229589272</v>
      </c>
      <c r="K39" s="74">
        <f t="shared" si="0"/>
        <v>70100</v>
      </c>
      <c r="L39" s="73">
        <v>0</v>
      </c>
      <c r="M39" s="74">
        <f t="shared" si="1"/>
        <v>70100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5">
      <c r="A40" s="257" t="s">
        <v>313</v>
      </c>
      <c r="B40" s="257"/>
      <c r="C40" s="257"/>
      <c r="D40" s="13">
        <v>34</v>
      </c>
      <c r="E40" s="74">
        <f>E35+E28+E27</f>
        <v>589325800</v>
      </c>
      <c r="F40" s="74">
        <f t="shared" ref="F40:J40" si="12">F35+F28+F27</f>
        <v>681482525</v>
      </c>
      <c r="G40" s="74">
        <f t="shared" si="12"/>
        <v>589828769</v>
      </c>
      <c r="H40" s="74">
        <f t="shared" si="12"/>
        <v>402038576</v>
      </c>
      <c r="I40" s="74">
        <f t="shared" si="12"/>
        <v>1390257860</v>
      </c>
      <c r="J40" s="74">
        <f t="shared" si="12"/>
        <v>285682910</v>
      </c>
      <c r="K40" s="74">
        <f t="shared" si="0"/>
        <v>3938616440</v>
      </c>
      <c r="L40" s="74">
        <f t="shared" ref="L40" si="13">L35+L28+L27</f>
        <v>0</v>
      </c>
      <c r="M40" s="74">
        <f t="shared" si="1"/>
        <v>3938616440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5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5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algorithmName="SHA-512" hashValue="+v4FY62TUdHiNlydd4qWqnQ9ruT2qgdL2473K74mX1lrhOlfuFp91nIYpeekdrF0vDvJZa6ftnMmcX1dpyc7lw==" saltValue="3WLGtKLWoKDhitIfWH0VZw==" spinCount="100000" sheet="1" objects="1" scenarios="1"/>
  <mergeCells count="43">
    <mergeCell ref="A21:C21"/>
    <mergeCell ref="A16:C16"/>
    <mergeCell ref="A17:C17"/>
    <mergeCell ref="A18:C18"/>
    <mergeCell ref="A19:C19"/>
    <mergeCell ref="A12:C12"/>
    <mergeCell ref="A13:C13"/>
    <mergeCell ref="A6:C6"/>
    <mergeCell ref="A7:C7"/>
    <mergeCell ref="A4:C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28:C28"/>
    <mergeCell ref="A29:C29"/>
    <mergeCell ref="A22:C22"/>
    <mergeCell ref="A23:C23"/>
    <mergeCell ref="A24:C24"/>
    <mergeCell ref="A25:C25"/>
    <mergeCell ref="A30:C30"/>
    <mergeCell ref="A31:C31"/>
    <mergeCell ref="A34:C34"/>
    <mergeCell ref="A35:C35"/>
    <mergeCell ref="A32:C32"/>
    <mergeCell ref="A33:C33"/>
    <mergeCell ref="A40:C40"/>
    <mergeCell ref="A36:C36"/>
    <mergeCell ref="A37:C37"/>
    <mergeCell ref="A38:C38"/>
    <mergeCell ref="A39:C39"/>
  </mergeCells>
  <phoneticPr fontId="3" type="noConversion"/>
  <dataValidations count="1">
    <dataValidation allowBlank="1" sqref="O6:P6 B1:K1 A6:M6 A1:A5 N1:P5 B3:M5 Q1:IV1048576 A7:P65535" xr:uid="{00000000-0002-0000-0500-000000000000}"/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2"/>
  <sheetViews>
    <sheetView topLeftCell="A67" zoomScale="75" zoomScaleNormal="75" workbookViewId="0">
      <selection sqref="A1:I40"/>
    </sheetView>
  </sheetViews>
  <sheetFormatPr defaultRowHeight="13.2" x14ac:dyDescent="0.25"/>
  <cols>
    <col min="9" max="9" width="92.77734375" customWidth="1"/>
  </cols>
  <sheetData>
    <row r="1" spans="1:9" x14ac:dyDescent="0.25">
      <c r="A1" s="269" t="s">
        <v>420</v>
      </c>
      <c r="B1" s="270"/>
      <c r="C1" s="270"/>
      <c r="D1" s="270"/>
      <c r="E1" s="270"/>
      <c r="F1" s="270"/>
      <c r="G1" s="270"/>
      <c r="H1" s="270"/>
      <c r="I1" s="270"/>
    </row>
    <row r="2" spans="1:9" x14ac:dyDescent="0.25">
      <c r="A2" s="270"/>
      <c r="B2" s="270"/>
      <c r="C2" s="270"/>
      <c r="D2" s="270"/>
      <c r="E2" s="270"/>
      <c r="F2" s="270"/>
      <c r="G2" s="270"/>
      <c r="H2" s="270"/>
      <c r="I2" s="270"/>
    </row>
    <row r="3" spans="1:9" x14ac:dyDescent="0.25">
      <c r="A3" s="270"/>
      <c r="B3" s="270"/>
      <c r="C3" s="270"/>
      <c r="D3" s="270"/>
      <c r="E3" s="270"/>
      <c r="F3" s="270"/>
      <c r="G3" s="270"/>
      <c r="H3" s="270"/>
      <c r="I3" s="270"/>
    </row>
    <row r="4" spans="1:9" x14ac:dyDescent="0.25">
      <c r="A4" s="270"/>
      <c r="B4" s="270"/>
      <c r="C4" s="270"/>
      <c r="D4" s="270"/>
      <c r="E4" s="270"/>
      <c r="F4" s="270"/>
      <c r="G4" s="270"/>
      <c r="H4" s="270"/>
      <c r="I4" s="270"/>
    </row>
    <row r="5" spans="1:9" x14ac:dyDescent="0.25">
      <c r="A5" s="270"/>
      <c r="B5" s="270"/>
      <c r="C5" s="270"/>
      <c r="D5" s="270"/>
      <c r="E5" s="270"/>
      <c r="F5" s="270"/>
      <c r="G5" s="270"/>
      <c r="H5" s="270"/>
      <c r="I5" s="270"/>
    </row>
    <row r="6" spans="1:9" x14ac:dyDescent="0.25">
      <c r="A6" s="270"/>
      <c r="B6" s="270"/>
      <c r="C6" s="270"/>
      <c r="D6" s="270"/>
      <c r="E6" s="270"/>
      <c r="F6" s="270"/>
      <c r="G6" s="270"/>
      <c r="H6" s="270"/>
      <c r="I6" s="270"/>
    </row>
    <row r="7" spans="1:9" x14ac:dyDescent="0.25">
      <c r="A7" s="270"/>
      <c r="B7" s="270"/>
      <c r="C7" s="270"/>
      <c r="D7" s="270"/>
      <c r="E7" s="270"/>
      <c r="F7" s="270"/>
      <c r="G7" s="270"/>
      <c r="H7" s="270"/>
      <c r="I7" s="270"/>
    </row>
    <row r="8" spans="1:9" x14ac:dyDescent="0.25">
      <c r="A8" s="270"/>
      <c r="B8" s="270"/>
      <c r="C8" s="270"/>
      <c r="D8" s="270"/>
      <c r="E8" s="270"/>
      <c r="F8" s="270"/>
      <c r="G8" s="270"/>
      <c r="H8" s="270"/>
      <c r="I8" s="270"/>
    </row>
    <row r="9" spans="1:9" x14ac:dyDescent="0.25">
      <c r="A9" s="270"/>
      <c r="B9" s="270"/>
      <c r="C9" s="270"/>
      <c r="D9" s="270"/>
      <c r="E9" s="270"/>
      <c r="F9" s="270"/>
      <c r="G9" s="270"/>
      <c r="H9" s="270"/>
      <c r="I9" s="270"/>
    </row>
    <row r="10" spans="1:9" x14ac:dyDescent="0.25">
      <c r="A10" s="270"/>
      <c r="B10" s="270"/>
      <c r="C10" s="270"/>
      <c r="D10" s="270"/>
      <c r="E10" s="270"/>
      <c r="F10" s="270"/>
      <c r="G10" s="270"/>
      <c r="H10" s="270"/>
      <c r="I10" s="270"/>
    </row>
    <row r="11" spans="1:9" x14ac:dyDescent="0.25">
      <c r="A11" s="270"/>
      <c r="B11" s="270"/>
      <c r="C11" s="270"/>
      <c r="D11" s="270"/>
      <c r="E11" s="270"/>
      <c r="F11" s="270"/>
      <c r="G11" s="270"/>
      <c r="H11" s="270"/>
      <c r="I11" s="270"/>
    </row>
    <row r="12" spans="1:9" x14ac:dyDescent="0.25">
      <c r="A12" s="270"/>
      <c r="B12" s="270"/>
      <c r="C12" s="270"/>
      <c r="D12" s="270"/>
      <c r="E12" s="270"/>
      <c r="F12" s="270"/>
      <c r="G12" s="270"/>
      <c r="H12" s="270"/>
      <c r="I12" s="270"/>
    </row>
    <row r="13" spans="1:9" x14ac:dyDescent="0.25">
      <c r="A13" s="270"/>
      <c r="B13" s="270"/>
      <c r="C13" s="270"/>
      <c r="D13" s="270"/>
      <c r="E13" s="270"/>
      <c r="F13" s="270"/>
      <c r="G13" s="270"/>
      <c r="H13" s="270"/>
      <c r="I13" s="270"/>
    </row>
    <row r="14" spans="1:9" x14ac:dyDescent="0.25">
      <c r="A14" s="270"/>
      <c r="B14" s="270"/>
      <c r="C14" s="270"/>
      <c r="D14" s="270"/>
      <c r="E14" s="270"/>
      <c r="F14" s="270"/>
      <c r="G14" s="270"/>
      <c r="H14" s="270"/>
      <c r="I14" s="270"/>
    </row>
    <row r="15" spans="1:9" x14ac:dyDescent="0.25">
      <c r="A15" s="270"/>
      <c r="B15" s="270"/>
      <c r="C15" s="270"/>
      <c r="D15" s="270"/>
      <c r="E15" s="270"/>
      <c r="F15" s="270"/>
      <c r="G15" s="270"/>
      <c r="H15" s="270"/>
      <c r="I15" s="270"/>
    </row>
    <row r="16" spans="1:9" x14ac:dyDescent="0.25">
      <c r="A16" s="270"/>
      <c r="B16" s="270"/>
      <c r="C16" s="270"/>
      <c r="D16" s="270"/>
      <c r="E16" s="270"/>
      <c r="F16" s="270"/>
      <c r="G16" s="270"/>
      <c r="H16" s="270"/>
      <c r="I16" s="270"/>
    </row>
    <row r="17" spans="1:9" x14ac:dyDescent="0.25">
      <c r="A17" s="270"/>
      <c r="B17" s="270"/>
      <c r="C17" s="270"/>
      <c r="D17" s="270"/>
      <c r="E17" s="270"/>
      <c r="F17" s="270"/>
      <c r="G17" s="270"/>
      <c r="H17" s="270"/>
      <c r="I17" s="270"/>
    </row>
    <row r="18" spans="1:9" x14ac:dyDescent="0.25">
      <c r="A18" s="270"/>
      <c r="B18" s="270"/>
      <c r="C18" s="270"/>
      <c r="D18" s="270"/>
      <c r="E18" s="270"/>
      <c r="F18" s="270"/>
      <c r="G18" s="270"/>
      <c r="H18" s="270"/>
      <c r="I18" s="270"/>
    </row>
    <row r="19" spans="1:9" x14ac:dyDescent="0.25">
      <c r="A19" s="270"/>
      <c r="B19" s="270"/>
      <c r="C19" s="270"/>
      <c r="D19" s="270"/>
      <c r="E19" s="270"/>
      <c r="F19" s="270"/>
      <c r="G19" s="270"/>
      <c r="H19" s="270"/>
      <c r="I19" s="270"/>
    </row>
    <row r="20" spans="1:9" x14ac:dyDescent="0.25">
      <c r="A20" s="270"/>
      <c r="B20" s="270"/>
      <c r="C20" s="270"/>
      <c r="D20" s="270"/>
      <c r="E20" s="270"/>
      <c r="F20" s="270"/>
      <c r="G20" s="270"/>
      <c r="H20" s="270"/>
      <c r="I20" s="270"/>
    </row>
    <row r="21" spans="1:9" x14ac:dyDescent="0.25">
      <c r="A21" s="270"/>
      <c r="B21" s="270"/>
      <c r="C21" s="270"/>
      <c r="D21" s="270"/>
      <c r="E21" s="270"/>
      <c r="F21" s="270"/>
      <c r="G21" s="270"/>
      <c r="H21" s="270"/>
      <c r="I21" s="270"/>
    </row>
    <row r="22" spans="1:9" x14ac:dyDescent="0.25">
      <c r="A22" s="270"/>
      <c r="B22" s="270"/>
      <c r="C22" s="270"/>
      <c r="D22" s="270"/>
      <c r="E22" s="270"/>
      <c r="F22" s="270"/>
      <c r="G22" s="270"/>
      <c r="H22" s="270"/>
      <c r="I22" s="270"/>
    </row>
    <row r="23" spans="1:9" x14ac:dyDescent="0.25">
      <c r="A23" s="270"/>
      <c r="B23" s="270"/>
      <c r="C23" s="270"/>
      <c r="D23" s="270"/>
      <c r="E23" s="270"/>
      <c r="F23" s="270"/>
      <c r="G23" s="270"/>
      <c r="H23" s="270"/>
      <c r="I23" s="270"/>
    </row>
    <row r="24" spans="1:9" x14ac:dyDescent="0.25">
      <c r="A24" s="270"/>
      <c r="B24" s="270"/>
      <c r="C24" s="270"/>
      <c r="D24" s="270"/>
      <c r="E24" s="270"/>
      <c r="F24" s="270"/>
      <c r="G24" s="270"/>
      <c r="H24" s="270"/>
      <c r="I24" s="270"/>
    </row>
    <row r="25" spans="1:9" x14ac:dyDescent="0.25">
      <c r="A25" s="270"/>
      <c r="B25" s="270"/>
      <c r="C25" s="270"/>
      <c r="D25" s="270"/>
      <c r="E25" s="270"/>
      <c r="F25" s="270"/>
      <c r="G25" s="270"/>
      <c r="H25" s="270"/>
      <c r="I25" s="270"/>
    </row>
    <row r="26" spans="1:9" x14ac:dyDescent="0.25">
      <c r="A26" s="270"/>
      <c r="B26" s="270"/>
      <c r="C26" s="270"/>
      <c r="D26" s="270"/>
      <c r="E26" s="270"/>
      <c r="F26" s="270"/>
      <c r="G26" s="270"/>
      <c r="H26" s="270"/>
      <c r="I26" s="270"/>
    </row>
    <row r="27" spans="1:9" x14ac:dyDescent="0.25">
      <c r="A27" s="270"/>
      <c r="B27" s="270"/>
      <c r="C27" s="270"/>
      <c r="D27" s="270"/>
      <c r="E27" s="270"/>
      <c r="F27" s="270"/>
      <c r="G27" s="270"/>
      <c r="H27" s="270"/>
      <c r="I27" s="270"/>
    </row>
    <row r="28" spans="1:9" x14ac:dyDescent="0.25">
      <c r="A28" s="270"/>
      <c r="B28" s="270"/>
      <c r="C28" s="270"/>
      <c r="D28" s="270"/>
      <c r="E28" s="270"/>
      <c r="F28" s="270"/>
      <c r="G28" s="270"/>
      <c r="H28" s="270"/>
      <c r="I28" s="270"/>
    </row>
    <row r="29" spans="1:9" x14ac:dyDescent="0.25">
      <c r="A29" s="270"/>
      <c r="B29" s="270"/>
      <c r="C29" s="270"/>
      <c r="D29" s="270"/>
      <c r="E29" s="270"/>
      <c r="F29" s="270"/>
      <c r="G29" s="270"/>
      <c r="H29" s="270"/>
      <c r="I29" s="270"/>
    </row>
    <row r="30" spans="1:9" x14ac:dyDescent="0.25">
      <c r="A30" s="270"/>
      <c r="B30" s="270"/>
      <c r="C30" s="270"/>
      <c r="D30" s="270"/>
      <c r="E30" s="270"/>
      <c r="F30" s="270"/>
      <c r="G30" s="270"/>
      <c r="H30" s="270"/>
      <c r="I30" s="270"/>
    </row>
    <row r="31" spans="1:9" x14ac:dyDescent="0.25">
      <c r="A31" s="270"/>
      <c r="B31" s="270"/>
      <c r="C31" s="270"/>
      <c r="D31" s="270"/>
      <c r="E31" s="270"/>
      <c r="F31" s="270"/>
      <c r="G31" s="270"/>
      <c r="H31" s="270"/>
      <c r="I31" s="270"/>
    </row>
    <row r="32" spans="1:9" x14ac:dyDescent="0.25">
      <c r="A32" s="270"/>
      <c r="B32" s="270"/>
      <c r="C32" s="270"/>
      <c r="D32" s="270"/>
      <c r="E32" s="270"/>
      <c r="F32" s="270"/>
      <c r="G32" s="270"/>
      <c r="H32" s="270"/>
      <c r="I32" s="270"/>
    </row>
    <row r="33" spans="1:9" x14ac:dyDescent="0.25">
      <c r="A33" s="270"/>
      <c r="B33" s="270"/>
      <c r="C33" s="270"/>
      <c r="D33" s="270"/>
      <c r="E33" s="270"/>
      <c r="F33" s="270"/>
      <c r="G33" s="270"/>
      <c r="H33" s="270"/>
      <c r="I33" s="270"/>
    </row>
    <row r="34" spans="1:9" x14ac:dyDescent="0.25">
      <c r="A34" s="270"/>
      <c r="B34" s="270"/>
      <c r="C34" s="270"/>
      <c r="D34" s="270"/>
      <c r="E34" s="270"/>
      <c r="F34" s="270"/>
      <c r="G34" s="270"/>
      <c r="H34" s="270"/>
      <c r="I34" s="270"/>
    </row>
    <row r="35" spans="1:9" x14ac:dyDescent="0.25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x14ac:dyDescent="0.25">
      <c r="A36" s="270"/>
      <c r="B36" s="270"/>
      <c r="C36" s="270"/>
      <c r="D36" s="270"/>
      <c r="E36" s="270"/>
      <c r="F36" s="270"/>
      <c r="G36" s="270"/>
      <c r="H36" s="270"/>
      <c r="I36" s="270"/>
    </row>
    <row r="37" spans="1:9" x14ac:dyDescent="0.25">
      <c r="A37" s="270"/>
      <c r="B37" s="270"/>
      <c r="C37" s="270"/>
      <c r="D37" s="270"/>
      <c r="E37" s="270"/>
      <c r="F37" s="270"/>
      <c r="G37" s="270"/>
      <c r="H37" s="270"/>
      <c r="I37" s="270"/>
    </row>
    <row r="38" spans="1:9" x14ac:dyDescent="0.25">
      <c r="A38" s="270"/>
      <c r="B38" s="270"/>
      <c r="C38" s="270"/>
      <c r="D38" s="270"/>
      <c r="E38" s="270"/>
      <c r="F38" s="270"/>
      <c r="G38" s="270"/>
      <c r="H38" s="270"/>
      <c r="I38" s="270"/>
    </row>
    <row r="39" spans="1:9" ht="201.75" customHeight="1" x14ac:dyDescent="0.25">
      <c r="A39" s="270"/>
      <c r="B39" s="270"/>
      <c r="C39" s="270"/>
      <c r="D39" s="270"/>
      <c r="E39" s="270"/>
      <c r="F39" s="270"/>
      <c r="G39" s="270"/>
      <c r="H39" s="270"/>
      <c r="I39" s="270"/>
    </row>
    <row r="40" spans="1:9" ht="222.75" customHeight="1" x14ac:dyDescent="0.25">
      <c r="A40" s="270"/>
      <c r="B40" s="270"/>
      <c r="C40" s="270"/>
      <c r="D40" s="270"/>
      <c r="E40" s="270"/>
      <c r="F40" s="270"/>
      <c r="G40" s="270"/>
      <c r="H40" s="270"/>
      <c r="I40" s="270"/>
    </row>
    <row r="43" spans="1:9" x14ac:dyDescent="0.25">
      <c r="A43" s="124" t="s">
        <v>385</v>
      </c>
    </row>
    <row r="45" spans="1:9" x14ac:dyDescent="0.25">
      <c r="A45" s="125" t="s">
        <v>386</v>
      </c>
    </row>
    <row r="46" spans="1:9" x14ac:dyDescent="0.25">
      <c r="A46" s="125" t="s">
        <v>421</v>
      </c>
    </row>
    <row r="47" spans="1:9" x14ac:dyDescent="0.25">
      <c r="A47" s="125"/>
    </row>
    <row r="48" spans="1:9" x14ac:dyDescent="0.25">
      <c r="A48" s="125" t="s">
        <v>387</v>
      </c>
    </row>
    <row r="49" spans="1:1" x14ac:dyDescent="0.25">
      <c r="A49" s="125" t="s">
        <v>422</v>
      </c>
    </row>
    <row r="50" spans="1:1" x14ac:dyDescent="0.25">
      <c r="A50" s="125" t="s">
        <v>388</v>
      </c>
    </row>
    <row r="51" spans="1:1" x14ac:dyDescent="0.25">
      <c r="A51" s="125"/>
    </row>
    <row r="52" spans="1:1" x14ac:dyDescent="0.25">
      <c r="A52" s="125" t="s">
        <v>389</v>
      </c>
    </row>
    <row r="53" spans="1:1" x14ac:dyDescent="0.25">
      <c r="A53" s="125" t="s">
        <v>390</v>
      </c>
    </row>
    <row r="54" spans="1:1" x14ac:dyDescent="0.25">
      <c r="A54" s="125" t="s">
        <v>391</v>
      </c>
    </row>
    <row r="55" spans="1:1" x14ac:dyDescent="0.25">
      <c r="A55" s="126"/>
    </row>
    <row r="56" spans="1:1" x14ac:dyDescent="0.25">
      <c r="A56" s="125" t="s">
        <v>392</v>
      </c>
    </row>
    <row r="57" spans="1:1" x14ac:dyDescent="0.25">
      <c r="A57" s="125" t="s">
        <v>423</v>
      </c>
    </row>
    <row r="58" spans="1:1" x14ac:dyDescent="0.25">
      <c r="A58" s="125"/>
    </row>
    <row r="59" spans="1:1" x14ac:dyDescent="0.25">
      <c r="A59" s="125" t="s">
        <v>393</v>
      </c>
    </row>
    <row r="60" spans="1:1" x14ac:dyDescent="0.25">
      <c r="A60" s="125" t="s">
        <v>423</v>
      </c>
    </row>
    <row r="61" spans="1:1" x14ac:dyDescent="0.25">
      <c r="A61" s="126"/>
    </row>
    <row r="62" spans="1:1" x14ac:dyDescent="0.25">
      <c r="A62" s="125" t="s">
        <v>394</v>
      </c>
    </row>
    <row r="63" spans="1:1" x14ac:dyDescent="0.25">
      <c r="A63" s="125" t="s">
        <v>423</v>
      </c>
    </row>
    <row r="64" spans="1:1" x14ac:dyDescent="0.25">
      <c r="A64" s="126"/>
    </row>
    <row r="65" spans="1:1" x14ac:dyDescent="0.25">
      <c r="A65" s="125" t="s">
        <v>395</v>
      </c>
    </row>
    <row r="66" spans="1:1" x14ac:dyDescent="0.25">
      <c r="A66" s="125" t="s">
        <v>424</v>
      </c>
    </row>
    <row r="67" spans="1:1" x14ac:dyDescent="0.25">
      <c r="A67" s="125" t="s">
        <v>396</v>
      </c>
    </row>
    <row r="68" spans="1:1" x14ac:dyDescent="0.25">
      <c r="A68" s="126"/>
    </row>
    <row r="69" spans="1:1" x14ac:dyDescent="0.25">
      <c r="A69" s="125" t="s">
        <v>397</v>
      </c>
    </row>
    <row r="70" spans="1:1" x14ac:dyDescent="0.25">
      <c r="A70" s="125" t="s">
        <v>423</v>
      </c>
    </row>
    <row r="71" spans="1:1" x14ac:dyDescent="0.25">
      <c r="A71" s="126"/>
    </row>
    <row r="72" spans="1:1" x14ac:dyDescent="0.25">
      <c r="A72" s="126" t="s">
        <v>398</v>
      </c>
    </row>
    <row r="73" spans="1:1" x14ac:dyDescent="0.25">
      <c r="A73" s="125" t="s">
        <v>421</v>
      </c>
    </row>
    <row r="74" spans="1:1" x14ac:dyDescent="0.25">
      <c r="A74" s="125"/>
    </row>
    <row r="75" spans="1:1" x14ac:dyDescent="0.25">
      <c r="A75" s="126" t="s">
        <v>399</v>
      </c>
    </row>
    <row r="76" spans="1:1" x14ac:dyDescent="0.25">
      <c r="A76" s="125" t="s">
        <v>423</v>
      </c>
    </row>
    <row r="77" spans="1:1" x14ac:dyDescent="0.25">
      <c r="A77" s="126"/>
    </row>
    <row r="78" spans="1:1" x14ac:dyDescent="0.25">
      <c r="A78" s="126" t="s">
        <v>400</v>
      </c>
    </row>
    <row r="79" spans="1:1" x14ac:dyDescent="0.25">
      <c r="A79" s="125" t="s">
        <v>423</v>
      </c>
    </row>
    <row r="80" spans="1:1" x14ac:dyDescent="0.25">
      <c r="A80" s="126"/>
    </row>
    <row r="81" spans="1:1" x14ac:dyDescent="0.25">
      <c r="A81" s="126" t="s">
        <v>401</v>
      </c>
    </row>
    <row r="82" spans="1:1" x14ac:dyDescent="0.25">
      <c r="A82" s="125" t="s">
        <v>423</v>
      </c>
    </row>
    <row r="83" spans="1:1" x14ac:dyDescent="0.25">
      <c r="A83" s="126"/>
    </row>
    <row r="84" spans="1:1" x14ac:dyDescent="0.25">
      <c r="A84" s="126" t="s">
        <v>402</v>
      </c>
    </row>
    <row r="85" spans="1:1" x14ac:dyDescent="0.25">
      <c r="A85" s="125" t="s">
        <v>423</v>
      </c>
    </row>
    <row r="86" spans="1:1" x14ac:dyDescent="0.25">
      <c r="A86" s="126"/>
    </row>
    <row r="87" spans="1:1" x14ac:dyDescent="0.25">
      <c r="A87" s="126" t="s">
        <v>403</v>
      </c>
    </row>
    <row r="88" spans="1:1" x14ac:dyDescent="0.25">
      <c r="A88" s="125" t="s">
        <v>423</v>
      </c>
    </row>
    <row r="89" spans="1:1" x14ac:dyDescent="0.25">
      <c r="A89" s="126"/>
    </row>
    <row r="90" spans="1:1" x14ac:dyDescent="0.25">
      <c r="A90" s="126" t="s">
        <v>404</v>
      </c>
    </row>
    <row r="91" spans="1:1" x14ac:dyDescent="0.25">
      <c r="A91" s="125" t="s">
        <v>423</v>
      </c>
    </row>
    <row r="92" spans="1:1" x14ac:dyDescent="0.25">
      <c r="A92" s="126"/>
    </row>
    <row r="93" spans="1:1" x14ac:dyDescent="0.25">
      <c r="A93" s="126" t="s">
        <v>405</v>
      </c>
    </row>
    <row r="94" spans="1:1" x14ac:dyDescent="0.25">
      <c r="A94" s="127" t="s">
        <v>406</v>
      </c>
    </row>
    <row r="95" spans="1:1" x14ac:dyDescent="0.25">
      <c r="A95" s="126"/>
    </row>
    <row r="96" spans="1:1" x14ac:dyDescent="0.25">
      <c r="A96" s="126" t="s">
        <v>407</v>
      </c>
    </row>
    <row r="97" spans="1:1" x14ac:dyDescent="0.25">
      <c r="A97" s="125" t="s">
        <v>408</v>
      </c>
    </row>
    <row r="98" spans="1:1" x14ac:dyDescent="0.25">
      <c r="A98" s="126"/>
    </row>
    <row r="99" spans="1:1" x14ac:dyDescent="0.25">
      <c r="A99" s="126" t="s">
        <v>409</v>
      </c>
    </row>
    <row r="100" spans="1:1" x14ac:dyDescent="0.25">
      <c r="A100" s="125" t="s">
        <v>423</v>
      </c>
    </row>
    <row r="101" spans="1:1" x14ac:dyDescent="0.25">
      <c r="A101" s="126"/>
    </row>
    <row r="102" spans="1:1" x14ac:dyDescent="0.25">
      <c r="A102" s="126" t="s">
        <v>410</v>
      </c>
    </row>
    <row r="103" spans="1:1" x14ac:dyDescent="0.25">
      <c r="A103" s="125" t="s">
        <v>411</v>
      </c>
    </row>
    <row r="104" spans="1:1" x14ac:dyDescent="0.25">
      <c r="A104" s="126"/>
    </row>
    <row r="105" spans="1:1" x14ac:dyDescent="0.25">
      <c r="A105" s="126" t="s">
        <v>412</v>
      </c>
    </row>
    <row r="106" spans="1:1" x14ac:dyDescent="0.25">
      <c r="A106" s="125" t="s">
        <v>413</v>
      </c>
    </row>
    <row r="107" spans="1:1" x14ac:dyDescent="0.25">
      <c r="A107" s="126"/>
    </row>
    <row r="108" spans="1:1" x14ac:dyDescent="0.25">
      <c r="A108" s="126" t="s">
        <v>414</v>
      </c>
    </row>
    <row r="109" spans="1:1" x14ac:dyDescent="0.25">
      <c r="A109" s="125" t="s">
        <v>415</v>
      </c>
    </row>
    <row r="110" spans="1:1" x14ac:dyDescent="0.25">
      <c r="A110" s="126"/>
    </row>
    <row r="111" spans="1:1" x14ac:dyDescent="0.25">
      <c r="A111" s="126" t="s">
        <v>416</v>
      </c>
    </row>
    <row r="112" spans="1:1" x14ac:dyDescent="0.25">
      <c r="A112" s="125" t="s">
        <v>423</v>
      </c>
    </row>
  </sheetData>
  <autoFilter ref="A43:A112" xr:uid="{EACF6932-1DCF-4B5E-B9EA-CCC8F407FF58}"/>
  <mergeCells count="1">
    <mergeCell ref="A1:I40"/>
  </mergeCells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742F9B846374444193A93359F3FEF40F" ma:contentTypeVersion="33" ma:contentTypeDescription="Dokument koji je samo za potrebe ljudi iz sektora I ne ide na kolegij" ma:contentTypeScope="" ma:versionID="a325f5c0d2db39977006d6155ed1a388">
  <xsd:schema xmlns:xsd="http://www.w3.org/2001/XMLSchema" xmlns:xs="http://www.w3.org/2001/XMLSchema" xmlns:p="http://schemas.microsoft.com/office/2006/metadata/properties" xmlns:ns2="2090b57c-2e4d-4ed9-b313-510fc704fe75" targetNamespace="http://schemas.microsoft.com/office/2006/metadata/properties" ma:root="true" ma:fieldsID="7fa21133d92ec90cf070a0622a01f288" ns2:_="">
    <xsd:import namespace="2090b57c-2e4d-4ed9-b313-510fc704fe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0b57c-2e4d-4ed9-b313-510fc704fe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1D740F-F875-4DB7-9B53-43ECE1786358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2090b57c-2e4d-4ed9-b313-510fc704fe7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AA3356-BDC5-47EA-BEE7-DA23BCA46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0b57c-2e4d-4ed9-b313-510fc704fe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Ivana Brico</cp:lastModifiedBy>
  <cp:lastPrinted>2015-04-30T06:30:17Z</cp:lastPrinted>
  <dcterms:created xsi:type="dcterms:W3CDTF">2008-10-17T11:51:54Z</dcterms:created>
  <dcterms:modified xsi:type="dcterms:W3CDTF">2021-10-26T12:20:02Z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0x0101004BF733CA9C8EBE498FD71D38BA2DB8B700742F9B846374444193A93359F3FEF40F</vt:lpwstr>
  </property>
</Properties>
</file>