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704925E9-BEED-4E7C-BE1D-BBA2B490B4E7}" xr6:coauthVersionLast="47" xr6:coauthVersionMax="47" xr10:uidLastSave="{00000000-0000-0000-0000-000000000000}"/>
  <workbookProtection workbookPassword="CA29" lockStructure="1"/>
  <bookViews>
    <workbookView xWindow="-120" yWindow="-120" windowWidth="29040" windowHeight="15840" activeTab="5" xr2:uid="{00000000-000D-0000-FFFF-FFFF00000000}"/>
  </bookViews>
  <sheets>
    <sheet name="General data" sheetId="6" r:id="rId1"/>
    <sheet name="BS" sheetId="1" r:id="rId2"/>
    <sheet name="P&amp;L" sheetId="2" r:id="rId3"/>
    <sheet name="CF_I" sheetId="3" r:id="rId4"/>
    <sheet name="SOCE" sheetId="5" r:id="rId5"/>
    <sheet name="Note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9" i="5" l="1"/>
  <c r="M39" i="5" s="1"/>
  <c r="K38" i="5"/>
  <c r="M38" i="5" s="1"/>
  <c r="K37" i="5"/>
  <c r="M37" i="5" s="1"/>
  <c r="K36" i="5"/>
  <c r="M36" i="5" s="1"/>
  <c r="L35" i="5"/>
  <c r="J35" i="5"/>
  <c r="I35" i="5"/>
  <c r="H35" i="5"/>
  <c r="G35" i="5"/>
  <c r="F35" i="5"/>
  <c r="E35" i="5"/>
  <c r="K34" i="5"/>
  <c r="M34" i="5" s="1"/>
  <c r="K33" i="5"/>
  <c r="M33" i="5" s="1"/>
  <c r="K32" i="5"/>
  <c r="M32" i="5" s="1"/>
  <c r="K31" i="5"/>
  <c r="M31" i="5" s="1"/>
  <c r="L30" i="5"/>
  <c r="L28" i="5" s="1"/>
  <c r="J30" i="5"/>
  <c r="J28" i="5" s="1"/>
  <c r="I30" i="5"/>
  <c r="I28" i="5" s="1"/>
  <c r="H30" i="5"/>
  <c r="H28" i="5" s="1"/>
  <c r="G30" i="5"/>
  <c r="G28" i="5" s="1"/>
  <c r="F30" i="5"/>
  <c r="F28" i="5" s="1"/>
  <c r="E30" i="5"/>
  <c r="K29" i="5"/>
  <c r="M29" i="5" s="1"/>
  <c r="L27" i="5"/>
  <c r="J27" i="5"/>
  <c r="I27" i="5"/>
  <c r="H27" i="5"/>
  <c r="G27" i="5"/>
  <c r="F27" i="5"/>
  <c r="E27" i="5"/>
  <c r="K26" i="5"/>
  <c r="M26" i="5" s="1"/>
  <c r="K25" i="5"/>
  <c r="M25" i="5" s="1"/>
  <c r="K24" i="5"/>
  <c r="M24" i="5" s="1"/>
  <c r="K22" i="5"/>
  <c r="M22" i="5" s="1"/>
  <c r="K21" i="5"/>
  <c r="M21" i="5" s="1"/>
  <c r="K20" i="5"/>
  <c r="M20" i="5" s="1"/>
  <c r="K19" i="5"/>
  <c r="M19" i="5" s="1"/>
  <c r="L18" i="5"/>
  <c r="J18" i="5"/>
  <c r="I18" i="5"/>
  <c r="H18" i="5"/>
  <c r="G18" i="5"/>
  <c r="F18" i="5"/>
  <c r="E18" i="5"/>
  <c r="K17" i="5"/>
  <c r="M17" i="5" s="1"/>
  <c r="K16" i="5"/>
  <c r="M16" i="5" s="1"/>
  <c r="K15" i="5"/>
  <c r="M15" i="5" s="1"/>
  <c r="K14" i="5"/>
  <c r="M14" i="5" s="1"/>
  <c r="L13" i="5"/>
  <c r="L11" i="5" s="1"/>
  <c r="J13" i="5"/>
  <c r="J11" i="5" s="1"/>
  <c r="I13" i="5"/>
  <c r="I11" i="5" s="1"/>
  <c r="H13" i="5"/>
  <c r="H11" i="5" s="1"/>
  <c r="G13" i="5"/>
  <c r="G11" i="5" s="1"/>
  <c r="F13" i="5"/>
  <c r="F11" i="5" s="1"/>
  <c r="E13" i="5"/>
  <c r="K12" i="5"/>
  <c r="M12" i="5" s="1"/>
  <c r="L10" i="5"/>
  <c r="J10" i="5"/>
  <c r="I10" i="5"/>
  <c r="H10" i="5"/>
  <c r="G10" i="5"/>
  <c r="F10" i="5"/>
  <c r="E10" i="5"/>
  <c r="K9" i="5"/>
  <c r="M9" i="5" s="1"/>
  <c r="K8" i="5"/>
  <c r="M8" i="5" s="1"/>
  <c r="K7" i="5"/>
  <c r="M7" i="5" s="1"/>
  <c r="I52" i="3"/>
  <c r="H52" i="3"/>
  <c r="I37" i="3"/>
  <c r="H37" i="3"/>
  <c r="I18" i="3"/>
  <c r="H18" i="3"/>
  <c r="I9" i="3"/>
  <c r="I7" i="3" s="1"/>
  <c r="H9" i="3"/>
  <c r="H7" i="3" s="1"/>
  <c r="I86" i="2"/>
  <c r="F86" i="2"/>
  <c r="I85" i="2"/>
  <c r="F85" i="2"/>
  <c r="I84" i="2"/>
  <c r="F84" i="2"/>
  <c r="I82" i="2"/>
  <c r="F82" i="2"/>
  <c r="I81" i="2"/>
  <c r="F81" i="2"/>
  <c r="I80" i="2"/>
  <c r="F80" i="2"/>
  <c r="I79" i="2"/>
  <c r="F79" i="2"/>
  <c r="I78" i="2"/>
  <c r="F78" i="2"/>
  <c r="I77" i="2"/>
  <c r="F77" i="2"/>
  <c r="I76" i="2"/>
  <c r="F76" i="2"/>
  <c r="I75" i="2"/>
  <c r="F75" i="2"/>
  <c r="H74" i="2"/>
  <c r="G74" i="2"/>
  <c r="E74" i="2"/>
  <c r="D74" i="2"/>
  <c r="I71" i="2"/>
  <c r="F71" i="2"/>
  <c r="I70" i="2"/>
  <c r="F70" i="2"/>
  <c r="I68" i="2"/>
  <c r="F68" i="2"/>
  <c r="I67" i="2"/>
  <c r="F67" i="2"/>
  <c r="H66" i="2"/>
  <c r="G66" i="2"/>
  <c r="E66" i="2"/>
  <c r="F66" i="2" s="1"/>
  <c r="D66" i="2"/>
  <c r="I64" i="2"/>
  <c r="F64" i="2"/>
  <c r="I63" i="2"/>
  <c r="F63" i="2"/>
  <c r="I62" i="2"/>
  <c r="F62" i="2"/>
  <c r="H61" i="2"/>
  <c r="G61" i="2"/>
  <c r="E61" i="2"/>
  <c r="D61" i="2"/>
  <c r="I60" i="2"/>
  <c r="F60" i="2"/>
  <c r="I59" i="2"/>
  <c r="F59" i="2"/>
  <c r="I58" i="2"/>
  <c r="F58" i="2"/>
  <c r="I57" i="2"/>
  <c r="F57" i="2"/>
  <c r="I56" i="2"/>
  <c r="F56" i="2"/>
  <c r="I55" i="2"/>
  <c r="F55" i="2"/>
  <c r="I54" i="2"/>
  <c r="F54" i="2"/>
  <c r="H53" i="2"/>
  <c r="G53" i="2"/>
  <c r="E53" i="2"/>
  <c r="D53" i="2"/>
  <c r="I52" i="2"/>
  <c r="F52" i="2"/>
  <c r="I51" i="2"/>
  <c r="F51" i="2"/>
  <c r="I50" i="2"/>
  <c r="F50" i="2"/>
  <c r="H49" i="2"/>
  <c r="I49" i="2" s="1"/>
  <c r="G49" i="2"/>
  <c r="E49" i="2"/>
  <c r="D49" i="2"/>
  <c r="F49" i="2" s="1"/>
  <c r="I48" i="2"/>
  <c r="F48" i="2"/>
  <c r="I47" i="2"/>
  <c r="F47" i="2"/>
  <c r="I46" i="2"/>
  <c r="F46" i="2"/>
  <c r="H45" i="2"/>
  <c r="G45" i="2"/>
  <c r="G44" i="2" s="1"/>
  <c r="E45" i="2"/>
  <c r="D45" i="2"/>
  <c r="I43" i="2"/>
  <c r="F43" i="2"/>
  <c r="I42" i="2"/>
  <c r="F42" i="2"/>
  <c r="H41" i="2"/>
  <c r="G41" i="2"/>
  <c r="E41" i="2"/>
  <c r="D41" i="2"/>
  <c r="I40" i="2"/>
  <c r="F40" i="2"/>
  <c r="I39" i="2"/>
  <c r="F39" i="2"/>
  <c r="H38" i="2"/>
  <c r="G38" i="2"/>
  <c r="E38" i="2"/>
  <c r="D38" i="2"/>
  <c r="F38" i="2" s="1"/>
  <c r="I37" i="2"/>
  <c r="F37" i="2"/>
  <c r="I36" i="2"/>
  <c r="F36" i="2"/>
  <c r="H35" i="2"/>
  <c r="G35" i="2"/>
  <c r="E35" i="2"/>
  <c r="D35" i="2"/>
  <c r="I34" i="2"/>
  <c r="F34" i="2"/>
  <c r="I33" i="2"/>
  <c r="F33" i="2"/>
  <c r="H32" i="2"/>
  <c r="G32" i="2"/>
  <c r="E32" i="2"/>
  <c r="E31" i="2" s="1"/>
  <c r="D32" i="2"/>
  <c r="F32" i="2" s="1"/>
  <c r="I30" i="2"/>
  <c r="F30" i="2"/>
  <c r="I29" i="2"/>
  <c r="F29" i="2"/>
  <c r="H28" i="2"/>
  <c r="G28" i="2"/>
  <c r="E28" i="2"/>
  <c r="D28" i="2"/>
  <c r="F28" i="2" s="1"/>
  <c r="I27" i="2"/>
  <c r="F27" i="2"/>
  <c r="I26" i="2"/>
  <c r="F26" i="2"/>
  <c r="H25" i="2"/>
  <c r="G25" i="2"/>
  <c r="G24" i="2" s="1"/>
  <c r="E25" i="2"/>
  <c r="D25" i="2"/>
  <c r="I23" i="2"/>
  <c r="F23" i="2"/>
  <c r="I22" i="2"/>
  <c r="F22" i="2"/>
  <c r="I21" i="2"/>
  <c r="F21" i="2"/>
  <c r="I20" i="2"/>
  <c r="F20" i="2"/>
  <c r="I19" i="2"/>
  <c r="F19" i="2"/>
  <c r="I18" i="2"/>
  <c r="F18" i="2"/>
  <c r="I17" i="2"/>
  <c r="F17" i="2"/>
  <c r="I16" i="2"/>
  <c r="F16" i="2"/>
  <c r="I15" i="2"/>
  <c r="F15" i="2"/>
  <c r="I14" i="2"/>
  <c r="F14" i="2"/>
  <c r="H13" i="2"/>
  <c r="G13" i="2"/>
  <c r="E13" i="2"/>
  <c r="D13" i="2"/>
  <c r="I12" i="2"/>
  <c r="F12" i="2"/>
  <c r="I11" i="2"/>
  <c r="F11" i="2"/>
  <c r="I10" i="2"/>
  <c r="F10" i="2"/>
  <c r="I9" i="2"/>
  <c r="F9" i="2"/>
  <c r="I8" i="2"/>
  <c r="F8" i="2"/>
  <c r="H7" i="2"/>
  <c r="G7" i="2"/>
  <c r="E7" i="2"/>
  <c r="D7" i="2"/>
  <c r="I125" i="1"/>
  <c r="F125" i="1"/>
  <c r="I123" i="1"/>
  <c r="F123" i="1"/>
  <c r="I122" i="1"/>
  <c r="F122" i="1"/>
  <c r="H121" i="1"/>
  <c r="G121" i="1"/>
  <c r="E121" i="1"/>
  <c r="D121" i="1"/>
  <c r="I120" i="1"/>
  <c r="F120" i="1"/>
  <c r="I119" i="1"/>
  <c r="F119" i="1"/>
  <c r="I118" i="1"/>
  <c r="F118" i="1"/>
  <c r="I117" i="1"/>
  <c r="F117" i="1"/>
  <c r="H116" i="1"/>
  <c r="G116" i="1"/>
  <c r="E116" i="1"/>
  <c r="D116" i="1"/>
  <c r="I115" i="1"/>
  <c r="F115" i="1"/>
  <c r="I114" i="1"/>
  <c r="F114" i="1"/>
  <c r="I113" i="1"/>
  <c r="F113" i="1"/>
  <c r="H112" i="1"/>
  <c r="I112" i="1" s="1"/>
  <c r="G112" i="1"/>
  <c r="E112" i="1"/>
  <c r="D112" i="1"/>
  <c r="F112" i="1" s="1"/>
  <c r="I111" i="1"/>
  <c r="F111" i="1"/>
  <c r="I110" i="1"/>
  <c r="F110" i="1"/>
  <c r="I109" i="1"/>
  <c r="F109" i="1"/>
  <c r="H108" i="1"/>
  <c r="G108" i="1"/>
  <c r="E108" i="1"/>
  <c r="D108" i="1"/>
  <c r="I107" i="1"/>
  <c r="F107" i="1"/>
  <c r="I106" i="1"/>
  <c r="F106" i="1"/>
  <c r="H105" i="1"/>
  <c r="G105" i="1"/>
  <c r="I105" i="1" s="1"/>
  <c r="E105" i="1"/>
  <c r="D105" i="1"/>
  <c r="F105" i="1" s="1"/>
  <c r="I104" i="1"/>
  <c r="F104" i="1"/>
  <c r="I103" i="1"/>
  <c r="F103" i="1"/>
  <c r="I102" i="1"/>
  <c r="F102" i="1"/>
  <c r="I101" i="1"/>
  <c r="F101" i="1"/>
  <c r="I100" i="1"/>
  <c r="F100" i="1"/>
  <c r="I99" i="1"/>
  <c r="F99" i="1"/>
  <c r="I98" i="1"/>
  <c r="F98" i="1"/>
  <c r="H97" i="1"/>
  <c r="G97" i="1"/>
  <c r="E97" i="1"/>
  <c r="D97" i="1"/>
  <c r="I96" i="1"/>
  <c r="F96" i="1"/>
  <c r="I95" i="1"/>
  <c r="F95" i="1"/>
  <c r="I94" i="1"/>
  <c r="F94" i="1"/>
  <c r="I93" i="1"/>
  <c r="F93" i="1"/>
  <c r="H92" i="1"/>
  <c r="G92" i="1"/>
  <c r="E92" i="1"/>
  <c r="D92" i="1"/>
  <c r="I91" i="1"/>
  <c r="F91" i="1"/>
  <c r="I90" i="1"/>
  <c r="F90" i="1"/>
  <c r="H89" i="1"/>
  <c r="G89" i="1"/>
  <c r="I89" i="1" s="1"/>
  <c r="E89" i="1"/>
  <c r="D89" i="1"/>
  <c r="F89" i="1" s="1"/>
  <c r="I88" i="1"/>
  <c r="F88" i="1"/>
  <c r="I87" i="1"/>
  <c r="F87" i="1"/>
  <c r="I86" i="1"/>
  <c r="F86" i="1"/>
  <c r="H85" i="1"/>
  <c r="G85" i="1"/>
  <c r="E85" i="1"/>
  <c r="D85" i="1"/>
  <c r="I84" i="1"/>
  <c r="F84" i="1"/>
  <c r="I83" i="1"/>
  <c r="F83" i="1"/>
  <c r="I82" i="1"/>
  <c r="F82" i="1"/>
  <c r="H81" i="1"/>
  <c r="G81" i="1"/>
  <c r="E81" i="1"/>
  <c r="D81" i="1"/>
  <c r="F81" i="1" s="1"/>
  <c r="I80" i="1"/>
  <c r="F80" i="1"/>
  <c r="I79" i="1"/>
  <c r="F79" i="1"/>
  <c r="I78" i="1"/>
  <c r="F78" i="1"/>
  <c r="H77" i="1"/>
  <c r="G77" i="1"/>
  <c r="E77" i="1"/>
  <c r="D77" i="1"/>
  <c r="F77" i="1" s="1"/>
  <c r="I74" i="1"/>
  <c r="F74" i="1"/>
  <c r="I72" i="1"/>
  <c r="F72" i="1"/>
  <c r="I71" i="1"/>
  <c r="F71" i="1"/>
  <c r="I70" i="1"/>
  <c r="F70" i="1"/>
  <c r="H69" i="1"/>
  <c r="G69" i="1"/>
  <c r="E69" i="1"/>
  <c r="D69" i="1"/>
  <c r="I68" i="1"/>
  <c r="F68" i="1"/>
  <c r="I67" i="1"/>
  <c r="F67" i="1"/>
  <c r="I66" i="1"/>
  <c r="F66" i="1"/>
  <c r="I65" i="1"/>
  <c r="F65" i="1"/>
  <c r="I64" i="1"/>
  <c r="F64" i="1"/>
  <c r="H63" i="1"/>
  <c r="G63" i="1"/>
  <c r="G62" i="1" s="1"/>
  <c r="E63" i="1"/>
  <c r="E62" i="1" s="1"/>
  <c r="D63" i="1"/>
  <c r="I61" i="1"/>
  <c r="F61" i="1"/>
  <c r="I60" i="1"/>
  <c r="F60" i="1"/>
  <c r="I59" i="1"/>
  <c r="F59" i="1"/>
  <c r="H58" i="1"/>
  <c r="G58" i="1"/>
  <c r="E58" i="1"/>
  <c r="D58" i="1"/>
  <c r="F58" i="1" s="1"/>
  <c r="I57" i="1"/>
  <c r="F57" i="1"/>
  <c r="I56" i="1"/>
  <c r="F56" i="1"/>
  <c r="I55" i="1"/>
  <c r="F55" i="1"/>
  <c r="H54" i="1"/>
  <c r="H53" i="1" s="1"/>
  <c r="G54" i="1"/>
  <c r="I54" i="1" s="1"/>
  <c r="E54" i="1"/>
  <c r="D54" i="1"/>
  <c r="I52" i="1"/>
  <c r="F52" i="1"/>
  <c r="I51" i="1"/>
  <c r="F51" i="1"/>
  <c r="H50" i="1"/>
  <c r="G50" i="1"/>
  <c r="E50" i="1"/>
  <c r="D50" i="1"/>
  <c r="I49" i="1"/>
  <c r="F49" i="1"/>
  <c r="I48" i="1"/>
  <c r="F48" i="1"/>
  <c r="I47" i="1"/>
  <c r="F47" i="1"/>
  <c r="I46" i="1"/>
  <c r="F46" i="1"/>
  <c r="I45" i="1"/>
  <c r="F45" i="1"/>
  <c r="I44" i="1"/>
  <c r="F44" i="1"/>
  <c r="I43" i="1"/>
  <c r="F43" i="1"/>
  <c r="H42" i="1"/>
  <c r="G42" i="1"/>
  <c r="E42" i="1"/>
  <c r="D42" i="1"/>
  <c r="F42" i="1" s="1"/>
  <c r="I41" i="1"/>
  <c r="F41" i="1"/>
  <c r="I40" i="1"/>
  <c r="F40" i="1"/>
  <c r="I39" i="1"/>
  <c r="F39" i="1"/>
  <c r="I38" i="1"/>
  <c r="F38" i="1"/>
  <c r="I37" i="1"/>
  <c r="F37" i="1"/>
  <c r="H36" i="1"/>
  <c r="G36" i="1"/>
  <c r="E36" i="1"/>
  <c r="D36" i="1"/>
  <c r="I35" i="1"/>
  <c r="F35" i="1"/>
  <c r="I34" i="1"/>
  <c r="F34" i="1"/>
  <c r="I33" i="1"/>
  <c r="F33" i="1"/>
  <c r="I32" i="1"/>
  <c r="F32" i="1"/>
  <c r="I31" i="1"/>
  <c r="F31" i="1"/>
  <c r="H30" i="1"/>
  <c r="G30" i="1"/>
  <c r="E30" i="1"/>
  <c r="D30" i="1"/>
  <c r="F30" i="1" s="1"/>
  <c r="I29" i="1"/>
  <c r="F29" i="1"/>
  <c r="I28" i="1"/>
  <c r="F28" i="1"/>
  <c r="I27" i="1"/>
  <c r="F27" i="1"/>
  <c r="I26" i="1"/>
  <c r="F26" i="1"/>
  <c r="H25" i="1"/>
  <c r="I25" i="1" s="1"/>
  <c r="G25" i="1"/>
  <c r="E25" i="1"/>
  <c r="D25" i="1"/>
  <c r="F25" i="1" s="1"/>
  <c r="I24" i="1"/>
  <c r="F24" i="1"/>
  <c r="I23" i="1"/>
  <c r="F23" i="1"/>
  <c r="H22" i="1"/>
  <c r="G22" i="1"/>
  <c r="E22" i="1"/>
  <c r="D22" i="1"/>
  <c r="I20" i="1"/>
  <c r="F20" i="1"/>
  <c r="I19" i="1"/>
  <c r="F19" i="1"/>
  <c r="I18" i="1"/>
  <c r="F18" i="1"/>
  <c r="H17" i="1"/>
  <c r="G17" i="1"/>
  <c r="E17" i="1"/>
  <c r="D17" i="1"/>
  <c r="I16" i="1"/>
  <c r="F16" i="1"/>
  <c r="I14" i="1"/>
  <c r="F14" i="1"/>
  <c r="I13" i="1"/>
  <c r="F13" i="1"/>
  <c r="I12" i="1"/>
  <c r="F12" i="1"/>
  <c r="H11" i="1"/>
  <c r="G11" i="1"/>
  <c r="E11" i="1"/>
  <c r="D11" i="1"/>
  <c r="I10" i="1"/>
  <c r="F10" i="1"/>
  <c r="I9" i="1"/>
  <c r="F9" i="1"/>
  <c r="H8" i="1"/>
  <c r="G8" i="1"/>
  <c r="E8" i="1"/>
  <c r="D8" i="1"/>
  <c r="F8" i="1" s="1"/>
  <c r="I6" i="3" l="1"/>
  <c r="I58" i="3" s="1"/>
  <c r="I60" i="3" s="1"/>
  <c r="I62" i="3" s="1"/>
  <c r="E44" i="2"/>
  <c r="I35" i="2"/>
  <c r="E72" i="2"/>
  <c r="I108" i="1"/>
  <c r="I92" i="1"/>
  <c r="H76" i="1"/>
  <c r="H124" i="1" s="1"/>
  <c r="E76" i="1"/>
  <c r="E124" i="1" s="1"/>
  <c r="E53" i="1"/>
  <c r="F50" i="1"/>
  <c r="F22" i="1"/>
  <c r="I17" i="1"/>
  <c r="D53" i="1"/>
  <c r="I42" i="1"/>
  <c r="F85" i="1"/>
  <c r="F61" i="2"/>
  <c r="I66" i="2"/>
  <c r="I74" i="2"/>
  <c r="H6" i="3"/>
  <c r="H58" i="3" s="1"/>
  <c r="H60" i="3" s="1"/>
  <c r="H62" i="3" s="1"/>
  <c r="K27" i="5"/>
  <c r="M27" i="5" s="1"/>
  <c r="F40" i="5"/>
  <c r="F41" i="2"/>
  <c r="F36" i="1"/>
  <c r="I50" i="1"/>
  <c r="I77" i="1"/>
  <c r="F121" i="1"/>
  <c r="G72" i="2"/>
  <c r="F13" i="2"/>
  <c r="I28" i="2"/>
  <c r="F97" i="1"/>
  <c r="I38" i="2"/>
  <c r="E24" i="2"/>
  <c r="E73" i="2" s="1"/>
  <c r="F54" i="1"/>
  <c r="J40" i="5"/>
  <c r="E21" i="1"/>
  <c r="E15" i="1" s="1"/>
  <c r="I116" i="1"/>
  <c r="I13" i="2"/>
  <c r="F35" i="2"/>
  <c r="I61" i="2"/>
  <c r="F74" i="2"/>
  <c r="G23" i="5"/>
  <c r="D21" i="1"/>
  <c r="I69" i="1"/>
  <c r="I41" i="2"/>
  <c r="L23" i="5"/>
  <c r="I22" i="1"/>
  <c r="I36" i="1"/>
  <c r="F69" i="1"/>
  <c r="D76" i="1"/>
  <c r="I85" i="1"/>
  <c r="I121" i="1"/>
  <c r="D31" i="2"/>
  <c r="F31" i="2" s="1"/>
  <c r="I53" i="2"/>
  <c r="F17" i="1"/>
  <c r="I30" i="1"/>
  <c r="I58" i="1"/>
  <c r="I81" i="1"/>
  <c r="F92" i="1"/>
  <c r="F108" i="1"/>
  <c r="F116" i="1"/>
  <c r="I32" i="2"/>
  <c r="F53" i="2"/>
  <c r="K10" i="5"/>
  <c r="M10" i="5" s="1"/>
  <c r="F63" i="1"/>
  <c r="D62" i="1"/>
  <c r="F62" i="1" s="1"/>
  <c r="K18" i="5"/>
  <c r="M18" i="5" s="1"/>
  <c r="I23" i="5"/>
  <c r="I40" i="5"/>
  <c r="F11" i="1"/>
  <c r="I11" i="1"/>
  <c r="H21" i="1"/>
  <c r="H15" i="1" s="1"/>
  <c r="H72" i="2"/>
  <c r="I7" i="2"/>
  <c r="I25" i="2"/>
  <c r="H24" i="2"/>
  <c r="H31" i="2"/>
  <c r="I45" i="2"/>
  <c r="H44" i="2"/>
  <c r="I44" i="2" s="1"/>
  <c r="F23" i="5"/>
  <c r="J23" i="5"/>
  <c r="D72" i="2"/>
  <c r="F7" i="2"/>
  <c r="F25" i="2"/>
  <c r="D24" i="2"/>
  <c r="F45" i="2"/>
  <c r="D44" i="2"/>
  <c r="F44" i="2" s="1"/>
  <c r="K13" i="5"/>
  <c r="M13" i="5" s="1"/>
  <c r="E11" i="5"/>
  <c r="K11" i="5" s="1"/>
  <c r="M11" i="5" s="1"/>
  <c r="G40" i="5"/>
  <c r="K35" i="5"/>
  <c r="M35" i="5" s="1"/>
  <c r="I8" i="1"/>
  <c r="I63" i="1"/>
  <c r="H62" i="1"/>
  <c r="I62" i="1" s="1"/>
  <c r="H23" i="5"/>
  <c r="K30" i="5"/>
  <c r="M30" i="5" s="1"/>
  <c r="H40" i="5"/>
  <c r="L40" i="5"/>
  <c r="E65" i="2"/>
  <c r="E69" i="2" s="1"/>
  <c r="E83" i="2" s="1"/>
  <c r="E23" i="5"/>
  <c r="E28" i="5"/>
  <c r="K28" i="5" s="1"/>
  <c r="M28" i="5" s="1"/>
  <c r="G21" i="1"/>
  <c r="G53" i="1"/>
  <c r="I53" i="1" s="1"/>
  <c r="G76" i="1"/>
  <c r="I97" i="1"/>
  <c r="G31" i="2"/>
  <c r="F72" i="2" l="1"/>
  <c r="I72" i="2"/>
  <c r="I76" i="1"/>
  <c r="F76" i="1"/>
  <c r="F53" i="1"/>
  <c r="E73" i="1"/>
  <c r="H65" i="2"/>
  <c r="H69" i="2" s="1"/>
  <c r="H83" i="2" s="1"/>
  <c r="I31" i="2"/>
  <c r="H73" i="1"/>
  <c r="I24" i="2"/>
  <c r="D124" i="1"/>
  <c r="F124" i="1" s="1"/>
  <c r="F21" i="1"/>
  <c r="D15" i="1"/>
  <c r="F15" i="1" s="1"/>
  <c r="K23" i="5"/>
  <c r="M23" i="5" s="1"/>
  <c r="G15" i="1"/>
  <c r="I21" i="1"/>
  <c r="H73" i="2"/>
  <c r="D73" i="2"/>
  <c r="F73" i="2" s="1"/>
  <c r="F24" i="2"/>
  <c r="E40" i="5"/>
  <c r="K40" i="5" s="1"/>
  <c r="M40" i="5" s="1"/>
  <c r="G65" i="2"/>
  <c r="D65" i="2"/>
  <c r="G73" i="2"/>
  <c r="G124" i="1"/>
  <c r="I124" i="1" s="1"/>
  <c r="D73" i="1" l="1"/>
  <c r="F73" i="1" s="1"/>
  <c r="I73" i="2"/>
  <c r="F65" i="2"/>
  <c r="D69" i="2"/>
  <c r="G69" i="2"/>
  <c r="I65" i="2"/>
  <c r="I15" i="1"/>
  <c r="G73" i="1"/>
  <c r="I73" i="1" s="1"/>
  <c r="G83" i="2" l="1"/>
  <c r="I83" i="2" s="1"/>
  <c r="I69" i="2"/>
  <c r="F69" i="2"/>
  <c r="D83" i="2"/>
  <c r="F83" i="2" s="1"/>
</calcChain>
</file>

<file path=xl/sharedStrings.xml><?xml version="1.0" encoding="utf-8"?>
<sst xmlns="http://schemas.openxmlformats.org/spreadsheetml/2006/main" count="802" uniqueCount="687">
  <si>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</si>
  <si>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</si>
  <si>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</si>
  <si>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</si>
  <si>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</si>
  <si>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</si>
  <si>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</si>
  <si>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</si>
  <si>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</si>
  <si>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</si>
  <si>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</si>
  <si>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</si>
  <si>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</si>
  <si>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</si>
  <si>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</si>
  <si>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</si>
  <si>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</si>
  <si>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</si>
  <si>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</si>
  <si>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</si>
  <si>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</si>
  <si>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</si>
  <si>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</si>
  <si>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</si>
  <si>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</si>
  <si>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</si>
  <si>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</si>
  <si>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</si>
  <si>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</si>
  <si>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</si>
  <si>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</si>
  <si>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</si>
  <si>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</si>
  <si>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</si>
  <si>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</si>
  <si>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</si>
  <si>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</si>
  <si>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</si>
  <si>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</si>
  <si>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</si>
  <si>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</si>
  <si>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</si>
  <si>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1"/>
        <color theme="1"/>
        <rFont val="Calibri"/>
        <family val="2"/>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</si>
  <si>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</si>
  <si>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</si>
  <si>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</si>
  <si>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</si>
  <si>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</si>
  <si>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</si>
  <si>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</si>
  <si>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</si>
  <si>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</si>
  <si>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</si>
  <si>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</si>
  <si>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</si>
  <si>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</si>
  <si>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color theme="1"/>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</si>
  <si>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</si>
  <si>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</si>
  <si>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color theme="1"/>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</si>
  <si>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</si>
  <si>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</si>
  <si>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</si>
  <si>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color theme="1"/>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</si>
  <si>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</si>
  <si>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color theme="1"/>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</si>
  <si>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</si>
  <si>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</si>
  <si>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</si>
  <si>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color theme="1"/>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</si>
  <si>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</si>
  <si>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</si>
  <si>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</si>
  <si>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</si>
  <si>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</si>
  <si>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</si>
  <si>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</si>
  <si>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</si>
  <si>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</si>
  <si>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</si>
  <si>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</si>
  <si>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</si>
  <si>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</si>
  <si>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</si>
  <si>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</si>
  <si>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at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</si>
  <si>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</si>
  <si>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</si>
  <si>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</si>
  <si>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</si>
  <si>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color theme="1"/>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</si>
  <si>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</si>
  <si>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</si>
  <si>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</si>
  <si>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</si>
  <si>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</si>
  <si>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</si>
  <si>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</si>
  <si>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color theme="1"/>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</si>
  <si>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</si>
  <si>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</si>
  <si>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color theme="1"/>
        <rFont val="Arial"/>
        <family val="2"/>
        <charset val="238"/>
      </rPr>
      <t>(ADP 047+050+051)</t>
    </r>
  </si>
  <si>
    <r>
      <rPr>
        <b/>
        <sz val="8"/>
        <rFont val="Arial"/>
        <family val="2"/>
        <charset val="238"/>
      </rPr>
      <t xml:space="preserve">    1 Receivables arising from insurance business </t>
    </r>
    <r>
      <rPr>
        <sz val="8"/>
        <color theme="1"/>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</si>
  <si>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</si>
  <si>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i.e.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</si>
  <si>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</si>
  <si>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color theme="1"/>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</si>
  <si>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</si>
  <si>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</si>
  <si>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</si>
  <si>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color theme="1"/>
        <rFont val="Arial"/>
        <family val="2"/>
        <charset val="238"/>
      </rPr>
      <t>(ADP 056+060+061)</t>
    </r>
  </si>
  <si>
    <r>
      <rPr>
        <b/>
        <sz val="8"/>
        <rFont val="Arial"/>
        <family val="2"/>
        <charset val="238"/>
      </rPr>
      <t xml:space="preserve">    1 Cash at bank and in hand </t>
    </r>
    <r>
      <rPr>
        <sz val="8"/>
        <color theme="1"/>
        <rFont val="Arial"/>
        <family val="2"/>
        <charset val="238"/>
      </rPr>
      <t>(ADP 057 to 059)</t>
    </r>
  </si>
  <si>
    <r>
      <rPr>
        <sz val="8"/>
        <rFont val="Arial"/>
        <family val="2"/>
        <charset val="238"/>
      </rPr>
      <t xml:space="preserve">        1.1 Funds on the business account </t>
    </r>
  </si>
  <si>
    <r>
      <rPr>
        <sz val="8"/>
        <rFont val="Arial"/>
        <family val="2"/>
        <charset val="238"/>
      </rPr>
      <t xml:space="preserve">        1.2 Funds on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</si>
  <si>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</si>
  <si>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</si>
  <si>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</si>
  <si>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color theme="1"/>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</si>
  <si>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</si>
  <si>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</si>
  <si>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</si>
  <si>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color theme="1"/>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</si>
  <si>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</si>
  <si>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</si>
  <si>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color theme="1"/>
        <rFont val="Arial"/>
        <family val="2"/>
        <charset val="238"/>
      </rPr>
      <t>(ADP 069+072+073+077+081+084)</t>
    </r>
  </si>
  <si>
    <r>
      <rPr>
        <b/>
        <sz val="8"/>
        <rFont val="Arial"/>
        <family val="2"/>
        <charset val="238"/>
      </rPr>
      <t xml:space="preserve">    1 Subscribed capital </t>
    </r>
    <r>
      <rPr>
        <sz val="8"/>
        <color theme="1"/>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</si>
  <si>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</si>
  <si>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</si>
  <si>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</si>
  <si>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color theme="1"/>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</si>
  <si>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</si>
  <si>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</si>
  <si>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</si>
  <si>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color theme="1"/>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</si>
  <si>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</si>
  <si>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</si>
  <si>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</si>
  <si>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color theme="1"/>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</si>
  <si>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</si>
  <si>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</si>
  <si>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color theme="1"/>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</si>
  <si>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</si>
  <si>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</si>
  <si>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</si>
  <si>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</si>
  <si>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color theme="1"/>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</si>
  <si>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</si>
  <si>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</si>
  <si>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</si>
  <si>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</si>
  <si>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</si>
  <si>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</si>
  <si>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</si>
  <si>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color theme="1"/>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</si>
  <si>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</si>
  <si>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</si>
  <si>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color theme="1"/>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</si>
  <si>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</si>
  <si>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</si>
  <si>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</si>
  <si>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color theme="1"/>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</si>
  <si>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</si>
  <si>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</si>
  <si>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</si>
  <si>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color theme="1"/>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</si>
  <si>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</si>
  <si>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</si>
  <si>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</si>
  <si>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</si>
  <si>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color theme="1"/>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</si>
  <si>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</si>
  <si>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</si>
  <si>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color theme="1"/>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</si>
  <si>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</si>
  <si>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</si>
  <si>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</si>
  <si>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</si>
  <si>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</si>
  <si>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</si>
  <si>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</si>
  <si>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</si>
  <si>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</si>
  <si>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</si>
  <si>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</si>
  <si>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</si>
  <si>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</si>
  <si>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</si>
  <si>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</si>
  <si>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color theme="1"/>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</si>
  <si>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</si>
  <si>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</si>
  <si>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</si>
  <si>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</si>
  <si>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</si>
  <si>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color theme="1"/>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</si>
  <si>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</si>
  <si>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</si>
  <si>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</si>
  <si>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</si>
  <si>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</si>
  <si>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</si>
  <si>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</si>
  <si>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</si>
  <si>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</si>
  <si>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</si>
  <si>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color theme="1"/>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</si>
  <si>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</si>
  <si>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</si>
  <si>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</si>
  <si>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</si>
  <si>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</si>
  <si>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</si>
  <si>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color theme="1"/>
        <rFont val="Arial"/>
        <family val="2"/>
        <charset val="238"/>
      </rPr>
      <t>n</t>
    </r>
    <r>
      <rPr>
        <b/>
        <sz val="8"/>
        <color theme="1"/>
        <rFont val="Arial"/>
        <family val="2"/>
        <charset val="238"/>
      </rPr>
      <t xml:space="preserve">ical provisions, net of reinsurance </t>
    </r>
    <r>
      <rPr>
        <sz val="8"/>
        <color theme="1"/>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</si>
  <si>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</si>
  <si>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</si>
  <si>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</si>
  <si>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</si>
  <si>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</si>
  <si>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</si>
  <si>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color theme="1"/>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</si>
  <si>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</si>
  <si>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</si>
  <si>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color theme="1"/>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</si>
  <si>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</si>
  <si>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</si>
  <si>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color theme="1"/>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</si>
  <si>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</si>
  <si>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</si>
  <si>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</si>
  <si>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</si>
  <si>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</si>
  <si>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</si>
  <si>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</si>
  <si>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</si>
  <si>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color theme="1"/>
        <rFont val="Arial"/>
        <family val="2"/>
        <charset val="238"/>
      </rPr>
      <t>(ADP 165 to 171)</t>
    </r>
  </si>
  <si>
    <r>
      <rPr>
        <sz val="8"/>
        <rFont val="Arial"/>
        <family val="2"/>
        <charset val="238"/>
      </rPr>
      <t xml:space="preserve">      1 Depreciation of land and buildings not occupied by an undertaking for its own activities </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</si>
  <si>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</si>
  <si>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</si>
  <si>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</si>
  <si>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</si>
  <si>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</si>
  <si>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</si>
  <si>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color theme="1"/>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</si>
  <si>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</si>
  <si>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</si>
  <si>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color theme="1"/>
        <rFont val="Arial"/>
        <family val="2"/>
        <charset val="238"/>
      </rPr>
      <t xml:space="preserve">ments </t>
    </r>
  </si>
  <si>
    <r>
      <rPr>
        <b/>
        <sz val="8"/>
        <rFont val="Arial"/>
        <family val="2"/>
        <charset val="238"/>
      </rPr>
      <t>XIV Profit or loss for the accounting period before tax (+/-)</t>
    </r>
    <r>
      <rPr>
        <sz val="8"/>
        <color theme="1"/>
        <rFont val="Arial"/>
        <family val="2"/>
        <charset val="238"/>
      </rPr>
      <t xml:space="preserve">        (ADP 118+124+132 to 135+142+149+152+155+164+172+175)</t>
    </r>
  </si>
  <si>
    <r>
      <rPr>
        <b/>
        <sz val="8"/>
        <rFont val="Arial"/>
        <family val="2"/>
        <charset val="238"/>
      </rPr>
      <t xml:space="preserve">XV Profit or loss tax </t>
    </r>
    <r>
      <rPr>
        <sz val="8"/>
        <color theme="1"/>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</si>
  <si>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</si>
  <si>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</si>
  <si>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color theme="1"/>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</si>
  <si>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</si>
  <si>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</si>
  <si>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color theme="1"/>
        <rFont val="Arial"/>
        <family val="2"/>
        <charset val="238"/>
      </rPr>
      <t>(ADP 118+124+132+133+134+179)</t>
    </r>
  </si>
  <si>
    <r>
      <rPr>
        <b/>
        <sz val="8"/>
        <rFont val="Arial"/>
        <family val="2"/>
        <charset val="238"/>
      </rPr>
      <t xml:space="preserve">XVIII TOTAL EXPENSES </t>
    </r>
    <r>
      <rPr>
        <sz val="8"/>
        <color theme="1"/>
        <rFont val="Arial"/>
        <family val="2"/>
        <charset val="238"/>
      </rPr>
      <t>(ADP 135+142+149+152+155+164+172+175+178)</t>
    </r>
  </si>
  <si>
    <r>
      <rPr>
        <b/>
        <sz val="8"/>
        <rFont val="Arial"/>
        <family val="2"/>
        <charset val="238"/>
      </rPr>
      <t xml:space="preserve">IX Other comprehensive income </t>
    </r>
    <r>
      <rPr>
        <sz val="8"/>
        <color theme="1"/>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</si>
  <si>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</si>
  <si>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</si>
  <si>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</si>
  <si>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</si>
  <si>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</si>
  <si>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</si>
  <si>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</si>
  <si>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</si>
  <si>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color theme="1"/>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</si>
  <si>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</si>
  <si>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</si>
  <si>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</si>
  <si>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</si>
  <si>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</si>
  <si>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</si>
  <si>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color theme="1"/>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</si>
  <si>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</si>
  <si>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</si>
  <si>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3</t>
    </r>
  </si>
  <si>
    <r>
      <rPr>
        <b/>
        <sz val="8"/>
        <rFont val="Arial"/>
        <family val="2"/>
        <charset val="238"/>
      </rPr>
      <t>4</t>
    </r>
  </si>
  <si>
    <r>
      <rPr>
        <b/>
        <sz val="8"/>
        <rFont val="Arial"/>
        <family val="2"/>
        <charset val="238"/>
      </rPr>
      <t xml:space="preserve">I Cash flow from operating activities </t>
    </r>
    <r>
      <rPr>
        <sz val="8"/>
        <color theme="1"/>
        <rFont val="Arial"/>
        <family val="2"/>
        <charset val="238"/>
      </rPr>
      <t>(ADP 002+013+031)</t>
    </r>
  </si>
  <si>
    <r>
      <rPr>
        <b/>
        <sz val="8"/>
        <rFont val="Arial"/>
        <family val="2"/>
        <charset val="238"/>
      </rPr>
      <t xml:space="preserve">   1 Cash flow before changes in operating assets and liabilities</t>
    </r>
    <r>
      <rPr>
        <sz val="8"/>
        <color theme="1"/>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</si>
  <si>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</si>
  <si>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</si>
  <si>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</si>
  <si>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</si>
  <si>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</si>
  <si>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</si>
  <si>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</si>
  <si>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</si>
  <si>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</si>
  <si>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</si>
  <si>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of operating assets and liabilities (ADP 014 to 030)</t>
    </r>
  </si>
  <si>
    <r>
      <rPr>
        <sz val="8"/>
        <rFont val="Arial"/>
        <family val="2"/>
        <charset val="238"/>
      </rPr>
      <t xml:space="preserve">         2.1 Increase/decrease of financial assets available for sale</t>
    </r>
  </si>
  <si>
    <r>
      <rPr>
        <sz val="8"/>
        <rFont val="Arial"/>
        <family val="2"/>
        <charset val="238"/>
      </rPr>
      <t xml:space="preserve">         2.2 Increase/decrease of financial assets at fair value through statement of profit or loss</t>
    </r>
  </si>
  <si>
    <r>
      <rPr>
        <sz val="8"/>
        <rFont val="Arial"/>
        <family val="2"/>
        <charset val="238"/>
      </rPr>
      <t xml:space="preserve">         2.3 Increase/decrease of loans and receivables </t>
    </r>
  </si>
  <si>
    <r>
      <rPr>
        <sz val="8"/>
        <rFont val="Arial"/>
        <family val="2"/>
        <charset val="238"/>
      </rPr>
      <t xml:space="preserve">         2.4 Increase/decrease of deposits with cedants</t>
    </r>
  </si>
  <si>
    <r>
      <rPr>
        <sz val="8"/>
        <rFont val="Arial"/>
        <family val="2"/>
        <charset val="238"/>
      </rPr>
      <t xml:space="preserve">         2.5 Increase/decrease of investments for the account of life assurance policyholders who bear the investment risk</t>
    </r>
  </si>
  <si>
    <r>
      <rPr>
        <sz val="8"/>
        <rFont val="Arial"/>
        <family val="2"/>
        <charset val="238"/>
      </rPr>
      <t xml:space="preserve">         2.6 Increase/decrease of reinsurance amount in technical provisions </t>
    </r>
  </si>
  <si>
    <r>
      <rPr>
        <sz val="8"/>
        <rFont val="Arial"/>
        <family val="2"/>
        <charset val="238"/>
      </rPr>
      <t xml:space="preserve">         2.7 Increase/decrease of tax assets </t>
    </r>
  </si>
  <si>
    <r>
      <rPr>
        <sz val="8"/>
        <rFont val="Arial"/>
        <family val="2"/>
        <charset val="238"/>
      </rPr>
      <t xml:space="preserve">         2.8 Increase/decrease of receivables </t>
    </r>
  </si>
  <si>
    <r>
      <rPr>
        <sz val="8"/>
        <rFont val="Arial"/>
        <family val="2"/>
        <charset val="238"/>
      </rPr>
      <t xml:space="preserve">         2.9 Increase/decrease of other assets </t>
    </r>
  </si>
  <si>
    <r>
      <rPr>
        <sz val="8"/>
        <rFont val="Arial"/>
        <family val="2"/>
        <charset val="238"/>
      </rPr>
      <t xml:space="preserve">       2.10 Increase/decrease of prepayments and accrued income </t>
    </r>
  </si>
  <si>
    <r>
      <rPr>
        <sz val="8"/>
        <rFont val="Arial"/>
        <family val="2"/>
        <charset val="238"/>
      </rPr>
      <t xml:space="preserve">       2.11 Increase/decrease of technical provisions </t>
    </r>
  </si>
  <si>
    <r>
      <rPr>
        <sz val="8"/>
        <rFont val="Arial"/>
        <family val="2"/>
        <charset val="238"/>
      </rPr>
      <t xml:space="preserve">       2.12 Increase/decrease of special provisions for life assurance where policyholders bear the investment risk</t>
    </r>
  </si>
  <si>
    <r>
      <rPr>
        <sz val="8"/>
        <rFont val="Arial"/>
        <family val="2"/>
        <charset val="238"/>
      </rPr>
      <t xml:space="preserve">       2.13 Increase/decrease of tax liabilities </t>
    </r>
  </si>
  <si>
    <r>
      <rPr>
        <sz val="8"/>
        <rFont val="Arial"/>
        <family val="2"/>
        <charset val="238"/>
      </rPr>
      <t xml:space="preserve">       2.14 Increase/decrease of deposits held under reinsurance business ceded </t>
    </r>
  </si>
  <si>
    <r>
      <rPr>
        <sz val="8"/>
        <rFont val="Arial"/>
        <family val="2"/>
        <charset val="238"/>
      </rPr>
      <t xml:space="preserve">       2.15 Increase/decrease of financial liabilities </t>
    </r>
  </si>
  <si>
    <r>
      <rPr>
        <sz val="8"/>
        <rFont val="Arial"/>
        <family val="2"/>
        <charset val="238"/>
      </rPr>
      <t xml:space="preserve">       2.16 Increase/decrease of other liabilities </t>
    </r>
  </si>
  <si>
    <r>
      <rPr>
        <sz val="8"/>
        <rFont val="Arial"/>
        <family val="2"/>
        <charset val="238"/>
      </rPr>
      <t xml:space="preserve">       2.17 Increase/decrease of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</si>
  <si>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</si>
  <si>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</si>
  <si>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</si>
  <si>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</si>
  <si>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</si>
  <si>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</si>
  <si>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</si>
  <si>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</si>
  <si>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</si>
  <si>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</si>
  <si>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</si>
  <si>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</si>
  <si>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</si>
  <si>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</si>
  <si>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given short-term and long-term loans </t>
    </r>
  </si>
  <si>
    <r>
      <rPr>
        <sz val="8"/>
        <rFont val="Arial"/>
        <family val="2"/>
        <charset val="238"/>
      </rPr>
      <t xml:space="preserve">    14 Cash payments of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</si>
  <si>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</si>
  <si>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</si>
  <si>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</si>
  <si>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repayments of short-term and long-term loans received </t>
    </r>
  </si>
  <si>
    <r>
      <rPr>
        <sz val="8"/>
        <rFont val="Arial"/>
        <family val="2"/>
        <charset val="238"/>
      </rPr>
      <t xml:space="preserve">    4 Cash payments for the redemption of own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</si>
  <si>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</si>
  <si>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</si>
  <si>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DIFFERENCES ON CASH AND CASH EQUIVALENTS</t>
    </r>
  </si>
  <si>
    <r>
      <rPr>
        <b/>
        <sz val="8"/>
        <rFont val="Arial"/>
        <family val="2"/>
        <charset val="238"/>
      </rPr>
      <t>V NET INCREASE/DECREASE OF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</si>
  <si>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</si>
  <si>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</si>
  <si>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</si>
  <si>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</si>
  <si>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</si>
  <si>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color theme="1"/>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</si>
  <si>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</si>
  <si>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</si>
  <si>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</si>
  <si>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</si>
  <si>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</si>
  <si>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</si>
  <si>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</si>
  <si>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</si>
  <si>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</si>
  <si>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</si>
  <si>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</si>
  <si>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</si>
  <si>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</si>
  <si>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</si>
  <si>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</si>
  <si>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</si>
  <si>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</si>
  <si>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</si>
  <si>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</si>
  <si>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</si>
  <si>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</si>
  <si>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prior period errors</t>
    </r>
  </si>
  <si>
    <r>
      <rPr>
        <b/>
        <sz val="8.5"/>
        <rFont val="Arial"/>
        <family val="2"/>
        <charset val="238"/>
      </rPr>
      <t>II Balance on the first day of the previous business year (restated)</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</si>
  <si>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</si>
  <si>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</si>
  <si>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b/>
        <sz val="8.5"/>
        <rFont val="Arial"/>
        <family val="2"/>
        <charset val="238"/>
      </rPr>
      <t>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</si>
  <si>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</si>
  <si>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</si>
  <si>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</si>
  <si>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</si>
  <si>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</si>
  <si>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of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</si>
  <si>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</si>
  <si>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</si>
  <si>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</si>
  <si>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V Balance on the last day of the previous year reporting period</t>
    </r>
  </si>
  <si>
    <r>
      <rPr>
        <b/>
        <sz val="8.5"/>
        <rFont val="Arial"/>
        <family val="2"/>
        <charset val="238"/>
      </rPr>
      <t>VI Balance on the first day of the current business year</t>
    </r>
  </si>
  <si>
    <r>
      <rPr>
        <sz val="8.5"/>
        <rFont val="Arial"/>
        <family val="2"/>
        <charset val="238"/>
      </rPr>
      <t xml:space="preserve">Change in accounting policies </t>
    </r>
  </si>
  <si>
    <r>
      <rPr>
        <sz val="8.5"/>
        <rFont val="Arial"/>
        <family val="2"/>
        <charset val="238"/>
      </rPr>
      <t>Correction of prior period errors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</si>
  <si>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</si>
  <si>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</si>
  <si>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</si>
  <si>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b/>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</si>
  <si>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</si>
  <si>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</si>
  <si>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</si>
  <si>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</si>
  <si>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</si>
  <si>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of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</si>
  <si>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</si>
  <si>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</si>
  <si>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</si>
  <si>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</si>
  <si>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</si>
  <si>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</si>
  <si>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</si>
  <si>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</si>
  <si>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</si>
  <si>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199</t>
  </si>
  <si>
    <t>Croatia osiguranje d.d.</t>
  </si>
  <si>
    <t>ZAGREB</t>
  </si>
  <si>
    <t>Vatroslava Jagića 33</t>
  </si>
  <si>
    <t>info@crosig.hr</t>
  </si>
  <si>
    <t>www.crosig.hr</t>
  </si>
  <si>
    <t>Ne</t>
  </si>
  <si>
    <t>Jelena Matijević</t>
  </si>
  <si>
    <t>072 00 1884</t>
  </si>
  <si>
    <t>KN</t>
  </si>
  <si>
    <t>RD</t>
  </si>
  <si>
    <t>As at: 31.12.2021.</t>
  </si>
  <si>
    <t>For the period: 01.01.2021.-31.12.2021.</t>
  </si>
  <si>
    <t xml:space="preserve">                   NOTES TO THE ANNUAL FINANCIAL STATEMENTS - GFI
Name of issuer:  Croatia osiguranje d.d.
Personal identification number (OIB):   26187994862
Reporting period: 01.01.2021.-31.12.2021.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</si>
  <si>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Position description</t>
  </si>
  <si>
    <t>Gross written premiums</t>
  </si>
  <si>
    <t>Premiums ceded to reinsurance (-)</t>
  </si>
  <si>
    <t>Change in gross provisions for unearned premiums (+/-)</t>
  </si>
  <si>
    <t>Investment income</t>
  </si>
  <si>
    <t>Income from investments in land and buildings</t>
  </si>
  <si>
    <t>Interest income</t>
  </si>
  <si>
    <t>Net foreign exchange gains</t>
  </si>
  <si>
    <t>Other investment income</t>
  </si>
  <si>
    <t>Other income</t>
  </si>
  <si>
    <t>Settled claims</t>
  </si>
  <si>
    <t>Gross amount (-)</t>
  </si>
  <si>
    <t>Change in claims provisions (+/-)</t>
  </si>
  <si>
    <t>Change in other technical provisions, net of reinsurance (+/-)</t>
  </si>
  <si>
    <t>Depending on the result (bonuses)</t>
  </si>
  <si>
    <t>Acquisition costs</t>
  </si>
  <si>
    <t>Commission</t>
  </si>
  <si>
    <t>Other acquisition costs</t>
  </si>
  <si>
    <t>Change in deferred acquisition costs (+/-)</t>
  </si>
  <si>
    <t>Administration costs (administrative expenses)</t>
  </si>
  <si>
    <t>Salaries, taxes and contributions from and on salaries</t>
  </si>
  <si>
    <t>Other administrative expenses</t>
  </si>
  <si>
    <t>Unrealised losses on investments</t>
  </si>
  <si>
    <t>Net foreign exchange losses</t>
  </si>
  <si>
    <t>Other technical expenses, net of reinsurance</t>
  </si>
  <si>
    <t>Other technical expenses of insurance</t>
  </si>
  <si>
    <t>Other expenses, including value adjustments</t>
  </si>
  <si>
    <t>Current tax expense</t>
  </si>
  <si>
    <t>Deferred tax expense (income)</t>
  </si>
  <si>
    <t>Reconciliation of the statement of comprehensive income prepared in accordance with the HANFA format and the format of the financial statements prepared in accordance with the IFRS reporting framework</t>
  </si>
  <si>
    <t>Report for the Croatian Financial Services Supervisory Agency</t>
  </si>
  <si>
    <t>Basic financial statements</t>
  </si>
  <si>
    <t>HRK '000</t>
  </si>
  <si>
    <t>Earned premiums (recognised in revenue)</t>
  </si>
  <si>
    <t xml:space="preserve">2,599,063 </t>
  </si>
  <si>
    <t>Net earned premiums</t>
  </si>
  <si>
    <t xml:space="preserve">2,895,764 </t>
  </si>
  <si>
    <t>Impairment and collected premium impairment</t>
  </si>
  <si>
    <t>Change in provision for unearned premiums, reinsurance share (+/-)</t>
  </si>
  <si>
    <t>-</t>
  </si>
  <si>
    <t>Finance income</t>
  </si>
  <si>
    <t>Income from subsidiaries, associates and joint ventures</t>
  </si>
  <si>
    <t>Unrealised gain on investments</t>
  </si>
  <si>
    <t>Realised gain on investments</t>
  </si>
  <si>
    <t>Income from commissions and fees</t>
  </si>
  <si>
    <t>Other insurance-technical income, net of reinsurance</t>
  </si>
  <si>
    <t>Other operating income</t>
  </si>
  <si>
    <t>Net claims incurred</t>
  </si>
  <si>
    <t>Claims incurred, net of reinsurance and coinsurance</t>
  </si>
  <si>
    <t>Reinsurer’s share (+)</t>
  </si>
  <si>
    <t>Change in mathematical provision and other technical provisions, net of reinsurance</t>
  </si>
  <si>
    <t>Change in mathematical provision (+/-)</t>
  </si>
  <si>
    <t>Special provisions for unit-linked life insurance group, net of reinsurance (+/-)</t>
  </si>
  <si>
    <t>Expenditures for return of premium (bonuses and rebates), net of reinsurance</t>
  </si>
  <si>
    <t>Not depending on the result (rebates)</t>
  </si>
  <si>
    <t>Operating expenditures (for business operations), net</t>
  </si>
  <si>
    <t>Administration costs</t>
  </si>
  <si>
    <t>Depreciation charge</t>
  </si>
  <si>
    <t>Investment charges</t>
  </si>
  <si>
    <t>Finance costs</t>
  </si>
  <si>
    <t>Depreciation of land and buildings not intended for business operations of the company</t>
  </si>
  <si>
    <t>Interest expense</t>
  </si>
  <si>
    <t>Impairment of investments</t>
  </si>
  <si>
    <t>Realised losses on investments</t>
  </si>
  <si>
    <t>Other investment costs</t>
  </si>
  <si>
    <t>Expenses for preventive operations</t>
  </si>
  <si>
    <t>Other operating expenses</t>
  </si>
  <si>
    <t>Profit or loss for the accounting period before tax (+/-)</t>
  </si>
  <si>
    <t>Profit/(loss) before tax</t>
  </si>
  <si>
    <t>Income tax or loss</t>
  </si>
  <si>
    <t>Income tax</t>
  </si>
  <si>
    <t>Profit or loss for the accounting period after tax (+/-)</t>
  </si>
  <si>
    <t>Profit/(loss) for the period</t>
  </si>
  <si>
    <t>Reconciliation of the statement of financial position prepared in accordance with the HANFA format and the financial statements in accordance with the IFRS reporting framework</t>
  </si>
  <si>
    <t>HRK'000</t>
  </si>
  <si>
    <t>INTANGIBLE ASSETS</t>
  </si>
  <si>
    <t>Intangible assets</t>
  </si>
  <si>
    <t>Goodwill</t>
  </si>
  <si>
    <t>Other intangible assets</t>
  </si>
  <si>
    <t>TANGIBLE ASSETS</t>
  </si>
  <si>
    <t>Property and equipment</t>
  </si>
  <si>
    <t>Land and buildings intended for company business operations</t>
  </si>
  <si>
    <t>Equipment</t>
  </si>
  <si>
    <t>Other tangible assets and inventories</t>
  </si>
  <si>
    <t>INVESTMENTS</t>
  </si>
  <si>
    <t>9,068,461</t>
  </si>
  <si>
    <t>Investments in land and buildings not intended for company business operations</t>
  </si>
  <si>
    <t>Investment property</t>
  </si>
  <si>
    <t>Investments in subsidiaries, associates and joint ventures</t>
  </si>
  <si>
    <t>Investments in subsidiaries associates and joint ventures</t>
  </si>
  <si>
    <t>Shares and stakes in subsidiaries</t>
  </si>
  <si>
    <t>Shares and stakes in associates</t>
  </si>
  <si>
    <t>Shares and stakes in joint ventures</t>
  </si>
  <si>
    <t>Financial assets</t>
  </si>
  <si>
    <t>8,160,160</t>
  </si>
  <si>
    <t>Held-to-maturity financial assets</t>
  </si>
  <si>
    <t>2,325,984</t>
  </si>
  <si>
    <t>Held-to-maturity investments</t>
  </si>
  <si>
    <t>Debt financial instruments</t>
  </si>
  <si>
    <t>Other</t>
  </si>
  <si>
    <t>Available-for-sale financial assets</t>
  </si>
  <si>
    <t>5,167,207</t>
  </si>
  <si>
    <t>Equity financial instruments</t>
  </si>
  <si>
    <t>3,869,131</t>
  </si>
  <si>
    <t>Shares in investment funds</t>
  </si>
  <si>
    <t>Financial assets at fair value through profit or loss</t>
  </si>
  <si>
    <t>Derivative financial instruments</t>
  </si>
  <si>
    <t>Loans and receivables</t>
  </si>
  <si>
    <t>Deposits with credit institutions</t>
  </si>
  <si>
    <t>Loans</t>
  </si>
  <si>
    <t>Deposits with cedent</t>
  </si>
  <si>
    <t>INVESTMENTS FOR THE ACCOUNT AND RISK OF LIFE INSURANCE POLICYHOLDERS</t>
  </si>
  <si>
    <t>REINSURER’S SHARE IN TECHNICAL PROVISIONS</t>
  </si>
  <si>
    <t>Reinsurance share in insurance contract provisions</t>
  </si>
  <si>
    <t>Provision for unearned premiums, reinsurance share</t>
  </si>
  <si>
    <t>Mathematical provisions, reinsurance share</t>
  </si>
  <si>
    <t>Claims provisions, reinsurance share</t>
  </si>
  <si>
    <t>Provisions for bonuses and discounts, reinsurance share</t>
  </si>
  <si>
    <t>Equalisation provisions, reinsurance share</t>
  </si>
  <si>
    <t>Other technical provisions, reinsurance share</t>
  </si>
  <si>
    <t xml:space="preserve">Special provision for unit-linked life insurance group, reinsurance share </t>
  </si>
  <si>
    <t>DEFERRED AND CURRENT TAX ASSETS</t>
  </si>
  <si>
    <t>Deferred tax assets</t>
  </si>
  <si>
    <t>Current tax assets</t>
  </si>
  <si>
    <t xml:space="preserve">RECEIVABLES  </t>
  </si>
  <si>
    <t>Insurance contracts and other receivables</t>
  </si>
  <si>
    <t>Receivables from insurance business</t>
  </si>
  <si>
    <t>From policyholders</t>
  </si>
  <si>
    <t>From insurance agents, or insurance brokers</t>
  </si>
  <si>
    <t>Reinsurance receivables</t>
  </si>
  <si>
    <t>Other receivables</t>
  </si>
  <si>
    <t>Receivables from other insurance business</t>
  </si>
  <si>
    <t>Receivables for income from investments</t>
  </si>
  <si>
    <t>Cash at bank and in hand</t>
  </si>
  <si>
    <t>Cash and cash equivalents</t>
  </si>
  <si>
    <t>Funds in the business account</t>
  </si>
  <si>
    <t>Funds in the account of assets backing mathematical provision</t>
  </si>
  <si>
    <t>Cash on hand</t>
  </si>
  <si>
    <t>Non-current assets held for sale and discontinued operation</t>
  </si>
  <si>
    <t>PREPAID EXPENSES AND ACCRUED INCOME</t>
  </si>
  <si>
    <t>Deferred interest and rent</t>
  </si>
  <si>
    <t>Deferred acquisition costs</t>
  </si>
  <si>
    <t>Other prepayments and accrued income</t>
  </si>
  <si>
    <t>TOTAL ASSETS</t>
  </si>
  <si>
    <t>12,164,926</t>
  </si>
  <si>
    <t>12,071,973</t>
  </si>
  <si>
    <t>Total assets</t>
  </si>
  <si>
    <t>OFF-BALANCE-SHEET ITEMS</t>
  </si>
  <si>
    <t>3,050,039</t>
  </si>
  <si>
    <r>
      <t>1.</t>
    </r>
    <r>
      <rPr>
        <sz val="7"/>
        <color theme="1"/>
        <rFont val="Times New Roman"/>
        <family val="1"/>
        <charset val="238"/>
      </rPr>
      <t xml:space="preserve">       </t>
    </r>
    <r>
      <rPr>
        <sz val="10"/>
        <color theme="1"/>
        <rFont val="Calibri"/>
        <family val="2"/>
        <charset val="238"/>
        <scheme val="minor"/>
      </rPr>
      <t>Investments held on account and at risk of unit-linked life assurance policyholders are recorded together with financial assets at fair value through profit or loss.</t>
    </r>
  </si>
  <si>
    <r>
      <t>2.</t>
    </r>
    <r>
      <rPr>
        <sz val="7"/>
        <color theme="1"/>
        <rFont val="Times New Roman"/>
        <family val="1"/>
        <charset val="238"/>
      </rPr>
      <t xml:space="preserve">       </t>
    </r>
    <r>
      <rPr>
        <sz val="10"/>
        <color theme="1"/>
        <rFont val="Calibri"/>
        <family val="2"/>
        <charset val="238"/>
        <scheme val="minor"/>
      </rPr>
      <t>Deferred tax assets and liabilities are recorded on a net basis in the Basic financial statements.</t>
    </r>
  </si>
  <si>
    <r>
      <t>3.</t>
    </r>
    <r>
      <rPr>
        <sz val="7"/>
        <color theme="1"/>
        <rFont val="Times New Roman"/>
        <family val="1"/>
        <charset val="238"/>
      </rPr>
      <t xml:space="preserve">       </t>
    </r>
    <r>
      <rPr>
        <sz val="10"/>
        <color theme="1"/>
        <rFont val="Calibri"/>
        <family val="2"/>
        <charset val="238"/>
        <scheme val="minor"/>
      </rPr>
      <t>Internal liabilities are offset with corresponding receivables in the Basic financial statements.</t>
    </r>
  </si>
  <si>
    <r>
      <t>4.</t>
    </r>
    <r>
      <rPr>
        <sz val="7"/>
        <color theme="1"/>
        <rFont val="Times New Roman"/>
        <family val="1"/>
        <charset val="238"/>
      </rPr>
      <t xml:space="preserve">       </t>
    </r>
    <r>
      <rPr>
        <sz val="10"/>
        <color theme="1"/>
        <rFont val="Calibri"/>
        <family val="2"/>
        <charset val="238"/>
        <scheme val="minor"/>
      </rPr>
      <t>Inventories, other assets and prepaid expenses and accrued income are recorded together with insurance receivables and other receivables.</t>
    </r>
  </si>
  <si>
    <t>CAPITAL AND RESERVES</t>
  </si>
  <si>
    <t>4,015,799</t>
  </si>
  <si>
    <t>Subscribed share capital</t>
  </si>
  <si>
    <t>Share capital</t>
  </si>
  <si>
    <t>Paid-up capital - ordinary shares</t>
  </si>
  <si>
    <t>Paid-up capital - preference shares</t>
  </si>
  <si>
    <t>Issued shares premiums (capital reserves)</t>
  </si>
  <si>
    <t xml:space="preserve">Issued shares premiums </t>
  </si>
  <si>
    <t>Revaluation reserves</t>
  </si>
  <si>
    <t>Land and buildings</t>
  </si>
  <si>
    <t>Financial assets available-for-sale</t>
  </si>
  <si>
    <t>Other revaluation reserves</t>
  </si>
  <si>
    <t>Reserves</t>
  </si>
  <si>
    <t>Legal reserves</t>
  </si>
  <si>
    <t>Statutory reserves</t>
  </si>
  <si>
    <t>Other reserves</t>
  </si>
  <si>
    <t>Retained profit or transferred loss</t>
  </si>
  <si>
    <t>1,390,646</t>
  </si>
  <si>
    <t>1,724,759</t>
  </si>
  <si>
    <t>Retained profit</t>
  </si>
  <si>
    <t>Accumulated loss (-)</t>
  </si>
  <si>
    <t>Profit or loss for the current accounting period</t>
  </si>
  <si>
    <t>Profit for the current accounting period</t>
  </si>
  <si>
    <t>Loss for the current accounting period ( - )</t>
  </si>
  <si>
    <t>SUBORDINATED LIABILITIES</t>
  </si>
  <si>
    <t>NON-CONTROLLING INTEREST</t>
  </si>
  <si>
    <t>TECHNICAL PROVISIONS</t>
  </si>
  <si>
    <t>6,586,020</t>
  </si>
  <si>
    <t>6,941,300</t>
  </si>
  <si>
    <t>Insurance contract provisions</t>
  </si>
  <si>
    <t>Provisions for unearned premiums, gross amount</t>
  </si>
  <si>
    <t>1,199,015</t>
  </si>
  <si>
    <t>Mathematical provisions, gross amount</t>
  </si>
  <si>
    <t>2,656,285</t>
  </si>
  <si>
    <t>Claims provisions, gross amount</t>
  </si>
  <si>
    <t>2,695,355</t>
  </si>
  <si>
    <t>Provisions for bonuses and discounts, gross amount</t>
  </si>
  <si>
    <t>Equalisation provisions, gross amount</t>
  </si>
  <si>
    <t>Other technical provisions, gross amount</t>
  </si>
  <si>
    <t>SPECIAL PROVISIONS FOR UNIT-LINKED LIFE</t>
  </si>
  <si>
    <t>INSURANCE GROUP, gross amount</t>
  </si>
  <si>
    <t>OTHER PROVISIONS</t>
  </si>
  <si>
    <t>Provisions for pensions and similar liabilities</t>
  </si>
  <si>
    <t>Provisions</t>
  </si>
  <si>
    <t>Other provisions</t>
  </si>
  <si>
    <t>DEFERRED AND CURRENT TAX LIABILITY</t>
  </si>
  <si>
    <t>Deferred tax liability</t>
  </si>
  <si>
    <t>Current tax liability</t>
  </si>
  <si>
    <t>DEPOSIT RETAINED FROM BUSINESS CEDED TO REINSURANCE</t>
  </si>
  <si>
    <t>FINANCIAL LIABILITIES</t>
  </si>
  <si>
    <t>Financial liabilities</t>
  </si>
  <si>
    <t>Financial liabilities at amortized cost</t>
  </si>
  <si>
    <t>Financial liabilities at fair value through profit or loss</t>
  </si>
  <si>
    <t>Borrowings</t>
  </si>
  <si>
    <t>Issued financial instruments payable</t>
  </si>
  <si>
    <t>Other financial liabilities</t>
  </si>
  <si>
    <t>OTHER LIABILITIES</t>
  </si>
  <si>
    <t>Insurance contracts and other payables and deferred income</t>
  </si>
  <si>
    <t>Liabilities from direct insurance business</t>
  </si>
  <si>
    <t>Liabilities from co-insurance and reinsurance business</t>
  </si>
  <si>
    <t>Liabilities for sale and discontinued operation</t>
  </si>
  <si>
    <t>Other liabilities</t>
  </si>
  <si>
    <t>ACCRUED EXPENSES AND DEFERRED INCOME</t>
  </si>
  <si>
    <t>Deferred reinsurance commission</t>
  </si>
  <si>
    <t>Other accrued expenses and deferred income</t>
  </si>
  <si>
    <t>TOTAL EQUITY AND LIABILITIES</t>
  </si>
  <si>
    <t>Total equity and liabilities</t>
  </si>
  <si>
    <t>3,423,143</t>
  </si>
  <si>
    <r>
      <t>1.</t>
    </r>
    <r>
      <rPr>
        <sz val="7"/>
        <color theme="1"/>
        <rFont val="Times New Roman"/>
        <family val="1"/>
        <charset val="238"/>
      </rPr>
      <t xml:space="preserve">       </t>
    </r>
    <r>
      <rPr>
        <sz val="10"/>
        <color theme="1"/>
        <rFont val="Calibri"/>
        <family val="2"/>
        <charset val="238"/>
        <scheme val="minor"/>
      </rPr>
      <t>A special provision for unit-linked life insurance group is recorded within Technical provision while other financial liabilities are shown as Financial liabilities at amortized cost and at fair value through profit or loss</t>
    </r>
  </si>
  <si>
    <r>
      <t>2.</t>
    </r>
    <r>
      <rPr>
        <sz val="7"/>
        <color theme="1"/>
        <rFont val="Times New Roman"/>
        <family val="1"/>
        <charset val="238"/>
      </rPr>
      <t xml:space="preserve">       </t>
    </r>
    <r>
      <rPr>
        <sz val="10"/>
        <color theme="1"/>
        <rFont val="Calibri"/>
        <family val="2"/>
        <charset val="238"/>
        <scheme val="minor"/>
      </rPr>
      <t>Profit or loss for the current accounting period is presented together with retained earnings in the financial statements prepared in accordance with the IFRS reporting framework.</t>
    </r>
  </si>
  <si>
    <r>
      <t>3.</t>
    </r>
    <r>
      <rPr>
        <sz val="7"/>
        <color theme="1"/>
        <rFont val="Times New Roman"/>
        <family val="1"/>
        <charset val="238"/>
      </rPr>
      <t xml:space="preserve">       </t>
    </r>
    <r>
      <rPr>
        <sz val="10"/>
        <color theme="1"/>
        <rFont val="Calibri"/>
        <family val="2"/>
        <charset val="238"/>
        <scheme val="minor"/>
      </rPr>
      <t xml:space="preserve">Deferred tax assets and liabilities are offset in the Basic financial statements. </t>
    </r>
  </si>
  <si>
    <r>
      <t>4.</t>
    </r>
    <r>
      <rPr>
        <sz val="7"/>
        <color theme="1"/>
        <rFont val="Times New Roman"/>
        <family val="1"/>
        <charset val="238"/>
      </rPr>
      <t xml:space="preserve">       </t>
    </r>
    <r>
      <rPr>
        <sz val="10"/>
        <color theme="1"/>
        <rFont val="Calibri"/>
        <family val="2"/>
        <charset val="238"/>
        <scheme val="minor"/>
      </rPr>
      <t>Internal liabilities are offset with corresponding receivables in the Basic financial statements.</t>
    </r>
  </si>
  <si>
    <r>
      <t>5.</t>
    </r>
    <r>
      <rPr>
        <sz val="7"/>
        <color theme="1"/>
        <rFont val="Times New Roman"/>
        <family val="1"/>
        <charset val="238"/>
      </rPr>
      <t xml:space="preserve">       </t>
    </r>
    <r>
      <rPr>
        <sz val="10"/>
        <color theme="1"/>
        <rFont val="Calibri"/>
        <family val="2"/>
        <charset val="238"/>
        <scheme val="minor"/>
      </rPr>
      <t>Other provisions, other accrued expenses and deferred income and deferred reinsurance commission are recorded in the financial statements prepared in accordance with the IFRS reporting framework within Insurance and other liabilities, provisions and deferred income.</t>
    </r>
  </si>
  <si>
    <r>
      <t>5.</t>
    </r>
    <r>
      <rPr>
        <sz val="11"/>
        <color theme="1"/>
        <rFont val="Times New Roman"/>
        <family val="1"/>
        <charset val="238"/>
      </rPr>
      <t xml:space="preserve">       </t>
    </r>
    <r>
      <rPr>
        <sz val="11"/>
        <color theme="1"/>
        <rFont val="Calibri"/>
        <family val="2"/>
        <charset val="238"/>
        <scheme val="minor"/>
      </rPr>
      <t>The change in mathematical provision, special provision for life assurance policies where the</t>
    </r>
    <r>
      <rPr>
        <sz val="11"/>
        <color theme="1"/>
        <rFont val="Calibri"/>
        <family val="2"/>
        <scheme val="minor"/>
      </rPr>
      <t xml:space="preserve"> policyholder bears the risk of insurance and expenditure for return of premium (bonuses and rebates) are recorded within claims incurred, net of reinsurance and coinsurance.</t>
    </r>
  </si>
  <si>
    <r>
      <t>1.</t>
    </r>
    <r>
      <rPr>
        <sz val="11"/>
        <color theme="1"/>
        <rFont val="Times New Roman"/>
        <family val="1"/>
        <charset val="238"/>
      </rPr>
      <t xml:space="preserve">       </t>
    </r>
    <r>
      <rPr>
        <sz val="11"/>
        <color theme="1"/>
        <rFont val="Calibri"/>
        <family val="2"/>
        <charset val="238"/>
        <scheme val="minor"/>
      </rPr>
      <t xml:space="preserve">Income and expenses from the sale of land and buildings and income from reversal of impairment of investments are recorded on a net basis </t>
    </r>
  </si>
  <si>
    <r>
      <t>2.</t>
    </r>
    <r>
      <rPr>
        <sz val="11"/>
        <color theme="1"/>
        <rFont val="Times New Roman"/>
        <family val="1"/>
        <charset val="238"/>
      </rPr>
      <t xml:space="preserve">       </t>
    </r>
    <r>
      <rPr>
        <sz val="11"/>
        <color theme="1"/>
        <rFont val="Calibri"/>
        <family val="2"/>
        <charset val="238"/>
        <scheme val="minor"/>
      </rPr>
      <t>Foreign exchange differences are recorded on a net basis.</t>
    </r>
  </si>
  <si>
    <r>
      <t>3.</t>
    </r>
    <r>
      <rPr>
        <sz val="11"/>
        <color theme="1"/>
        <rFont val="Times New Roman"/>
        <family val="1"/>
        <charset val="238"/>
      </rPr>
      <t xml:space="preserve">       </t>
    </r>
    <r>
      <rPr>
        <sz val="11"/>
        <color theme="1"/>
        <rFont val="Calibri"/>
        <family val="2"/>
        <charset val="238"/>
        <scheme val="minor"/>
      </rPr>
      <t>Reclassification of other insurance and technical income, net of reinsurance to other operating income and reclassification of other technical costs, net of reinsurance to other operating expenses and netting of income from sale of tangible assets.</t>
    </r>
  </si>
  <si>
    <r>
      <t>4.</t>
    </r>
    <r>
      <rPr>
        <sz val="11"/>
        <color theme="1"/>
        <rFont val="Times New Roman"/>
        <family val="1"/>
        <charset val="238"/>
      </rPr>
      <t xml:space="preserve">       </t>
    </r>
    <r>
      <rPr>
        <sz val="11"/>
        <color theme="1"/>
        <rFont val="Calibri"/>
        <family val="2"/>
        <charset val="238"/>
        <scheme val="minor"/>
      </rPr>
      <t xml:space="preserve">Reclassification of other income and other administrative expenses are presented at net basis in position other operating income/administrative costs. </t>
    </r>
  </si>
  <si>
    <t>Statement of cash flow</t>
  </si>
  <si>
    <t>The statement of cash flows has been prepared in accordance with the Ordinance on the structure and content of financial statements of insurance and reinsurance companies ("the Ordinance"), and its preparation is described in detail in the Instructions for completing financial statements of insurance and reinsurance companies, but its presentation differs from the statement of cash flows in the financial statements.</t>
  </si>
  <si>
    <t>The main differences in presentation are described below:</t>
  </si>
  <si>
    <t>Differences in the positions of increase or decrease in assets and liabilities in the statement of cash flows in the financial statements prepared in accordance with the IFRS reporting framework and the statement of cash flows under the Ordinance arise due to differences in the relevant positions of assets and liabilities due to the different presentation in the financial statements compared to the Ordinance. These differences are presented in the adjustments of the statement of financial position (balance sheet).</t>
  </si>
  <si>
    <t>Cash and cash equivalents at the beginning and end of the period presented in the basic financial statements include deposits with contractual maturity up to 3 months as opposed to cash and cash equivalents at the beginning and end of the period presented in the statement of cash flows under the Ordinance.</t>
  </si>
  <si>
    <t>Statement of changes in equity</t>
  </si>
  <si>
    <t>In the statements under the Ordinance, profit/loss for the current year is presented in the eponymous column and in the subsequent period, upon adoption of the Decision of the General Assembly and the Supervisory Board, profit/loss is transferred through Other non-owner changes in equity to Retained earnings, while in the basic financial statements it is presented under Retained earnings.</t>
  </si>
  <si>
    <t>Notes to the financial statements are prepared based on the International Financial Reporting Standards and disclosed within Annual Report. Annual Report is available on the Company's web site, on the web site of Zagreb Stock Exchange and on the web site of SRPI - HANFA.</t>
  </si>
  <si>
    <t>The reconciliation of the financial statements presribed by the Croatian Financial Services Supervisory Agency's Regulations and the annual financial statements prepared in accordance with IFRSs is presented in the section "Reconciliation of the financial statements and supplementary statements for the Croatian Financial Services Supervisory Agency" in the Annual Report and below:</t>
  </si>
  <si>
    <t>izdavatelji@crosig.hr</t>
  </si>
  <si>
    <t>Deloitte d.o.o.</t>
  </si>
  <si>
    <t>Marina Tonžetić</t>
  </si>
  <si>
    <t>NOTES TO THE FINANCIAL STATEMENTS – TFI</t>
  </si>
  <si>
    <t>d):</t>
  </si>
  <si>
    <t>15) The Company has no participation certificates, convertible debentures, warrants, options or similar securities or rights.</t>
  </si>
  <si>
    <t xml:space="preserve">18) The largest group of undertakings of which the undertaking forms part as a controlled group member is also the only group in which the undertaking forms part as a controlled group member.         </t>
  </si>
  <si>
    <t>19) Financial statements are available on the Internet page adris.hr</t>
  </si>
  <si>
    <t>21) The Company has no material arrangement that are not included in the presented financial statements.</t>
  </si>
  <si>
    <t>b) Information is disclosed in the consolidated and separate financial statements for 2021.</t>
  </si>
  <si>
    <t>c) Information is disclosed in the consolidated and separate financial statements for 2021.</t>
  </si>
  <si>
    <t>1) Details are disclosed in the consolidated and separate financial statements for 2021.</t>
  </si>
  <si>
    <t>2) Details are disclosed in the consolidated and separate financial statements for 2021.</t>
  </si>
  <si>
    <t>3) Details are disclosed in the consolidated and separate financial statements for 2021.</t>
  </si>
  <si>
    <t>4) Details are disclosed in the consolidated and separate financial statements for 2021.</t>
  </si>
  <si>
    <t>5) Details are disclosed in the consolidated and separate financial statements for 2021.</t>
  </si>
  <si>
    <t>6) Details are disclosed in the consolidated and separate financial statements for 2021.</t>
  </si>
  <si>
    <t>7) Details are disclosed in the consolidated and separate financial statements for 2021.</t>
  </si>
  <si>
    <t>8) Details are disclosed in the consolidated and separate financial statements for 2021.</t>
  </si>
  <si>
    <t>9) Details are disclosed in the consolidated and separate financial statements for 2021.</t>
  </si>
  <si>
    <t>10) Details are disclosed in the consolidated and separate financial statements for 2021.</t>
  </si>
  <si>
    <t>11) Details are disclosed in the consolidated and separate financial statements for 2021.</t>
  </si>
  <si>
    <t>12) Details are disclosed in the consolidated and separate financial statements for 2021.</t>
  </si>
  <si>
    <t>13) Details are disclosed in the consolidated and separate financial statements for 2021.</t>
  </si>
  <si>
    <t>14) Details are disclosed in the consolidated and separate financial statements for 2021.</t>
  </si>
  <si>
    <t>17) Details are disclosed in the consolidated and separate financial statements for 2021.</t>
  </si>
  <si>
    <t>20) Details are disclosed in the consolidated and separate financial statements for 2021.</t>
  </si>
  <si>
    <t>22) Details are disclosed in the consolidated and separate financial statements for 2021.</t>
  </si>
  <si>
    <t>23) Details are disclosed in the consolidated and separate financial statements for 2021.</t>
  </si>
  <si>
    <t>24) Details are disclosed in the consolidated and separate financial statements for 2021.</t>
  </si>
  <si>
    <t>a) Information is disclosed in the consolidated and separate financial statements for 2021.</t>
  </si>
  <si>
    <t>16) The Company has no shares in companies having unlimited liability.</t>
  </si>
  <si>
    <t>-1,546,448</t>
  </si>
  <si>
    <t>-1,596,336</t>
  </si>
  <si>
    <t>-1,822,992</t>
  </si>
  <si>
    <t>-1,617,855</t>
  </si>
  <si>
    <t>-30,000</t>
  </si>
  <si>
    <t>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</si>
</sst>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 &quot;kn&quot;"/>
    <numFmt numFmtId="166" formatCode="0.000"/>
  </numFmts>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2"/>
      <name val="Arial"/>
      <family val="2"/>
      <charset val="238"/>
    </font>
    <font>
      <b/>
      <sz val="10"/>
      <name val="Arial"/>
      <family val="2"/>
      <charset val="238"/>
    </font>
    <font>
      <b/>
      <sz val="10"/>
      <color indexed="18"/>
      <name val="Arial"/>
      <family val="2"/>
      <charset val="238"/>
    </font>
    <font>
      <sz val="10"/>
      <name val="Arial"/>
      <family val="2"/>
      <charset val="238"/>
    </font>
    <font>
      <b/>
      <sz val="8"/>
      <name val="Arial"/>
      <family val="2"/>
      <charset val="238"/>
    </font>
    <font>
      <b/>
      <sz val="9"/>
      <color indexed="18"/>
      <name val="Arial"/>
      <family val="2"/>
      <charset val="238"/>
    </font>
    <font>
      <sz val="10"/>
      <color indexed="18"/>
      <name val="Arial"/>
      <family val="2"/>
      <charset val="238"/>
    </font>
    <font>
      <sz val="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sz val="9"/>
      <name val="Arial"/>
      <family val="2"/>
      <charset val="238"/>
    </font>
    <font>
      <b/>
      <sz val="8"/>
      <color indexed="12"/>
      <name val="Arial"/>
      <family val="2"/>
      <charset val="238"/>
    </font>
    <font>
      <b/>
      <sz val="9"/>
      <name val="Arial"/>
      <family val="2"/>
      <charset val="238"/>
    </font>
    <font>
      <b/>
      <sz val="8.5"/>
      <name val="Arial"/>
      <family val="2"/>
      <charset val="238"/>
    </font>
    <font>
      <sz val="8.5"/>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1"/>
      <name val="Calibri"/>
      <family val="2"/>
    </font>
    <font>
      <b/>
      <sz val="9"/>
      <color rgb="FF000080"/>
      <name val="Arial"/>
      <family val="2"/>
      <charset val="238"/>
    </font>
    <font>
      <sz val="8"/>
      <color theme="1"/>
      <name val="Arial"/>
      <family val="2"/>
      <charset val="238"/>
    </font>
    <font>
      <b/>
      <sz val="8"/>
      <color rgb="FF000080"/>
      <name val="Arial"/>
      <family val="2"/>
      <charset val="238"/>
    </font>
    <font>
      <b/>
      <sz val="8"/>
      <color theme="1"/>
      <name val="Arial"/>
      <family val="2"/>
      <charset val="238"/>
    </font>
    <font>
      <b/>
      <sz val="8"/>
      <color rgb="FF0000FF"/>
      <name val="Arial"/>
      <family val="2"/>
      <charset val="238"/>
    </font>
    <font>
      <sz val="8"/>
      <color theme="1"/>
      <name val="Calibri"/>
      <family val="2"/>
      <scheme val="minor"/>
    </font>
    <font>
      <b/>
      <sz val="11"/>
      <color theme="1"/>
      <name val="Calibri"/>
      <family val="2"/>
      <charset val="238"/>
      <scheme val="minor"/>
    </font>
    <font>
      <b/>
      <sz val="9"/>
      <color theme="1"/>
      <name val="Arial Narrow"/>
      <family val="2"/>
      <charset val="238"/>
    </font>
    <font>
      <sz val="9"/>
      <color theme="1"/>
      <name val="Arial Narrow"/>
      <family val="2"/>
      <charset val="238"/>
    </font>
    <font>
      <b/>
      <sz val="9"/>
      <color rgb="FF000000"/>
      <name val="Arial Narrow"/>
      <family val="2"/>
      <charset val="238"/>
    </font>
    <font>
      <sz val="9"/>
      <color rgb="FF000000"/>
      <name val="Arial Narrow"/>
      <family val="2"/>
      <charset val="238"/>
    </font>
    <font>
      <sz val="7"/>
      <color theme="1"/>
      <name val="Times New Roman"/>
      <family val="1"/>
      <charset val="238"/>
    </font>
    <font>
      <i/>
      <sz val="9"/>
      <color rgb="FF000000"/>
      <name val="Arial Narrow"/>
      <family val="2"/>
      <charset val="238"/>
    </font>
    <font>
      <sz val="10"/>
      <color theme="1"/>
      <name val="Calibri"/>
      <family val="2"/>
      <charset val="238"/>
      <scheme val="minor"/>
    </font>
    <font>
      <b/>
      <sz val="9"/>
      <color rgb="FF000000"/>
      <name val="Calibri"/>
      <family val="2"/>
      <charset val="238"/>
    </font>
    <font>
      <sz val="9"/>
      <color theme="1"/>
      <name val="Calibri"/>
      <family val="2"/>
      <charset val="238"/>
    </font>
    <font>
      <sz val="11"/>
      <color theme="1"/>
      <name val="Times New Roman"/>
      <family val="1"/>
      <charset val="238"/>
    </font>
    <font>
      <sz val="10"/>
      <color theme="1"/>
      <name val="Arial"/>
      <family val="2"/>
      <charset val="238"/>
    </font>
    <font>
      <b/>
      <i/>
      <sz val="12"/>
      <color theme="1"/>
      <name val="Calibri"/>
      <family val="2"/>
      <charset val="238"/>
    </font>
  </fonts>
  <fills count="13">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lightGray">
        <fgColor indexed="22"/>
        <bgColor theme="4" tint="0.79998168889431442"/>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FFFFF"/>
        <bgColor indexed="64"/>
      </patternFill>
    </fill>
  </fills>
  <borders count="37">
    <border>
      <left/>
      <right/>
      <top/>
      <bottom/>
      <diagonal/>
    </border>
    <border>
      <left/>
      <right/>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medium">
        <color rgb="FF000000"/>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3" fillId="0" borderId="0"/>
    <xf numFmtId="0" fontId="2" fillId="0" borderId="0"/>
  </cellStyleXfs>
  <cellXfs count="294">
    <xf numFmtId="0" fontId="0" fillId="0" borderId="0" xfId="0"/>
    <xf numFmtId="0" fontId="0" fillId="0" borderId="0" xfId="0" applyProtection="1"/>
    <xf numFmtId="0" fontId="6" fillId="2" borderId="1" xfId="0" applyFont="1" applyFill="1" applyBorder="1" applyAlignment="1" applyProtection="1">
      <alignment horizontal="center" vertical="top" wrapText="1"/>
    </xf>
    <xf numFmtId="0" fontId="0" fillId="2" borderId="1" xfId="0" applyFill="1" applyBorder="1" applyAlignment="1" applyProtection="1">
      <alignment horizontal="center" vertical="top" wrapText="1"/>
    </xf>
    <xf numFmtId="0" fontId="8" fillId="3" borderId="13" xfId="0" applyFont="1" applyFill="1" applyBorder="1" applyAlignment="1" applyProtection="1">
      <alignment horizontal="center" vertical="center"/>
    </xf>
    <xf numFmtId="164" fontId="8" fillId="5" borderId="13" xfId="0" applyNumberFormat="1" applyFont="1" applyFill="1" applyBorder="1" applyAlignment="1" applyProtection="1">
      <alignment horizontal="center" vertical="center"/>
    </xf>
    <xf numFmtId="164" fontId="8" fillId="0" borderId="13" xfId="0" applyNumberFormat="1" applyFont="1" applyFill="1" applyBorder="1" applyAlignment="1" applyProtection="1">
      <alignment horizontal="center" vertical="center"/>
    </xf>
    <xf numFmtId="0" fontId="7" fillId="0" borderId="0" xfId="0" applyFont="1" applyFill="1" applyProtection="1"/>
    <xf numFmtId="0" fontId="7" fillId="0" borderId="0" xfId="0" applyFont="1" applyProtection="1"/>
    <xf numFmtId="0" fontId="17" fillId="3" borderId="5"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xf>
    <xf numFmtId="164" fontId="8" fillId="5" borderId="10" xfId="0" applyNumberFormat="1" applyFont="1" applyFill="1" applyBorder="1" applyAlignment="1" applyProtection="1">
      <alignment horizontal="center" vertical="center"/>
    </xf>
    <xf numFmtId="164" fontId="8" fillId="5" borderId="11" xfId="0" applyNumberFormat="1" applyFont="1" applyFill="1" applyBorder="1" applyAlignment="1" applyProtection="1">
      <alignment horizontal="center" vertical="center"/>
    </xf>
    <xf numFmtId="164" fontId="8" fillId="0" borderId="11" xfId="0" applyNumberFormat="1" applyFont="1" applyFill="1" applyBorder="1" applyAlignment="1" applyProtection="1">
      <alignment horizontal="center" vertical="center"/>
    </xf>
    <xf numFmtId="164" fontId="8" fillId="5" borderId="12" xfId="0" applyNumberFormat="1" applyFont="1" applyFill="1" applyBorder="1" applyAlignment="1" applyProtection="1">
      <alignment horizontal="center" vertical="center"/>
    </xf>
    <xf numFmtId="0" fontId="0" fillId="0" borderId="0" xfId="0" applyFill="1" applyProtection="1"/>
    <xf numFmtId="3" fontId="0" fillId="0" borderId="0" xfId="0" applyNumberFormat="1" applyFill="1" applyProtection="1"/>
    <xf numFmtId="49" fontId="5" fillId="2" borderId="0" xfId="0" applyNumberFormat="1" applyFont="1" applyFill="1" applyBorder="1" applyAlignment="1" applyProtection="1">
      <alignment horizontal="center" vertical="top" wrapText="1"/>
    </xf>
    <xf numFmtId="49" fontId="7" fillId="2" borderId="0" xfId="0" applyNumberFormat="1" applyFont="1" applyFill="1" applyBorder="1" applyAlignment="1" applyProtection="1">
      <alignment horizontal="center" vertical="top" wrapText="1"/>
    </xf>
    <xf numFmtId="0" fontId="7" fillId="2" borderId="0" xfId="0" applyFont="1" applyFill="1" applyBorder="1" applyAlignment="1" applyProtection="1">
      <alignment horizontal="center" vertical="top" wrapText="1"/>
    </xf>
    <xf numFmtId="49" fontId="8" fillId="3" borderId="1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right"/>
    </xf>
    <xf numFmtId="3" fontId="0" fillId="0" borderId="0" xfId="0" applyNumberFormat="1" applyFill="1" applyBorder="1" applyProtection="1"/>
    <xf numFmtId="0" fontId="5" fillId="0" borderId="0" xfId="0" applyFont="1" applyFill="1" applyProtection="1"/>
    <xf numFmtId="164" fontId="17" fillId="0" borderId="13" xfId="0" applyNumberFormat="1" applyFont="1" applyFill="1" applyBorder="1" applyAlignment="1" applyProtection="1">
      <alignment horizontal="center" vertical="center"/>
    </xf>
    <xf numFmtId="3" fontId="0" fillId="0" borderId="0" xfId="0" applyNumberFormat="1" applyProtection="1"/>
    <xf numFmtId="164" fontId="17" fillId="5" borderId="13" xfId="0" applyNumberFormat="1" applyFont="1" applyFill="1" applyBorder="1" applyAlignment="1" applyProtection="1">
      <alignment horizontal="center" vertical="center"/>
    </xf>
    <xf numFmtId="49" fontId="0" fillId="0" borderId="0" xfId="0" applyNumberFormat="1" applyProtection="1"/>
    <xf numFmtId="3" fontId="0" fillId="2" borderId="1" xfId="0" applyNumberFormat="1" applyFill="1" applyBorder="1" applyAlignment="1" applyProtection="1">
      <alignment horizontal="center" vertical="top" wrapText="1"/>
    </xf>
    <xf numFmtId="3" fontId="7" fillId="0" borderId="1" xfId="0" applyNumberFormat="1" applyFont="1" applyFill="1" applyBorder="1" applyAlignment="1" applyProtection="1">
      <alignment horizontal="center" vertical="top" wrapText="1"/>
    </xf>
    <xf numFmtId="3" fontId="0" fillId="2" borderId="1" xfId="0" applyNumberFormat="1" applyFill="1" applyBorder="1" applyAlignment="1" applyProtection="1">
      <alignment horizontal="right" vertical="top" wrapText="1"/>
    </xf>
    <xf numFmtId="3" fontId="8" fillId="3" borderId="13" xfId="0" applyNumberFormat="1" applyFont="1" applyFill="1" applyBorder="1" applyAlignment="1" applyProtection="1">
      <alignment horizontal="center" vertical="center" wrapText="1"/>
    </xf>
    <xf numFmtId="3" fontId="8" fillId="3" borderId="13" xfId="0" applyNumberFormat="1" applyFont="1" applyFill="1" applyBorder="1" applyAlignment="1" applyProtection="1">
      <alignment horizontal="center" vertical="center"/>
    </xf>
    <xf numFmtId="3" fontId="12" fillId="5" borderId="13" xfId="0" applyNumberFormat="1" applyFont="1" applyFill="1" applyBorder="1" applyAlignment="1" applyProtection="1">
      <alignment horizontal="right" vertical="center" shrinkToFit="1"/>
    </xf>
    <xf numFmtId="3" fontId="11" fillId="0" borderId="13" xfId="0" applyNumberFormat="1" applyFont="1" applyFill="1" applyBorder="1" applyAlignment="1" applyProtection="1">
      <alignment horizontal="right" vertical="center" shrinkToFit="1"/>
      <protection locked="0"/>
    </xf>
    <xf numFmtId="3" fontId="11" fillId="0" borderId="13" xfId="0" applyNumberFormat="1" applyFont="1" applyBorder="1" applyAlignment="1" applyProtection="1">
      <alignment horizontal="right" vertical="center" shrinkToFit="1"/>
      <protection locked="0"/>
    </xf>
    <xf numFmtId="3" fontId="8" fillId="3" borderId="5" xfId="0" applyNumberFormat="1" applyFont="1" applyFill="1" applyBorder="1" applyAlignment="1" applyProtection="1">
      <alignment horizontal="center" vertical="center" wrapText="1"/>
    </xf>
    <xf numFmtId="3" fontId="8" fillId="3" borderId="9" xfId="0" applyNumberFormat="1" applyFont="1" applyFill="1" applyBorder="1" applyAlignment="1" applyProtection="1">
      <alignment horizontal="center" vertical="center" wrapText="1"/>
    </xf>
    <xf numFmtId="3" fontId="12" fillId="5" borderId="10" xfId="0" applyNumberFormat="1" applyFont="1" applyFill="1" applyBorder="1" applyAlignment="1" applyProtection="1">
      <alignment vertical="center" shrinkToFit="1"/>
    </xf>
    <xf numFmtId="3" fontId="12" fillId="5" borderId="11" xfId="0" applyNumberFormat="1" applyFont="1" applyFill="1" applyBorder="1" applyAlignment="1" applyProtection="1">
      <alignment vertical="center" shrinkToFit="1"/>
    </xf>
    <xf numFmtId="3" fontId="12" fillId="5" borderId="12" xfId="0" applyNumberFormat="1" applyFont="1" applyFill="1" applyBorder="1" applyAlignment="1" applyProtection="1">
      <alignment vertical="center" shrinkToFit="1"/>
    </xf>
    <xf numFmtId="3" fontId="7" fillId="0" borderId="0" xfId="0" applyNumberFormat="1" applyFont="1" applyProtection="1"/>
    <xf numFmtId="3" fontId="7" fillId="2" borderId="0" xfId="0" applyNumberFormat="1" applyFont="1" applyFill="1" applyBorder="1" applyAlignment="1" applyProtection="1">
      <alignment horizontal="center" wrapText="1"/>
    </xf>
    <xf numFmtId="3" fontId="11" fillId="2" borderId="0" xfId="0" applyNumberFormat="1" applyFont="1" applyFill="1" applyBorder="1" applyAlignment="1" applyProtection="1">
      <alignment vertical="center"/>
    </xf>
    <xf numFmtId="3" fontId="15" fillId="6" borderId="13" xfId="0" applyNumberFormat="1" applyFont="1" applyFill="1" applyBorder="1" applyAlignment="1" applyProtection="1">
      <alignment horizontal="right" vertical="center" shrinkToFit="1"/>
    </xf>
    <xf numFmtId="3" fontId="11" fillId="5" borderId="13" xfId="0" applyNumberFormat="1" applyFont="1" applyFill="1" applyBorder="1" applyAlignment="1" applyProtection="1">
      <alignment horizontal="right" vertical="center" shrinkToFit="1"/>
    </xf>
    <xf numFmtId="0" fontId="21" fillId="2" borderId="15" xfId="0" applyFont="1" applyFill="1" applyBorder="1"/>
    <xf numFmtId="0" fontId="0" fillId="2" borderId="16" xfId="0" applyFill="1" applyBorder="1"/>
    <xf numFmtId="0" fontId="23" fillId="2" borderId="17"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8"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21" xfId="0" applyFont="1" applyFill="1" applyBorder="1" applyAlignment="1">
      <alignment vertical="center"/>
    </xf>
    <xf numFmtId="0" fontId="26" fillId="0" borderId="0" xfId="0" applyFont="1" applyFill="1"/>
    <xf numFmtId="0" fontId="17" fillId="2" borderId="17" xfId="0" applyFont="1" applyFill="1" applyBorder="1" applyAlignment="1">
      <alignment vertical="center" wrapText="1"/>
    </xf>
    <xf numFmtId="0" fontId="17" fillId="2" borderId="0" xfId="0" applyFont="1" applyFill="1" applyBorder="1" applyAlignment="1">
      <alignment horizontal="right" vertical="center" wrapText="1"/>
    </xf>
    <xf numFmtId="0" fontId="17" fillId="2" borderId="0" xfId="0" applyFont="1" applyFill="1" applyBorder="1" applyAlignment="1">
      <alignment vertical="center" wrapText="1"/>
    </xf>
    <xf numFmtId="14" fontId="17" fillId="8" borderId="0" xfId="0" applyNumberFormat="1" applyFont="1" applyFill="1" applyBorder="1" applyAlignment="1" applyProtection="1">
      <alignment horizontal="center" vertical="center"/>
      <protection locked="0"/>
    </xf>
    <xf numFmtId="0" fontId="15" fillId="2" borderId="18" xfId="0" applyFont="1" applyFill="1" applyBorder="1" applyAlignment="1">
      <alignment vertical="center"/>
    </xf>
    <xf numFmtId="14" fontId="17" fillId="9" borderId="0" xfId="0" applyNumberFormat="1" applyFont="1" applyFill="1" applyBorder="1" applyAlignment="1" applyProtection="1">
      <alignment horizontal="center" vertical="center"/>
      <protection locked="0"/>
    </xf>
    <xf numFmtId="0" fontId="0" fillId="10" borderId="0" xfId="0" applyFill="1"/>
    <xf numFmtId="0" fontId="0" fillId="2" borderId="18" xfId="0" applyFill="1" applyBorder="1"/>
    <xf numFmtId="0" fontId="24" fillId="2" borderId="17" xfId="0" applyFont="1" applyFill="1" applyBorder="1"/>
    <xf numFmtId="0" fontId="24" fillId="2" borderId="0" xfId="0" applyFont="1" applyFill="1" applyBorder="1"/>
    <xf numFmtId="0" fontId="24" fillId="2" borderId="0" xfId="0" applyFont="1" applyFill="1" applyBorder="1" applyAlignment="1">
      <alignment vertical="center"/>
    </xf>
    <xf numFmtId="0" fontId="24" fillId="2" borderId="18" xfId="0" applyFont="1" applyFill="1" applyBorder="1" applyAlignment="1">
      <alignment vertical="center"/>
    </xf>
    <xf numFmtId="0" fontId="24" fillId="2" borderId="17" xfId="0" applyFont="1" applyFill="1" applyBorder="1" applyAlignment="1">
      <alignment wrapText="1"/>
    </xf>
    <xf numFmtId="0" fontId="24" fillId="2" borderId="18" xfId="0" applyFont="1" applyFill="1" applyBorder="1" applyAlignment="1">
      <alignment wrapText="1"/>
    </xf>
    <xf numFmtId="0" fontId="24" fillId="2" borderId="0" xfId="0" applyFont="1" applyFill="1" applyBorder="1" applyAlignment="1">
      <alignment wrapText="1"/>
    </xf>
    <xf numFmtId="0" fontId="24" fillId="2" borderId="18" xfId="0" applyFont="1" applyFill="1" applyBorder="1"/>
    <xf numFmtId="0" fontId="15" fillId="2" borderId="0" xfId="0" applyFont="1" applyFill="1" applyBorder="1" applyAlignment="1">
      <alignment horizontal="right" vertical="center" wrapText="1"/>
    </xf>
    <xf numFmtId="0" fontId="25" fillId="2" borderId="18" xfId="0" applyFont="1" applyFill="1" applyBorder="1" applyAlignment="1">
      <alignment vertical="center"/>
    </xf>
    <xf numFmtId="0" fontId="25" fillId="2" borderId="0" xfId="0" applyFont="1" applyFill="1" applyBorder="1" applyAlignment="1">
      <alignment vertical="center"/>
    </xf>
    <xf numFmtId="0" fontId="24" fillId="2" borderId="0" xfId="0" applyFont="1" applyFill="1" applyBorder="1" applyAlignment="1">
      <alignment vertical="top"/>
    </xf>
    <xf numFmtId="0" fontId="17" fillId="7" borderId="22" xfId="0" applyFont="1" applyFill="1" applyBorder="1" applyAlignment="1" applyProtection="1">
      <alignment horizontal="center" vertical="center"/>
      <protection locked="0"/>
    </xf>
    <xf numFmtId="0" fontId="17" fillId="2" borderId="0" xfId="0" applyFont="1" applyFill="1" applyBorder="1" applyAlignment="1">
      <alignment vertical="center"/>
    </xf>
    <xf numFmtId="0" fontId="27" fillId="2" borderId="0" xfId="0" applyFont="1" applyFill="1" applyBorder="1" applyAlignment="1"/>
    <xf numFmtId="0" fontId="28" fillId="2" borderId="0" xfId="0" applyFont="1" applyFill="1" applyBorder="1" applyAlignment="1">
      <alignment vertical="center"/>
    </xf>
    <xf numFmtId="0" fontId="29" fillId="2" borderId="18" xfId="0" applyFont="1" applyFill="1" applyBorder="1" applyAlignment="1">
      <alignment vertical="center"/>
    </xf>
    <xf numFmtId="0" fontId="17" fillId="2" borderId="0" xfId="0" applyFont="1" applyFill="1" applyBorder="1" applyAlignment="1">
      <alignment horizontal="center" vertical="center"/>
    </xf>
    <xf numFmtId="0" fontId="31" fillId="2" borderId="0" xfId="0" applyFont="1" applyFill="1" applyBorder="1" applyAlignment="1">
      <alignment vertical="center"/>
    </xf>
    <xf numFmtId="0" fontId="32" fillId="2" borderId="0" xfId="0" applyFont="1" applyFill="1" applyBorder="1" applyAlignment="1">
      <alignment vertical="center"/>
    </xf>
    <xf numFmtId="0" fontId="30" fillId="2" borderId="18" xfId="0" applyFont="1" applyFill="1" applyBorder="1" applyAlignment="1">
      <alignment vertical="center"/>
    </xf>
    <xf numFmtId="0" fontId="15" fillId="2" borderId="18" xfId="0" applyFont="1" applyFill="1" applyBorder="1" applyAlignment="1">
      <alignment horizontal="center" vertical="center"/>
    </xf>
    <xf numFmtId="0" fontId="17" fillId="7" borderId="20" xfId="0" applyFont="1" applyFill="1" applyBorder="1" applyAlignment="1" applyProtection="1">
      <alignment horizontal="center" vertical="center"/>
      <protection locked="0"/>
    </xf>
    <xf numFmtId="0" fontId="24" fillId="2" borderId="0" xfId="0" applyFont="1" applyFill="1" applyBorder="1" applyAlignment="1">
      <alignment vertical="top" wrapText="1"/>
    </xf>
    <xf numFmtId="0" fontId="24" fillId="2" borderId="17" xfId="0" applyFont="1" applyFill="1" applyBorder="1" applyAlignment="1">
      <alignment vertical="top"/>
    </xf>
    <xf numFmtId="0" fontId="27" fillId="2" borderId="18" xfId="0" applyFont="1" applyFill="1" applyBorder="1"/>
    <xf numFmtId="0" fontId="0" fillId="2" borderId="19" xfId="0" applyFill="1" applyBorder="1"/>
    <xf numFmtId="0" fontId="0" fillId="2" borderId="1" xfId="0" applyFill="1" applyBorder="1"/>
    <xf numFmtId="0" fontId="0" fillId="2" borderId="20" xfId="0" applyFill="1" applyBorder="1"/>
    <xf numFmtId="3" fontId="11" fillId="5" borderId="13" xfId="0" applyNumberFormat="1" applyFont="1" applyFill="1" applyBorder="1" applyAlignment="1" applyProtection="1">
      <alignment horizontal="right" vertical="center" shrinkToFit="1"/>
      <protection locked="0"/>
    </xf>
    <xf numFmtId="1" fontId="17" fillId="7" borderId="22" xfId="1" applyNumberFormat="1" applyFont="1" applyFill="1" applyBorder="1" applyAlignment="1" applyProtection="1">
      <alignment horizontal="center" vertical="center"/>
      <protection locked="0"/>
    </xf>
    <xf numFmtId="0" fontId="17" fillId="7" borderId="22" xfId="1" applyFont="1" applyFill="1" applyBorder="1" applyAlignment="1" applyProtection="1">
      <alignment horizontal="center" vertical="center"/>
      <protection locked="0"/>
    </xf>
    <xf numFmtId="3" fontId="11" fillId="0" borderId="11" xfId="0" applyNumberFormat="1" applyFont="1" applyBorder="1" applyAlignment="1" applyProtection="1">
      <alignment vertical="center" shrinkToFit="1"/>
      <protection locked="0"/>
    </xf>
    <xf numFmtId="3" fontId="15" fillId="0" borderId="13" xfId="0" applyNumberFormat="1" applyFont="1" applyBorder="1" applyAlignment="1" applyProtection="1">
      <alignment horizontal="right" vertical="center" shrinkToFit="1"/>
      <protection locked="0"/>
    </xf>
    <xf numFmtId="0" fontId="43" fillId="0" borderId="26" xfId="0" applyFont="1" applyBorder="1" applyAlignment="1">
      <alignment horizontal="center" vertical="center"/>
    </xf>
    <xf numFmtId="0" fontId="42" fillId="0" borderId="25" xfId="0" applyFont="1" applyBorder="1" applyAlignment="1">
      <alignment horizontal="right" vertical="center"/>
    </xf>
    <xf numFmtId="0" fontId="43" fillId="0" borderId="25" xfId="0" applyFont="1" applyBorder="1" applyAlignment="1">
      <alignment vertical="center" wrapText="1"/>
    </xf>
    <xf numFmtId="0" fontId="43" fillId="11" borderId="25" xfId="0" applyFont="1" applyFill="1" applyBorder="1" applyAlignment="1">
      <alignment vertical="center" wrapText="1"/>
    </xf>
    <xf numFmtId="0" fontId="42" fillId="0" borderId="26" xfId="0" applyFont="1" applyBorder="1" applyAlignment="1">
      <alignment horizontal="right" vertical="center"/>
    </xf>
    <xf numFmtId="0" fontId="44" fillId="0" borderId="26" xfId="0" applyFont="1" applyBorder="1" applyAlignment="1">
      <alignment vertical="center"/>
    </xf>
    <xf numFmtId="0" fontId="44" fillId="0" borderId="25" xfId="0" applyFont="1" applyBorder="1" applyAlignment="1">
      <alignment vertical="center" wrapText="1"/>
    </xf>
    <xf numFmtId="0" fontId="44" fillId="12" borderId="25" xfId="0" applyFont="1" applyFill="1" applyBorder="1" applyAlignment="1">
      <alignment vertical="center" wrapText="1"/>
    </xf>
    <xf numFmtId="0" fontId="44" fillId="0" borderId="26" xfId="0" applyFont="1" applyBorder="1" applyAlignment="1">
      <alignment vertical="center" wrapText="1"/>
    </xf>
    <xf numFmtId="0" fontId="44" fillId="11" borderId="25" xfId="0" applyFont="1" applyFill="1" applyBorder="1" applyAlignment="1">
      <alignment vertical="center" wrapText="1"/>
    </xf>
    <xf numFmtId="0" fontId="46" fillId="0" borderId="25" xfId="0" applyFont="1" applyBorder="1" applyAlignment="1">
      <alignment vertical="center" wrapText="1"/>
    </xf>
    <xf numFmtId="0" fontId="46" fillId="12" borderId="25" xfId="0" applyFont="1" applyFill="1" applyBorder="1" applyAlignment="1">
      <alignment vertical="center" wrapText="1"/>
    </xf>
    <xf numFmtId="0" fontId="41" fillId="0" borderId="26" xfId="0" applyFont="1" applyBorder="1" applyAlignment="1">
      <alignment horizontal="right" vertical="center"/>
    </xf>
    <xf numFmtId="0" fontId="44" fillId="0" borderId="25" xfId="0" applyFont="1" applyBorder="1" applyAlignment="1">
      <alignment vertical="center"/>
    </xf>
    <xf numFmtId="0" fontId="43" fillId="0" borderId="26" xfId="0" applyFont="1" applyBorder="1" applyAlignment="1">
      <alignment vertical="center"/>
    </xf>
    <xf numFmtId="0" fontId="43" fillId="0" borderId="24" xfId="0" applyFont="1" applyBorder="1" applyAlignment="1">
      <alignment horizontal="center" vertical="center"/>
    </xf>
    <xf numFmtId="0" fontId="43" fillId="0" borderId="26" xfId="0" applyFont="1" applyBorder="1" applyAlignment="1">
      <alignment horizontal="center" vertical="center" wrapText="1"/>
    </xf>
    <xf numFmtId="0" fontId="43" fillId="11" borderId="28" xfId="0" applyFont="1" applyFill="1" applyBorder="1" applyAlignment="1">
      <alignment vertical="center" wrapText="1"/>
    </xf>
    <xf numFmtId="0" fontId="42" fillId="0" borderId="26" xfId="0" applyFont="1" applyBorder="1" applyAlignment="1">
      <alignment horizontal="right" vertical="center" wrapText="1"/>
    </xf>
    <xf numFmtId="0" fontId="44" fillId="0" borderId="28" xfId="0" applyFont="1" applyBorder="1" applyAlignment="1">
      <alignment vertical="center" wrapText="1"/>
    </xf>
    <xf numFmtId="0" fontId="43" fillId="0" borderId="28" xfId="0" applyFont="1" applyBorder="1" applyAlignment="1">
      <alignment vertical="center" wrapText="1"/>
    </xf>
    <xf numFmtId="0" fontId="46" fillId="0" borderId="28" xfId="0" applyFont="1" applyBorder="1" applyAlignment="1">
      <alignment vertical="center" wrapText="1"/>
    </xf>
    <xf numFmtId="0" fontId="42" fillId="0" borderId="0" xfId="0" applyFont="1" applyAlignment="1">
      <alignment horizontal="right" vertical="center"/>
    </xf>
    <xf numFmtId="0" fontId="42" fillId="0" borderId="34" xfId="0" applyFont="1" applyBorder="1" applyAlignment="1">
      <alignment horizontal="right" vertical="center"/>
    </xf>
    <xf numFmtId="0" fontId="41" fillId="0" borderId="25" xfId="0" applyFont="1" applyBorder="1" applyAlignment="1">
      <alignment horizontal="right" vertical="center"/>
    </xf>
    <xf numFmtId="0" fontId="41" fillId="0" borderId="26" xfId="0" applyFont="1" applyBorder="1" applyAlignment="1">
      <alignment horizontal="right" vertical="center" wrapText="1"/>
    </xf>
    <xf numFmtId="0" fontId="43" fillId="0" borderId="26" xfId="0" applyFont="1" applyBorder="1" applyAlignment="1">
      <alignment vertical="center" wrapText="1"/>
    </xf>
    <xf numFmtId="0" fontId="43" fillId="12" borderId="28" xfId="0" applyFont="1" applyFill="1" applyBorder="1" applyAlignment="1">
      <alignment vertical="center" wrapText="1"/>
    </xf>
    <xf numFmtId="0" fontId="42" fillId="0" borderId="26" xfId="0" applyFont="1" applyBorder="1" applyAlignment="1">
      <alignment vertical="center" wrapText="1"/>
    </xf>
    <xf numFmtId="0" fontId="43" fillId="12" borderId="35" xfId="0" applyFont="1" applyFill="1" applyBorder="1" applyAlignment="1">
      <alignment vertical="center" wrapText="1"/>
    </xf>
    <xf numFmtId="0" fontId="48" fillId="12" borderId="28" xfId="0" applyFont="1" applyFill="1" applyBorder="1" applyAlignment="1">
      <alignment vertical="center" wrapText="1"/>
    </xf>
    <xf numFmtId="0" fontId="49" fillId="0" borderId="25" xfId="0" applyFont="1" applyBorder="1" applyAlignment="1">
      <alignment horizontal="right" vertical="center"/>
    </xf>
    <xf numFmtId="0" fontId="49" fillId="0" borderId="26" xfId="0" applyFont="1" applyBorder="1" applyAlignment="1">
      <alignment horizontal="right" vertical="center" wrapText="1"/>
    </xf>
    <xf numFmtId="0" fontId="49" fillId="0" borderId="26" xfId="0" applyFont="1" applyBorder="1" applyAlignment="1">
      <alignment vertical="center" wrapText="1"/>
    </xf>
    <xf numFmtId="0" fontId="0" fillId="0" borderId="0" xfId="0" applyFont="1"/>
    <xf numFmtId="0" fontId="40" fillId="0" borderId="0" xfId="0" applyFont="1"/>
    <xf numFmtId="0" fontId="0" fillId="0" borderId="0" xfId="0"/>
    <xf numFmtId="0" fontId="52" fillId="0" borderId="0" xfId="0" applyFont="1"/>
    <xf numFmtId="0" fontId="5" fillId="0" borderId="0" xfId="0" applyFont="1"/>
    <xf numFmtId="0" fontId="51" fillId="0" borderId="0" xfId="0" applyFont="1"/>
    <xf numFmtId="0" fontId="24" fillId="2" borderId="0" xfId="0" applyFont="1" applyFill="1" applyBorder="1" applyAlignment="1">
      <alignment vertical="top"/>
    </xf>
    <xf numFmtId="0" fontId="24" fillId="2" borderId="0" xfId="0" applyFont="1" applyFill="1" applyBorder="1"/>
    <xf numFmtId="0" fontId="15" fillId="2" borderId="15" xfId="0" applyFont="1" applyFill="1" applyBorder="1" applyAlignment="1">
      <alignment horizontal="left" vertical="center" wrapText="1"/>
    </xf>
    <xf numFmtId="0" fontId="15" fillId="2" borderId="17"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7" fillId="7" borderId="19" xfId="0" applyFont="1" applyFill="1" applyBorder="1" applyAlignment="1" applyProtection="1">
      <alignment vertical="center"/>
      <protection locked="0"/>
    </xf>
    <xf numFmtId="0" fontId="17" fillId="7" borderId="1" xfId="0" applyFont="1" applyFill="1" applyBorder="1" applyAlignment="1" applyProtection="1">
      <alignment vertical="center"/>
      <protection locked="0"/>
    </xf>
    <xf numFmtId="0" fontId="17" fillId="7" borderId="20" xfId="0" applyFont="1" applyFill="1" applyBorder="1" applyAlignment="1" applyProtection="1">
      <alignment vertical="center"/>
      <protection locked="0"/>
    </xf>
    <xf numFmtId="0" fontId="17" fillId="7" borderId="19" xfId="0" applyFont="1" applyFill="1" applyBorder="1" applyAlignment="1" applyProtection="1">
      <alignment horizontal="right" vertical="center"/>
      <protection locked="0"/>
    </xf>
    <xf numFmtId="0" fontId="17" fillId="7" borderId="1" xfId="0" applyFont="1" applyFill="1" applyBorder="1" applyAlignment="1" applyProtection="1">
      <alignment horizontal="right" vertical="center"/>
      <protection locked="0"/>
    </xf>
    <xf numFmtId="0" fontId="17" fillId="7" borderId="20" xfId="0" applyFont="1" applyFill="1" applyBorder="1" applyAlignment="1" applyProtection="1">
      <alignment horizontal="right" vertical="center"/>
      <protection locked="0"/>
    </xf>
    <xf numFmtId="0" fontId="15" fillId="2" borderId="17" xfId="0" applyFont="1" applyFill="1" applyBorder="1" applyAlignment="1">
      <alignment horizontal="left" vertical="center"/>
    </xf>
    <xf numFmtId="0" fontId="15" fillId="2" borderId="0" xfId="0" applyFont="1" applyFill="1" applyBorder="1" applyAlignment="1">
      <alignment horizontal="left" vertical="center"/>
    </xf>
    <xf numFmtId="0" fontId="17" fillId="7" borderId="19" xfId="0" applyFont="1" applyFill="1" applyBorder="1" applyAlignment="1" applyProtection="1">
      <alignment horizontal="center" vertical="center"/>
      <protection locked="0"/>
    </xf>
    <xf numFmtId="0" fontId="17" fillId="7" borderId="20" xfId="0" applyFont="1" applyFill="1" applyBorder="1" applyAlignment="1" applyProtection="1">
      <alignment horizontal="center" vertical="center"/>
      <protection locked="0"/>
    </xf>
    <xf numFmtId="0" fontId="15" fillId="2" borderId="17" xfId="0" applyFont="1" applyFill="1" applyBorder="1" applyAlignment="1">
      <alignment horizontal="center" vertical="center"/>
    </xf>
    <xf numFmtId="0" fontId="15" fillId="2" borderId="0" xfId="0" applyFont="1" applyFill="1" applyBorder="1" applyAlignment="1">
      <alignment horizontal="center" vertical="center"/>
    </xf>
    <xf numFmtId="0" fontId="24" fillId="2" borderId="0" xfId="0" applyFont="1" applyFill="1" applyBorder="1" applyProtection="1">
      <protection locked="0"/>
    </xf>
    <xf numFmtId="0" fontId="24" fillId="2" borderId="0" xfId="0" applyFont="1" applyFill="1" applyBorder="1" applyAlignment="1">
      <alignment vertical="top" wrapText="1"/>
    </xf>
    <xf numFmtId="0" fontId="15" fillId="2" borderId="17" xfId="0" applyFont="1" applyFill="1" applyBorder="1" applyAlignment="1">
      <alignment horizontal="right" vertical="center"/>
    </xf>
    <xf numFmtId="0" fontId="15" fillId="2" borderId="0" xfId="0" applyFont="1" applyFill="1" applyBorder="1" applyAlignment="1">
      <alignment horizontal="right" vertical="center"/>
    </xf>
    <xf numFmtId="0" fontId="25" fillId="2" borderId="0" xfId="0" applyFont="1" applyFill="1" applyBorder="1" applyAlignment="1">
      <alignment vertical="center"/>
    </xf>
    <xf numFmtId="0" fontId="30" fillId="2" borderId="0" xfId="0" applyFont="1" applyFill="1" applyBorder="1" applyAlignment="1">
      <alignment vertical="center"/>
    </xf>
    <xf numFmtId="0" fontId="30" fillId="2" borderId="18" xfId="0" applyFont="1" applyFill="1" applyBorder="1" applyAlignment="1">
      <alignment vertical="center"/>
    </xf>
    <xf numFmtId="0" fontId="15" fillId="2" borderId="0" xfId="0" applyFont="1" applyFill="1" applyBorder="1" applyAlignment="1">
      <alignment vertical="center"/>
    </xf>
    <xf numFmtId="0" fontId="24" fillId="7" borderId="19" xfId="0" applyFont="1" applyFill="1" applyBorder="1" applyProtection="1">
      <protection locked="0"/>
    </xf>
    <xf numFmtId="0" fontId="24" fillId="7" borderId="1" xfId="0" applyFont="1" applyFill="1" applyBorder="1" applyProtection="1">
      <protection locked="0"/>
    </xf>
    <xf numFmtId="0" fontId="24" fillId="7" borderId="20" xfId="0" applyFont="1" applyFill="1" applyBorder="1" applyProtection="1">
      <protection locked="0"/>
    </xf>
    <xf numFmtId="0" fontId="24" fillId="2" borderId="0" xfId="0" applyFont="1" applyFill="1" applyBorder="1" applyAlignment="1">
      <alignment vertical="center"/>
    </xf>
    <xf numFmtId="0" fontId="24" fillId="2" borderId="18" xfId="0" applyFont="1" applyFill="1" applyBorder="1" applyAlignment="1">
      <alignment vertical="center"/>
    </xf>
    <xf numFmtId="0" fontId="15" fillId="2" borderId="18" xfId="0" applyFont="1" applyFill="1" applyBorder="1" applyAlignment="1">
      <alignment horizontal="right" vertical="center" wrapText="1"/>
    </xf>
    <xf numFmtId="49" fontId="17" fillId="7" borderId="19"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5" fillId="2" borderId="17"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25" fillId="2" borderId="17" xfId="0" applyFont="1" applyFill="1" applyBorder="1" applyAlignment="1">
      <alignment vertical="center"/>
    </xf>
    <xf numFmtId="0" fontId="24" fillId="2" borderId="17" xfId="0" applyFont="1" applyFill="1" applyBorder="1" applyAlignment="1">
      <alignment wrapText="1"/>
    </xf>
    <xf numFmtId="0" fontId="24" fillId="2" borderId="0" xfId="0" applyFont="1" applyFill="1" applyBorder="1" applyAlignment="1">
      <alignment wrapText="1"/>
    </xf>
    <xf numFmtId="0" fontId="20" fillId="2" borderId="14" xfId="0" applyFont="1" applyFill="1" applyBorder="1" applyAlignment="1">
      <alignment vertical="center"/>
    </xf>
    <xf numFmtId="0" fontId="20" fillId="2" borderId="15" xfId="0" applyFont="1" applyFill="1" applyBorder="1" applyAlignment="1">
      <alignment vertical="center"/>
    </xf>
    <xf numFmtId="0" fontId="23" fillId="2" borderId="17"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8" xfId="0" applyFont="1" applyFill="1" applyBorder="1" applyAlignment="1">
      <alignment horizontal="center" vertical="center"/>
    </xf>
    <xf numFmtId="0" fontId="17" fillId="2" borderId="17" xfId="0" applyFont="1" applyFill="1" applyBorder="1" applyAlignment="1">
      <alignment vertical="center" wrapText="1"/>
    </xf>
    <xf numFmtId="0" fontId="17" fillId="2" borderId="0" xfId="0" applyFont="1" applyFill="1" applyBorder="1" applyAlignment="1">
      <alignment vertical="center" wrapText="1"/>
    </xf>
    <xf numFmtId="14" fontId="17" fillId="7" borderId="19" xfId="0" applyNumberFormat="1" applyFont="1" applyFill="1" applyBorder="1" applyAlignment="1" applyProtection="1">
      <alignment horizontal="center" vertical="center"/>
      <protection locked="0"/>
    </xf>
    <xf numFmtId="14" fontId="17" fillId="7" borderId="20" xfId="0" applyNumberFormat="1" applyFont="1" applyFill="1" applyBorder="1" applyAlignment="1" applyProtection="1">
      <alignment horizontal="center" vertical="center"/>
      <protection locked="0"/>
    </xf>
    <xf numFmtId="0" fontId="17" fillId="0" borderId="1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24" fillId="2" borderId="0" xfId="0" applyFont="1" applyFill="1" applyBorder="1" applyAlignment="1">
      <alignment vertical="center" wrapText="1"/>
    </xf>
    <xf numFmtId="0" fontId="22" fillId="2" borderId="17"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4" fillId="7" borderId="19" xfId="0" applyFont="1" applyFill="1" applyBorder="1" applyAlignment="1" applyProtection="1">
      <alignment vertical="center"/>
      <protection locked="0"/>
    </xf>
    <xf numFmtId="0" fontId="24" fillId="7" borderId="1" xfId="0" applyFont="1" applyFill="1" applyBorder="1" applyAlignment="1" applyProtection="1">
      <alignment vertical="center"/>
      <protection locked="0"/>
    </xf>
    <xf numFmtId="0" fontId="24" fillId="7" borderId="20" xfId="0" applyFont="1" applyFill="1" applyBorder="1" applyAlignment="1" applyProtection="1">
      <alignment vertical="center"/>
      <protection locked="0"/>
    </xf>
    <xf numFmtId="0" fontId="15" fillId="2" borderId="23" xfId="0" applyFont="1" applyFill="1" applyBorder="1" applyAlignment="1">
      <alignment horizontal="left" vertical="center" wrapText="1"/>
    </xf>
    <xf numFmtId="49" fontId="17" fillId="7" borderId="19" xfId="0" applyNumberFormat="1" applyFont="1" applyFill="1" applyBorder="1" applyAlignment="1" applyProtection="1">
      <alignment vertical="center"/>
      <protection locked="0"/>
    </xf>
    <xf numFmtId="49" fontId="17" fillId="7" borderId="1" xfId="0" applyNumberFormat="1" applyFont="1" applyFill="1" applyBorder="1" applyAlignment="1" applyProtection="1">
      <alignment vertical="center"/>
      <protection locked="0"/>
    </xf>
    <xf numFmtId="49" fontId="17" fillId="7" borderId="20" xfId="0" applyNumberFormat="1" applyFont="1" applyFill="1" applyBorder="1" applyAlignment="1" applyProtection="1">
      <alignment vertical="center"/>
      <protection locked="0"/>
    </xf>
    <xf numFmtId="0" fontId="15" fillId="2" borderId="18" xfId="0" applyFont="1" applyFill="1" applyBorder="1" applyAlignment="1">
      <alignment horizontal="center" vertical="center"/>
    </xf>
    <xf numFmtId="0" fontId="4" fillId="0" borderId="0" xfId="0" applyFont="1" applyFill="1" applyBorder="1" applyAlignment="1" applyProtection="1">
      <alignment horizontal="center" vertical="center" wrapText="1"/>
    </xf>
    <xf numFmtId="0" fontId="0" fillId="0" borderId="0" xfId="0" applyAlignment="1" applyProtection="1"/>
    <xf numFmtId="0" fontId="5"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8" fillId="3" borderId="13"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3" fontId="8" fillId="3" borderId="13" xfId="0" applyNumberFormat="1" applyFont="1" applyFill="1" applyBorder="1" applyAlignment="1" applyProtection="1">
      <alignment horizontal="center" vertical="center" wrapText="1"/>
    </xf>
    <xf numFmtId="3" fontId="0" fillId="0" borderId="13" xfId="0" applyNumberFormat="1" applyBorder="1" applyAlignment="1" applyProtection="1">
      <alignment horizontal="center" vertical="center" wrapText="1"/>
    </xf>
    <xf numFmtId="0" fontId="11" fillId="0" borderId="13" xfId="0" applyFont="1" applyBorder="1" applyAlignment="1" applyProtection="1">
      <alignment vertical="center" wrapText="1"/>
    </xf>
    <xf numFmtId="0" fontId="8" fillId="5" borderId="13" xfId="0" applyFont="1" applyFill="1" applyBorder="1" applyAlignment="1" applyProtection="1">
      <alignment vertical="center" wrapText="1"/>
    </xf>
    <xf numFmtId="0" fontId="11" fillId="5" borderId="13" xfId="0" applyFont="1" applyFill="1" applyBorder="1" applyAlignment="1" applyProtection="1">
      <alignment vertical="center" wrapText="1"/>
    </xf>
    <xf numFmtId="0" fontId="8" fillId="0" borderId="13" xfId="0" applyFont="1" applyBorder="1" applyAlignment="1" applyProtection="1">
      <alignment vertical="center" wrapText="1"/>
    </xf>
    <xf numFmtId="0" fontId="9" fillId="4" borderId="13" xfId="0" applyFont="1" applyFill="1" applyBorder="1" applyAlignment="1" applyProtection="1">
      <alignment horizontal="left" vertical="center" wrapText="1"/>
    </xf>
    <xf numFmtId="0" fontId="10" fillId="4" borderId="13" xfId="0" applyFont="1" applyFill="1" applyBorder="1" applyAlignment="1" applyProtection="1">
      <alignment horizontal="left" vertical="center" wrapText="1"/>
    </xf>
    <xf numFmtId="0" fontId="13" fillId="4" borderId="13" xfId="0" applyFont="1" applyFill="1" applyBorder="1" applyAlignment="1" applyProtection="1">
      <alignment horizontal="left" vertical="center" wrapText="1"/>
    </xf>
    <xf numFmtId="0" fontId="14" fillId="4" borderId="13"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15" fillId="2" borderId="1" xfId="0" applyFont="1" applyFill="1" applyBorder="1" applyAlignment="1" applyProtection="1">
      <alignment horizontal="right" vertical="center"/>
      <protection locked="0"/>
    </xf>
    <xf numFmtId="0" fontId="0" fillId="0" borderId="1" xfId="0" applyBorder="1" applyAlignment="1" applyProtection="1">
      <protection locked="0"/>
    </xf>
    <xf numFmtId="0" fontId="11" fillId="0" borderId="13" xfId="0" applyFont="1" applyFill="1" applyBorder="1" applyAlignment="1" applyProtection="1">
      <alignment vertical="center" wrapText="1"/>
    </xf>
    <xf numFmtId="0" fontId="8" fillId="0" borderId="13" xfId="0" applyFont="1" applyFill="1" applyBorder="1" applyAlignment="1" applyProtection="1">
      <alignment vertical="center" wrapText="1"/>
    </xf>
    <xf numFmtId="0" fontId="16" fillId="0" borderId="13" xfId="0" applyFont="1" applyFill="1" applyBorder="1" applyAlignment="1" applyProtection="1">
      <alignment vertical="center" wrapText="1"/>
    </xf>
    <xf numFmtId="0" fontId="8" fillId="5" borderId="10" xfId="0" applyFont="1" applyFill="1" applyBorder="1" applyAlignment="1" applyProtection="1">
      <alignment vertical="center" wrapText="1"/>
    </xf>
    <xf numFmtId="0" fontId="11" fillId="5" borderId="10" xfId="0" applyFont="1" applyFill="1" applyBorder="1" applyAlignment="1" applyProtection="1">
      <alignment vertical="center" wrapText="1"/>
    </xf>
    <xf numFmtId="165" fontId="5" fillId="0" borderId="0" xfId="0" applyNumberFormat="1" applyFont="1" applyFill="1" applyBorder="1" applyAlignment="1" applyProtection="1">
      <alignment horizontal="center" vertical="top" wrapText="1"/>
      <protection locked="0"/>
    </xf>
    <xf numFmtId="165" fontId="0" fillId="0" borderId="0" xfId="0" applyNumberFormat="1" applyAlignment="1" applyProtection="1">
      <protection locked="0"/>
    </xf>
    <xf numFmtId="0" fontId="11" fillId="2" borderId="1" xfId="0" applyFont="1" applyFill="1" applyBorder="1" applyAlignment="1" applyProtection="1">
      <alignment horizontal="right"/>
    </xf>
    <xf numFmtId="0" fontId="0" fillId="0" borderId="1" xfId="0" applyBorder="1" applyAlignment="1" applyProtection="1"/>
    <xf numFmtId="0" fontId="17" fillId="3"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8" fillId="5" borderId="11" xfId="0" applyFont="1" applyFill="1" applyBorder="1" applyAlignment="1" applyProtection="1">
      <alignment vertical="center" wrapText="1"/>
    </xf>
    <xf numFmtId="0" fontId="11" fillId="5" borderId="11" xfId="0" applyFont="1" applyFill="1" applyBorder="1" applyAlignment="1" applyProtection="1">
      <alignment vertical="center" wrapText="1"/>
    </xf>
    <xf numFmtId="0" fontId="11" fillId="0" borderId="11" xfId="0" applyFont="1" applyFill="1" applyBorder="1" applyAlignment="1" applyProtection="1">
      <alignment vertical="center" wrapText="1"/>
    </xf>
    <xf numFmtId="0" fontId="11" fillId="0" borderId="11" xfId="0" applyFont="1" applyBorder="1" applyAlignment="1" applyProtection="1">
      <alignment vertical="center" wrapText="1"/>
    </xf>
    <xf numFmtId="0" fontId="8" fillId="0" borderId="11" xfId="0" applyFont="1" applyFill="1" applyBorder="1" applyAlignment="1" applyProtection="1">
      <alignment vertical="center" wrapText="1"/>
    </xf>
    <xf numFmtId="0" fontId="11" fillId="0" borderId="11" xfId="0" applyFont="1" applyBorder="1" applyAlignment="1" applyProtection="1">
      <alignment wrapText="1"/>
    </xf>
    <xf numFmtId="0" fontId="11" fillId="5" borderId="11" xfId="0" applyFont="1" applyFill="1" applyBorder="1" applyAlignment="1" applyProtection="1">
      <alignment wrapText="1"/>
    </xf>
    <xf numFmtId="0" fontId="11" fillId="5" borderId="12" xfId="0" applyFont="1" applyFill="1" applyBorder="1" applyAlignment="1" applyProtection="1">
      <alignment vertical="center" wrapText="1"/>
    </xf>
    <xf numFmtId="0" fontId="11" fillId="5" borderId="12" xfId="0" applyFont="1" applyFill="1" applyBorder="1" applyAlignment="1" applyProtection="1">
      <alignment wrapText="1"/>
    </xf>
    <xf numFmtId="49" fontId="18" fillId="5" borderId="13" xfId="0" applyNumberFormat="1" applyFont="1" applyFill="1" applyBorder="1" applyAlignment="1" applyProtection="1">
      <alignment horizontal="left" vertical="center" wrapText="1"/>
    </xf>
    <xf numFmtId="0" fontId="4" fillId="0" borderId="0" xfId="0" applyFont="1" applyFill="1" applyBorder="1" applyAlignment="1" applyProtection="1">
      <alignment horizontal="center" wrapText="1"/>
    </xf>
    <xf numFmtId="0" fontId="7" fillId="0" borderId="0" xfId="0" applyFont="1" applyBorder="1" applyAlignment="1" applyProtection="1">
      <alignment horizontal="center" wrapText="1"/>
    </xf>
    <xf numFmtId="0" fontId="7" fillId="0" borderId="0" xfId="0" applyFont="1" applyAlignment="1" applyProtection="1">
      <alignment wrapText="1"/>
    </xf>
    <xf numFmtId="0" fontId="7" fillId="0" borderId="0" xfId="0" applyFont="1" applyBorder="1" applyAlignment="1" applyProtection="1">
      <alignment wrapText="1"/>
    </xf>
    <xf numFmtId="3" fontId="11" fillId="2" borderId="0" xfId="0" applyNumberFormat="1" applyFont="1" applyFill="1" applyBorder="1" applyAlignment="1" applyProtection="1">
      <alignment horizontal="right" vertical="center"/>
    </xf>
    <xf numFmtId="49" fontId="17" fillId="3" borderId="13" xfId="0" applyNumberFormat="1" applyFont="1" applyFill="1" applyBorder="1" applyAlignment="1" applyProtection="1">
      <alignment horizontal="center" vertical="center" wrapText="1"/>
    </xf>
    <xf numFmtId="0" fontId="17" fillId="3" borderId="13" xfId="0" applyFont="1" applyFill="1" applyBorder="1" applyAlignment="1" applyProtection="1">
      <alignment horizontal="center" vertical="center" wrapText="1"/>
    </xf>
    <xf numFmtId="49" fontId="8" fillId="3" borderId="13" xfId="0" applyNumberFormat="1" applyFont="1" applyFill="1" applyBorder="1" applyAlignment="1" applyProtection="1">
      <alignment horizontal="center" vertical="center" wrapText="1"/>
    </xf>
    <xf numFmtId="49" fontId="18" fillId="0" borderId="13" xfId="0" applyNumberFormat="1" applyFont="1" applyFill="1" applyBorder="1" applyAlignment="1" applyProtection="1">
      <alignment horizontal="left" vertical="center" wrapText="1"/>
    </xf>
    <xf numFmtId="49" fontId="19" fillId="0" borderId="13" xfId="0" applyNumberFormat="1" applyFont="1" applyFill="1" applyBorder="1" applyAlignment="1" applyProtection="1">
      <alignment horizontal="left" vertical="center" wrapText="1"/>
    </xf>
    <xf numFmtId="0" fontId="0" fillId="0" borderId="0" xfId="0" applyAlignment="1">
      <alignment horizontal="left" wrapText="1"/>
    </xf>
    <xf numFmtId="0" fontId="0" fillId="0" borderId="0" xfId="0" applyAlignment="1">
      <alignment horizontal="left" vertical="top" wrapText="1"/>
    </xf>
    <xf numFmtId="0" fontId="51" fillId="0" borderId="0" xfId="0" applyFont="1" applyAlignment="1">
      <alignment horizontal="left" wrapText="1"/>
    </xf>
    <xf numFmtId="0" fontId="42" fillId="0" borderId="29" xfId="0" applyFont="1" applyBorder="1" applyAlignment="1">
      <alignment horizontal="right" vertical="center" wrapText="1"/>
    </xf>
    <xf numFmtId="0" fontId="42" fillId="0" borderId="25" xfId="0" applyFont="1" applyBorder="1" applyAlignment="1">
      <alignment horizontal="right" vertical="center" wrapText="1"/>
    </xf>
    <xf numFmtId="0" fontId="44" fillId="0" borderId="29" xfId="0" applyFont="1" applyBorder="1" applyAlignment="1">
      <alignment vertical="center" wrapText="1"/>
    </xf>
    <xf numFmtId="0" fontId="44" fillId="0" borderId="25" xfId="0" applyFont="1" applyBorder="1" applyAlignment="1">
      <alignment vertical="center" wrapText="1"/>
    </xf>
    <xf numFmtId="0" fontId="42" fillId="0" borderId="29" xfId="0" applyFont="1" applyBorder="1" applyAlignment="1">
      <alignment horizontal="center" vertical="center"/>
    </xf>
    <xf numFmtId="0" fontId="42" fillId="0" borderId="30" xfId="0" applyFont="1" applyBorder="1" applyAlignment="1">
      <alignment horizontal="center" vertical="center"/>
    </xf>
    <xf numFmtId="0" fontId="43" fillId="0" borderId="31" xfId="0" applyFont="1" applyBorder="1" applyAlignment="1">
      <alignment horizontal="center" vertical="center"/>
    </xf>
    <xf numFmtId="0" fontId="43" fillId="0" borderId="34" xfId="0" applyFont="1" applyBorder="1" applyAlignment="1">
      <alignment horizontal="center" vertical="center"/>
    </xf>
    <xf numFmtId="0" fontId="41" fillId="0" borderId="29" xfId="0" applyFont="1" applyBorder="1" applyAlignment="1">
      <alignment horizontal="center" vertical="center" wrapText="1"/>
    </xf>
    <xf numFmtId="0" fontId="41" fillId="0" borderId="25" xfId="0" applyFont="1" applyBorder="1" applyAlignment="1">
      <alignment horizontal="center" vertical="center" wrapText="1"/>
    </xf>
    <xf numFmtId="0" fontId="43" fillId="0" borderId="32" xfId="0" applyFont="1" applyBorder="1" applyAlignment="1">
      <alignment horizontal="center" vertical="center"/>
    </xf>
    <xf numFmtId="0" fontId="41" fillId="0" borderId="31" xfId="0" applyFont="1" applyBorder="1" applyAlignment="1">
      <alignment horizontal="center" vertical="center" wrapText="1"/>
    </xf>
    <xf numFmtId="0" fontId="41" fillId="0" borderId="34"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5" xfId="0" applyFont="1" applyBorder="1" applyAlignment="1">
      <alignment horizontal="center" vertical="center" wrapText="1"/>
    </xf>
    <xf numFmtId="0" fontId="42" fillId="0" borderId="25" xfId="0" applyFont="1" applyBorder="1" applyAlignment="1">
      <alignment horizontal="center" vertical="center"/>
    </xf>
    <xf numFmtId="0" fontId="42" fillId="0" borderId="29" xfId="0" applyFont="1" applyBorder="1" applyAlignment="1">
      <alignment horizontal="center" vertical="center" wrapText="1"/>
    </xf>
    <xf numFmtId="0" fontId="42" fillId="0" borderId="30" xfId="0" applyFont="1" applyBorder="1" applyAlignment="1">
      <alignment horizontal="center" vertical="center" wrapText="1"/>
    </xf>
    <xf numFmtId="0" fontId="41" fillId="0" borderId="29" xfId="0" applyFont="1" applyBorder="1" applyAlignment="1">
      <alignment horizontal="center" vertical="center"/>
    </xf>
    <xf numFmtId="0" fontId="41" fillId="0" borderId="25" xfId="0" applyFont="1" applyBorder="1" applyAlignment="1">
      <alignment horizontal="center" vertical="center"/>
    </xf>
    <xf numFmtId="0" fontId="41" fillId="0" borderId="30" xfId="0" applyFont="1" applyBorder="1" applyAlignment="1">
      <alignment horizontal="center" vertical="center"/>
    </xf>
    <xf numFmtId="0" fontId="11" fillId="0" borderId="0" xfId="0" applyFont="1" applyAlignment="1">
      <alignment horizontal="left" vertical="top" wrapText="1"/>
    </xf>
    <xf numFmtId="0" fontId="39" fillId="0" borderId="0" xfId="0" applyFont="1" applyAlignment="1">
      <alignment horizontal="left" vertical="top"/>
    </xf>
    <xf numFmtId="0" fontId="41" fillId="0" borderId="32"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30" xfId="0" applyFont="1" applyBorder="1" applyAlignment="1">
      <alignment horizontal="center" vertical="center" wrapText="1"/>
    </xf>
    <xf numFmtId="166" fontId="42" fillId="0" borderId="26" xfId="0" applyNumberFormat="1" applyFont="1" applyBorder="1" applyAlignment="1">
      <alignment horizontal="right" vertical="center"/>
    </xf>
    <xf numFmtId="0" fontId="42" fillId="0" borderId="26" xfId="0" quotePrefix="1" applyFont="1" applyBorder="1" applyAlignment="1">
      <alignment horizontal="right" vertical="center"/>
    </xf>
    <xf numFmtId="166" fontId="41" fillId="0" borderId="26" xfId="0" applyNumberFormat="1" applyFont="1" applyBorder="1" applyAlignment="1">
      <alignment horizontal="right" vertical="center"/>
    </xf>
    <xf numFmtId="166" fontId="42" fillId="0" borderId="25" xfId="0" applyNumberFormat="1" applyFont="1" applyBorder="1" applyAlignment="1">
      <alignment horizontal="right" vertical="center"/>
    </xf>
    <xf numFmtId="166" fontId="42" fillId="0" borderId="36" xfId="0" applyNumberFormat="1" applyFont="1" applyBorder="1" applyAlignment="1">
      <alignment horizontal="right" vertical="center"/>
    </xf>
    <xf numFmtId="166" fontId="42" fillId="0" borderId="25" xfId="0" applyNumberFormat="1" applyFont="1" applyBorder="1" applyAlignment="1">
      <alignment horizontal="right" vertical="center" wrapText="1"/>
    </xf>
    <xf numFmtId="166" fontId="42" fillId="0" borderId="26" xfId="0" applyNumberFormat="1" applyFont="1" applyBorder="1" applyAlignment="1">
      <alignment horizontal="right" vertical="center" wrapText="1"/>
    </xf>
    <xf numFmtId="166" fontId="42" fillId="0" borderId="29" xfId="0" applyNumberFormat="1" applyFont="1" applyBorder="1" applyAlignment="1">
      <alignment horizontal="right" vertical="center" wrapText="1"/>
    </xf>
    <xf numFmtId="166" fontId="42" fillId="0" borderId="25" xfId="0" applyNumberFormat="1" applyFont="1" applyBorder="1" applyAlignment="1">
      <alignment horizontal="right" vertical="center" wrapText="1"/>
    </xf>
    <xf numFmtId="166" fontId="42" fillId="0" borderId="29" xfId="0" applyNumberFormat="1" applyFont="1" applyBorder="1" applyAlignment="1">
      <alignment horizontal="right" vertical="center"/>
    </xf>
    <xf numFmtId="166" fontId="42" fillId="0" borderId="25" xfId="0" applyNumberFormat="1" applyFont="1" applyBorder="1" applyAlignment="1">
      <alignment horizontal="right" vertical="center"/>
    </xf>
  </cellXfs>
  <cellStyles count="3">
    <cellStyle name="Normal" xfId="0" builtinId="0"/>
    <cellStyle name="Normal 3" xfId="1" xr:uid="{76DEDA55-92B9-42FE-BC43-FADB11A7F320}"/>
    <cellStyle name="Normal 3 2" xfId="2" xr:uid="{ED72FBEC-CEB8-44AC-9AC9-5642E7A279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M49" sqref="M49"/>
    </sheetView>
  </sheetViews>
  <sheetFormatPr defaultRowHeight="15" x14ac:dyDescent="0.25"/>
  <cols>
    <col min="9" max="9" width="12.7109375" customWidth="1"/>
  </cols>
  <sheetData>
    <row r="1" spans="1:10" ht="15.75" x14ac:dyDescent="0.25">
      <c r="A1" s="175"/>
      <c r="B1" s="176"/>
      <c r="C1" s="176"/>
      <c r="D1" s="46"/>
      <c r="E1" s="46"/>
      <c r="F1" s="46"/>
      <c r="G1" s="46"/>
      <c r="H1" s="46"/>
      <c r="I1" s="46"/>
      <c r="J1" s="47"/>
    </row>
    <row r="2" spans="1:10" ht="14.45" customHeight="1" x14ac:dyDescent="0.25">
      <c r="A2" s="177" t="s">
        <v>0</v>
      </c>
      <c r="B2" s="178"/>
      <c r="C2" s="178"/>
      <c r="D2" s="178"/>
      <c r="E2" s="178"/>
      <c r="F2" s="178"/>
      <c r="G2" s="178"/>
      <c r="H2" s="178"/>
      <c r="I2" s="178"/>
      <c r="J2" s="179"/>
    </row>
    <row r="3" spans="1:10" x14ac:dyDescent="0.25">
      <c r="A3" s="48"/>
      <c r="B3" s="49"/>
      <c r="C3" s="49"/>
      <c r="D3" s="49"/>
      <c r="E3" s="49"/>
      <c r="F3" s="49"/>
      <c r="G3" s="49"/>
      <c r="H3" s="49"/>
      <c r="I3" s="49"/>
      <c r="J3" s="50"/>
    </row>
    <row r="4" spans="1:10" ht="33.6" customHeight="1" x14ac:dyDescent="0.25">
      <c r="A4" s="180" t="s">
        <v>1</v>
      </c>
      <c r="B4" s="181"/>
      <c r="C4" s="181"/>
      <c r="D4" s="181"/>
      <c r="E4" s="182">
        <v>44197</v>
      </c>
      <c r="F4" s="183"/>
      <c r="G4" s="51" t="s">
        <v>2</v>
      </c>
      <c r="H4" s="182">
        <v>44561</v>
      </c>
      <c r="I4" s="183"/>
      <c r="J4" s="52"/>
    </row>
    <row r="5" spans="1:10" s="53" customFormat="1" ht="10.15" customHeight="1" x14ac:dyDescent="0.25">
      <c r="A5" s="184"/>
      <c r="B5" s="185"/>
      <c r="C5" s="185"/>
      <c r="D5" s="185"/>
      <c r="E5" s="185"/>
      <c r="F5" s="185"/>
      <c r="G5" s="185"/>
      <c r="H5" s="185"/>
      <c r="I5" s="185"/>
      <c r="J5" s="186"/>
    </row>
    <row r="6" spans="1:10" ht="20.45" customHeight="1" x14ac:dyDescent="0.25">
      <c r="A6" s="54"/>
      <c r="B6" s="55" t="s">
        <v>3</v>
      </c>
      <c r="C6" s="56"/>
      <c r="D6" s="56"/>
      <c r="E6" s="92">
        <v>2021</v>
      </c>
      <c r="F6" s="57"/>
      <c r="G6" s="51"/>
      <c r="H6" s="57"/>
      <c r="I6" s="57"/>
      <c r="J6" s="58"/>
    </row>
    <row r="7" spans="1:10" s="60" customFormat="1" ht="10.9" customHeight="1" x14ac:dyDescent="0.25">
      <c r="A7" s="54"/>
      <c r="B7" s="56"/>
      <c r="C7" s="56"/>
      <c r="D7" s="56"/>
      <c r="E7" s="59"/>
      <c r="F7" s="59"/>
      <c r="G7" s="51"/>
      <c r="H7" s="59"/>
      <c r="I7" s="59"/>
      <c r="J7" s="58"/>
    </row>
    <row r="8" spans="1:10" ht="37.9" customHeight="1" x14ac:dyDescent="0.25">
      <c r="A8" s="188" t="s">
        <v>4</v>
      </c>
      <c r="B8" s="189"/>
      <c r="C8" s="189"/>
      <c r="D8" s="189"/>
      <c r="E8" s="189"/>
      <c r="F8" s="189"/>
      <c r="G8" s="189"/>
      <c r="H8" s="189"/>
      <c r="I8" s="189"/>
      <c r="J8" s="61"/>
    </row>
    <row r="9" spans="1:10" x14ac:dyDescent="0.25">
      <c r="A9" s="62"/>
      <c r="B9" s="63"/>
      <c r="C9" s="63"/>
      <c r="D9" s="63"/>
      <c r="E9" s="187"/>
      <c r="F9" s="187"/>
      <c r="G9" s="137"/>
      <c r="H9" s="137"/>
      <c r="I9" s="64"/>
      <c r="J9" s="65"/>
    </row>
    <row r="10" spans="1:10" ht="25.9" customHeight="1" x14ac:dyDescent="0.25">
      <c r="A10" s="155" t="s">
        <v>5</v>
      </c>
      <c r="B10" s="156"/>
      <c r="C10" s="167" t="s">
        <v>390</v>
      </c>
      <c r="D10" s="168"/>
      <c r="E10" s="66"/>
      <c r="F10" s="140" t="s">
        <v>6</v>
      </c>
      <c r="G10" s="166"/>
      <c r="H10" s="149" t="s">
        <v>391</v>
      </c>
      <c r="I10" s="150"/>
      <c r="J10" s="67"/>
    </row>
    <row r="11" spans="1:10" ht="15.6" customHeight="1" x14ac:dyDescent="0.25">
      <c r="A11" s="62"/>
      <c r="B11" s="63"/>
      <c r="C11" s="63"/>
      <c r="D11" s="63"/>
      <c r="E11" s="174"/>
      <c r="F11" s="174"/>
      <c r="G11" s="174"/>
      <c r="H11" s="174"/>
      <c r="I11" s="68"/>
      <c r="J11" s="67"/>
    </row>
    <row r="12" spans="1:10" ht="21" customHeight="1" x14ac:dyDescent="0.25">
      <c r="A12" s="139" t="s">
        <v>7</v>
      </c>
      <c r="B12" s="156"/>
      <c r="C12" s="167" t="s">
        <v>392</v>
      </c>
      <c r="D12" s="168"/>
      <c r="E12" s="173"/>
      <c r="F12" s="174"/>
      <c r="G12" s="174"/>
      <c r="H12" s="174"/>
      <c r="I12" s="68"/>
      <c r="J12" s="67"/>
    </row>
    <row r="13" spans="1:10" ht="10.9" customHeight="1" x14ac:dyDescent="0.25">
      <c r="A13" s="66"/>
      <c r="B13" s="68"/>
      <c r="C13" s="63"/>
      <c r="D13" s="63"/>
      <c r="E13" s="137"/>
      <c r="F13" s="137"/>
      <c r="G13" s="137"/>
      <c r="H13" s="137"/>
      <c r="I13" s="63"/>
      <c r="J13" s="69"/>
    </row>
    <row r="14" spans="1:10" ht="22.9" customHeight="1" x14ac:dyDescent="0.25">
      <c r="A14" s="139" t="s">
        <v>8</v>
      </c>
      <c r="B14" s="166"/>
      <c r="C14" s="167" t="s">
        <v>393</v>
      </c>
      <c r="D14" s="168"/>
      <c r="E14" s="172"/>
      <c r="F14" s="157"/>
      <c r="G14" s="70" t="s">
        <v>9</v>
      </c>
      <c r="H14" s="149" t="s">
        <v>394</v>
      </c>
      <c r="I14" s="150"/>
      <c r="J14" s="71"/>
    </row>
    <row r="15" spans="1:10" ht="14.45" customHeight="1" x14ac:dyDescent="0.25">
      <c r="A15" s="66"/>
      <c r="B15" s="68"/>
      <c r="C15" s="63"/>
      <c r="D15" s="63"/>
      <c r="E15" s="137"/>
      <c r="F15" s="137"/>
      <c r="G15" s="137"/>
      <c r="H15" s="137"/>
      <c r="I15" s="63"/>
      <c r="J15" s="69"/>
    </row>
    <row r="16" spans="1:10" ht="13.15" customHeight="1" x14ac:dyDescent="0.25">
      <c r="A16" s="139" t="s">
        <v>10</v>
      </c>
      <c r="B16" s="166"/>
      <c r="C16" s="167" t="s">
        <v>395</v>
      </c>
      <c r="D16" s="168"/>
      <c r="E16" s="72"/>
      <c r="F16" s="72"/>
      <c r="G16" s="72"/>
      <c r="H16" s="72"/>
      <c r="I16" s="72"/>
      <c r="J16" s="71"/>
    </row>
    <row r="17" spans="1:10" ht="14.45" customHeight="1" x14ac:dyDescent="0.25">
      <c r="A17" s="169"/>
      <c r="B17" s="170"/>
      <c r="C17" s="170"/>
      <c r="D17" s="170"/>
      <c r="E17" s="170"/>
      <c r="F17" s="170"/>
      <c r="G17" s="170"/>
      <c r="H17" s="170"/>
      <c r="I17" s="170"/>
      <c r="J17" s="171"/>
    </row>
    <row r="18" spans="1:10" x14ac:dyDescent="0.25">
      <c r="A18" s="155" t="s">
        <v>11</v>
      </c>
      <c r="B18" s="156"/>
      <c r="C18" s="141" t="s">
        <v>396</v>
      </c>
      <c r="D18" s="142"/>
      <c r="E18" s="142"/>
      <c r="F18" s="142"/>
      <c r="G18" s="142"/>
      <c r="H18" s="142"/>
      <c r="I18" s="142"/>
      <c r="J18" s="143"/>
    </row>
    <row r="19" spans="1:10" x14ac:dyDescent="0.25">
      <c r="A19" s="62"/>
      <c r="B19" s="63"/>
      <c r="C19" s="73"/>
      <c r="D19" s="63"/>
      <c r="E19" s="137"/>
      <c r="F19" s="137"/>
      <c r="G19" s="137"/>
      <c r="H19" s="137"/>
      <c r="I19" s="63"/>
      <c r="J19" s="69"/>
    </row>
    <row r="20" spans="1:10" x14ac:dyDescent="0.25">
      <c r="A20" s="155" t="s">
        <v>12</v>
      </c>
      <c r="B20" s="156"/>
      <c r="C20" s="149">
        <v>10000</v>
      </c>
      <c r="D20" s="150"/>
      <c r="E20" s="137"/>
      <c r="F20" s="137"/>
      <c r="G20" s="141" t="s">
        <v>397</v>
      </c>
      <c r="H20" s="142"/>
      <c r="I20" s="142"/>
      <c r="J20" s="143"/>
    </row>
    <row r="21" spans="1:10" x14ac:dyDescent="0.25">
      <c r="A21" s="62"/>
      <c r="B21" s="63"/>
      <c r="C21" s="63"/>
      <c r="D21" s="63"/>
      <c r="E21" s="137"/>
      <c r="F21" s="137"/>
      <c r="G21" s="137"/>
      <c r="H21" s="137"/>
      <c r="I21" s="63"/>
      <c r="J21" s="69"/>
    </row>
    <row r="22" spans="1:10" x14ac:dyDescent="0.25">
      <c r="A22" s="155" t="s">
        <v>13</v>
      </c>
      <c r="B22" s="156"/>
      <c r="C22" s="141" t="s">
        <v>398</v>
      </c>
      <c r="D22" s="142"/>
      <c r="E22" s="142"/>
      <c r="F22" s="142"/>
      <c r="G22" s="142"/>
      <c r="H22" s="142"/>
      <c r="I22" s="142"/>
      <c r="J22" s="143"/>
    </row>
    <row r="23" spans="1:10" x14ac:dyDescent="0.25">
      <c r="A23" s="62"/>
      <c r="B23" s="63"/>
      <c r="C23" s="63"/>
      <c r="D23" s="63"/>
      <c r="E23" s="137"/>
      <c r="F23" s="137"/>
      <c r="G23" s="137"/>
      <c r="H23" s="137"/>
      <c r="I23" s="63"/>
      <c r="J23" s="69"/>
    </row>
    <row r="24" spans="1:10" x14ac:dyDescent="0.25">
      <c r="A24" s="155" t="s">
        <v>14</v>
      </c>
      <c r="B24" s="156"/>
      <c r="C24" s="161" t="s">
        <v>399</v>
      </c>
      <c r="D24" s="162"/>
      <c r="E24" s="162"/>
      <c r="F24" s="162"/>
      <c r="G24" s="162"/>
      <c r="H24" s="162"/>
      <c r="I24" s="162"/>
      <c r="J24" s="163"/>
    </row>
    <row r="25" spans="1:10" x14ac:dyDescent="0.25">
      <c r="A25" s="62"/>
      <c r="B25" s="63"/>
      <c r="C25" s="73"/>
      <c r="D25" s="63"/>
      <c r="E25" s="137"/>
      <c r="F25" s="137"/>
      <c r="G25" s="137"/>
      <c r="H25" s="137"/>
      <c r="I25" s="63"/>
      <c r="J25" s="69"/>
    </row>
    <row r="26" spans="1:10" x14ac:dyDescent="0.25">
      <c r="A26" s="155" t="s">
        <v>15</v>
      </c>
      <c r="B26" s="156"/>
      <c r="C26" s="161" t="s">
        <v>400</v>
      </c>
      <c r="D26" s="162"/>
      <c r="E26" s="162"/>
      <c r="F26" s="162"/>
      <c r="G26" s="162"/>
      <c r="H26" s="162"/>
      <c r="I26" s="162"/>
      <c r="J26" s="163"/>
    </row>
    <row r="27" spans="1:10" ht="13.9" customHeight="1" x14ac:dyDescent="0.25">
      <c r="A27" s="62"/>
      <c r="B27" s="63"/>
      <c r="C27" s="73"/>
      <c r="D27" s="63"/>
      <c r="E27" s="137"/>
      <c r="F27" s="137"/>
      <c r="G27" s="137"/>
      <c r="H27" s="137"/>
      <c r="I27" s="63"/>
      <c r="J27" s="69"/>
    </row>
    <row r="28" spans="1:10" ht="22.9" customHeight="1" x14ac:dyDescent="0.25">
      <c r="A28" s="139" t="s">
        <v>16</v>
      </c>
      <c r="B28" s="156"/>
      <c r="C28" s="93">
        <v>2321</v>
      </c>
      <c r="D28" s="75"/>
      <c r="E28" s="160"/>
      <c r="F28" s="160"/>
      <c r="G28" s="160"/>
      <c r="H28" s="160"/>
      <c r="I28" s="164"/>
      <c r="J28" s="165"/>
    </row>
    <row r="29" spans="1:10" x14ac:dyDescent="0.25">
      <c r="A29" s="62"/>
      <c r="B29" s="63"/>
      <c r="C29" s="63"/>
      <c r="D29" s="63"/>
      <c r="E29" s="137"/>
      <c r="F29" s="137"/>
      <c r="G29" s="137"/>
      <c r="H29" s="137"/>
      <c r="I29" s="63"/>
      <c r="J29" s="69"/>
    </row>
    <row r="30" spans="1:10" x14ac:dyDescent="0.25">
      <c r="A30" s="155" t="s">
        <v>17</v>
      </c>
      <c r="B30" s="156"/>
      <c r="C30" s="74" t="s">
        <v>404</v>
      </c>
      <c r="D30" s="151" t="s">
        <v>18</v>
      </c>
      <c r="E30" s="152"/>
      <c r="F30" s="152"/>
      <c r="G30" s="152"/>
      <c r="H30" s="76" t="s">
        <v>19</v>
      </c>
      <c r="I30" s="77" t="s">
        <v>20</v>
      </c>
      <c r="J30" s="78"/>
    </row>
    <row r="31" spans="1:10" x14ac:dyDescent="0.25">
      <c r="A31" s="155"/>
      <c r="B31" s="156"/>
      <c r="C31" s="79"/>
      <c r="D31" s="51"/>
      <c r="E31" s="157"/>
      <c r="F31" s="157"/>
      <c r="G31" s="157"/>
      <c r="H31" s="157"/>
      <c r="I31" s="158"/>
      <c r="J31" s="159"/>
    </row>
    <row r="32" spans="1:10" x14ac:dyDescent="0.25">
      <c r="A32" s="155" t="s">
        <v>21</v>
      </c>
      <c r="B32" s="156"/>
      <c r="C32" s="74" t="s">
        <v>405</v>
      </c>
      <c r="D32" s="151" t="s">
        <v>22</v>
      </c>
      <c r="E32" s="152"/>
      <c r="F32" s="152"/>
      <c r="G32" s="152"/>
      <c r="H32" s="80" t="s">
        <v>23</v>
      </c>
      <c r="I32" s="81" t="s">
        <v>24</v>
      </c>
      <c r="J32" s="82"/>
    </row>
    <row r="33" spans="1:10" x14ac:dyDescent="0.25">
      <c r="A33" s="62"/>
      <c r="B33" s="63"/>
      <c r="C33" s="63"/>
      <c r="D33" s="63"/>
      <c r="E33" s="137"/>
      <c r="F33" s="137"/>
      <c r="G33" s="137"/>
      <c r="H33" s="137"/>
      <c r="I33" s="63"/>
      <c r="J33" s="69"/>
    </row>
    <row r="34" spans="1:10" x14ac:dyDescent="0.25">
      <c r="A34" s="151" t="s">
        <v>25</v>
      </c>
      <c r="B34" s="152"/>
      <c r="C34" s="152"/>
      <c r="D34" s="152"/>
      <c r="E34" s="152" t="s">
        <v>26</v>
      </c>
      <c r="F34" s="152"/>
      <c r="G34" s="152"/>
      <c r="H34" s="152"/>
      <c r="I34" s="152"/>
      <c r="J34" s="83" t="s">
        <v>27</v>
      </c>
    </row>
    <row r="35" spans="1:10" x14ac:dyDescent="0.25">
      <c r="A35" s="62"/>
      <c r="B35" s="63"/>
      <c r="C35" s="63"/>
      <c r="D35" s="63"/>
      <c r="E35" s="137"/>
      <c r="F35" s="137"/>
      <c r="G35" s="137"/>
      <c r="H35" s="137"/>
      <c r="I35" s="63"/>
      <c r="J35" s="65"/>
    </row>
    <row r="36" spans="1:10" x14ac:dyDescent="0.25">
      <c r="A36" s="144"/>
      <c r="B36" s="145"/>
      <c r="C36" s="145"/>
      <c r="D36" s="145"/>
      <c r="E36" s="144"/>
      <c r="F36" s="145"/>
      <c r="G36" s="145"/>
      <c r="H36" s="145"/>
      <c r="I36" s="146"/>
      <c r="J36" s="84"/>
    </row>
    <row r="37" spans="1:10" x14ac:dyDescent="0.25">
      <c r="A37" s="62"/>
      <c r="B37" s="63"/>
      <c r="C37" s="73"/>
      <c r="D37" s="154"/>
      <c r="E37" s="154"/>
      <c r="F37" s="154"/>
      <c r="G37" s="154"/>
      <c r="H37" s="154"/>
      <c r="I37" s="154"/>
      <c r="J37" s="69"/>
    </row>
    <row r="38" spans="1:10" x14ac:dyDescent="0.25">
      <c r="A38" s="144"/>
      <c r="B38" s="145"/>
      <c r="C38" s="145"/>
      <c r="D38" s="146"/>
      <c r="E38" s="144"/>
      <c r="F38" s="145"/>
      <c r="G38" s="145"/>
      <c r="H38" s="145"/>
      <c r="I38" s="146"/>
      <c r="J38" s="74"/>
    </row>
    <row r="39" spans="1:10" x14ac:dyDescent="0.25">
      <c r="A39" s="62"/>
      <c r="B39" s="63"/>
      <c r="C39" s="73"/>
      <c r="D39" s="85"/>
      <c r="E39" s="154"/>
      <c r="F39" s="154"/>
      <c r="G39" s="154"/>
      <c r="H39" s="154"/>
      <c r="I39" s="68"/>
      <c r="J39" s="69"/>
    </row>
    <row r="40" spans="1:10" x14ac:dyDescent="0.25">
      <c r="A40" s="144"/>
      <c r="B40" s="145"/>
      <c r="C40" s="145"/>
      <c r="D40" s="146"/>
      <c r="E40" s="144"/>
      <c r="F40" s="145"/>
      <c r="G40" s="145"/>
      <c r="H40" s="145"/>
      <c r="I40" s="146"/>
      <c r="J40" s="74"/>
    </row>
    <row r="41" spans="1:10" x14ac:dyDescent="0.25">
      <c r="A41" s="62"/>
      <c r="B41" s="63"/>
      <c r="C41" s="73"/>
      <c r="D41" s="85"/>
      <c r="E41" s="154"/>
      <c r="F41" s="154"/>
      <c r="G41" s="154"/>
      <c r="H41" s="154"/>
      <c r="I41" s="68"/>
      <c r="J41" s="69"/>
    </row>
    <row r="42" spans="1:10" x14ac:dyDescent="0.25">
      <c r="A42" s="144"/>
      <c r="B42" s="145"/>
      <c r="C42" s="145"/>
      <c r="D42" s="146"/>
      <c r="E42" s="144"/>
      <c r="F42" s="145"/>
      <c r="G42" s="145"/>
      <c r="H42" s="145"/>
      <c r="I42" s="146"/>
      <c r="J42" s="74"/>
    </row>
    <row r="43" spans="1:10" x14ac:dyDescent="0.25">
      <c r="A43" s="86"/>
      <c r="B43" s="73"/>
      <c r="C43" s="136"/>
      <c r="D43" s="136"/>
      <c r="E43" s="137"/>
      <c r="F43" s="137"/>
      <c r="G43" s="136"/>
      <c r="H43" s="136"/>
      <c r="I43" s="136"/>
      <c r="J43" s="69"/>
    </row>
    <row r="44" spans="1:10" x14ac:dyDescent="0.25">
      <c r="A44" s="144"/>
      <c r="B44" s="145"/>
      <c r="C44" s="145"/>
      <c r="D44" s="146"/>
      <c r="E44" s="144"/>
      <c r="F44" s="145"/>
      <c r="G44" s="145"/>
      <c r="H44" s="145"/>
      <c r="I44" s="146"/>
      <c r="J44" s="74"/>
    </row>
    <row r="45" spans="1:10" x14ac:dyDescent="0.25">
      <c r="A45" s="86"/>
      <c r="B45" s="73"/>
      <c r="C45" s="73"/>
      <c r="D45" s="63"/>
      <c r="E45" s="153"/>
      <c r="F45" s="153"/>
      <c r="G45" s="136"/>
      <c r="H45" s="136"/>
      <c r="I45" s="63"/>
      <c r="J45" s="69"/>
    </row>
    <row r="46" spans="1:10" x14ac:dyDescent="0.25">
      <c r="A46" s="144"/>
      <c r="B46" s="145"/>
      <c r="C46" s="145"/>
      <c r="D46" s="146"/>
      <c r="E46" s="144"/>
      <c r="F46" s="145"/>
      <c r="G46" s="145"/>
      <c r="H46" s="145"/>
      <c r="I46" s="146"/>
      <c r="J46" s="74"/>
    </row>
    <row r="47" spans="1:10" x14ac:dyDescent="0.25">
      <c r="A47" s="86"/>
      <c r="B47" s="73"/>
      <c r="C47" s="73"/>
      <c r="D47" s="63"/>
      <c r="E47" s="137"/>
      <c r="F47" s="137"/>
      <c r="G47" s="136"/>
      <c r="H47" s="136"/>
      <c r="I47" s="63"/>
      <c r="J47" s="87" t="s">
        <v>28</v>
      </c>
    </row>
    <row r="48" spans="1:10" x14ac:dyDescent="0.25">
      <c r="A48" s="86"/>
      <c r="B48" s="73"/>
      <c r="C48" s="73"/>
      <c r="D48" s="63"/>
      <c r="E48" s="137"/>
      <c r="F48" s="137"/>
      <c r="G48" s="136"/>
      <c r="H48" s="136"/>
      <c r="I48" s="63"/>
      <c r="J48" s="87" t="s">
        <v>29</v>
      </c>
    </row>
    <row r="49" spans="1:10" ht="14.45" customHeight="1" x14ac:dyDescent="0.25">
      <c r="A49" s="139" t="s">
        <v>30</v>
      </c>
      <c r="B49" s="140"/>
      <c r="C49" s="149" t="s">
        <v>401</v>
      </c>
      <c r="D49" s="150"/>
      <c r="E49" s="147" t="s">
        <v>31</v>
      </c>
      <c r="F49" s="148"/>
      <c r="G49" s="141"/>
      <c r="H49" s="142"/>
      <c r="I49" s="142"/>
      <c r="J49" s="143"/>
    </row>
    <row r="50" spans="1:10" x14ac:dyDescent="0.25">
      <c r="A50" s="86"/>
      <c r="B50" s="73"/>
      <c r="C50" s="136"/>
      <c r="D50" s="136"/>
      <c r="E50" s="137"/>
      <c r="F50" s="137"/>
      <c r="G50" s="138" t="s">
        <v>32</v>
      </c>
      <c r="H50" s="138"/>
      <c r="I50" s="138"/>
      <c r="J50" s="58"/>
    </row>
    <row r="51" spans="1:10" ht="13.9" customHeight="1" x14ac:dyDescent="0.25">
      <c r="A51" s="139" t="s">
        <v>33</v>
      </c>
      <c r="B51" s="140"/>
      <c r="C51" s="141" t="s">
        <v>402</v>
      </c>
      <c r="D51" s="142"/>
      <c r="E51" s="142"/>
      <c r="F51" s="142"/>
      <c r="G51" s="142"/>
      <c r="H51" s="142"/>
      <c r="I51" s="142"/>
      <c r="J51" s="143"/>
    </row>
    <row r="52" spans="1:10" x14ac:dyDescent="0.25">
      <c r="A52" s="62"/>
      <c r="B52" s="63"/>
      <c r="C52" s="160" t="s">
        <v>34</v>
      </c>
      <c r="D52" s="160"/>
      <c r="E52" s="160"/>
      <c r="F52" s="160"/>
      <c r="G52" s="160"/>
      <c r="H52" s="160"/>
      <c r="I52" s="160"/>
      <c r="J52" s="69"/>
    </row>
    <row r="53" spans="1:10" x14ac:dyDescent="0.25">
      <c r="A53" s="139" t="s">
        <v>35</v>
      </c>
      <c r="B53" s="140"/>
      <c r="C53" s="194" t="s">
        <v>403</v>
      </c>
      <c r="D53" s="195"/>
      <c r="E53" s="196"/>
      <c r="F53" s="137"/>
      <c r="G53" s="137"/>
      <c r="H53" s="152"/>
      <c r="I53" s="152"/>
      <c r="J53" s="197"/>
    </row>
    <row r="54" spans="1:10" x14ac:dyDescent="0.25">
      <c r="A54" s="62"/>
      <c r="B54" s="63"/>
      <c r="C54" s="73"/>
      <c r="D54" s="63"/>
      <c r="E54" s="137"/>
      <c r="F54" s="137"/>
      <c r="G54" s="137"/>
      <c r="H54" s="137"/>
      <c r="I54" s="63"/>
      <c r="J54" s="69"/>
    </row>
    <row r="55" spans="1:10" ht="14.45" customHeight="1" x14ac:dyDescent="0.25">
      <c r="A55" s="139" t="s">
        <v>36</v>
      </c>
      <c r="B55" s="140"/>
      <c r="C55" s="190" t="s">
        <v>649</v>
      </c>
      <c r="D55" s="191"/>
      <c r="E55" s="191"/>
      <c r="F55" s="191"/>
      <c r="G55" s="191"/>
      <c r="H55" s="191"/>
      <c r="I55" s="191"/>
      <c r="J55" s="192"/>
    </row>
    <row r="56" spans="1:10" x14ac:dyDescent="0.25">
      <c r="A56" s="62"/>
      <c r="B56" s="63"/>
      <c r="C56" s="63"/>
      <c r="D56" s="63"/>
      <c r="E56" s="137"/>
      <c r="F56" s="137"/>
      <c r="G56" s="137"/>
      <c r="H56" s="137"/>
      <c r="I56" s="63"/>
      <c r="J56" s="69"/>
    </row>
    <row r="57" spans="1:10" x14ac:dyDescent="0.25">
      <c r="A57" s="139" t="s">
        <v>37</v>
      </c>
      <c r="B57" s="140"/>
      <c r="C57" s="190" t="s">
        <v>650</v>
      </c>
      <c r="D57" s="191"/>
      <c r="E57" s="191"/>
      <c r="F57" s="191"/>
      <c r="G57" s="191"/>
      <c r="H57" s="191"/>
      <c r="I57" s="191"/>
      <c r="J57" s="192"/>
    </row>
    <row r="58" spans="1:10" ht="14.45" customHeight="1" x14ac:dyDescent="0.25">
      <c r="A58" s="62"/>
      <c r="B58" s="63"/>
      <c r="C58" s="138" t="s">
        <v>38</v>
      </c>
      <c r="D58" s="138"/>
      <c r="E58" s="138"/>
      <c r="F58" s="138"/>
      <c r="G58" s="63"/>
      <c r="H58" s="63"/>
      <c r="I58" s="63"/>
      <c r="J58" s="69"/>
    </row>
    <row r="59" spans="1:10" x14ac:dyDescent="0.25">
      <c r="A59" s="139" t="s">
        <v>39</v>
      </c>
      <c r="B59" s="140"/>
      <c r="C59" s="190" t="s">
        <v>651</v>
      </c>
      <c r="D59" s="191"/>
      <c r="E59" s="191"/>
      <c r="F59" s="191"/>
      <c r="G59" s="191"/>
      <c r="H59" s="191"/>
      <c r="I59" s="191"/>
      <c r="J59" s="192"/>
    </row>
    <row r="60" spans="1:10" ht="14.45" customHeight="1" x14ac:dyDescent="0.25">
      <c r="A60" s="88"/>
      <c r="B60" s="89"/>
      <c r="C60" s="193" t="s">
        <v>40</v>
      </c>
      <c r="D60" s="193"/>
      <c r="E60" s="193"/>
      <c r="F60" s="193"/>
      <c r="G60" s="193"/>
      <c r="H60" s="89"/>
      <c r="I60" s="89"/>
      <c r="J60" s="90"/>
    </row>
    <row r="67" ht="27" customHeight="1" x14ac:dyDescent="0.25"/>
    <row r="71" ht="38.450000000000003" customHeight="1" x14ac:dyDescent="0.25"/>
  </sheetData>
  <sheetProtection algorithmName="SHA-512" hashValue="CGDYplM1E5pMm0d59Pzt4Uv9PZO4Vb5HI6aqwP060XpD3kyqv28tGbHIuf1zAv8UO+Bl9aBDaW8deqMLjLeoGQ==" saltValue="6301sX1SE80UmsYsFH8mFA==" spinCount="100000" sheet="1" objects="1" scenarios="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5"/>
  <sheetViews>
    <sheetView view="pageBreakPreview" topLeftCell="A85" zoomScale="110" zoomScaleNormal="100" zoomScaleSheetLayoutView="110" workbookViewId="0">
      <selection activeCell="H120" sqref="H120"/>
    </sheetView>
  </sheetViews>
  <sheetFormatPr defaultColWidth="8.85546875" defaultRowHeight="15" x14ac:dyDescent="0.25"/>
  <cols>
    <col min="1" max="1" width="8.85546875" style="1"/>
    <col min="2" max="2" width="31" style="1" customWidth="1"/>
    <col min="3" max="3" width="8.85546875" style="1"/>
    <col min="4" max="9" width="8.85546875" style="25"/>
    <col min="10" max="16384" width="8.85546875" style="1"/>
  </cols>
  <sheetData>
    <row r="1" spans="1:9" x14ac:dyDescent="0.25">
      <c r="A1" s="198" t="s">
        <v>41</v>
      </c>
      <c r="B1" s="199"/>
      <c r="C1" s="199"/>
      <c r="D1" s="199"/>
      <c r="E1" s="199"/>
      <c r="F1" s="199"/>
      <c r="G1" s="199"/>
      <c r="H1" s="199"/>
      <c r="I1" s="199"/>
    </row>
    <row r="2" spans="1:9" x14ac:dyDescent="0.25">
      <c r="A2" s="200" t="s">
        <v>406</v>
      </c>
      <c r="B2" s="201"/>
      <c r="C2" s="201"/>
      <c r="D2" s="201"/>
      <c r="E2" s="201"/>
      <c r="F2" s="201"/>
      <c r="G2" s="201"/>
      <c r="H2" s="201"/>
      <c r="I2" s="201"/>
    </row>
    <row r="3" spans="1:9" x14ac:dyDescent="0.25">
      <c r="A3" s="2"/>
      <c r="B3" s="3"/>
      <c r="C3" s="3"/>
      <c r="D3" s="28"/>
      <c r="E3" s="29"/>
      <c r="F3" s="28"/>
      <c r="G3" s="28"/>
      <c r="H3" s="30" t="s">
        <v>42</v>
      </c>
      <c r="I3" s="30"/>
    </row>
    <row r="4" spans="1:9" ht="33.6" customHeight="1" x14ac:dyDescent="0.25">
      <c r="A4" s="202" t="s">
        <v>43</v>
      </c>
      <c r="B4" s="203"/>
      <c r="C4" s="202" t="s">
        <v>44</v>
      </c>
      <c r="D4" s="204" t="s">
        <v>45</v>
      </c>
      <c r="E4" s="205"/>
      <c r="F4" s="205"/>
      <c r="G4" s="204" t="s">
        <v>46</v>
      </c>
      <c r="H4" s="205"/>
      <c r="I4" s="205"/>
    </row>
    <row r="5" spans="1:9" x14ac:dyDescent="0.25">
      <c r="A5" s="203"/>
      <c r="B5" s="203"/>
      <c r="C5" s="203"/>
      <c r="D5" s="31" t="s">
        <v>47</v>
      </c>
      <c r="E5" s="31" t="s">
        <v>48</v>
      </c>
      <c r="F5" s="31" t="s">
        <v>49</v>
      </c>
      <c r="G5" s="31" t="s">
        <v>50</v>
      </c>
      <c r="H5" s="31" t="s">
        <v>51</v>
      </c>
      <c r="I5" s="31" t="s">
        <v>52</v>
      </c>
    </row>
    <row r="6" spans="1:9" x14ac:dyDescent="0.25">
      <c r="A6" s="202">
        <v>1</v>
      </c>
      <c r="B6" s="203"/>
      <c r="C6" s="4">
        <v>2</v>
      </c>
      <c r="D6" s="32">
        <v>3</v>
      </c>
      <c r="E6" s="32">
        <v>4</v>
      </c>
      <c r="F6" s="32" t="s">
        <v>53</v>
      </c>
      <c r="G6" s="32">
        <v>6</v>
      </c>
      <c r="H6" s="32">
        <v>7</v>
      </c>
      <c r="I6" s="32" t="s">
        <v>54</v>
      </c>
    </row>
    <row r="7" spans="1:9" x14ac:dyDescent="0.25">
      <c r="A7" s="210" t="s">
        <v>55</v>
      </c>
      <c r="B7" s="211"/>
      <c r="C7" s="211"/>
      <c r="D7" s="211"/>
      <c r="E7" s="211"/>
      <c r="F7" s="211"/>
      <c r="G7" s="211"/>
      <c r="H7" s="211"/>
      <c r="I7" s="211"/>
    </row>
    <row r="8" spans="1:9" x14ac:dyDescent="0.25">
      <c r="A8" s="207" t="s">
        <v>56</v>
      </c>
      <c r="B8" s="208"/>
      <c r="C8" s="5">
        <v>1</v>
      </c>
      <c r="D8" s="33">
        <f>D9+D10</f>
        <v>0</v>
      </c>
      <c r="E8" s="33">
        <f>E9+E10</f>
        <v>96858014.839999989</v>
      </c>
      <c r="F8" s="33">
        <f>D8+E8</f>
        <v>96858014.839999989</v>
      </c>
      <c r="G8" s="33">
        <f t="shared" ref="G8:H8" si="0">G9+G10</f>
        <v>0</v>
      </c>
      <c r="H8" s="33">
        <f t="shared" si="0"/>
        <v>133712534.34</v>
      </c>
      <c r="I8" s="33">
        <f>G8+H8</f>
        <v>133712534.34</v>
      </c>
    </row>
    <row r="9" spans="1:9" x14ac:dyDescent="0.25">
      <c r="A9" s="206" t="s">
        <v>57</v>
      </c>
      <c r="B9" s="206"/>
      <c r="C9" s="6">
        <v>2</v>
      </c>
      <c r="D9" s="34">
        <v>0</v>
      </c>
      <c r="E9" s="34">
        <v>0</v>
      </c>
      <c r="F9" s="33">
        <f t="shared" ref="F9:F73" si="1">D9+E9</f>
        <v>0</v>
      </c>
      <c r="G9" s="35">
        <v>0</v>
      </c>
      <c r="H9" s="35">
        <v>0</v>
      </c>
      <c r="I9" s="33">
        <f t="shared" ref="I9:I72" si="2">G9+H9</f>
        <v>0</v>
      </c>
    </row>
    <row r="10" spans="1:9" x14ac:dyDescent="0.25">
      <c r="A10" s="206" t="s">
        <v>58</v>
      </c>
      <c r="B10" s="206"/>
      <c r="C10" s="6">
        <v>3</v>
      </c>
      <c r="D10" s="34">
        <v>0</v>
      </c>
      <c r="E10" s="34">
        <v>96858014.839999989</v>
      </c>
      <c r="F10" s="33">
        <f t="shared" si="1"/>
        <v>96858014.839999989</v>
      </c>
      <c r="G10" s="35">
        <v>0</v>
      </c>
      <c r="H10" s="35">
        <v>133712534.34</v>
      </c>
      <c r="I10" s="33">
        <f t="shared" si="2"/>
        <v>133712534.34</v>
      </c>
    </row>
    <row r="11" spans="1:9" x14ac:dyDescent="0.25">
      <c r="A11" s="207" t="s">
        <v>59</v>
      </c>
      <c r="B11" s="208"/>
      <c r="C11" s="5">
        <v>4</v>
      </c>
      <c r="D11" s="33">
        <f>D12+D13+D14</f>
        <v>14132.900000020862</v>
      </c>
      <c r="E11" s="33">
        <f>E12+E13+E14</f>
        <v>553220672.54999959</v>
      </c>
      <c r="F11" s="33">
        <f t="shared" si="1"/>
        <v>553234805.44999957</v>
      </c>
      <c r="G11" s="33">
        <f t="shared" ref="G11:H11" si="3">G12+G13+G14</f>
        <v>14132.900000020862</v>
      </c>
      <c r="H11" s="33">
        <f t="shared" si="3"/>
        <v>496678282.64000005</v>
      </c>
      <c r="I11" s="33">
        <f t="shared" si="2"/>
        <v>496692415.54000008</v>
      </c>
    </row>
    <row r="12" spans="1:9" ht="22.9" customHeight="1" x14ac:dyDescent="0.25">
      <c r="A12" s="206" t="s">
        <v>60</v>
      </c>
      <c r="B12" s="206"/>
      <c r="C12" s="6">
        <v>5</v>
      </c>
      <c r="D12" s="35">
        <v>0</v>
      </c>
      <c r="E12" s="35">
        <v>264388017.92999998</v>
      </c>
      <c r="F12" s="33">
        <f t="shared" si="1"/>
        <v>264388017.92999998</v>
      </c>
      <c r="G12" s="35">
        <v>0</v>
      </c>
      <c r="H12" s="35">
        <v>195045782.11999995</v>
      </c>
      <c r="I12" s="33">
        <f t="shared" si="2"/>
        <v>195045782.11999995</v>
      </c>
    </row>
    <row r="13" spans="1:9" x14ac:dyDescent="0.25">
      <c r="A13" s="206" t="s">
        <v>61</v>
      </c>
      <c r="B13" s="206"/>
      <c r="C13" s="6">
        <v>6</v>
      </c>
      <c r="D13" s="35">
        <v>14051</v>
      </c>
      <c r="E13" s="35">
        <v>26833702.660000019</v>
      </c>
      <c r="F13" s="33">
        <f t="shared" si="1"/>
        <v>26847753.660000019</v>
      </c>
      <c r="G13" s="35">
        <v>14051</v>
      </c>
      <c r="H13" s="35">
        <v>26485496.899999976</v>
      </c>
      <c r="I13" s="33">
        <f t="shared" si="2"/>
        <v>26499547.899999976</v>
      </c>
    </row>
    <row r="14" spans="1:9" x14ac:dyDescent="0.25">
      <c r="A14" s="206" t="s">
        <v>62</v>
      </c>
      <c r="B14" s="206"/>
      <c r="C14" s="6">
        <v>7</v>
      </c>
      <c r="D14" s="35">
        <v>81.900000020861626</v>
      </c>
      <c r="E14" s="35">
        <v>261998951.95999959</v>
      </c>
      <c r="F14" s="33">
        <f t="shared" si="1"/>
        <v>261999033.8599996</v>
      </c>
      <c r="G14" s="35">
        <v>81.900000020861626</v>
      </c>
      <c r="H14" s="35">
        <v>275147003.62000012</v>
      </c>
      <c r="I14" s="33">
        <f t="shared" si="2"/>
        <v>275147085.52000016</v>
      </c>
    </row>
    <row r="15" spans="1:9" x14ac:dyDescent="0.25">
      <c r="A15" s="207" t="s">
        <v>63</v>
      </c>
      <c r="B15" s="208"/>
      <c r="C15" s="5">
        <v>8</v>
      </c>
      <c r="D15" s="33">
        <f>D16+D17+D21+D40</f>
        <v>3114967355.3600001</v>
      </c>
      <c r="E15" s="33">
        <f>E16+E17+E21+E40</f>
        <v>5376935615.0200005</v>
      </c>
      <c r="F15" s="33">
        <f t="shared" si="1"/>
        <v>8491902970.3800011</v>
      </c>
      <c r="G15" s="33">
        <f t="shared" ref="G15:H15" si="4">G16+G17+G21+G40</f>
        <v>3223878711.9699998</v>
      </c>
      <c r="H15" s="33">
        <f t="shared" si="4"/>
        <v>5844582499.8399992</v>
      </c>
      <c r="I15" s="33">
        <f t="shared" si="2"/>
        <v>9068461211.8099995</v>
      </c>
    </row>
    <row r="16" spans="1:9" ht="21.6" customHeight="1" x14ac:dyDescent="0.25">
      <c r="A16" s="209" t="s">
        <v>64</v>
      </c>
      <c r="B16" s="206"/>
      <c r="C16" s="6">
        <v>9</v>
      </c>
      <c r="D16" s="35">
        <v>0</v>
      </c>
      <c r="E16" s="35">
        <v>456652566.93999994</v>
      </c>
      <c r="F16" s="33">
        <f t="shared" si="1"/>
        <v>456652566.93999994</v>
      </c>
      <c r="G16" s="35">
        <v>0</v>
      </c>
      <c r="H16" s="35">
        <v>524104268.50999999</v>
      </c>
      <c r="I16" s="33">
        <f t="shared" si="2"/>
        <v>524104268.50999999</v>
      </c>
    </row>
    <row r="17" spans="1:9" ht="24.6" customHeight="1" x14ac:dyDescent="0.25">
      <c r="A17" s="207" t="s">
        <v>65</v>
      </c>
      <c r="B17" s="208"/>
      <c r="C17" s="5">
        <v>10</v>
      </c>
      <c r="D17" s="33">
        <f>D18+D19+D20</f>
        <v>0</v>
      </c>
      <c r="E17" s="33">
        <f>E18+E19+E20</f>
        <v>376515932.12000006</v>
      </c>
      <c r="F17" s="33">
        <f t="shared" si="1"/>
        <v>376515932.12000006</v>
      </c>
      <c r="G17" s="33">
        <f>G18+G19+G20</f>
        <v>0</v>
      </c>
      <c r="H17" s="33">
        <f t="shared" ref="H17" si="5">H18+H19+H20</f>
        <v>384197495.56999999</v>
      </c>
      <c r="I17" s="33">
        <f t="shared" si="2"/>
        <v>384197495.56999999</v>
      </c>
    </row>
    <row r="18" spans="1:9" x14ac:dyDescent="0.25">
      <c r="A18" s="206" t="s">
        <v>66</v>
      </c>
      <c r="B18" s="206"/>
      <c r="C18" s="6">
        <v>11</v>
      </c>
      <c r="D18" s="35">
        <v>0</v>
      </c>
      <c r="E18" s="35">
        <v>342827639.30000007</v>
      </c>
      <c r="F18" s="33">
        <f t="shared" si="1"/>
        <v>342827639.30000007</v>
      </c>
      <c r="G18" s="35">
        <v>0</v>
      </c>
      <c r="H18" s="35">
        <v>356197495.56999999</v>
      </c>
      <c r="I18" s="33">
        <f t="shared" si="2"/>
        <v>356197495.56999999</v>
      </c>
    </row>
    <row r="19" spans="1:9" x14ac:dyDescent="0.25">
      <c r="A19" s="206" t="s">
        <v>67</v>
      </c>
      <c r="B19" s="206"/>
      <c r="C19" s="6">
        <v>12</v>
      </c>
      <c r="D19" s="35">
        <v>0</v>
      </c>
      <c r="E19" s="35">
        <v>5688292.8200000003</v>
      </c>
      <c r="F19" s="33">
        <f t="shared" si="1"/>
        <v>5688292.8200000003</v>
      </c>
      <c r="G19" s="35">
        <v>0</v>
      </c>
      <c r="H19" s="35">
        <v>0</v>
      </c>
      <c r="I19" s="33">
        <f t="shared" si="2"/>
        <v>0</v>
      </c>
    </row>
    <row r="20" spans="1:9" x14ac:dyDescent="0.25">
      <c r="A20" s="206" t="s">
        <v>68</v>
      </c>
      <c r="B20" s="206"/>
      <c r="C20" s="6">
        <v>13</v>
      </c>
      <c r="D20" s="35">
        <v>0</v>
      </c>
      <c r="E20" s="35">
        <v>28000000</v>
      </c>
      <c r="F20" s="33">
        <f t="shared" si="1"/>
        <v>28000000</v>
      </c>
      <c r="G20" s="35">
        <v>0</v>
      </c>
      <c r="H20" s="35">
        <v>28000000</v>
      </c>
      <c r="I20" s="33">
        <f t="shared" si="2"/>
        <v>28000000</v>
      </c>
    </row>
    <row r="21" spans="1:9" x14ac:dyDescent="0.25">
      <c r="A21" s="207" t="s">
        <v>69</v>
      </c>
      <c r="B21" s="208"/>
      <c r="C21" s="5">
        <v>14</v>
      </c>
      <c r="D21" s="33">
        <f>D22+D25+D30+D36</f>
        <v>3114967355.3600001</v>
      </c>
      <c r="E21" s="33">
        <f>E22+E25+E30+E36</f>
        <v>4543767115.96</v>
      </c>
      <c r="F21" s="33">
        <f t="shared" si="1"/>
        <v>7658734471.3199997</v>
      </c>
      <c r="G21" s="33">
        <f t="shared" ref="G21:H21" si="6">G22+G25+G30+G36</f>
        <v>3223878711.9699998</v>
      </c>
      <c r="H21" s="33">
        <f t="shared" si="6"/>
        <v>4936280735.7599993</v>
      </c>
      <c r="I21" s="33">
        <f t="shared" si="2"/>
        <v>8160159447.7299995</v>
      </c>
    </row>
    <row r="22" spans="1:9" ht="29.45" customHeight="1" x14ac:dyDescent="0.25">
      <c r="A22" s="208" t="s">
        <v>70</v>
      </c>
      <c r="B22" s="208"/>
      <c r="C22" s="5">
        <v>15</v>
      </c>
      <c r="D22" s="33">
        <f>D23+D24</f>
        <v>1083787700.1300001</v>
      </c>
      <c r="E22" s="33">
        <f>E23+E24</f>
        <v>998546873.26000011</v>
      </c>
      <c r="F22" s="33">
        <f t="shared" si="1"/>
        <v>2082334573.3900003</v>
      </c>
      <c r="G22" s="33">
        <f t="shared" ref="G22:H22" si="7">G23+G24</f>
        <v>1231461828.2699997</v>
      </c>
      <c r="H22" s="33">
        <f t="shared" si="7"/>
        <v>1094522138.2599998</v>
      </c>
      <c r="I22" s="33">
        <f t="shared" si="2"/>
        <v>2325983966.5299997</v>
      </c>
    </row>
    <row r="23" spans="1:9" x14ac:dyDescent="0.25">
      <c r="A23" s="206" t="s">
        <v>71</v>
      </c>
      <c r="B23" s="206"/>
      <c r="C23" s="6">
        <v>16</v>
      </c>
      <c r="D23" s="35">
        <v>1083787700.1300001</v>
      </c>
      <c r="E23" s="35">
        <v>998546873.26000011</v>
      </c>
      <c r="F23" s="33">
        <f t="shared" si="1"/>
        <v>2082334573.3900003</v>
      </c>
      <c r="G23" s="35">
        <v>1231461828.2699997</v>
      </c>
      <c r="H23" s="35">
        <v>1094522138.2599998</v>
      </c>
      <c r="I23" s="33">
        <f t="shared" si="2"/>
        <v>2325983966.5299997</v>
      </c>
    </row>
    <row r="24" spans="1:9" x14ac:dyDescent="0.25">
      <c r="A24" s="206" t="s">
        <v>72</v>
      </c>
      <c r="B24" s="206"/>
      <c r="C24" s="6">
        <v>17</v>
      </c>
      <c r="D24" s="35">
        <v>0</v>
      </c>
      <c r="E24" s="35">
        <v>0</v>
      </c>
      <c r="F24" s="33">
        <f t="shared" si="1"/>
        <v>0</v>
      </c>
      <c r="G24" s="35">
        <v>0</v>
      </c>
      <c r="H24" s="35">
        <v>0</v>
      </c>
      <c r="I24" s="33">
        <f t="shared" si="2"/>
        <v>0</v>
      </c>
    </row>
    <row r="25" spans="1:9" ht="21" customHeight="1" x14ac:dyDescent="0.25">
      <c r="A25" s="208" t="s">
        <v>73</v>
      </c>
      <c r="B25" s="208"/>
      <c r="C25" s="5">
        <v>18</v>
      </c>
      <c r="D25" s="33">
        <f>D26+D27+D28+D29</f>
        <v>1804243754.7</v>
      </c>
      <c r="E25" s="33">
        <f>E26+E27+E28+E29</f>
        <v>2731918505.29</v>
      </c>
      <c r="F25" s="33">
        <f t="shared" si="1"/>
        <v>4536162259.9899998</v>
      </c>
      <c r="G25" s="33">
        <f t="shared" ref="G25:H25" si="8">G26+G27+G28+G29</f>
        <v>1884095466.03</v>
      </c>
      <c r="H25" s="33">
        <f t="shared" si="8"/>
        <v>3283111285.6799998</v>
      </c>
      <c r="I25" s="33">
        <f t="shared" si="2"/>
        <v>5167206751.71</v>
      </c>
    </row>
    <row r="26" spans="1:9" x14ac:dyDescent="0.25">
      <c r="A26" s="206" t="s">
        <v>74</v>
      </c>
      <c r="B26" s="206"/>
      <c r="C26" s="6">
        <v>19</v>
      </c>
      <c r="D26" s="35">
        <v>29250178.490000002</v>
      </c>
      <c r="E26" s="35">
        <v>506883859.91000003</v>
      </c>
      <c r="F26" s="33">
        <f t="shared" si="1"/>
        <v>536134038.40000004</v>
      </c>
      <c r="G26" s="35">
        <v>78835758.170000002</v>
      </c>
      <c r="H26" s="35">
        <v>794141133.88000011</v>
      </c>
      <c r="I26" s="33">
        <f t="shared" si="2"/>
        <v>872976892.05000007</v>
      </c>
    </row>
    <row r="27" spans="1:9" x14ac:dyDescent="0.25">
      <c r="A27" s="206" t="s">
        <v>75</v>
      </c>
      <c r="B27" s="206"/>
      <c r="C27" s="6">
        <v>20</v>
      </c>
      <c r="D27" s="35">
        <v>1718133233.04</v>
      </c>
      <c r="E27" s="35">
        <v>2089821102.9400001</v>
      </c>
      <c r="F27" s="33">
        <f t="shared" si="1"/>
        <v>3807954335.98</v>
      </c>
      <c r="G27" s="35">
        <v>1700547000.5</v>
      </c>
      <c r="H27" s="35">
        <v>2168583697.3099999</v>
      </c>
      <c r="I27" s="33">
        <f t="shared" si="2"/>
        <v>3869130697.8099999</v>
      </c>
    </row>
    <row r="28" spans="1:9" x14ac:dyDescent="0.25">
      <c r="A28" s="206" t="s">
        <v>76</v>
      </c>
      <c r="B28" s="206"/>
      <c r="C28" s="6">
        <v>21</v>
      </c>
      <c r="D28" s="35">
        <v>56860343.169999994</v>
      </c>
      <c r="E28" s="35">
        <v>135213542.44</v>
      </c>
      <c r="F28" s="33">
        <f t="shared" si="1"/>
        <v>192073885.60999998</v>
      </c>
      <c r="G28" s="35">
        <v>104712707.36</v>
      </c>
      <c r="H28" s="35">
        <v>320386454.48999995</v>
      </c>
      <c r="I28" s="33">
        <f t="shared" si="2"/>
        <v>425099161.84999996</v>
      </c>
    </row>
    <row r="29" spans="1:9" x14ac:dyDescent="0.25">
      <c r="A29" s="206" t="s">
        <v>77</v>
      </c>
      <c r="B29" s="206"/>
      <c r="C29" s="6">
        <v>22</v>
      </c>
      <c r="D29" s="35">
        <v>0</v>
      </c>
      <c r="E29" s="35">
        <v>0</v>
      </c>
      <c r="F29" s="33">
        <f t="shared" si="1"/>
        <v>0</v>
      </c>
      <c r="G29" s="35">
        <v>0</v>
      </c>
      <c r="H29" s="35">
        <v>0</v>
      </c>
      <c r="I29" s="33">
        <f t="shared" si="2"/>
        <v>0</v>
      </c>
    </row>
    <row r="30" spans="1:9" ht="23.45" customHeight="1" x14ac:dyDescent="0.25">
      <c r="A30" s="208" t="s">
        <v>78</v>
      </c>
      <c r="B30" s="208"/>
      <c r="C30" s="5">
        <v>23</v>
      </c>
      <c r="D30" s="33">
        <f>D31+D32+D33+D34+D35</f>
        <v>318107.90000000002</v>
      </c>
      <c r="E30" s="33">
        <f>E31+E32+E33+E34+E35</f>
        <v>20984620.059999999</v>
      </c>
      <c r="F30" s="33">
        <f t="shared" si="1"/>
        <v>21302727.959999997</v>
      </c>
      <c r="G30" s="33">
        <f t="shared" ref="G30:H30" si="9">G31+G32+G33+G34+G35</f>
        <v>309553.03999999998</v>
      </c>
      <c r="H30" s="33">
        <f t="shared" si="9"/>
        <v>28489385.330000002</v>
      </c>
      <c r="I30" s="33">
        <f t="shared" si="2"/>
        <v>28798938.370000001</v>
      </c>
    </row>
    <row r="31" spans="1:9" x14ac:dyDescent="0.25">
      <c r="A31" s="206" t="s">
        <v>79</v>
      </c>
      <c r="B31" s="206"/>
      <c r="C31" s="6">
        <v>24</v>
      </c>
      <c r="D31" s="35">
        <v>0</v>
      </c>
      <c r="E31" s="35">
        <v>17187510.579999998</v>
      </c>
      <c r="F31" s="33">
        <f t="shared" si="1"/>
        <v>17187510.579999998</v>
      </c>
      <c r="G31" s="35">
        <v>0</v>
      </c>
      <c r="H31" s="35">
        <v>25765551.940000001</v>
      </c>
      <c r="I31" s="33">
        <f t="shared" si="2"/>
        <v>25765551.940000001</v>
      </c>
    </row>
    <row r="32" spans="1:9" x14ac:dyDescent="0.25">
      <c r="A32" s="206" t="s">
        <v>80</v>
      </c>
      <c r="B32" s="206"/>
      <c r="C32" s="6">
        <v>25</v>
      </c>
      <c r="D32" s="35">
        <v>0</v>
      </c>
      <c r="E32" s="35">
        <v>0</v>
      </c>
      <c r="F32" s="33">
        <f t="shared" si="1"/>
        <v>0</v>
      </c>
      <c r="G32" s="35">
        <v>0</v>
      </c>
      <c r="H32" s="35">
        <v>0</v>
      </c>
      <c r="I32" s="33">
        <f t="shared" si="2"/>
        <v>0</v>
      </c>
    </row>
    <row r="33" spans="1:9" x14ac:dyDescent="0.25">
      <c r="A33" s="206" t="s">
        <v>81</v>
      </c>
      <c r="B33" s="206"/>
      <c r="C33" s="6">
        <v>26</v>
      </c>
      <c r="D33" s="35">
        <v>318107.90000000002</v>
      </c>
      <c r="E33" s="35">
        <v>3797109.48</v>
      </c>
      <c r="F33" s="33">
        <f t="shared" si="1"/>
        <v>4115217.38</v>
      </c>
      <c r="G33" s="35">
        <v>309553.03999999998</v>
      </c>
      <c r="H33" s="35">
        <v>2723833.39</v>
      </c>
      <c r="I33" s="33">
        <f t="shared" si="2"/>
        <v>3033386.43</v>
      </c>
    </row>
    <row r="34" spans="1:9" x14ac:dyDescent="0.25">
      <c r="A34" s="206" t="s">
        <v>82</v>
      </c>
      <c r="B34" s="206"/>
      <c r="C34" s="6">
        <v>27</v>
      </c>
      <c r="D34" s="35">
        <v>0</v>
      </c>
      <c r="E34" s="35">
        <v>0</v>
      </c>
      <c r="F34" s="33">
        <f t="shared" si="1"/>
        <v>0</v>
      </c>
      <c r="G34" s="35">
        <v>0</v>
      </c>
      <c r="H34" s="35">
        <v>0</v>
      </c>
      <c r="I34" s="33">
        <f t="shared" si="2"/>
        <v>0</v>
      </c>
    </row>
    <row r="35" spans="1:9" x14ac:dyDescent="0.25">
      <c r="A35" s="206" t="s">
        <v>83</v>
      </c>
      <c r="B35" s="206"/>
      <c r="C35" s="6">
        <v>28</v>
      </c>
      <c r="D35" s="35">
        <v>0</v>
      </c>
      <c r="E35" s="35">
        <v>0</v>
      </c>
      <c r="F35" s="33">
        <f t="shared" si="1"/>
        <v>0</v>
      </c>
      <c r="G35" s="35">
        <v>0</v>
      </c>
      <c r="H35" s="35">
        <v>0</v>
      </c>
      <c r="I35" s="33">
        <f t="shared" si="2"/>
        <v>0</v>
      </c>
    </row>
    <row r="36" spans="1:9" x14ac:dyDescent="0.25">
      <c r="A36" s="208" t="s">
        <v>84</v>
      </c>
      <c r="B36" s="208"/>
      <c r="C36" s="5">
        <v>29</v>
      </c>
      <c r="D36" s="33">
        <f>D37+D38+D39</f>
        <v>226617792.63000003</v>
      </c>
      <c r="E36" s="33">
        <f>E37+E38+E39</f>
        <v>792317117.3499999</v>
      </c>
      <c r="F36" s="33">
        <f t="shared" si="1"/>
        <v>1018934909.9799999</v>
      </c>
      <c r="G36" s="33">
        <f t="shared" ref="G36:H36" si="10">G37+G38+G39</f>
        <v>108011864.63</v>
      </c>
      <c r="H36" s="33">
        <f t="shared" si="10"/>
        <v>530157926.49000007</v>
      </c>
      <c r="I36" s="33">
        <f t="shared" si="2"/>
        <v>638169791.12000012</v>
      </c>
    </row>
    <row r="37" spans="1:9" x14ac:dyDescent="0.25">
      <c r="A37" s="206" t="s">
        <v>85</v>
      </c>
      <c r="B37" s="206"/>
      <c r="C37" s="6">
        <v>30</v>
      </c>
      <c r="D37" s="35">
        <v>175737297.36000001</v>
      </c>
      <c r="E37" s="35">
        <v>317322718.95999998</v>
      </c>
      <c r="F37" s="33">
        <f t="shared" si="1"/>
        <v>493060016.31999999</v>
      </c>
      <c r="G37" s="35">
        <v>67847755.25</v>
      </c>
      <c r="H37" s="35">
        <v>100289307.48999999</v>
      </c>
      <c r="I37" s="33">
        <f t="shared" si="2"/>
        <v>168137062.74000001</v>
      </c>
    </row>
    <row r="38" spans="1:9" x14ac:dyDescent="0.25">
      <c r="A38" s="206" t="s">
        <v>86</v>
      </c>
      <c r="B38" s="206"/>
      <c r="C38" s="6">
        <v>31</v>
      </c>
      <c r="D38" s="35">
        <v>47414599.990000002</v>
      </c>
      <c r="E38" s="35">
        <v>301235372.94999999</v>
      </c>
      <c r="F38" s="33">
        <f t="shared" si="1"/>
        <v>348649972.94</v>
      </c>
      <c r="G38" s="35">
        <v>39445265.350000001</v>
      </c>
      <c r="H38" s="35">
        <v>283366478.25000006</v>
      </c>
      <c r="I38" s="33">
        <f t="shared" si="2"/>
        <v>322811743.60000008</v>
      </c>
    </row>
    <row r="39" spans="1:9" x14ac:dyDescent="0.25">
      <c r="A39" s="206" t="s">
        <v>87</v>
      </c>
      <c r="B39" s="206"/>
      <c r="C39" s="6">
        <v>32</v>
      </c>
      <c r="D39" s="35">
        <v>3465895.28</v>
      </c>
      <c r="E39" s="35">
        <v>173759025.44</v>
      </c>
      <c r="F39" s="33">
        <f t="shared" si="1"/>
        <v>177224920.72</v>
      </c>
      <c r="G39" s="35">
        <v>718844.03</v>
      </c>
      <c r="H39" s="35">
        <v>146502140.75</v>
      </c>
      <c r="I39" s="33">
        <f t="shared" si="2"/>
        <v>147220984.78</v>
      </c>
    </row>
    <row r="40" spans="1:9" x14ac:dyDescent="0.25">
      <c r="A40" s="209" t="s">
        <v>88</v>
      </c>
      <c r="B40" s="206"/>
      <c r="C40" s="6">
        <v>33</v>
      </c>
      <c r="D40" s="35">
        <v>0</v>
      </c>
      <c r="E40" s="35">
        <v>0</v>
      </c>
      <c r="F40" s="33">
        <f t="shared" si="1"/>
        <v>0</v>
      </c>
      <c r="G40" s="35">
        <v>0</v>
      </c>
      <c r="H40" s="35">
        <v>0</v>
      </c>
      <c r="I40" s="33">
        <f t="shared" si="2"/>
        <v>0</v>
      </c>
    </row>
    <row r="41" spans="1:9" ht="32.450000000000003" customHeight="1" x14ac:dyDescent="0.25">
      <c r="A41" s="209" t="s">
        <v>89</v>
      </c>
      <c r="B41" s="206"/>
      <c r="C41" s="6">
        <v>34</v>
      </c>
      <c r="D41" s="35">
        <v>400250131.87</v>
      </c>
      <c r="E41" s="35">
        <v>0</v>
      </c>
      <c r="F41" s="33">
        <f t="shared" si="1"/>
        <v>400250131.87</v>
      </c>
      <c r="G41" s="35">
        <v>355280252.56</v>
      </c>
      <c r="H41" s="35">
        <v>0</v>
      </c>
      <c r="I41" s="33">
        <f t="shared" si="2"/>
        <v>355280252.56</v>
      </c>
    </row>
    <row r="42" spans="1:9" ht="29.45" customHeight="1" x14ac:dyDescent="0.25">
      <c r="A42" s="207" t="s">
        <v>90</v>
      </c>
      <c r="B42" s="208"/>
      <c r="C42" s="5">
        <v>35</v>
      </c>
      <c r="D42" s="33">
        <f>D43+D44+D45+D46+D47+D48+D49</f>
        <v>12263.119999999995</v>
      </c>
      <c r="E42" s="33">
        <f>E43+E44+E45+E46+E47+E48+E49</f>
        <v>474856239.6400001</v>
      </c>
      <c r="F42" s="33">
        <f t="shared" si="1"/>
        <v>474868502.76000011</v>
      </c>
      <c r="G42" s="33">
        <f>G43+G44+G45+G46+G47+G48+G49</f>
        <v>20627.290000000008</v>
      </c>
      <c r="H42" s="33">
        <f>H43+H44+H45+H46+H47+H48+H49</f>
        <v>331321934.16000003</v>
      </c>
      <c r="I42" s="33">
        <f t="shared" si="2"/>
        <v>331342561.45000005</v>
      </c>
    </row>
    <row r="43" spans="1:9" x14ac:dyDescent="0.25">
      <c r="A43" s="206" t="s">
        <v>91</v>
      </c>
      <c r="B43" s="206"/>
      <c r="C43" s="6">
        <v>36</v>
      </c>
      <c r="D43" s="35">
        <v>0</v>
      </c>
      <c r="E43" s="35">
        <v>58699358.770000011</v>
      </c>
      <c r="F43" s="33">
        <f t="shared" si="1"/>
        <v>58699358.770000011</v>
      </c>
      <c r="G43" s="35">
        <v>0</v>
      </c>
      <c r="H43" s="35">
        <v>75363647.850000024</v>
      </c>
      <c r="I43" s="33">
        <f t="shared" si="2"/>
        <v>75363647.850000024</v>
      </c>
    </row>
    <row r="44" spans="1:9" x14ac:dyDescent="0.25">
      <c r="A44" s="206" t="s">
        <v>92</v>
      </c>
      <c r="B44" s="206"/>
      <c r="C44" s="6">
        <v>37</v>
      </c>
      <c r="D44" s="35">
        <v>12263.119999999995</v>
      </c>
      <c r="E44" s="35">
        <v>0</v>
      </c>
      <c r="F44" s="33">
        <f t="shared" si="1"/>
        <v>12263.119999999995</v>
      </c>
      <c r="G44" s="35">
        <v>20627.290000000008</v>
      </c>
      <c r="H44" s="35">
        <v>0</v>
      </c>
      <c r="I44" s="33">
        <f t="shared" si="2"/>
        <v>20627.290000000008</v>
      </c>
    </row>
    <row r="45" spans="1:9" x14ac:dyDescent="0.25">
      <c r="A45" s="206" t="s">
        <v>93</v>
      </c>
      <c r="B45" s="206"/>
      <c r="C45" s="6">
        <v>38</v>
      </c>
      <c r="D45" s="35">
        <v>0</v>
      </c>
      <c r="E45" s="35">
        <v>416156880.87000012</v>
      </c>
      <c r="F45" s="33">
        <f t="shared" si="1"/>
        <v>416156880.87000012</v>
      </c>
      <c r="G45" s="35">
        <v>0</v>
      </c>
      <c r="H45" s="35">
        <v>255958286.31</v>
      </c>
      <c r="I45" s="33">
        <f t="shared" si="2"/>
        <v>255958286.31</v>
      </c>
    </row>
    <row r="46" spans="1:9" ht="21.6" customHeight="1" x14ac:dyDescent="0.25">
      <c r="A46" s="206" t="s">
        <v>94</v>
      </c>
      <c r="B46" s="206"/>
      <c r="C46" s="6">
        <v>39</v>
      </c>
      <c r="D46" s="35">
        <v>0</v>
      </c>
      <c r="E46" s="35">
        <v>0</v>
      </c>
      <c r="F46" s="33">
        <f t="shared" si="1"/>
        <v>0</v>
      </c>
      <c r="G46" s="35">
        <v>0</v>
      </c>
      <c r="H46" s="35">
        <v>0</v>
      </c>
      <c r="I46" s="33">
        <f t="shared" si="2"/>
        <v>0</v>
      </c>
    </row>
    <row r="47" spans="1:9" x14ac:dyDescent="0.25">
      <c r="A47" s="206" t="s">
        <v>95</v>
      </c>
      <c r="B47" s="206"/>
      <c r="C47" s="6">
        <v>40</v>
      </c>
      <c r="D47" s="35">
        <v>0</v>
      </c>
      <c r="E47" s="35">
        <v>0</v>
      </c>
      <c r="F47" s="33">
        <f t="shared" si="1"/>
        <v>0</v>
      </c>
      <c r="G47" s="35">
        <v>0</v>
      </c>
      <c r="H47" s="35">
        <v>0</v>
      </c>
      <c r="I47" s="33">
        <f t="shared" si="2"/>
        <v>0</v>
      </c>
    </row>
    <row r="48" spans="1:9" x14ac:dyDescent="0.25">
      <c r="A48" s="206" t="s">
        <v>96</v>
      </c>
      <c r="B48" s="206"/>
      <c r="C48" s="6">
        <v>41</v>
      </c>
      <c r="D48" s="35">
        <v>0</v>
      </c>
      <c r="E48" s="35">
        <v>0</v>
      </c>
      <c r="F48" s="33">
        <f t="shared" si="1"/>
        <v>0</v>
      </c>
      <c r="G48" s="35">
        <v>0</v>
      </c>
      <c r="H48" s="35">
        <v>0</v>
      </c>
      <c r="I48" s="33">
        <f t="shared" si="2"/>
        <v>0</v>
      </c>
    </row>
    <row r="49" spans="1:9" ht="24.6" customHeight="1" x14ac:dyDescent="0.25">
      <c r="A49" s="206" t="s">
        <v>97</v>
      </c>
      <c r="B49" s="206"/>
      <c r="C49" s="6">
        <v>42</v>
      </c>
      <c r="D49" s="35">
        <v>0</v>
      </c>
      <c r="E49" s="35">
        <v>0</v>
      </c>
      <c r="F49" s="33">
        <f t="shared" si="1"/>
        <v>0</v>
      </c>
      <c r="G49" s="35">
        <v>0</v>
      </c>
      <c r="H49" s="35">
        <v>0</v>
      </c>
      <c r="I49" s="33">
        <f t="shared" si="2"/>
        <v>0</v>
      </c>
    </row>
    <row r="50" spans="1:9" ht="22.9" customHeight="1" x14ac:dyDescent="0.25">
      <c r="A50" s="207" t="s">
        <v>98</v>
      </c>
      <c r="B50" s="208"/>
      <c r="C50" s="5">
        <v>43</v>
      </c>
      <c r="D50" s="33">
        <f>D51+D52</f>
        <v>1777334.67</v>
      </c>
      <c r="E50" s="33">
        <f>E51+E52</f>
        <v>65691031.770000003</v>
      </c>
      <c r="F50" s="33">
        <f t="shared" si="1"/>
        <v>67468366.439999998</v>
      </c>
      <c r="G50" s="33">
        <f>G51+G52</f>
        <v>2125392.17</v>
      </c>
      <c r="H50" s="33">
        <f>H51+H52</f>
        <v>69111257.280000001</v>
      </c>
      <c r="I50" s="33">
        <f t="shared" si="2"/>
        <v>71236649.450000003</v>
      </c>
    </row>
    <row r="51" spans="1:9" x14ac:dyDescent="0.25">
      <c r="A51" s="206" t="s">
        <v>99</v>
      </c>
      <c r="B51" s="206"/>
      <c r="C51" s="6">
        <v>44</v>
      </c>
      <c r="D51" s="35">
        <v>1777334.67</v>
      </c>
      <c r="E51" s="35">
        <v>65691031.770000003</v>
      </c>
      <c r="F51" s="33">
        <f t="shared" si="1"/>
        <v>67468366.439999998</v>
      </c>
      <c r="G51" s="35">
        <v>2125392.17</v>
      </c>
      <c r="H51" s="35">
        <v>69111257.280000001</v>
      </c>
      <c r="I51" s="33">
        <f t="shared" si="2"/>
        <v>71236649.450000003</v>
      </c>
    </row>
    <row r="52" spans="1:9" x14ac:dyDescent="0.25">
      <c r="A52" s="206" t="s">
        <v>100</v>
      </c>
      <c r="B52" s="206"/>
      <c r="C52" s="6">
        <v>45</v>
      </c>
      <c r="D52" s="35">
        <v>0</v>
      </c>
      <c r="E52" s="35">
        <v>0</v>
      </c>
      <c r="F52" s="33">
        <f t="shared" si="1"/>
        <v>0</v>
      </c>
      <c r="G52" s="35">
        <v>0</v>
      </c>
      <c r="H52" s="35">
        <v>0</v>
      </c>
      <c r="I52" s="33">
        <f t="shared" si="2"/>
        <v>0</v>
      </c>
    </row>
    <row r="53" spans="1:9" x14ac:dyDescent="0.25">
      <c r="A53" s="207" t="s">
        <v>101</v>
      </c>
      <c r="B53" s="208"/>
      <c r="C53" s="5">
        <v>46</v>
      </c>
      <c r="D53" s="33">
        <f>D54+D57+D58</f>
        <v>622573.60000000009</v>
      </c>
      <c r="E53" s="33">
        <f>E54+E57+E58</f>
        <v>741344470.94999981</v>
      </c>
      <c r="F53" s="33">
        <f t="shared" si="1"/>
        <v>741967044.54999983</v>
      </c>
      <c r="G53" s="33">
        <f>G54+G57+G58</f>
        <v>16107888.23</v>
      </c>
      <c r="H53" s="33">
        <f>H54+H57+H58</f>
        <v>895130447.05999982</v>
      </c>
      <c r="I53" s="33">
        <f t="shared" si="2"/>
        <v>911238335.28999984</v>
      </c>
    </row>
    <row r="54" spans="1:9" ht="23.45" customHeight="1" x14ac:dyDescent="0.25">
      <c r="A54" s="207" t="s">
        <v>102</v>
      </c>
      <c r="B54" s="208"/>
      <c r="C54" s="5">
        <v>47</v>
      </c>
      <c r="D54" s="33">
        <f>D55+D56</f>
        <v>234219.43999999997</v>
      </c>
      <c r="E54" s="33">
        <f>E55+E56</f>
        <v>486139966.18999982</v>
      </c>
      <c r="F54" s="33">
        <f t="shared" si="1"/>
        <v>486374185.62999982</v>
      </c>
      <c r="G54" s="33">
        <f>G55+G56</f>
        <v>233896.05000000002</v>
      </c>
      <c r="H54" s="33">
        <f>H55+H56</f>
        <v>536565103.04999989</v>
      </c>
      <c r="I54" s="33">
        <f t="shared" si="2"/>
        <v>536798999.0999999</v>
      </c>
    </row>
    <row r="55" spans="1:9" x14ac:dyDescent="0.25">
      <c r="A55" s="206" t="s">
        <v>103</v>
      </c>
      <c r="B55" s="206"/>
      <c r="C55" s="6">
        <v>48</v>
      </c>
      <c r="D55" s="35">
        <v>0</v>
      </c>
      <c r="E55" s="35">
        <v>485689765.67999983</v>
      </c>
      <c r="F55" s="33">
        <f t="shared" si="1"/>
        <v>485689765.67999983</v>
      </c>
      <c r="G55" s="35">
        <v>0</v>
      </c>
      <c r="H55" s="35">
        <v>536452727.25999987</v>
      </c>
      <c r="I55" s="33">
        <f t="shared" si="2"/>
        <v>536452727.25999987</v>
      </c>
    </row>
    <row r="56" spans="1:9" x14ac:dyDescent="0.25">
      <c r="A56" s="206" t="s">
        <v>104</v>
      </c>
      <c r="B56" s="206"/>
      <c r="C56" s="6">
        <v>49</v>
      </c>
      <c r="D56" s="35">
        <v>234219.43999999997</v>
      </c>
      <c r="E56" s="35">
        <v>450200.50999999995</v>
      </c>
      <c r="F56" s="33">
        <f t="shared" si="1"/>
        <v>684419.95</v>
      </c>
      <c r="G56" s="35">
        <v>233896.05000000002</v>
      </c>
      <c r="H56" s="35">
        <v>112375.78999999998</v>
      </c>
      <c r="I56" s="33">
        <f t="shared" si="2"/>
        <v>346271.83999999997</v>
      </c>
    </row>
    <row r="57" spans="1:9" x14ac:dyDescent="0.25">
      <c r="A57" s="209" t="s">
        <v>105</v>
      </c>
      <c r="B57" s="206"/>
      <c r="C57" s="6">
        <v>50</v>
      </c>
      <c r="D57" s="35">
        <v>413.17000000000007</v>
      </c>
      <c r="E57" s="35">
        <v>59037983.309999883</v>
      </c>
      <c r="F57" s="33">
        <f t="shared" si="1"/>
        <v>59038396.479999885</v>
      </c>
      <c r="G57" s="35">
        <v>465.01000000000113</v>
      </c>
      <c r="H57" s="35">
        <v>150119653.04999998</v>
      </c>
      <c r="I57" s="33">
        <f t="shared" si="2"/>
        <v>150120118.05999997</v>
      </c>
    </row>
    <row r="58" spans="1:9" x14ac:dyDescent="0.25">
      <c r="A58" s="207" t="s">
        <v>106</v>
      </c>
      <c r="B58" s="208"/>
      <c r="C58" s="5">
        <v>51</v>
      </c>
      <c r="D58" s="33">
        <f>D59+D60+D61</f>
        <v>387940.99000000005</v>
      </c>
      <c r="E58" s="33">
        <f>E59+E60+E61</f>
        <v>196166521.44999999</v>
      </c>
      <c r="F58" s="33">
        <f t="shared" si="1"/>
        <v>196554462.44</v>
      </c>
      <c r="G58" s="33">
        <f>G59+G60+G61</f>
        <v>15873527.17</v>
      </c>
      <c r="H58" s="33">
        <f>H59+H60+H61</f>
        <v>208445690.95999995</v>
      </c>
      <c r="I58" s="33">
        <f t="shared" si="2"/>
        <v>224319218.12999994</v>
      </c>
    </row>
    <row r="59" spans="1:9" ht="21.6" customHeight="1" x14ac:dyDescent="0.25">
      <c r="A59" s="206" t="s">
        <v>107</v>
      </c>
      <c r="B59" s="206"/>
      <c r="C59" s="6">
        <v>52</v>
      </c>
      <c r="D59" s="35">
        <v>0</v>
      </c>
      <c r="E59" s="35">
        <v>164158334.09999993</v>
      </c>
      <c r="F59" s="33">
        <f t="shared" si="1"/>
        <v>164158334.09999993</v>
      </c>
      <c r="G59" s="35">
        <v>0</v>
      </c>
      <c r="H59" s="35">
        <v>130469004.42999992</v>
      </c>
      <c r="I59" s="33">
        <f t="shared" si="2"/>
        <v>130469004.42999992</v>
      </c>
    </row>
    <row r="60" spans="1:9" x14ac:dyDescent="0.25">
      <c r="A60" s="206" t="s">
        <v>108</v>
      </c>
      <c r="B60" s="206"/>
      <c r="C60" s="6">
        <v>53</v>
      </c>
      <c r="D60" s="35">
        <v>277389.20000000007</v>
      </c>
      <c r="E60" s="35">
        <v>756946.87000000454</v>
      </c>
      <c r="F60" s="33">
        <f t="shared" si="1"/>
        <v>1034336.0700000046</v>
      </c>
      <c r="G60" s="35">
        <v>381379.26000000007</v>
      </c>
      <c r="H60" s="35">
        <v>610570.96000000078</v>
      </c>
      <c r="I60" s="33">
        <f t="shared" si="2"/>
        <v>991950.2200000009</v>
      </c>
    </row>
    <row r="61" spans="1:9" x14ac:dyDescent="0.25">
      <c r="A61" s="206" t="s">
        <v>109</v>
      </c>
      <c r="B61" s="206"/>
      <c r="C61" s="6">
        <v>54</v>
      </c>
      <c r="D61" s="35">
        <v>110551.79</v>
      </c>
      <c r="E61" s="35">
        <v>31251240.480000038</v>
      </c>
      <c r="F61" s="33">
        <f t="shared" si="1"/>
        <v>31361792.270000037</v>
      </c>
      <c r="G61" s="35">
        <v>15492147.91</v>
      </c>
      <c r="H61" s="35">
        <v>77366115.570000038</v>
      </c>
      <c r="I61" s="33">
        <f t="shared" si="2"/>
        <v>92858263.480000034</v>
      </c>
    </row>
    <row r="62" spans="1:9" x14ac:dyDescent="0.25">
      <c r="A62" s="207" t="s">
        <v>110</v>
      </c>
      <c r="B62" s="208"/>
      <c r="C62" s="5">
        <v>55</v>
      </c>
      <c r="D62" s="33">
        <f>D63+D67+D68</f>
        <v>62420478.019999988</v>
      </c>
      <c r="E62" s="33">
        <f>E63+E67+E68</f>
        <v>450515969.54000014</v>
      </c>
      <c r="F62" s="33">
        <f t="shared" si="1"/>
        <v>512936447.56000012</v>
      </c>
      <c r="G62" s="33">
        <f>G63+G67+G68</f>
        <v>48451977.120000005</v>
      </c>
      <c r="H62" s="33">
        <f>H63+H67+H68</f>
        <v>530581366.00999999</v>
      </c>
      <c r="I62" s="33">
        <f t="shared" si="2"/>
        <v>579033343.13</v>
      </c>
    </row>
    <row r="63" spans="1:9" x14ac:dyDescent="0.25">
      <c r="A63" s="207" t="s">
        <v>111</v>
      </c>
      <c r="B63" s="208"/>
      <c r="C63" s="5">
        <v>56</v>
      </c>
      <c r="D63" s="33">
        <f>D64+D65+D66</f>
        <v>62420478.019999988</v>
      </c>
      <c r="E63" s="33">
        <f>E64+E65+E66</f>
        <v>450515457.69000012</v>
      </c>
      <c r="F63" s="33">
        <f t="shared" si="1"/>
        <v>512935935.7100001</v>
      </c>
      <c r="G63" s="33">
        <f>G64+G65+G66</f>
        <v>48451977.120000005</v>
      </c>
      <c r="H63" s="33">
        <f>H64+H65+H66</f>
        <v>530580854.15999997</v>
      </c>
      <c r="I63" s="33">
        <f t="shared" si="2"/>
        <v>579032831.27999997</v>
      </c>
    </row>
    <row r="64" spans="1:9" x14ac:dyDescent="0.25">
      <c r="A64" s="206" t="s">
        <v>112</v>
      </c>
      <c r="B64" s="206"/>
      <c r="C64" s="6">
        <v>57</v>
      </c>
      <c r="D64" s="35">
        <v>0</v>
      </c>
      <c r="E64" s="35">
        <v>450515457.69000012</v>
      </c>
      <c r="F64" s="33">
        <f t="shared" si="1"/>
        <v>450515457.69000012</v>
      </c>
      <c r="G64" s="35">
        <v>0</v>
      </c>
      <c r="H64" s="35">
        <v>530580854.15999997</v>
      </c>
      <c r="I64" s="33">
        <f t="shared" si="2"/>
        <v>530580854.15999997</v>
      </c>
    </row>
    <row r="65" spans="1:9" ht="21" customHeight="1" x14ac:dyDescent="0.25">
      <c r="A65" s="206" t="s">
        <v>113</v>
      </c>
      <c r="B65" s="206"/>
      <c r="C65" s="6">
        <v>58</v>
      </c>
      <c r="D65" s="35">
        <v>62420478.019999988</v>
      </c>
      <c r="E65" s="35">
        <v>0</v>
      </c>
      <c r="F65" s="33">
        <f t="shared" si="1"/>
        <v>62420478.019999988</v>
      </c>
      <c r="G65" s="35">
        <v>48451977.120000005</v>
      </c>
      <c r="H65" s="35">
        <v>0</v>
      </c>
      <c r="I65" s="33">
        <f t="shared" si="2"/>
        <v>48451977.120000005</v>
      </c>
    </row>
    <row r="66" spans="1:9" x14ac:dyDescent="0.25">
      <c r="A66" s="206" t="s">
        <v>114</v>
      </c>
      <c r="B66" s="206"/>
      <c r="C66" s="6">
        <v>59</v>
      </c>
      <c r="D66" s="35">
        <v>0</v>
      </c>
      <c r="E66" s="35">
        <v>0</v>
      </c>
      <c r="F66" s="33">
        <f t="shared" si="1"/>
        <v>0</v>
      </c>
      <c r="G66" s="35">
        <v>0</v>
      </c>
      <c r="H66" s="35">
        <v>0</v>
      </c>
      <c r="I66" s="33">
        <f t="shared" si="2"/>
        <v>0</v>
      </c>
    </row>
    <row r="67" spans="1:9" ht="28.15" customHeight="1" x14ac:dyDescent="0.25">
      <c r="A67" s="209" t="s">
        <v>115</v>
      </c>
      <c r="B67" s="206"/>
      <c r="C67" s="6">
        <v>60</v>
      </c>
      <c r="D67" s="35">
        <v>0</v>
      </c>
      <c r="E67" s="35">
        <v>0</v>
      </c>
      <c r="F67" s="33">
        <f t="shared" si="1"/>
        <v>0</v>
      </c>
      <c r="G67" s="35">
        <v>0</v>
      </c>
      <c r="H67" s="35">
        <v>0</v>
      </c>
      <c r="I67" s="33">
        <f t="shared" si="2"/>
        <v>0</v>
      </c>
    </row>
    <row r="68" spans="1:9" x14ac:dyDescent="0.25">
      <c r="A68" s="209" t="s">
        <v>116</v>
      </c>
      <c r="B68" s="206"/>
      <c r="C68" s="6">
        <v>61</v>
      </c>
      <c r="D68" s="35">
        <v>0</v>
      </c>
      <c r="E68" s="35">
        <v>511.84999999999991</v>
      </c>
      <c r="F68" s="33">
        <f t="shared" si="1"/>
        <v>511.84999999999991</v>
      </c>
      <c r="G68" s="35">
        <v>0</v>
      </c>
      <c r="H68" s="35">
        <v>511.84999999999991</v>
      </c>
      <c r="I68" s="33">
        <f t="shared" si="2"/>
        <v>511.84999999999991</v>
      </c>
    </row>
    <row r="69" spans="1:9" ht="29.45" customHeight="1" x14ac:dyDescent="0.25">
      <c r="A69" s="207" t="s">
        <v>117</v>
      </c>
      <c r="B69" s="208"/>
      <c r="C69" s="5">
        <v>62</v>
      </c>
      <c r="D69" s="33">
        <f>D70+D71+D72</f>
        <v>7.4578565545380116E-11</v>
      </c>
      <c r="E69" s="33">
        <f>E70+E71+E72</f>
        <v>260751068.68000004</v>
      </c>
      <c r="F69" s="33">
        <f t="shared" si="1"/>
        <v>260751068.68000004</v>
      </c>
      <c r="G69" s="33">
        <f>G70+G71+G72</f>
        <v>7.4578565545380116E-11</v>
      </c>
      <c r="H69" s="33">
        <f>H70+H71+H72</f>
        <v>217928509.50999999</v>
      </c>
      <c r="I69" s="33">
        <f t="shared" si="2"/>
        <v>217928509.50999999</v>
      </c>
    </row>
    <row r="70" spans="1:9" x14ac:dyDescent="0.25">
      <c r="A70" s="206" t="s">
        <v>118</v>
      </c>
      <c r="B70" s="206"/>
      <c r="C70" s="6">
        <v>63</v>
      </c>
      <c r="D70" s="35">
        <v>0</v>
      </c>
      <c r="E70" s="35">
        <v>10000</v>
      </c>
      <c r="F70" s="33">
        <f t="shared" si="1"/>
        <v>10000</v>
      </c>
      <c r="G70" s="35">
        <v>0</v>
      </c>
      <c r="H70" s="35">
        <v>0</v>
      </c>
      <c r="I70" s="33">
        <f t="shared" si="2"/>
        <v>0</v>
      </c>
    </row>
    <row r="71" spans="1:9" x14ac:dyDescent="0.25">
      <c r="A71" s="206" t="s">
        <v>119</v>
      </c>
      <c r="B71" s="206"/>
      <c r="C71" s="6">
        <v>64</v>
      </c>
      <c r="D71" s="35">
        <v>0</v>
      </c>
      <c r="E71" s="35">
        <v>208349669.83000004</v>
      </c>
      <c r="F71" s="33">
        <f t="shared" si="1"/>
        <v>208349669.83000004</v>
      </c>
      <c r="G71" s="35">
        <v>0</v>
      </c>
      <c r="H71" s="35">
        <v>196996386.92999998</v>
      </c>
      <c r="I71" s="33">
        <f t="shared" si="2"/>
        <v>196996386.92999998</v>
      </c>
    </row>
    <row r="72" spans="1:9" ht="24.6" customHeight="1" x14ac:dyDescent="0.25">
      <c r="A72" s="206" t="s">
        <v>120</v>
      </c>
      <c r="B72" s="206"/>
      <c r="C72" s="6">
        <v>65</v>
      </c>
      <c r="D72" s="35">
        <v>7.4578565545380116E-11</v>
      </c>
      <c r="E72" s="35">
        <v>52391398.849999994</v>
      </c>
      <c r="F72" s="33">
        <f t="shared" si="1"/>
        <v>52391398.849999994</v>
      </c>
      <c r="G72" s="35">
        <v>7.4578565545380116E-11</v>
      </c>
      <c r="H72" s="35">
        <v>20932122.580000002</v>
      </c>
      <c r="I72" s="33">
        <f t="shared" si="2"/>
        <v>20932122.580000002</v>
      </c>
    </row>
    <row r="73" spans="1:9" ht="28.15" customHeight="1" x14ac:dyDescent="0.25">
      <c r="A73" s="207" t="s">
        <v>121</v>
      </c>
      <c r="B73" s="208"/>
      <c r="C73" s="5">
        <v>66</v>
      </c>
      <c r="D73" s="33">
        <f>D8+D11+D15+D41+D42+D50+D53+D62+D69</f>
        <v>3580064269.54</v>
      </c>
      <c r="E73" s="33">
        <f>E8+E11+E15+E41+E42+E50+E53+E62+E69</f>
        <v>8020173082.9900007</v>
      </c>
      <c r="F73" s="33">
        <f t="shared" si="1"/>
        <v>11600237352.530001</v>
      </c>
      <c r="G73" s="33">
        <f>G8+G11+G15+G41+G42+G50+G53+G62+G69</f>
        <v>3645878982.2399998</v>
      </c>
      <c r="H73" s="33">
        <f>H8+H11+H15+H41+H42+H50+H53+H62+H69</f>
        <v>8519046830.8399992</v>
      </c>
      <c r="I73" s="33">
        <f>G73+H73</f>
        <v>12164925813.079998</v>
      </c>
    </row>
    <row r="74" spans="1:9" x14ac:dyDescent="0.25">
      <c r="A74" s="209" t="s">
        <v>122</v>
      </c>
      <c r="B74" s="206"/>
      <c r="C74" s="6">
        <v>67</v>
      </c>
      <c r="D74" s="35">
        <v>368537308.98000002</v>
      </c>
      <c r="E74" s="35">
        <v>2681501745.4099998</v>
      </c>
      <c r="F74" s="33">
        <f t="shared" ref="F74" si="11">D74+E74</f>
        <v>3050039054.3899999</v>
      </c>
      <c r="G74" s="35">
        <v>295776653</v>
      </c>
      <c r="H74" s="35">
        <v>3127366762.5200005</v>
      </c>
      <c r="I74" s="33">
        <f t="shared" ref="I74" si="12">G74+H74</f>
        <v>3423143415.5200005</v>
      </c>
    </row>
    <row r="75" spans="1:9" x14ac:dyDescent="0.25">
      <c r="A75" s="212" t="s">
        <v>123</v>
      </c>
      <c r="B75" s="213"/>
      <c r="C75" s="213"/>
      <c r="D75" s="213"/>
      <c r="E75" s="213"/>
      <c r="F75" s="213"/>
      <c r="G75" s="213"/>
      <c r="H75" s="213"/>
      <c r="I75" s="213"/>
    </row>
    <row r="76" spans="1:9" ht="23.45" customHeight="1" x14ac:dyDescent="0.25">
      <c r="A76" s="207" t="s">
        <v>124</v>
      </c>
      <c r="B76" s="208"/>
      <c r="C76" s="5">
        <v>68</v>
      </c>
      <c r="D76" s="33">
        <f>D77+D80+D81+D85+D89+D92</f>
        <v>453763908.38769281</v>
      </c>
      <c r="E76" s="33">
        <f>E77+E80+E81+E85+E89+E92</f>
        <v>3080075800.3412395</v>
      </c>
      <c r="F76" s="33">
        <f>D76+E76</f>
        <v>3533839708.7289324</v>
      </c>
      <c r="G76" s="33">
        <f t="shared" ref="G76:H76" si="13">G77+G80+G81+G85+G89+G92</f>
        <v>433496448.75835329</v>
      </c>
      <c r="H76" s="33">
        <f t="shared" si="13"/>
        <v>3582303681.249805</v>
      </c>
      <c r="I76" s="33">
        <f>G76+H76</f>
        <v>4015800130.0081582</v>
      </c>
    </row>
    <row r="77" spans="1:9" x14ac:dyDescent="0.25">
      <c r="A77" s="207" t="s">
        <v>125</v>
      </c>
      <c r="B77" s="208"/>
      <c r="C77" s="5">
        <v>69</v>
      </c>
      <c r="D77" s="33">
        <f>D78+D79</f>
        <v>44288720</v>
      </c>
      <c r="E77" s="33">
        <f>E78+E79</f>
        <v>545037080</v>
      </c>
      <c r="F77" s="33">
        <f t="shared" ref="F77:F125" si="14">D77+E77</f>
        <v>589325800</v>
      </c>
      <c r="G77" s="33">
        <f t="shared" ref="G77" si="15">G78+G79</f>
        <v>44288720</v>
      </c>
      <c r="H77" s="33">
        <f>H78+H79</f>
        <v>545037080</v>
      </c>
      <c r="I77" s="33">
        <f t="shared" ref="I77:I125" si="16">G77+H77</f>
        <v>589325800</v>
      </c>
    </row>
    <row r="78" spans="1:9" x14ac:dyDescent="0.25">
      <c r="A78" s="206" t="s">
        <v>126</v>
      </c>
      <c r="B78" s="206"/>
      <c r="C78" s="6">
        <v>70</v>
      </c>
      <c r="D78" s="35">
        <v>44288720</v>
      </c>
      <c r="E78" s="35">
        <v>545037080</v>
      </c>
      <c r="F78" s="33">
        <f t="shared" si="14"/>
        <v>589325800</v>
      </c>
      <c r="G78" s="35">
        <v>44288720</v>
      </c>
      <c r="H78" s="35">
        <v>545037080</v>
      </c>
      <c r="I78" s="33">
        <f t="shared" si="16"/>
        <v>589325800</v>
      </c>
    </row>
    <row r="79" spans="1:9" x14ac:dyDescent="0.25">
      <c r="A79" s="206" t="s">
        <v>127</v>
      </c>
      <c r="B79" s="206"/>
      <c r="C79" s="6">
        <v>71</v>
      </c>
      <c r="D79" s="35">
        <v>0</v>
      </c>
      <c r="E79" s="35">
        <v>0</v>
      </c>
      <c r="F79" s="33">
        <f t="shared" si="14"/>
        <v>0</v>
      </c>
      <c r="G79" s="35">
        <v>0</v>
      </c>
      <c r="H79" s="35">
        <v>0</v>
      </c>
      <c r="I79" s="33">
        <f t="shared" si="16"/>
        <v>0</v>
      </c>
    </row>
    <row r="80" spans="1:9" x14ac:dyDescent="0.25">
      <c r="A80" s="209" t="s">
        <v>128</v>
      </c>
      <c r="B80" s="206"/>
      <c r="C80" s="6">
        <v>72</v>
      </c>
      <c r="D80" s="35">
        <v>0</v>
      </c>
      <c r="E80" s="35">
        <v>681482525.25</v>
      </c>
      <c r="F80" s="33">
        <f t="shared" si="14"/>
        <v>681482525.25</v>
      </c>
      <c r="G80" s="35">
        <v>0</v>
      </c>
      <c r="H80" s="35">
        <v>681482525.25</v>
      </c>
      <c r="I80" s="33">
        <f t="shared" si="16"/>
        <v>681482525.25</v>
      </c>
    </row>
    <row r="81" spans="1:9" x14ac:dyDescent="0.25">
      <c r="A81" s="207" t="s">
        <v>129</v>
      </c>
      <c r="B81" s="208"/>
      <c r="C81" s="5">
        <v>73</v>
      </c>
      <c r="D81" s="33">
        <f>D82+D83+D84</f>
        <v>144192801.05999997</v>
      </c>
      <c r="E81" s="33">
        <f>E82+E83+E84</f>
        <v>326931602.83999997</v>
      </c>
      <c r="F81" s="33">
        <f t="shared" si="14"/>
        <v>471124403.89999998</v>
      </c>
      <c r="G81" s="33">
        <f t="shared" ref="G81:H81" si="17">G82+G83+G84</f>
        <v>115128389.73</v>
      </c>
      <c r="H81" s="33">
        <f t="shared" si="17"/>
        <v>503064646.70999998</v>
      </c>
      <c r="I81" s="33">
        <f t="shared" si="16"/>
        <v>618193036.43999994</v>
      </c>
    </row>
    <row r="82" spans="1:9" x14ac:dyDescent="0.25">
      <c r="A82" s="206" t="s">
        <v>130</v>
      </c>
      <c r="B82" s="206"/>
      <c r="C82" s="6">
        <v>74</v>
      </c>
      <c r="D82" s="35">
        <v>0</v>
      </c>
      <c r="E82" s="35">
        <v>49173638.200000003</v>
      </c>
      <c r="F82" s="33">
        <f t="shared" si="14"/>
        <v>49173638.200000003</v>
      </c>
      <c r="G82" s="35">
        <v>0</v>
      </c>
      <c r="H82" s="35">
        <v>48514703.32</v>
      </c>
      <c r="I82" s="33">
        <f t="shared" si="16"/>
        <v>48514703.32</v>
      </c>
    </row>
    <row r="83" spans="1:9" x14ac:dyDescent="0.25">
      <c r="A83" s="206" t="s">
        <v>131</v>
      </c>
      <c r="B83" s="206"/>
      <c r="C83" s="6">
        <v>75</v>
      </c>
      <c r="D83" s="35">
        <v>144192801.05999997</v>
      </c>
      <c r="E83" s="35">
        <v>277757964.63999999</v>
      </c>
      <c r="F83" s="33">
        <f t="shared" si="14"/>
        <v>421950765.69999993</v>
      </c>
      <c r="G83" s="35">
        <v>115128389.73</v>
      </c>
      <c r="H83" s="35">
        <v>454549943.38999999</v>
      </c>
      <c r="I83" s="33">
        <f t="shared" si="16"/>
        <v>569678333.12</v>
      </c>
    </row>
    <row r="84" spans="1:9" x14ac:dyDescent="0.25">
      <c r="A84" s="206" t="s">
        <v>132</v>
      </c>
      <c r="B84" s="206"/>
      <c r="C84" s="6">
        <v>76</v>
      </c>
      <c r="D84" s="35">
        <v>0</v>
      </c>
      <c r="E84" s="35">
        <v>0</v>
      </c>
      <c r="F84" s="33">
        <f t="shared" si="14"/>
        <v>0</v>
      </c>
      <c r="G84" s="35">
        <v>0</v>
      </c>
      <c r="H84" s="35">
        <v>0</v>
      </c>
      <c r="I84" s="33">
        <f t="shared" si="16"/>
        <v>0</v>
      </c>
    </row>
    <row r="85" spans="1:9" x14ac:dyDescent="0.25">
      <c r="A85" s="207" t="s">
        <v>133</v>
      </c>
      <c r="B85" s="208"/>
      <c r="C85" s="5">
        <v>77</v>
      </c>
      <c r="D85" s="33">
        <f>D86+D87+D88</f>
        <v>85295937.189999998</v>
      </c>
      <c r="E85" s="33">
        <f>E86+E87+E88</f>
        <v>316742638.75</v>
      </c>
      <c r="F85" s="33">
        <f t="shared" si="14"/>
        <v>402038575.94</v>
      </c>
      <c r="G85" s="33">
        <f t="shared" ref="G85:H85" si="18">G86+G87+G88</f>
        <v>85295937.189999998</v>
      </c>
      <c r="H85" s="33">
        <f t="shared" si="18"/>
        <v>316742638.75</v>
      </c>
      <c r="I85" s="33">
        <f t="shared" si="16"/>
        <v>402038575.94</v>
      </c>
    </row>
    <row r="86" spans="1:9" x14ac:dyDescent="0.25">
      <c r="A86" s="206" t="s">
        <v>134</v>
      </c>
      <c r="B86" s="206"/>
      <c r="C86" s="6">
        <v>78</v>
      </c>
      <c r="D86" s="35">
        <v>2214436</v>
      </c>
      <c r="E86" s="35">
        <v>27864354</v>
      </c>
      <c r="F86" s="33">
        <f t="shared" si="14"/>
        <v>30078790</v>
      </c>
      <c r="G86" s="35">
        <v>2214436</v>
      </c>
      <c r="H86" s="35">
        <v>27864354</v>
      </c>
      <c r="I86" s="33">
        <f t="shared" si="16"/>
        <v>30078790</v>
      </c>
    </row>
    <row r="87" spans="1:9" x14ac:dyDescent="0.25">
      <c r="A87" s="206" t="s">
        <v>135</v>
      </c>
      <c r="B87" s="206"/>
      <c r="C87" s="6">
        <v>79</v>
      </c>
      <c r="D87" s="35">
        <v>7581501.1900000004</v>
      </c>
      <c r="E87" s="35">
        <v>139638995.30000001</v>
      </c>
      <c r="F87" s="33">
        <f t="shared" si="14"/>
        <v>147220496.49000001</v>
      </c>
      <c r="G87" s="35">
        <v>7581501.1900000004</v>
      </c>
      <c r="H87" s="35">
        <v>139638498.81</v>
      </c>
      <c r="I87" s="33">
        <f t="shared" si="16"/>
        <v>147220000</v>
      </c>
    </row>
    <row r="88" spans="1:9" x14ac:dyDescent="0.25">
      <c r="A88" s="206" t="s">
        <v>136</v>
      </c>
      <c r="B88" s="206"/>
      <c r="C88" s="6">
        <v>80</v>
      </c>
      <c r="D88" s="35">
        <v>75500000</v>
      </c>
      <c r="E88" s="35">
        <v>149239289.44999999</v>
      </c>
      <c r="F88" s="33">
        <f t="shared" si="14"/>
        <v>224739289.44999999</v>
      </c>
      <c r="G88" s="35">
        <v>75500000</v>
      </c>
      <c r="H88" s="35">
        <v>149239785.94</v>
      </c>
      <c r="I88" s="33">
        <f t="shared" si="16"/>
        <v>224739785.94</v>
      </c>
    </row>
    <row r="89" spans="1:9" ht="25.9" customHeight="1" x14ac:dyDescent="0.25">
      <c r="A89" s="207" t="s">
        <v>137</v>
      </c>
      <c r="B89" s="208"/>
      <c r="C89" s="5">
        <v>81</v>
      </c>
      <c r="D89" s="33">
        <f>D90+D91</f>
        <v>157219336.56</v>
      </c>
      <c r="E89" s="33">
        <f>E90+E91</f>
        <v>1003059795.5699998</v>
      </c>
      <c r="F89" s="33">
        <f t="shared" si="14"/>
        <v>1160279132.1299999</v>
      </c>
      <c r="G89" s="33">
        <f t="shared" ref="G89:H89" si="19">G90+G91</f>
        <v>179986450.13999999</v>
      </c>
      <c r="H89" s="33">
        <f t="shared" si="19"/>
        <v>1210660461.2300003</v>
      </c>
      <c r="I89" s="33">
        <f t="shared" si="16"/>
        <v>1390646911.3700004</v>
      </c>
    </row>
    <row r="90" spans="1:9" x14ac:dyDescent="0.25">
      <c r="A90" s="206" t="s">
        <v>138</v>
      </c>
      <c r="B90" s="206"/>
      <c r="C90" s="6">
        <v>82</v>
      </c>
      <c r="D90" s="35">
        <v>157219336.56</v>
      </c>
      <c r="E90" s="35">
        <v>1003059795.5699998</v>
      </c>
      <c r="F90" s="33">
        <f t="shared" si="14"/>
        <v>1160279132.1299999</v>
      </c>
      <c r="G90" s="35">
        <v>179986450.13999999</v>
      </c>
      <c r="H90" s="35">
        <v>1210660461.2300003</v>
      </c>
      <c r="I90" s="33">
        <f t="shared" si="16"/>
        <v>1390646911.3700004</v>
      </c>
    </row>
    <row r="91" spans="1:9" x14ac:dyDescent="0.25">
      <c r="A91" s="206" t="s">
        <v>139</v>
      </c>
      <c r="B91" s="206"/>
      <c r="C91" s="6">
        <v>83</v>
      </c>
      <c r="D91" s="35">
        <v>0</v>
      </c>
      <c r="E91" s="35">
        <v>0</v>
      </c>
      <c r="F91" s="33">
        <f t="shared" si="14"/>
        <v>0</v>
      </c>
      <c r="G91" s="35">
        <v>0</v>
      </c>
      <c r="H91" s="35">
        <v>0</v>
      </c>
      <c r="I91" s="33">
        <f t="shared" si="16"/>
        <v>0</v>
      </c>
    </row>
    <row r="92" spans="1:9" ht="24" customHeight="1" x14ac:dyDescent="0.25">
      <c r="A92" s="207" t="s">
        <v>140</v>
      </c>
      <c r="B92" s="208"/>
      <c r="C92" s="5">
        <v>84</v>
      </c>
      <c r="D92" s="33">
        <f>D93+D94</f>
        <v>22767113.577692777</v>
      </c>
      <c r="E92" s="33">
        <f>E93+E94</f>
        <v>206822157.9312396</v>
      </c>
      <c r="F92" s="33">
        <f t="shared" si="14"/>
        <v>229589271.50893238</v>
      </c>
      <c r="G92" s="33">
        <f t="shared" ref="G92:H92" si="20">G93+G94</f>
        <v>8796951.6983532887</v>
      </c>
      <c r="H92" s="33">
        <f t="shared" si="20"/>
        <v>325316329.30980432</v>
      </c>
      <c r="I92" s="33">
        <f t="shared" si="16"/>
        <v>334113281.00815761</v>
      </c>
    </row>
    <row r="93" spans="1:9" x14ac:dyDescent="0.25">
      <c r="A93" s="206" t="s">
        <v>141</v>
      </c>
      <c r="B93" s="206"/>
      <c r="C93" s="6">
        <v>85</v>
      </c>
      <c r="D93" s="35">
        <v>22767113.577692777</v>
      </c>
      <c r="E93" s="35">
        <v>206822157.9312396</v>
      </c>
      <c r="F93" s="33">
        <f t="shared" si="14"/>
        <v>229589271.50893238</v>
      </c>
      <c r="G93" s="35">
        <v>8796951.6983532887</v>
      </c>
      <c r="H93" s="35">
        <v>325316329.30980432</v>
      </c>
      <c r="I93" s="33">
        <f t="shared" si="16"/>
        <v>334113281.00815761</v>
      </c>
    </row>
    <row r="94" spans="1:9" x14ac:dyDescent="0.25">
      <c r="A94" s="206" t="s">
        <v>142</v>
      </c>
      <c r="B94" s="206"/>
      <c r="C94" s="6">
        <v>86</v>
      </c>
      <c r="D94" s="35">
        <v>0</v>
      </c>
      <c r="E94" s="35">
        <v>0</v>
      </c>
      <c r="F94" s="33">
        <f t="shared" si="14"/>
        <v>0</v>
      </c>
      <c r="G94" s="35">
        <v>0</v>
      </c>
      <c r="H94" s="35">
        <v>0</v>
      </c>
      <c r="I94" s="33">
        <f t="shared" si="16"/>
        <v>0</v>
      </c>
    </row>
    <row r="95" spans="1:9" x14ac:dyDescent="0.25">
      <c r="A95" s="209" t="s">
        <v>143</v>
      </c>
      <c r="B95" s="206"/>
      <c r="C95" s="6">
        <v>87</v>
      </c>
      <c r="D95" s="35">
        <v>0</v>
      </c>
      <c r="E95" s="35">
        <v>0</v>
      </c>
      <c r="F95" s="33">
        <f t="shared" si="14"/>
        <v>0</v>
      </c>
      <c r="G95" s="35">
        <v>0</v>
      </c>
      <c r="H95" s="35">
        <v>0</v>
      </c>
      <c r="I95" s="33">
        <f t="shared" si="16"/>
        <v>0</v>
      </c>
    </row>
    <row r="96" spans="1:9" x14ac:dyDescent="0.25">
      <c r="A96" s="209" t="s">
        <v>144</v>
      </c>
      <c r="B96" s="206"/>
      <c r="C96" s="6">
        <v>88</v>
      </c>
      <c r="D96" s="35">
        <v>0</v>
      </c>
      <c r="E96" s="35">
        <v>0</v>
      </c>
      <c r="F96" s="33">
        <f t="shared" si="14"/>
        <v>0</v>
      </c>
      <c r="G96" s="35">
        <v>0</v>
      </c>
      <c r="H96" s="35">
        <v>0</v>
      </c>
      <c r="I96" s="33">
        <f t="shared" si="16"/>
        <v>0</v>
      </c>
    </row>
    <row r="97" spans="1:9" x14ac:dyDescent="0.25">
      <c r="A97" s="207" t="s">
        <v>145</v>
      </c>
      <c r="B97" s="208"/>
      <c r="C97" s="5">
        <v>89</v>
      </c>
      <c r="D97" s="33">
        <f>D98+D99+D100+D101+D102+D103</f>
        <v>2654028927.1900001</v>
      </c>
      <c r="E97" s="33">
        <f>E98+E99+E100+E101+E102+E103</f>
        <v>3980977358.9400001</v>
      </c>
      <c r="F97" s="33">
        <f t="shared" si="14"/>
        <v>6635006286.1300001</v>
      </c>
      <c r="G97" s="33">
        <f t="shared" ref="G97:H97" si="21">G98+G99+G100+G101+G102+G103</f>
        <v>2749553918.8400011</v>
      </c>
      <c r="H97" s="33">
        <f t="shared" si="21"/>
        <v>3836466172.4299998</v>
      </c>
      <c r="I97" s="33">
        <f t="shared" si="16"/>
        <v>6586020091.2700005</v>
      </c>
    </row>
    <row r="98" spans="1:9" x14ac:dyDescent="0.25">
      <c r="A98" s="206" t="s">
        <v>146</v>
      </c>
      <c r="B98" s="206"/>
      <c r="C98" s="6">
        <v>90</v>
      </c>
      <c r="D98" s="35">
        <v>5022483.58</v>
      </c>
      <c r="E98" s="35">
        <v>1143856245.5399995</v>
      </c>
      <c r="F98" s="33">
        <f t="shared" si="14"/>
        <v>1148878729.1199994</v>
      </c>
      <c r="G98" s="35">
        <v>5179736.79</v>
      </c>
      <c r="H98" s="35">
        <v>1193835121.1800001</v>
      </c>
      <c r="I98" s="33">
        <f t="shared" si="16"/>
        <v>1199014857.97</v>
      </c>
    </row>
    <row r="99" spans="1:9" x14ac:dyDescent="0.25">
      <c r="A99" s="206" t="s">
        <v>147</v>
      </c>
      <c r="B99" s="206"/>
      <c r="C99" s="6">
        <v>91</v>
      </c>
      <c r="D99" s="35">
        <v>2554176172.2000003</v>
      </c>
      <c r="E99" s="35">
        <v>11308893.99</v>
      </c>
      <c r="F99" s="33">
        <f t="shared" si="14"/>
        <v>2565485066.1900001</v>
      </c>
      <c r="G99" s="35">
        <v>2649731672.0400009</v>
      </c>
      <c r="H99" s="35">
        <v>6553376.3600000003</v>
      </c>
      <c r="I99" s="33">
        <f t="shared" si="16"/>
        <v>2656285048.400001</v>
      </c>
    </row>
    <row r="100" spans="1:9" x14ac:dyDescent="0.25">
      <c r="A100" s="206" t="s">
        <v>148</v>
      </c>
      <c r="B100" s="206"/>
      <c r="C100" s="6">
        <v>92</v>
      </c>
      <c r="D100" s="35">
        <v>94830271.409999996</v>
      </c>
      <c r="E100" s="35">
        <v>2810611740.9300008</v>
      </c>
      <c r="F100" s="33">
        <f t="shared" si="14"/>
        <v>2905442012.3400006</v>
      </c>
      <c r="G100" s="35">
        <v>94642510.01000002</v>
      </c>
      <c r="H100" s="35">
        <v>2600712902.1399999</v>
      </c>
      <c r="I100" s="33">
        <f t="shared" si="16"/>
        <v>2695355412.1500001</v>
      </c>
    </row>
    <row r="101" spans="1:9" x14ac:dyDescent="0.25">
      <c r="A101" s="206" t="s">
        <v>149</v>
      </c>
      <c r="B101" s="206"/>
      <c r="C101" s="6">
        <v>93</v>
      </c>
      <c r="D101" s="35">
        <v>0</v>
      </c>
      <c r="E101" s="35">
        <v>7213900</v>
      </c>
      <c r="F101" s="33">
        <f t="shared" si="14"/>
        <v>7213900</v>
      </c>
      <c r="G101" s="35">
        <v>0</v>
      </c>
      <c r="H101" s="35">
        <v>21471444.109999999</v>
      </c>
      <c r="I101" s="33">
        <f t="shared" si="16"/>
        <v>21471444.109999999</v>
      </c>
    </row>
    <row r="102" spans="1:9" x14ac:dyDescent="0.25">
      <c r="A102" s="206" t="s">
        <v>150</v>
      </c>
      <c r="B102" s="206"/>
      <c r="C102" s="6">
        <v>94</v>
      </c>
      <c r="D102" s="35">
        <v>0</v>
      </c>
      <c r="E102" s="35">
        <v>7055533</v>
      </c>
      <c r="F102" s="33">
        <f t="shared" si="14"/>
        <v>7055533</v>
      </c>
      <c r="G102" s="35">
        <v>0</v>
      </c>
      <c r="H102" s="35">
        <v>7055533</v>
      </c>
      <c r="I102" s="33">
        <f t="shared" si="16"/>
        <v>7055533</v>
      </c>
    </row>
    <row r="103" spans="1:9" x14ac:dyDescent="0.25">
      <c r="A103" s="206" t="s">
        <v>151</v>
      </c>
      <c r="B103" s="206"/>
      <c r="C103" s="6">
        <v>95</v>
      </c>
      <c r="D103" s="35">
        <v>0</v>
      </c>
      <c r="E103" s="35">
        <v>931045.48</v>
      </c>
      <c r="F103" s="33">
        <f t="shared" si="14"/>
        <v>931045.48</v>
      </c>
      <c r="G103" s="35">
        <v>0</v>
      </c>
      <c r="H103" s="35">
        <v>6837795.6399999997</v>
      </c>
      <c r="I103" s="33">
        <f t="shared" si="16"/>
        <v>6837795.6399999997</v>
      </c>
    </row>
    <row r="104" spans="1:9" ht="36.6" customHeight="1" x14ac:dyDescent="0.25">
      <c r="A104" s="209" t="s">
        <v>152</v>
      </c>
      <c r="B104" s="206"/>
      <c r="C104" s="6">
        <v>96</v>
      </c>
      <c r="D104" s="35">
        <v>400250131.87</v>
      </c>
      <c r="E104" s="35">
        <v>0</v>
      </c>
      <c r="F104" s="33">
        <f t="shared" si="14"/>
        <v>400250131.87</v>
      </c>
      <c r="G104" s="35">
        <v>355280252.56</v>
      </c>
      <c r="H104" s="35">
        <v>0</v>
      </c>
      <c r="I104" s="33">
        <f t="shared" si="16"/>
        <v>355280252.56</v>
      </c>
    </row>
    <row r="105" spans="1:9" x14ac:dyDescent="0.25">
      <c r="A105" s="207" t="s">
        <v>153</v>
      </c>
      <c r="B105" s="208"/>
      <c r="C105" s="5">
        <v>97</v>
      </c>
      <c r="D105" s="33">
        <f>D106+D107</f>
        <v>2570939.5500000007</v>
      </c>
      <c r="E105" s="33">
        <f>E106+E107</f>
        <v>87002391.009999976</v>
      </c>
      <c r="F105" s="33">
        <f t="shared" si="14"/>
        <v>89573330.559999973</v>
      </c>
      <c r="G105" s="33">
        <f t="shared" ref="G105:H105" si="22">G106+G107</f>
        <v>4059715.02</v>
      </c>
      <c r="H105" s="33">
        <f t="shared" si="22"/>
        <v>56691987.380000003</v>
      </c>
      <c r="I105" s="33">
        <f t="shared" si="16"/>
        <v>60751702.400000006</v>
      </c>
    </row>
    <row r="106" spans="1:9" x14ac:dyDescent="0.25">
      <c r="A106" s="206" t="s">
        <v>154</v>
      </c>
      <c r="B106" s="206"/>
      <c r="C106" s="6">
        <v>98</v>
      </c>
      <c r="D106" s="35">
        <v>2570939.5500000007</v>
      </c>
      <c r="E106" s="35">
        <v>83967933.269999981</v>
      </c>
      <c r="F106" s="33">
        <f t="shared" si="14"/>
        <v>86538872.819999978</v>
      </c>
      <c r="G106" s="35">
        <v>3950009.87</v>
      </c>
      <c r="H106" s="35">
        <v>54103970.640000001</v>
      </c>
      <c r="I106" s="33">
        <f t="shared" si="16"/>
        <v>58053980.509999998</v>
      </c>
    </row>
    <row r="107" spans="1:9" x14ac:dyDescent="0.25">
      <c r="A107" s="206" t="s">
        <v>155</v>
      </c>
      <c r="B107" s="206"/>
      <c r="C107" s="6">
        <v>99</v>
      </c>
      <c r="D107" s="35">
        <v>0</v>
      </c>
      <c r="E107" s="35">
        <v>3034457.74</v>
      </c>
      <c r="F107" s="33">
        <f t="shared" si="14"/>
        <v>3034457.74</v>
      </c>
      <c r="G107" s="35">
        <v>109705.15</v>
      </c>
      <c r="H107" s="35">
        <v>2588016.7400000002</v>
      </c>
      <c r="I107" s="33">
        <f t="shared" si="16"/>
        <v>2697721.89</v>
      </c>
    </row>
    <row r="108" spans="1:9" ht="22.15" customHeight="1" x14ac:dyDescent="0.25">
      <c r="A108" s="207" t="s">
        <v>156</v>
      </c>
      <c r="B108" s="208"/>
      <c r="C108" s="5">
        <v>100</v>
      </c>
      <c r="D108" s="33">
        <f>D109+D110</f>
        <v>31652078.280000001</v>
      </c>
      <c r="E108" s="33">
        <f>E109+E110</f>
        <v>76140059.040000007</v>
      </c>
      <c r="F108" s="33">
        <f t="shared" si="14"/>
        <v>107792137.32000001</v>
      </c>
      <c r="G108" s="33">
        <f t="shared" ref="G108:H108" si="23">G109+G110</f>
        <v>25272085.550000001</v>
      </c>
      <c r="H108" s="33">
        <f t="shared" si="23"/>
        <v>133082324.04000001</v>
      </c>
      <c r="I108" s="33">
        <f t="shared" si="16"/>
        <v>158354409.59</v>
      </c>
    </row>
    <row r="109" spans="1:9" x14ac:dyDescent="0.25">
      <c r="A109" s="206" t="s">
        <v>157</v>
      </c>
      <c r="B109" s="206"/>
      <c r="C109" s="6">
        <v>101</v>
      </c>
      <c r="D109" s="35">
        <v>31652078.280000001</v>
      </c>
      <c r="E109" s="35">
        <v>71795993.25</v>
      </c>
      <c r="F109" s="33">
        <f t="shared" si="14"/>
        <v>103448071.53</v>
      </c>
      <c r="G109" s="35">
        <v>25272085.550000001</v>
      </c>
      <c r="H109" s="35">
        <v>110447789.90000001</v>
      </c>
      <c r="I109" s="33">
        <f t="shared" si="16"/>
        <v>135719875.45000002</v>
      </c>
    </row>
    <row r="110" spans="1:9" x14ac:dyDescent="0.25">
      <c r="A110" s="206" t="s">
        <v>158</v>
      </c>
      <c r="B110" s="206"/>
      <c r="C110" s="6">
        <v>102</v>
      </c>
      <c r="D110" s="35">
        <v>0</v>
      </c>
      <c r="E110" s="35">
        <v>4344065.79</v>
      </c>
      <c r="F110" s="33">
        <f t="shared" si="14"/>
        <v>4344065.79</v>
      </c>
      <c r="G110" s="35">
        <v>0</v>
      </c>
      <c r="H110" s="35">
        <v>22634534.140000001</v>
      </c>
      <c r="I110" s="33">
        <f t="shared" si="16"/>
        <v>22634534.140000001</v>
      </c>
    </row>
    <row r="111" spans="1:9" ht="30" customHeight="1" x14ac:dyDescent="0.25">
      <c r="A111" s="209" t="s">
        <v>159</v>
      </c>
      <c r="B111" s="206"/>
      <c r="C111" s="6">
        <v>103</v>
      </c>
      <c r="D111" s="35">
        <v>0</v>
      </c>
      <c r="E111" s="35">
        <v>0</v>
      </c>
      <c r="F111" s="33">
        <f t="shared" si="14"/>
        <v>0</v>
      </c>
      <c r="G111" s="35">
        <v>0</v>
      </c>
      <c r="H111" s="35">
        <v>0</v>
      </c>
      <c r="I111" s="33">
        <f t="shared" si="16"/>
        <v>0</v>
      </c>
    </row>
    <row r="112" spans="1:9" x14ac:dyDescent="0.25">
      <c r="A112" s="207" t="s">
        <v>160</v>
      </c>
      <c r="B112" s="208"/>
      <c r="C112" s="5">
        <v>104</v>
      </c>
      <c r="D112" s="33">
        <f>D113+D114+D115</f>
        <v>1528948.4</v>
      </c>
      <c r="E112" s="33">
        <f>E113+E114+E115</f>
        <v>282748676.57000005</v>
      </c>
      <c r="F112" s="33">
        <f t="shared" si="14"/>
        <v>284277624.97000003</v>
      </c>
      <c r="G112" s="33">
        <f t="shared" ref="G112:H112" si="24">G113+G114+G115</f>
        <v>20256103.890000001</v>
      </c>
      <c r="H112" s="33">
        <f t="shared" si="24"/>
        <v>349578104.40999997</v>
      </c>
      <c r="I112" s="33">
        <f t="shared" si="16"/>
        <v>369834208.29999995</v>
      </c>
    </row>
    <row r="113" spans="1:9" x14ac:dyDescent="0.25">
      <c r="A113" s="206" t="s">
        <v>161</v>
      </c>
      <c r="B113" s="206"/>
      <c r="C113" s="6">
        <v>105</v>
      </c>
      <c r="D113" s="35">
        <v>0</v>
      </c>
      <c r="E113" s="35">
        <v>0</v>
      </c>
      <c r="F113" s="33">
        <f t="shared" si="14"/>
        <v>0</v>
      </c>
      <c r="G113" s="35">
        <v>0</v>
      </c>
      <c r="H113" s="35">
        <v>0</v>
      </c>
      <c r="I113" s="33">
        <f t="shared" si="16"/>
        <v>0</v>
      </c>
    </row>
    <row r="114" spans="1:9" x14ac:dyDescent="0.25">
      <c r="A114" s="206" t="s">
        <v>162</v>
      </c>
      <c r="B114" s="206"/>
      <c r="C114" s="6">
        <v>106</v>
      </c>
      <c r="D114" s="35">
        <v>0</v>
      </c>
      <c r="E114" s="35">
        <v>0</v>
      </c>
      <c r="F114" s="33">
        <f t="shared" si="14"/>
        <v>0</v>
      </c>
      <c r="G114" s="35">
        <v>0</v>
      </c>
      <c r="H114" s="35">
        <v>0</v>
      </c>
      <c r="I114" s="33">
        <f t="shared" si="16"/>
        <v>0</v>
      </c>
    </row>
    <row r="115" spans="1:9" x14ac:dyDescent="0.25">
      <c r="A115" s="206" t="s">
        <v>163</v>
      </c>
      <c r="B115" s="206"/>
      <c r="C115" s="6">
        <v>107</v>
      </c>
      <c r="D115" s="35">
        <v>1528948.4</v>
      </c>
      <c r="E115" s="35">
        <v>282748676.57000005</v>
      </c>
      <c r="F115" s="33">
        <f t="shared" si="14"/>
        <v>284277624.97000003</v>
      </c>
      <c r="G115" s="35">
        <v>20256103.890000001</v>
      </c>
      <c r="H115" s="35">
        <v>349578104.40999997</v>
      </c>
      <c r="I115" s="33">
        <f t="shared" si="16"/>
        <v>369834208.29999995</v>
      </c>
    </row>
    <row r="116" spans="1:9" x14ac:dyDescent="0.25">
      <c r="A116" s="207" t="s">
        <v>164</v>
      </c>
      <c r="B116" s="208"/>
      <c r="C116" s="5">
        <v>108</v>
      </c>
      <c r="D116" s="33">
        <f>D117+D118+D119+D120</f>
        <v>9389826.379999999</v>
      </c>
      <c r="E116" s="33">
        <f>E117+E118+E119+E120</f>
        <v>253603409.29000002</v>
      </c>
      <c r="F116" s="33">
        <f t="shared" si="14"/>
        <v>262993235.67000002</v>
      </c>
      <c r="G116" s="33">
        <f t="shared" ref="G116:H116" si="25">G117+G118+G119+G120</f>
        <v>27562002.219999995</v>
      </c>
      <c r="H116" s="33">
        <f t="shared" si="25"/>
        <v>306953586.97000009</v>
      </c>
      <c r="I116" s="33">
        <f t="shared" si="16"/>
        <v>334515589.19000006</v>
      </c>
    </row>
    <row r="117" spans="1:9" x14ac:dyDescent="0.25">
      <c r="A117" s="206" t="s">
        <v>165</v>
      </c>
      <c r="B117" s="206"/>
      <c r="C117" s="6">
        <v>109</v>
      </c>
      <c r="D117" s="35">
        <v>3266164.2600000002</v>
      </c>
      <c r="E117" s="35">
        <v>76576332.839999974</v>
      </c>
      <c r="F117" s="33">
        <f t="shared" si="14"/>
        <v>79842497.099999979</v>
      </c>
      <c r="G117" s="35">
        <v>717639.18</v>
      </c>
      <c r="H117" s="35">
        <v>92089279.820000008</v>
      </c>
      <c r="I117" s="33">
        <f t="shared" si="16"/>
        <v>92806919.000000015</v>
      </c>
    </row>
    <row r="118" spans="1:9" x14ac:dyDescent="0.25">
      <c r="A118" s="206" t="s">
        <v>166</v>
      </c>
      <c r="B118" s="206"/>
      <c r="C118" s="6">
        <v>110</v>
      </c>
      <c r="D118" s="35">
        <v>10329.850000000006</v>
      </c>
      <c r="E118" s="35">
        <v>90279327.829999998</v>
      </c>
      <c r="F118" s="33">
        <f t="shared" si="14"/>
        <v>90289657.679999992</v>
      </c>
      <c r="G118" s="35">
        <v>18567.340000000004</v>
      </c>
      <c r="H118" s="35">
        <v>110193289.57000007</v>
      </c>
      <c r="I118" s="33">
        <f t="shared" si="16"/>
        <v>110211856.91000007</v>
      </c>
    </row>
    <row r="119" spans="1:9" x14ac:dyDescent="0.25">
      <c r="A119" s="206" t="s">
        <v>167</v>
      </c>
      <c r="B119" s="206"/>
      <c r="C119" s="6">
        <v>111</v>
      </c>
      <c r="D119" s="35">
        <v>0</v>
      </c>
      <c r="E119" s="35">
        <v>0</v>
      </c>
      <c r="F119" s="33">
        <f t="shared" si="14"/>
        <v>0</v>
      </c>
      <c r="G119" s="35">
        <v>0</v>
      </c>
      <c r="H119" s="35">
        <v>0</v>
      </c>
      <c r="I119" s="33">
        <f t="shared" si="16"/>
        <v>0</v>
      </c>
    </row>
    <row r="120" spans="1:9" x14ac:dyDescent="0.25">
      <c r="A120" s="206" t="s">
        <v>168</v>
      </c>
      <c r="B120" s="206"/>
      <c r="C120" s="6">
        <v>112</v>
      </c>
      <c r="D120" s="35">
        <v>6113332.2699999977</v>
      </c>
      <c r="E120" s="35">
        <v>86747748.620000049</v>
      </c>
      <c r="F120" s="33">
        <f t="shared" si="14"/>
        <v>92861080.890000045</v>
      </c>
      <c r="G120" s="35">
        <v>26825795.699999996</v>
      </c>
      <c r="H120" s="35">
        <v>104671017.58000003</v>
      </c>
      <c r="I120" s="33">
        <f t="shared" si="16"/>
        <v>131496813.28000003</v>
      </c>
    </row>
    <row r="121" spans="1:9" ht="20.45" customHeight="1" x14ac:dyDescent="0.25">
      <c r="A121" s="207" t="s">
        <v>169</v>
      </c>
      <c r="B121" s="208"/>
      <c r="C121" s="5">
        <v>113</v>
      </c>
      <c r="D121" s="33">
        <f>D122+D123</f>
        <v>26879509.480000004</v>
      </c>
      <c r="E121" s="33">
        <f>E122+E123</f>
        <v>259625387.80000013</v>
      </c>
      <c r="F121" s="33">
        <f t="shared" si="14"/>
        <v>286504897.28000015</v>
      </c>
      <c r="G121" s="33">
        <f t="shared" ref="G121:H121" si="26">G122+G123</f>
        <v>30398455.399999999</v>
      </c>
      <c r="H121" s="33">
        <f t="shared" si="26"/>
        <v>253970974.3600001</v>
      </c>
      <c r="I121" s="33">
        <f t="shared" si="16"/>
        <v>284369429.76000011</v>
      </c>
    </row>
    <row r="122" spans="1:9" x14ac:dyDescent="0.25">
      <c r="A122" s="206" t="s">
        <v>170</v>
      </c>
      <c r="B122" s="206"/>
      <c r="C122" s="6">
        <v>114</v>
      </c>
      <c r="D122" s="35">
        <v>0</v>
      </c>
      <c r="E122" s="35">
        <v>0</v>
      </c>
      <c r="F122" s="33">
        <f t="shared" si="14"/>
        <v>0</v>
      </c>
      <c r="G122" s="35">
        <v>0</v>
      </c>
      <c r="H122" s="35">
        <v>8988308.4299999997</v>
      </c>
      <c r="I122" s="33">
        <f t="shared" si="16"/>
        <v>8988308.4299999997</v>
      </c>
    </row>
    <row r="123" spans="1:9" ht="21" customHeight="1" x14ac:dyDescent="0.25">
      <c r="A123" s="206" t="s">
        <v>171</v>
      </c>
      <c r="B123" s="206"/>
      <c r="C123" s="6">
        <v>115</v>
      </c>
      <c r="D123" s="35">
        <v>26879509.480000004</v>
      </c>
      <c r="E123" s="35">
        <v>259625387.80000013</v>
      </c>
      <c r="F123" s="33">
        <f t="shared" si="14"/>
        <v>286504897.28000015</v>
      </c>
      <c r="G123" s="35">
        <v>30398455.399999999</v>
      </c>
      <c r="H123" s="35">
        <v>244982665.9300001</v>
      </c>
      <c r="I123" s="33">
        <f t="shared" si="16"/>
        <v>275381121.3300001</v>
      </c>
    </row>
    <row r="124" spans="1:9" ht="26.45" customHeight="1" x14ac:dyDescent="0.25">
      <c r="A124" s="207" t="s">
        <v>172</v>
      </c>
      <c r="B124" s="208"/>
      <c r="C124" s="5">
        <v>116</v>
      </c>
      <c r="D124" s="33">
        <f>D95++D96+D97+D104+D105+D108+D111+D112+D116+D121+D76</f>
        <v>3580064269.5376935</v>
      </c>
      <c r="E124" s="33">
        <f>E95++E96+E97+E104+E105+E108+E111+E112+E116+E121+E76</f>
        <v>8020173082.9912395</v>
      </c>
      <c r="F124" s="33">
        <f t="shared" si="14"/>
        <v>11600237352.528933</v>
      </c>
      <c r="G124" s="33">
        <f t="shared" ref="G124:H124" si="27">G95++G96+G97+G104+G105+G108+G111+G112+G116+G121+G76</f>
        <v>3645878982.2383542</v>
      </c>
      <c r="H124" s="33">
        <f t="shared" si="27"/>
        <v>8519046830.8398056</v>
      </c>
      <c r="I124" s="33">
        <f t="shared" si="16"/>
        <v>12164925813.078159</v>
      </c>
    </row>
    <row r="125" spans="1:9" x14ac:dyDescent="0.25">
      <c r="A125" s="209" t="s">
        <v>173</v>
      </c>
      <c r="B125" s="206"/>
      <c r="C125" s="6">
        <v>117</v>
      </c>
      <c r="D125" s="35">
        <v>368537308.98000002</v>
      </c>
      <c r="E125" s="35">
        <v>2681501745.4099998</v>
      </c>
      <c r="F125" s="33">
        <f t="shared" si="14"/>
        <v>3050039054.3899999</v>
      </c>
      <c r="G125" s="35">
        <v>295776653</v>
      </c>
      <c r="H125" s="35">
        <v>3127366762.52</v>
      </c>
      <c r="I125" s="33">
        <f t="shared" si="16"/>
        <v>3423143415.52</v>
      </c>
    </row>
  </sheetData>
  <sheetProtection algorithmName="SHA-512" hashValue="fwDT6DxzxvTIBQcs3jDyUlPlZxPh8jIqKce+oFsP+xZAZFMyoTOEtmImu8Vndr/W2HJGC2wctRweIUmg2/9Azg==" saltValue="3mNjG9ao+LrckEH80OTSHw==" spinCount="100000" sheet="1" objects="1" scenarios="1"/>
  <mergeCells count="126">
    <mergeCell ref="A120:B120"/>
    <mergeCell ref="A121:B121"/>
    <mergeCell ref="A122:B122"/>
    <mergeCell ref="A123:B123"/>
    <mergeCell ref="A124:B124"/>
    <mergeCell ref="A125:B125"/>
    <mergeCell ref="A114:B114"/>
    <mergeCell ref="A115:B115"/>
    <mergeCell ref="A116:B116"/>
    <mergeCell ref="A117:B117"/>
    <mergeCell ref="A118:B118"/>
    <mergeCell ref="A119:B119"/>
    <mergeCell ref="A108:B108"/>
    <mergeCell ref="A109:B109"/>
    <mergeCell ref="A110:B110"/>
    <mergeCell ref="A111:B111"/>
    <mergeCell ref="A112:B112"/>
    <mergeCell ref="A113:B113"/>
    <mergeCell ref="A102:B102"/>
    <mergeCell ref="A103:B103"/>
    <mergeCell ref="A104:B104"/>
    <mergeCell ref="A105:B105"/>
    <mergeCell ref="A106:B106"/>
    <mergeCell ref="A107:B107"/>
    <mergeCell ref="A96:B96"/>
    <mergeCell ref="A97:B97"/>
    <mergeCell ref="A98:B98"/>
    <mergeCell ref="A99:B99"/>
    <mergeCell ref="A100:B100"/>
    <mergeCell ref="A101:B101"/>
    <mergeCell ref="A90:B90"/>
    <mergeCell ref="A91:B91"/>
    <mergeCell ref="A92:B92"/>
    <mergeCell ref="A93:B93"/>
    <mergeCell ref="A94:B94"/>
    <mergeCell ref="A95:B95"/>
    <mergeCell ref="A84:B84"/>
    <mergeCell ref="A85:B85"/>
    <mergeCell ref="A86:B86"/>
    <mergeCell ref="A87:B87"/>
    <mergeCell ref="A88:B88"/>
    <mergeCell ref="A89:B89"/>
    <mergeCell ref="A78:B78"/>
    <mergeCell ref="A79:B79"/>
    <mergeCell ref="A80:B80"/>
    <mergeCell ref="A81:B81"/>
    <mergeCell ref="A82:B82"/>
    <mergeCell ref="A83:B83"/>
    <mergeCell ref="A72:B72"/>
    <mergeCell ref="A73:B73"/>
    <mergeCell ref="A74:B74"/>
    <mergeCell ref="A75:I75"/>
    <mergeCell ref="A76:B76"/>
    <mergeCell ref="A77:B77"/>
    <mergeCell ref="A66:B66"/>
    <mergeCell ref="A67:B67"/>
    <mergeCell ref="A68:B68"/>
    <mergeCell ref="A69:B69"/>
    <mergeCell ref="A70:B70"/>
    <mergeCell ref="A71:B71"/>
    <mergeCell ref="A60:B60"/>
    <mergeCell ref="A61:B61"/>
    <mergeCell ref="A62:B62"/>
    <mergeCell ref="A63:B63"/>
    <mergeCell ref="A64:B64"/>
    <mergeCell ref="A65:B65"/>
    <mergeCell ref="A54:B54"/>
    <mergeCell ref="A55:B55"/>
    <mergeCell ref="A56:B56"/>
    <mergeCell ref="A57:B57"/>
    <mergeCell ref="A58:B58"/>
    <mergeCell ref="A59:B59"/>
    <mergeCell ref="A48:B48"/>
    <mergeCell ref="A49:B49"/>
    <mergeCell ref="A50:B50"/>
    <mergeCell ref="A51:B51"/>
    <mergeCell ref="A52:B52"/>
    <mergeCell ref="A53:B53"/>
    <mergeCell ref="A42:B42"/>
    <mergeCell ref="A43:B43"/>
    <mergeCell ref="A44:B44"/>
    <mergeCell ref="A45:B45"/>
    <mergeCell ref="A46:B46"/>
    <mergeCell ref="A47:B47"/>
    <mergeCell ref="A36:B36"/>
    <mergeCell ref="A37:B37"/>
    <mergeCell ref="A38:B38"/>
    <mergeCell ref="A39:B39"/>
    <mergeCell ref="A40:B40"/>
    <mergeCell ref="A41:B41"/>
    <mergeCell ref="A30:B30"/>
    <mergeCell ref="A31:B31"/>
    <mergeCell ref="A32:B32"/>
    <mergeCell ref="A33:B33"/>
    <mergeCell ref="A34:B34"/>
    <mergeCell ref="A35:B35"/>
    <mergeCell ref="A24:B24"/>
    <mergeCell ref="A25:B25"/>
    <mergeCell ref="A26:B26"/>
    <mergeCell ref="A27:B27"/>
    <mergeCell ref="A28:B28"/>
    <mergeCell ref="A29:B29"/>
    <mergeCell ref="A18:B18"/>
    <mergeCell ref="A19:B19"/>
    <mergeCell ref="A20:B20"/>
    <mergeCell ref="A21:B21"/>
    <mergeCell ref="A22:B22"/>
    <mergeCell ref="A23:B23"/>
    <mergeCell ref="A15:B15"/>
    <mergeCell ref="A16:B16"/>
    <mergeCell ref="A17:B17"/>
    <mergeCell ref="A6:B6"/>
    <mergeCell ref="A7:I7"/>
    <mergeCell ref="A8:B8"/>
    <mergeCell ref="A9:B9"/>
    <mergeCell ref="A10:B10"/>
    <mergeCell ref="A11:B11"/>
    <mergeCell ref="A1:I1"/>
    <mergeCell ref="A2:I2"/>
    <mergeCell ref="A4:B5"/>
    <mergeCell ref="C4:C5"/>
    <mergeCell ref="D4:F4"/>
    <mergeCell ref="G4:I4"/>
    <mergeCell ref="A12:B12"/>
    <mergeCell ref="A13:B13"/>
    <mergeCell ref="A14:B14"/>
  </mergeCells>
  <dataValidations count="4">
    <dataValidation type="whole" operator="lessThanOrEqual" allowBlank="1" showInputMessage="1" showErrorMessage="1" errorTitle="Incorrect entry" error="You can enter only negative whole numbers or a zero." sqref="G91:H91 D94:E94 D91:E91 G94:H94" xr:uid="{00000000-0002-0000-0100-000000000000}">
      <formula1>0</formula1>
    </dataValidation>
    <dataValidation type="whole" operator="greaterThanOrEqual" allowBlank="1" showInputMessage="1" showErrorMessage="1" errorTitle="Incorrect entry" error="You can enter only positive whole numbers or a zero." sqref="G90:H90 G85:H88 G77:H80 G95:H125 D77:E80 D85:E88 D90:E90 D93:E93 D95:E125 G93:H93" xr:uid="{00000000-0002-0000-0100-000001000000}">
      <formula1>0</formula1>
    </dataValidation>
    <dataValidation type="whole" operator="greaterThanOrEqual" allowBlank="1" showErrorMessage="1" errorTitle="Incorrect entry" error="You can enter only positive whole numbers or a zero." sqref="D8:I74" xr:uid="{00000000-0002-0000-0100-000002000000}">
      <formula1>0</formula1>
    </dataValidation>
    <dataValidation type="whole" operator="notEqual" allowBlank="1" showInputMessage="1" showErrorMessage="1" errorTitle="Invalid entry" error="You can enter only whole numbers (positive or negative) and a zero." sqref="D76:I76 D89:I89 G81:H84 D81:E84 F93:F125 F77:F88 F90:F91 D92:I92 I77:I88 I90:I91 I93:I125" xr:uid="{00000000-0002-0000-0100-000003000000}">
      <formula1>999999999</formula1>
    </dataValidation>
  </dataValidations>
  <pageMargins left="0.7" right="0.7" top="0.75" bottom="0.75" header="0.3" footer="0.3"/>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topLeftCell="A64" workbookViewId="0">
      <selection activeCell="A24" sqref="A24:B24"/>
    </sheetView>
  </sheetViews>
  <sheetFormatPr defaultColWidth="8.85546875" defaultRowHeight="15" x14ac:dyDescent="0.25"/>
  <cols>
    <col min="1" max="1" width="26.7109375" style="1" customWidth="1"/>
    <col min="2" max="2" width="15" style="1" customWidth="1"/>
    <col min="3" max="3" width="8.85546875" style="1"/>
    <col min="4" max="4" width="10.42578125" style="25" customWidth="1"/>
    <col min="5" max="6" width="11.7109375" style="25" customWidth="1"/>
    <col min="7" max="7" width="10.42578125" style="25" customWidth="1"/>
    <col min="8" max="9" width="11.7109375" style="25" customWidth="1"/>
    <col min="10" max="10" width="8.85546875" style="1"/>
    <col min="11" max="11" width="14.7109375" style="1" bestFit="1" customWidth="1"/>
    <col min="12" max="13" width="16.28515625" style="1" bestFit="1" customWidth="1"/>
    <col min="14" max="14" width="14.7109375" style="1" bestFit="1" customWidth="1"/>
    <col min="15" max="16" width="11.28515625" style="1" customWidth="1"/>
    <col min="17" max="17" width="12.85546875" style="1" bestFit="1" customWidth="1"/>
    <col min="18" max="18" width="11.85546875" style="1" bestFit="1" customWidth="1"/>
    <col min="19" max="22" width="12.85546875" style="1" bestFit="1" customWidth="1"/>
    <col min="23" max="23" width="13.7109375" style="1" bestFit="1" customWidth="1"/>
    <col min="24" max="16384" width="8.85546875" style="1"/>
  </cols>
  <sheetData>
    <row r="1" spans="1:9" ht="15.75" x14ac:dyDescent="0.25">
      <c r="A1" s="214" t="s">
        <v>174</v>
      </c>
      <c r="B1" s="199"/>
      <c r="C1" s="199"/>
      <c r="D1" s="199"/>
      <c r="E1" s="199"/>
      <c r="F1" s="199"/>
      <c r="G1" s="199"/>
      <c r="H1" s="199"/>
      <c r="I1" s="199"/>
    </row>
    <row r="2" spans="1:9" x14ac:dyDescent="0.25">
      <c r="A2" s="200" t="s">
        <v>407</v>
      </c>
      <c r="B2" s="215"/>
      <c r="C2" s="215"/>
      <c r="D2" s="215"/>
      <c r="E2" s="215"/>
      <c r="F2" s="215"/>
      <c r="G2" s="215"/>
      <c r="H2" s="215"/>
      <c r="I2" s="215"/>
    </row>
    <row r="3" spans="1:9" x14ac:dyDescent="0.25">
      <c r="A3" s="216" t="s">
        <v>175</v>
      </c>
      <c r="B3" s="217"/>
      <c r="C3" s="217"/>
      <c r="D3" s="217"/>
      <c r="E3" s="217"/>
      <c r="F3" s="217"/>
      <c r="G3" s="217"/>
      <c r="H3" s="217"/>
      <c r="I3" s="217"/>
    </row>
    <row r="4" spans="1:9" ht="33.75" customHeight="1" x14ac:dyDescent="0.25">
      <c r="A4" s="202" t="s">
        <v>176</v>
      </c>
      <c r="B4" s="203"/>
      <c r="C4" s="202" t="s">
        <v>177</v>
      </c>
      <c r="D4" s="204" t="s">
        <v>178</v>
      </c>
      <c r="E4" s="205"/>
      <c r="F4" s="205"/>
      <c r="G4" s="204" t="s">
        <v>179</v>
      </c>
      <c r="H4" s="205"/>
      <c r="I4" s="205"/>
    </row>
    <row r="5" spans="1:9" ht="24" customHeight="1" x14ac:dyDescent="0.25">
      <c r="A5" s="203"/>
      <c r="B5" s="203"/>
      <c r="C5" s="203"/>
      <c r="D5" s="31" t="s">
        <v>180</v>
      </c>
      <c r="E5" s="31" t="s">
        <v>181</v>
      </c>
      <c r="F5" s="31" t="s">
        <v>182</v>
      </c>
      <c r="G5" s="31" t="s">
        <v>183</v>
      </c>
      <c r="H5" s="31" t="s">
        <v>184</v>
      </c>
      <c r="I5" s="31" t="s">
        <v>185</v>
      </c>
    </row>
    <row r="6" spans="1:9" x14ac:dyDescent="0.25">
      <c r="A6" s="202">
        <v>1</v>
      </c>
      <c r="B6" s="203"/>
      <c r="C6" s="4">
        <v>2</v>
      </c>
      <c r="D6" s="32">
        <v>3</v>
      </c>
      <c r="E6" s="32">
        <v>4</v>
      </c>
      <c r="F6" s="32" t="s">
        <v>186</v>
      </c>
      <c r="G6" s="32">
        <v>6</v>
      </c>
      <c r="H6" s="32">
        <v>7</v>
      </c>
      <c r="I6" s="32" t="s">
        <v>187</v>
      </c>
    </row>
    <row r="7" spans="1:9" ht="22.5" customHeight="1" x14ac:dyDescent="0.25">
      <c r="A7" s="207" t="s">
        <v>188</v>
      </c>
      <c r="B7" s="208"/>
      <c r="C7" s="5">
        <v>118</v>
      </c>
      <c r="D7" s="33">
        <f>D8+D9+D10+D11+D12</f>
        <v>453368816.01000005</v>
      </c>
      <c r="E7" s="33">
        <f>E8+E9+E10+E11+E12</f>
        <v>2045516758.9700003</v>
      </c>
      <c r="F7" s="33">
        <f>D7+E7</f>
        <v>2498885574.9800005</v>
      </c>
      <c r="G7" s="33">
        <f t="shared" ref="G7:H7" si="0">G8+G9+G10+G11+G12</f>
        <v>443785157.56000006</v>
      </c>
      <c r="H7" s="33">
        <f t="shared" si="0"/>
        <v>2155278399.1899986</v>
      </c>
      <c r="I7" s="33">
        <f>G7+H7</f>
        <v>2599063556.7499986</v>
      </c>
    </row>
    <row r="8" spans="1:9" x14ac:dyDescent="0.25">
      <c r="A8" s="218" t="s">
        <v>189</v>
      </c>
      <c r="B8" s="218"/>
      <c r="C8" s="6">
        <v>119</v>
      </c>
      <c r="D8" s="35">
        <v>453598193.64000005</v>
      </c>
      <c r="E8" s="35">
        <v>2288220230.3900003</v>
      </c>
      <c r="F8" s="45">
        <f t="shared" ref="F8:F71" si="1">D8+E8</f>
        <v>2741818424.0300002</v>
      </c>
      <c r="G8" s="35">
        <v>444014653.60000002</v>
      </c>
      <c r="H8" s="35">
        <v>2451749551.5399985</v>
      </c>
      <c r="I8" s="33">
        <f t="shared" ref="I8:I71" si="2">G8+H8</f>
        <v>2895764205.1399984</v>
      </c>
    </row>
    <row r="9" spans="1:9" ht="19.5" customHeight="1" x14ac:dyDescent="0.25">
      <c r="A9" s="218" t="s">
        <v>190</v>
      </c>
      <c r="B9" s="218"/>
      <c r="C9" s="6">
        <v>120</v>
      </c>
      <c r="D9" s="35">
        <v>0</v>
      </c>
      <c r="E9" s="35">
        <v>2775346.55</v>
      </c>
      <c r="F9" s="45">
        <f t="shared" si="1"/>
        <v>2775346.55</v>
      </c>
      <c r="G9" s="35">
        <v>0</v>
      </c>
      <c r="H9" s="35">
        <v>15076135.350000009</v>
      </c>
      <c r="I9" s="33">
        <f t="shared" si="2"/>
        <v>15076135.350000009</v>
      </c>
    </row>
    <row r="10" spans="1:9" x14ac:dyDescent="0.25">
      <c r="A10" s="218" t="s">
        <v>191</v>
      </c>
      <c r="B10" s="218"/>
      <c r="C10" s="6">
        <v>121</v>
      </c>
      <c r="D10" s="35">
        <v>-72478.98</v>
      </c>
      <c r="E10" s="35">
        <v>-248703784.12000003</v>
      </c>
      <c r="F10" s="45">
        <f t="shared" si="1"/>
        <v>-248776263.10000002</v>
      </c>
      <c r="G10" s="35">
        <v>-72242.830000000016</v>
      </c>
      <c r="H10" s="35">
        <v>-278232701.13999987</v>
      </c>
      <c r="I10" s="33">
        <f t="shared" si="2"/>
        <v>-278304943.96999985</v>
      </c>
    </row>
    <row r="11" spans="1:9" ht="22.5" customHeight="1" x14ac:dyDescent="0.25">
      <c r="A11" s="218" t="s">
        <v>192</v>
      </c>
      <c r="B11" s="218"/>
      <c r="C11" s="6">
        <v>122</v>
      </c>
      <c r="D11" s="35">
        <v>-153175.13</v>
      </c>
      <c r="E11" s="35">
        <v>-13289225.629999999</v>
      </c>
      <c r="F11" s="45">
        <f t="shared" si="1"/>
        <v>-13442400.76</v>
      </c>
      <c r="G11" s="35">
        <v>-157253.21</v>
      </c>
      <c r="H11" s="35">
        <v>-49978875.640000001</v>
      </c>
      <c r="I11" s="33">
        <f t="shared" si="2"/>
        <v>-50136128.850000001</v>
      </c>
    </row>
    <row r="12" spans="1:9" ht="21.75" customHeight="1" x14ac:dyDescent="0.25">
      <c r="A12" s="218" t="s">
        <v>193</v>
      </c>
      <c r="B12" s="218"/>
      <c r="C12" s="6">
        <v>123</v>
      </c>
      <c r="D12" s="35">
        <v>-3723.52</v>
      </c>
      <c r="E12" s="35">
        <v>16514191.780000003</v>
      </c>
      <c r="F12" s="45">
        <f t="shared" si="1"/>
        <v>16510468.260000004</v>
      </c>
      <c r="G12" s="35">
        <v>0</v>
      </c>
      <c r="H12" s="35">
        <v>16664289.079999998</v>
      </c>
      <c r="I12" s="33">
        <f t="shared" si="2"/>
        <v>16664289.079999998</v>
      </c>
    </row>
    <row r="13" spans="1:9" x14ac:dyDescent="0.25">
      <c r="A13" s="207" t="s">
        <v>194</v>
      </c>
      <c r="B13" s="208"/>
      <c r="C13" s="5">
        <v>124</v>
      </c>
      <c r="D13" s="33">
        <f>D14+D15+D16+D17+D18+D19+D20</f>
        <v>141183338.19000006</v>
      </c>
      <c r="E13" s="33">
        <f>E14+E15+E16+E17+E18+E19+E20</f>
        <v>245380705.55999997</v>
      </c>
      <c r="F13" s="33">
        <f t="shared" si="1"/>
        <v>386564043.75</v>
      </c>
      <c r="G13" s="33">
        <f t="shared" ref="G13" si="3">G14+G15+G16+G17+G18+G19+G20</f>
        <v>99319690.870000005</v>
      </c>
      <c r="H13" s="33">
        <f>H14+H15+H16+H17+H18+H19+H20</f>
        <v>295307926.12000012</v>
      </c>
      <c r="I13" s="33">
        <f t="shared" si="2"/>
        <v>394627616.99000013</v>
      </c>
    </row>
    <row r="14" spans="1:9" ht="24" customHeight="1" x14ac:dyDescent="0.25">
      <c r="A14" s="218" t="s">
        <v>195</v>
      </c>
      <c r="B14" s="218"/>
      <c r="C14" s="6">
        <v>125</v>
      </c>
      <c r="D14" s="35">
        <v>2103297.81</v>
      </c>
      <c r="E14" s="35">
        <v>23594251.640000008</v>
      </c>
      <c r="F14" s="33">
        <f t="shared" si="1"/>
        <v>25697549.450000007</v>
      </c>
      <c r="G14" s="35">
        <v>3583367.1199999996</v>
      </c>
      <c r="H14" s="35">
        <v>61798900.599999987</v>
      </c>
      <c r="I14" s="33">
        <f t="shared" si="2"/>
        <v>65382267.719999984</v>
      </c>
    </row>
    <row r="15" spans="1:9" ht="24.75" customHeight="1" x14ac:dyDescent="0.25">
      <c r="A15" s="218" t="s">
        <v>196</v>
      </c>
      <c r="B15" s="218"/>
      <c r="C15" s="6">
        <v>126</v>
      </c>
      <c r="D15" s="35">
        <v>0</v>
      </c>
      <c r="E15" s="35">
        <v>28494465.460000016</v>
      </c>
      <c r="F15" s="33">
        <f t="shared" si="1"/>
        <v>28494465.460000016</v>
      </c>
      <c r="G15" s="35">
        <v>0</v>
      </c>
      <c r="H15" s="35">
        <v>42025450.910000026</v>
      </c>
      <c r="I15" s="33">
        <f t="shared" si="2"/>
        <v>42025450.910000026</v>
      </c>
    </row>
    <row r="16" spans="1:9" x14ac:dyDescent="0.25">
      <c r="A16" s="218" t="s">
        <v>197</v>
      </c>
      <c r="B16" s="218"/>
      <c r="C16" s="6">
        <v>127</v>
      </c>
      <c r="D16" s="35">
        <v>88370334.600000024</v>
      </c>
      <c r="E16" s="35">
        <v>91126146.939999953</v>
      </c>
      <c r="F16" s="33">
        <f t="shared" si="1"/>
        <v>179496481.53999996</v>
      </c>
      <c r="G16" s="35">
        <v>85717193.189999998</v>
      </c>
      <c r="H16" s="35">
        <v>83268579.580000028</v>
      </c>
      <c r="I16" s="33">
        <f t="shared" si="2"/>
        <v>168985772.77000004</v>
      </c>
    </row>
    <row r="17" spans="1:9" x14ac:dyDescent="0.25">
      <c r="A17" s="218" t="s">
        <v>198</v>
      </c>
      <c r="B17" s="218"/>
      <c r="C17" s="6">
        <v>128</v>
      </c>
      <c r="D17" s="35">
        <v>280467.90000000002</v>
      </c>
      <c r="E17" s="35">
        <v>3756462.0999999987</v>
      </c>
      <c r="F17" s="33">
        <f t="shared" si="1"/>
        <v>4036929.9999999986</v>
      </c>
      <c r="G17" s="35">
        <v>1942070.4899999998</v>
      </c>
      <c r="H17" s="35">
        <v>19030321.160000015</v>
      </c>
      <c r="I17" s="33">
        <f t="shared" si="2"/>
        <v>20972391.650000013</v>
      </c>
    </row>
    <row r="18" spans="1:9" x14ac:dyDescent="0.25">
      <c r="A18" s="218" t="s">
        <v>199</v>
      </c>
      <c r="B18" s="218"/>
      <c r="C18" s="6">
        <v>129</v>
      </c>
      <c r="D18" s="35">
        <v>20090027.490000006</v>
      </c>
      <c r="E18" s="35">
        <v>69738694.909999982</v>
      </c>
      <c r="F18" s="33">
        <f t="shared" si="1"/>
        <v>89828722.399999991</v>
      </c>
      <c r="G18" s="35">
        <v>8073468.5100000007</v>
      </c>
      <c r="H18" s="35">
        <v>56216171.640000075</v>
      </c>
      <c r="I18" s="33">
        <f t="shared" si="2"/>
        <v>64289640.150000073</v>
      </c>
    </row>
    <row r="19" spans="1:9" x14ac:dyDescent="0.25">
      <c r="A19" s="218" t="s">
        <v>200</v>
      </c>
      <c r="B19" s="218"/>
      <c r="C19" s="6">
        <v>130</v>
      </c>
      <c r="D19" s="35">
        <v>30327779.120000008</v>
      </c>
      <c r="E19" s="35">
        <v>6864874.299999997</v>
      </c>
      <c r="F19" s="33">
        <f t="shared" si="1"/>
        <v>37192653.420000002</v>
      </c>
      <c r="G19" s="35">
        <v>0</v>
      </c>
      <c r="H19" s="35">
        <v>0</v>
      </c>
      <c r="I19" s="33">
        <f t="shared" si="2"/>
        <v>0</v>
      </c>
    </row>
    <row r="20" spans="1:9" x14ac:dyDescent="0.25">
      <c r="A20" s="218" t="s">
        <v>201</v>
      </c>
      <c r="B20" s="218"/>
      <c r="C20" s="6">
        <v>131</v>
      </c>
      <c r="D20" s="35">
        <v>11431.27</v>
      </c>
      <c r="E20" s="35">
        <v>21805810.209999997</v>
      </c>
      <c r="F20" s="33">
        <f t="shared" si="1"/>
        <v>21817241.479999997</v>
      </c>
      <c r="G20" s="35">
        <v>3591.56</v>
      </c>
      <c r="H20" s="35">
        <v>32968502.230000008</v>
      </c>
      <c r="I20" s="33">
        <f t="shared" si="2"/>
        <v>32972093.790000007</v>
      </c>
    </row>
    <row r="21" spans="1:9" x14ac:dyDescent="0.25">
      <c r="A21" s="219" t="s">
        <v>202</v>
      </c>
      <c r="B21" s="218"/>
      <c r="C21" s="6">
        <v>132</v>
      </c>
      <c r="D21" s="35">
        <v>2100261.46</v>
      </c>
      <c r="E21" s="35">
        <v>39477926.62999998</v>
      </c>
      <c r="F21" s="33">
        <f t="shared" si="1"/>
        <v>41578188.089999981</v>
      </c>
      <c r="G21" s="35">
        <v>1874557.3</v>
      </c>
      <c r="H21" s="35">
        <v>36541824.440000013</v>
      </c>
      <c r="I21" s="33">
        <f t="shared" si="2"/>
        <v>38416381.74000001</v>
      </c>
    </row>
    <row r="22" spans="1:9" ht="24.75" customHeight="1" x14ac:dyDescent="0.25">
      <c r="A22" s="219" t="s">
        <v>203</v>
      </c>
      <c r="B22" s="218"/>
      <c r="C22" s="6">
        <v>133</v>
      </c>
      <c r="D22" s="35">
        <v>441516.16</v>
      </c>
      <c r="E22" s="35">
        <v>30605116.189999983</v>
      </c>
      <c r="F22" s="33">
        <f t="shared" si="1"/>
        <v>31046632.349999983</v>
      </c>
      <c r="G22" s="35">
        <v>944147.05</v>
      </c>
      <c r="H22" s="35">
        <v>27605551.450000014</v>
      </c>
      <c r="I22" s="33">
        <f t="shared" si="2"/>
        <v>28549698.500000015</v>
      </c>
    </row>
    <row r="23" spans="1:9" x14ac:dyDescent="0.25">
      <c r="A23" s="219" t="s">
        <v>204</v>
      </c>
      <c r="B23" s="218"/>
      <c r="C23" s="6">
        <v>134</v>
      </c>
      <c r="D23" s="35">
        <v>845.93</v>
      </c>
      <c r="E23" s="35">
        <v>9017434.829999987</v>
      </c>
      <c r="F23" s="33">
        <f t="shared" si="1"/>
        <v>9018280.7599999867</v>
      </c>
      <c r="G23" s="35">
        <v>0</v>
      </c>
      <c r="H23" s="35">
        <v>12827461.680000002</v>
      </c>
      <c r="I23" s="33">
        <f t="shared" si="2"/>
        <v>12827461.680000002</v>
      </c>
    </row>
    <row r="24" spans="1:9" ht="21" customHeight="1" x14ac:dyDescent="0.25">
      <c r="A24" s="207" t="s">
        <v>205</v>
      </c>
      <c r="B24" s="208"/>
      <c r="C24" s="5">
        <v>135</v>
      </c>
      <c r="D24" s="33">
        <f>D25+D28</f>
        <v>-482361295.58999991</v>
      </c>
      <c r="E24" s="33">
        <f>E25+E28</f>
        <v>-1200100950.150001</v>
      </c>
      <c r="F24" s="33">
        <f t="shared" si="1"/>
        <v>-1682462245.740001</v>
      </c>
      <c r="G24" s="33">
        <f t="shared" ref="G24:H24" si="4">G25+G28</f>
        <v>-413578266.57000035</v>
      </c>
      <c r="H24" s="33">
        <f t="shared" si="4"/>
        <v>-1132870251.8100028</v>
      </c>
      <c r="I24" s="33">
        <f t="shared" si="2"/>
        <v>-1546448518.3800032</v>
      </c>
    </row>
    <row r="25" spans="1:9" x14ac:dyDescent="0.25">
      <c r="A25" s="208" t="s">
        <v>206</v>
      </c>
      <c r="B25" s="208"/>
      <c r="C25" s="5">
        <v>136</v>
      </c>
      <c r="D25" s="33">
        <f>D26+D27</f>
        <v>-449163259.67999995</v>
      </c>
      <c r="E25" s="33">
        <f>E26+E27</f>
        <v>-1167191486.5100009</v>
      </c>
      <c r="F25" s="33">
        <f t="shared" si="1"/>
        <v>-1616354746.190001</v>
      </c>
      <c r="G25" s="33">
        <f t="shared" ref="G25:H25" si="5">G26+G27</f>
        <v>-413766027.97000033</v>
      </c>
      <c r="H25" s="33">
        <f t="shared" si="5"/>
        <v>-1182570496.0400028</v>
      </c>
      <c r="I25" s="33">
        <f t="shared" si="2"/>
        <v>-1596336524.0100031</v>
      </c>
    </row>
    <row r="26" spans="1:9" x14ac:dyDescent="0.25">
      <c r="A26" s="218" t="s">
        <v>207</v>
      </c>
      <c r="B26" s="218"/>
      <c r="C26" s="6">
        <v>137</v>
      </c>
      <c r="D26" s="35">
        <v>-449163259.67999995</v>
      </c>
      <c r="E26" s="35">
        <v>-1270466176.170001</v>
      </c>
      <c r="F26" s="33">
        <f t="shared" si="1"/>
        <v>-1719629435.8500009</v>
      </c>
      <c r="G26" s="35">
        <v>-413766027.97000033</v>
      </c>
      <c r="H26" s="35">
        <v>-1409225489.8500028</v>
      </c>
      <c r="I26" s="33">
        <f t="shared" si="2"/>
        <v>-1822991517.820003</v>
      </c>
    </row>
    <row r="27" spans="1:9" x14ac:dyDescent="0.25">
      <c r="A27" s="218" t="s">
        <v>208</v>
      </c>
      <c r="B27" s="218"/>
      <c r="C27" s="6">
        <v>138</v>
      </c>
      <c r="D27" s="35">
        <v>0</v>
      </c>
      <c r="E27" s="35">
        <v>103274689.66</v>
      </c>
      <c r="F27" s="33">
        <f t="shared" si="1"/>
        <v>103274689.66</v>
      </c>
      <c r="G27" s="35">
        <v>0</v>
      </c>
      <c r="H27" s="35">
        <v>226654993.80999997</v>
      </c>
      <c r="I27" s="33">
        <f t="shared" si="2"/>
        <v>226654993.80999997</v>
      </c>
    </row>
    <row r="28" spans="1:9" x14ac:dyDescent="0.25">
      <c r="A28" s="208" t="s">
        <v>209</v>
      </c>
      <c r="B28" s="208"/>
      <c r="C28" s="5">
        <v>139</v>
      </c>
      <c r="D28" s="33">
        <f>D29+D30</f>
        <v>-33198035.909999996</v>
      </c>
      <c r="E28" s="33">
        <f>E29+E30</f>
        <v>-32909463.640000165</v>
      </c>
      <c r="F28" s="33">
        <f t="shared" si="1"/>
        <v>-66107499.550000161</v>
      </c>
      <c r="G28" s="33">
        <f t="shared" ref="G28:H28" si="6">G29+G30</f>
        <v>187761.40000000002</v>
      </c>
      <c r="H28" s="33">
        <f t="shared" si="6"/>
        <v>49700244.229999959</v>
      </c>
      <c r="I28" s="33">
        <f t="shared" si="2"/>
        <v>49888005.629999958</v>
      </c>
    </row>
    <row r="29" spans="1:9" x14ac:dyDescent="0.25">
      <c r="A29" s="218" t="s">
        <v>210</v>
      </c>
      <c r="B29" s="218"/>
      <c r="C29" s="6">
        <v>140</v>
      </c>
      <c r="D29" s="35">
        <v>-33198035.909999996</v>
      </c>
      <c r="E29" s="35">
        <v>-277744084.7900002</v>
      </c>
      <c r="F29" s="33">
        <f t="shared" si="1"/>
        <v>-310942120.70000017</v>
      </c>
      <c r="G29" s="35">
        <v>187761.40000000002</v>
      </c>
      <c r="H29" s="35">
        <v>209898838.78999996</v>
      </c>
      <c r="I29" s="33">
        <f t="shared" si="2"/>
        <v>210086600.18999997</v>
      </c>
    </row>
    <row r="30" spans="1:9" x14ac:dyDescent="0.25">
      <c r="A30" s="218" t="s">
        <v>211</v>
      </c>
      <c r="B30" s="218"/>
      <c r="C30" s="6">
        <v>141</v>
      </c>
      <c r="D30" s="35">
        <v>0</v>
      </c>
      <c r="E30" s="35">
        <v>244834621.15000004</v>
      </c>
      <c r="F30" s="33">
        <f t="shared" si="1"/>
        <v>244834621.15000004</v>
      </c>
      <c r="G30" s="35">
        <v>0</v>
      </c>
      <c r="H30" s="35">
        <v>-160198594.56</v>
      </c>
      <c r="I30" s="33">
        <f t="shared" si="2"/>
        <v>-160198594.56</v>
      </c>
    </row>
    <row r="31" spans="1:9" ht="31.5" customHeight="1" x14ac:dyDescent="0.25">
      <c r="A31" s="207" t="s">
        <v>212</v>
      </c>
      <c r="B31" s="208"/>
      <c r="C31" s="5">
        <v>142</v>
      </c>
      <c r="D31" s="33">
        <f>D32+D35</f>
        <v>-48505070.029999994</v>
      </c>
      <c r="E31" s="33">
        <f>E32+E35</f>
        <v>22976060.549999997</v>
      </c>
      <c r="F31" s="33">
        <f t="shared" si="1"/>
        <v>-25529009.479999997</v>
      </c>
      <c r="G31" s="33">
        <f t="shared" ref="G31:H31" si="7">G32+G35</f>
        <v>-95547135.670000017</v>
      </c>
      <c r="H31" s="33">
        <f t="shared" si="7"/>
        <v>-15408776.640000001</v>
      </c>
      <c r="I31" s="33">
        <f t="shared" si="2"/>
        <v>-110955912.31000002</v>
      </c>
    </row>
    <row r="32" spans="1:9" x14ac:dyDescent="0.25">
      <c r="A32" s="208" t="s">
        <v>213</v>
      </c>
      <c r="B32" s="208"/>
      <c r="C32" s="5">
        <v>143</v>
      </c>
      <c r="D32" s="33">
        <f>D33+D34</f>
        <v>-48505070.029999994</v>
      </c>
      <c r="E32" s="33">
        <f>E33+E34</f>
        <v>6599519.0300000003</v>
      </c>
      <c r="F32" s="33">
        <f t="shared" si="1"/>
        <v>-41905550.999999993</v>
      </c>
      <c r="G32" s="33">
        <f t="shared" ref="G32:H32" si="8">G33+G34</f>
        <v>-95547135.670000017</v>
      </c>
      <c r="H32" s="33">
        <f t="shared" si="8"/>
        <v>4755517.63</v>
      </c>
      <c r="I32" s="33">
        <f t="shared" si="2"/>
        <v>-90791618.040000021</v>
      </c>
    </row>
    <row r="33" spans="1:9" x14ac:dyDescent="0.25">
      <c r="A33" s="218" t="s">
        <v>214</v>
      </c>
      <c r="B33" s="218"/>
      <c r="C33" s="6">
        <v>144</v>
      </c>
      <c r="D33" s="35">
        <v>-48495303.219999991</v>
      </c>
      <c r="E33" s="35">
        <v>6599519.0300000003</v>
      </c>
      <c r="F33" s="33">
        <f t="shared" si="1"/>
        <v>-41895784.18999999</v>
      </c>
      <c r="G33" s="35">
        <v>-95555499.840000018</v>
      </c>
      <c r="H33" s="35">
        <v>4755517.63</v>
      </c>
      <c r="I33" s="33">
        <f t="shared" si="2"/>
        <v>-90799982.210000023</v>
      </c>
    </row>
    <row r="34" spans="1:9" x14ac:dyDescent="0.25">
      <c r="A34" s="218" t="s">
        <v>215</v>
      </c>
      <c r="B34" s="218"/>
      <c r="C34" s="6">
        <v>145</v>
      </c>
      <c r="D34" s="35">
        <v>-9766.81</v>
      </c>
      <c r="E34" s="35">
        <v>0</v>
      </c>
      <c r="F34" s="33">
        <f t="shared" si="1"/>
        <v>-9766.81</v>
      </c>
      <c r="G34" s="35">
        <v>8364.17</v>
      </c>
      <c r="H34" s="35">
        <v>0</v>
      </c>
      <c r="I34" s="33">
        <f t="shared" si="2"/>
        <v>8364.17</v>
      </c>
    </row>
    <row r="35" spans="1:9" ht="31.5" customHeight="1" x14ac:dyDescent="0.25">
      <c r="A35" s="208" t="s">
        <v>216</v>
      </c>
      <c r="B35" s="208"/>
      <c r="C35" s="5">
        <v>146</v>
      </c>
      <c r="D35" s="33">
        <f>D36+D37</f>
        <v>0</v>
      </c>
      <c r="E35" s="33">
        <f>E36+E37</f>
        <v>16376541.519999998</v>
      </c>
      <c r="F35" s="33">
        <f t="shared" si="1"/>
        <v>16376541.519999998</v>
      </c>
      <c r="G35" s="33">
        <f t="shared" ref="G35:H35" si="9">G36+G37</f>
        <v>0</v>
      </c>
      <c r="H35" s="33">
        <f t="shared" si="9"/>
        <v>-20164294.27</v>
      </c>
      <c r="I35" s="33">
        <f t="shared" si="2"/>
        <v>-20164294.27</v>
      </c>
    </row>
    <row r="36" spans="1:9" x14ac:dyDescent="0.25">
      <c r="A36" s="218" t="s">
        <v>217</v>
      </c>
      <c r="B36" s="218"/>
      <c r="C36" s="6">
        <v>147</v>
      </c>
      <c r="D36" s="35">
        <v>0</v>
      </c>
      <c r="E36" s="35">
        <v>16376541.519999998</v>
      </c>
      <c r="F36" s="33">
        <f t="shared" si="1"/>
        <v>16376541.519999998</v>
      </c>
      <c r="G36" s="35">
        <v>0</v>
      </c>
      <c r="H36" s="35">
        <v>-20164294.27</v>
      </c>
      <c r="I36" s="33">
        <f t="shared" si="2"/>
        <v>-20164294.27</v>
      </c>
    </row>
    <row r="37" spans="1:9" x14ac:dyDescent="0.25">
      <c r="A37" s="218" t="s">
        <v>218</v>
      </c>
      <c r="B37" s="218"/>
      <c r="C37" s="6">
        <v>148</v>
      </c>
      <c r="D37" s="35">
        <v>0</v>
      </c>
      <c r="E37" s="35">
        <v>0</v>
      </c>
      <c r="F37" s="33">
        <f t="shared" si="1"/>
        <v>0</v>
      </c>
      <c r="G37" s="35">
        <v>0</v>
      </c>
      <c r="H37" s="35">
        <v>0</v>
      </c>
      <c r="I37" s="33">
        <f t="shared" si="2"/>
        <v>0</v>
      </c>
    </row>
    <row r="38" spans="1:9" ht="45.75" customHeight="1" x14ac:dyDescent="0.25">
      <c r="A38" s="207" t="s">
        <v>219</v>
      </c>
      <c r="B38" s="208"/>
      <c r="C38" s="5">
        <v>149</v>
      </c>
      <c r="D38" s="33">
        <f>D39+D40</f>
        <v>44416500.5</v>
      </c>
      <c r="E38" s="33">
        <f>E39+E40</f>
        <v>0</v>
      </c>
      <c r="F38" s="33">
        <f t="shared" si="1"/>
        <v>44416500.5</v>
      </c>
      <c r="G38" s="33">
        <f t="shared" ref="G38:H38" si="10">G39+G40</f>
        <v>44865715.210000001</v>
      </c>
      <c r="H38" s="33">
        <f t="shared" si="10"/>
        <v>0</v>
      </c>
      <c r="I38" s="33">
        <f t="shared" si="2"/>
        <v>44865715.210000001</v>
      </c>
    </row>
    <row r="39" spans="1:9" x14ac:dyDescent="0.25">
      <c r="A39" s="218" t="s">
        <v>220</v>
      </c>
      <c r="B39" s="218"/>
      <c r="C39" s="6">
        <v>150</v>
      </c>
      <c r="D39" s="35">
        <v>44416500.5</v>
      </c>
      <c r="E39" s="35">
        <v>0</v>
      </c>
      <c r="F39" s="33">
        <f t="shared" si="1"/>
        <v>44416500.5</v>
      </c>
      <c r="G39" s="35">
        <v>44865715.210000001</v>
      </c>
      <c r="H39" s="35">
        <v>0</v>
      </c>
      <c r="I39" s="33">
        <f t="shared" si="2"/>
        <v>44865715.210000001</v>
      </c>
    </row>
    <row r="40" spans="1:9" x14ac:dyDescent="0.25">
      <c r="A40" s="218" t="s">
        <v>221</v>
      </c>
      <c r="B40" s="218"/>
      <c r="C40" s="6">
        <v>151</v>
      </c>
      <c r="D40" s="35">
        <v>0</v>
      </c>
      <c r="E40" s="35">
        <v>0</v>
      </c>
      <c r="F40" s="33">
        <f t="shared" si="1"/>
        <v>0</v>
      </c>
      <c r="G40" s="35">
        <v>0</v>
      </c>
      <c r="H40" s="35">
        <v>0</v>
      </c>
      <c r="I40" s="33">
        <f t="shared" si="2"/>
        <v>0</v>
      </c>
    </row>
    <row r="41" spans="1:9" ht="21" customHeight="1" x14ac:dyDescent="0.25">
      <c r="A41" s="207" t="s">
        <v>222</v>
      </c>
      <c r="B41" s="208"/>
      <c r="C41" s="5">
        <v>152</v>
      </c>
      <c r="D41" s="91">
        <f>D42+D43</f>
        <v>0</v>
      </c>
      <c r="E41" s="91">
        <f>E42+E43</f>
        <v>-5277788.1899999995</v>
      </c>
      <c r="F41" s="33">
        <f>D41+E41</f>
        <v>-5277788.1899999995</v>
      </c>
      <c r="G41" s="91">
        <f>G42+G43</f>
        <v>0</v>
      </c>
      <c r="H41" s="91">
        <f>H42+H43</f>
        <v>-5316985.26</v>
      </c>
      <c r="I41" s="33">
        <f>G41+H41</f>
        <v>-5316985.26</v>
      </c>
    </row>
    <row r="42" spans="1:9" x14ac:dyDescent="0.25">
      <c r="A42" s="218" t="s">
        <v>223</v>
      </c>
      <c r="B42" s="218"/>
      <c r="C42" s="6">
        <v>153</v>
      </c>
      <c r="D42" s="35">
        <v>0</v>
      </c>
      <c r="E42" s="35">
        <v>-5277788.1899999995</v>
      </c>
      <c r="F42" s="33">
        <f t="shared" si="1"/>
        <v>-5277788.1899999995</v>
      </c>
      <c r="G42" s="35">
        <v>0</v>
      </c>
      <c r="H42" s="35">
        <v>-5316985.26</v>
      </c>
      <c r="I42" s="33">
        <f t="shared" si="2"/>
        <v>-5316985.26</v>
      </c>
    </row>
    <row r="43" spans="1:9" x14ac:dyDescent="0.25">
      <c r="A43" s="218" t="s">
        <v>224</v>
      </c>
      <c r="B43" s="218"/>
      <c r="C43" s="6">
        <v>154</v>
      </c>
      <c r="D43" s="35">
        <v>0</v>
      </c>
      <c r="E43" s="35">
        <v>0</v>
      </c>
      <c r="F43" s="33">
        <f t="shared" si="1"/>
        <v>0</v>
      </c>
      <c r="G43" s="35">
        <v>0</v>
      </c>
      <c r="H43" s="35">
        <v>0</v>
      </c>
      <c r="I43" s="33">
        <f t="shared" si="2"/>
        <v>0</v>
      </c>
    </row>
    <row r="44" spans="1:9" ht="22.5" customHeight="1" x14ac:dyDescent="0.25">
      <c r="A44" s="207" t="s">
        <v>225</v>
      </c>
      <c r="B44" s="208"/>
      <c r="C44" s="5">
        <v>155</v>
      </c>
      <c r="D44" s="33">
        <f>D45+D49</f>
        <v>-65446335.940000013</v>
      </c>
      <c r="E44" s="33">
        <f>E45+E49</f>
        <v>-799044691.27999854</v>
      </c>
      <c r="F44" s="33">
        <f t="shared" si="1"/>
        <v>-864491027.2199986</v>
      </c>
      <c r="G44" s="33">
        <f t="shared" ref="G44:H44" si="11">G45+G49</f>
        <v>-54779932.880000032</v>
      </c>
      <c r="H44" s="33">
        <f t="shared" si="11"/>
        <v>-875718036.79000115</v>
      </c>
      <c r="I44" s="33">
        <f t="shared" si="2"/>
        <v>-930497969.67000115</v>
      </c>
    </row>
    <row r="45" spans="1:9" x14ac:dyDescent="0.25">
      <c r="A45" s="208" t="s">
        <v>226</v>
      </c>
      <c r="B45" s="208"/>
      <c r="C45" s="5">
        <v>156</v>
      </c>
      <c r="D45" s="33">
        <f>D46+D47+D48</f>
        <v>-28951976.089999981</v>
      </c>
      <c r="E45" s="33">
        <f>E46+E47+E48</f>
        <v>-448794543.0099991</v>
      </c>
      <c r="F45" s="33">
        <f t="shared" si="1"/>
        <v>-477746519.09999907</v>
      </c>
      <c r="G45" s="33">
        <f t="shared" ref="G45:H45" si="12">G46+G47+G48</f>
        <v>-22765012.900000021</v>
      </c>
      <c r="H45" s="33">
        <f t="shared" si="12"/>
        <v>-511372988.10000032</v>
      </c>
      <c r="I45" s="33">
        <f t="shared" si="2"/>
        <v>-534138001.00000036</v>
      </c>
    </row>
    <row r="46" spans="1:9" x14ac:dyDescent="0.25">
      <c r="A46" s="218" t="s">
        <v>227</v>
      </c>
      <c r="B46" s="218"/>
      <c r="C46" s="6">
        <v>157</v>
      </c>
      <c r="D46" s="35">
        <v>-7464636.9099999983</v>
      </c>
      <c r="E46" s="35">
        <v>-248858271.14000002</v>
      </c>
      <c r="F46" s="33">
        <f t="shared" si="1"/>
        <v>-256322908.05000001</v>
      </c>
      <c r="G46" s="35">
        <v>-6024292.9999999991</v>
      </c>
      <c r="H46" s="35">
        <v>-278271015.6900003</v>
      </c>
      <c r="I46" s="33">
        <f t="shared" si="2"/>
        <v>-284295308.6900003</v>
      </c>
    </row>
    <row r="47" spans="1:9" x14ac:dyDescent="0.25">
      <c r="A47" s="218" t="s">
        <v>228</v>
      </c>
      <c r="B47" s="218"/>
      <c r="C47" s="6">
        <v>158</v>
      </c>
      <c r="D47" s="35">
        <v>-21487339.179999985</v>
      </c>
      <c r="E47" s="35">
        <v>-182176164.15999913</v>
      </c>
      <c r="F47" s="33">
        <f t="shared" si="1"/>
        <v>-203663503.33999911</v>
      </c>
      <c r="G47" s="35">
        <v>-16740719.900000023</v>
      </c>
      <c r="H47" s="35">
        <v>-221748689.51000005</v>
      </c>
      <c r="I47" s="33">
        <f t="shared" si="2"/>
        <v>-238489409.41000009</v>
      </c>
    </row>
    <row r="48" spans="1:9" x14ac:dyDescent="0.25">
      <c r="A48" s="218" t="s">
        <v>229</v>
      </c>
      <c r="B48" s="218"/>
      <c r="C48" s="6">
        <v>159</v>
      </c>
      <c r="D48" s="35">
        <v>0</v>
      </c>
      <c r="E48" s="35">
        <v>-17760107.709999997</v>
      </c>
      <c r="F48" s="33">
        <f t="shared" si="1"/>
        <v>-17760107.709999997</v>
      </c>
      <c r="G48" s="35">
        <v>0</v>
      </c>
      <c r="H48" s="35">
        <v>-11353282.899999997</v>
      </c>
      <c r="I48" s="33">
        <f t="shared" si="2"/>
        <v>-11353282.899999997</v>
      </c>
    </row>
    <row r="49" spans="1:9" ht="24.75" customHeight="1" x14ac:dyDescent="0.25">
      <c r="A49" s="208" t="s">
        <v>230</v>
      </c>
      <c r="B49" s="208"/>
      <c r="C49" s="5">
        <v>160</v>
      </c>
      <c r="D49" s="33">
        <f>D50+D51+D52</f>
        <v>-36494359.850000031</v>
      </c>
      <c r="E49" s="33">
        <f>E50+E51+E52</f>
        <v>-350250148.2699995</v>
      </c>
      <c r="F49" s="33">
        <f t="shared" si="1"/>
        <v>-386744508.11999953</v>
      </c>
      <c r="G49" s="33">
        <f t="shared" ref="G49:H49" si="13">G50+G51+G52</f>
        <v>-32014919.980000012</v>
      </c>
      <c r="H49" s="33">
        <f t="shared" si="13"/>
        <v>-364345048.69000083</v>
      </c>
      <c r="I49" s="33">
        <f t="shared" si="2"/>
        <v>-396359968.67000085</v>
      </c>
    </row>
    <row r="50" spans="1:9" x14ac:dyDescent="0.25">
      <c r="A50" s="218" t="s">
        <v>231</v>
      </c>
      <c r="B50" s="218"/>
      <c r="C50" s="6">
        <v>161</v>
      </c>
      <c r="D50" s="35">
        <v>-3241179.35</v>
      </c>
      <c r="E50" s="35">
        <v>-53822007.949999928</v>
      </c>
      <c r="F50" s="33">
        <f t="shared" si="1"/>
        <v>-57063187.29999993</v>
      </c>
      <c r="G50" s="35">
        <v>-2607130.85</v>
      </c>
      <c r="H50" s="35">
        <v>-56408732.119999982</v>
      </c>
      <c r="I50" s="33">
        <f t="shared" si="2"/>
        <v>-59015862.969999984</v>
      </c>
    </row>
    <row r="51" spans="1:9" x14ac:dyDescent="0.25">
      <c r="A51" s="218" t="s">
        <v>232</v>
      </c>
      <c r="B51" s="218"/>
      <c r="C51" s="6">
        <v>162</v>
      </c>
      <c r="D51" s="35">
        <v>-15326617.920000004</v>
      </c>
      <c r="E51" s="35">
        <v>-116008796.3600001</v>
      </c>
      <c r="F51" s="33">
        <f t="shared" si="1"/>
        <v>-131335414.28000011</v>
      </c>
      <c r="G51" s="35">
        <v>-12832249.249999998</v>
      </c>
      <c r="H51" s="35">
        <v>-116878800.77000014</v>
      </c>
      <c r="I51" s="33">
        <f t="shared" si="2"/>
        <v>-129711050.02000014</v>
      </c>
    </row>
    <row r="52" spans="1:9" x14ac:dyDescent="0.25">
      <c r="A52" s="218" t="s">
        <v>233</v>
      </c>
      <c r="B52" s="218"/>
      <c r="C52" s="6">
        <v>163</v>
      </c>
      <c r="D52" s="35">
        <v>-17926562.580000028</v>
      </c>
      <c r="E52" s="35">
        <v>-180419343.95999944</v>
      </c>
      <c r="F52" s="33">
        <f t="shared" si="1"/>
        <v>-198345906.53999949</v>
      </c>
      <c r="G52" s="35">
        <v>-16575539.880000014</v>
      </c>
      <c r="H52" s="35">
        <v>-191057515.8000007</v>
      </c>
      <c r="I52" s="33">
        <f t="shared" si="2"/>
        <v>-207633055.68000072</v>
      </c>
    </row>
    <row r="53" spans="1:9" x14ac:dyDescent="0.25">
      <c r="A53" s="207" t="s">
        <v>234</v>
      </c>
      <c r="B53" s="208"/>
      <c r="C53" s="5">
        <v>164</v>
      </c>
      <c r="D53" s="33">
        <f>D54+D55+D56+D57+D58+D59+D60</f>
        <v>-16810586.889999997</v>
      </c>
      <c r="E53" s="33">
        <f>E54+E55+E56+E57+E58+E59+E60</f>
        <v>-100387576.07999995</v>
      </c>
      <c r="F53" s="33">
        <f t="shared" si="1"/>
        <v>-117198162.96999995</v>
      </c>
      <c r="G53" s="33">
        <f t="shared" ref="G53:H53" si="14">G54+G55+G56+G57+G58+G59+G60</f>
        <v>-15378640.419999994</v>
      </c>
      <c r="H53" s="33">
        <f t="shared" si="14"/>
        <v>-76080110.780000001</v>
      </c>
      <c r="I53" s="33">
        <f t="shared" si="2"/>
        <v>-91458751.199999988</v>
      </c>
    </row>
    <row r="54" spans="1:9" ht="24" customHeight="1" x14ac:dyDescent="0.25">
      <c r="A54" s="218" t="s">
        <v>235</v>
      </c>
      <c r="B54" s="218"/>
      <c r="C54" s="6">
        <v>165</v>
      </c>
      <c r="D54" s="35">
        <v>0</v>
      </c>
      <c r="E54" s="35">
        <v>0</v>
      </c>
      <c r="F54" s="33">
        <f t="shared" si="1"/>
        <v>0</v>
      </c>
      <c r="G54" s="35">
        <v>0</v>
      </c>
      <c r="H54" s="35">
        <v>0</v>
      </c>
      <c r="I54" s="33">
        <f t="shared" si="2"/>
        <v>0</v>
      </c>
    </row>
    <row r="55" spans="1:9" x14ac:dyDescent="0.25">
      <c r="A55" s="218" t="s">
        <v>236</v>
      </c>
      <c r="B55" s="218"/>
      <c r="C55" s="6">
        <v>166</v>
      </c>
      <c r="D55" s="35">
        <v>-1280484.9999999998</v>
      </c>
      <c r="E55" s="35">
        <v>-9369906.5700000022</v>
      </c>
      <c r="F55" s="33">
        <f t="shared" si="1"/>
        <v>-10650391.570000002</v>
      </c>
      <c r="G55" s="35">
        <v>-1074347.3299999998</v>
      </c>
      <c r="H55" s="35">
        <v>-10649415.310000002</v>
      </c>
      <c r="I55" s="33">
        <f t="shared" si="2"/>
        <v>-11723762.640000002</v>
      </c>
    </row>
    <row r="56" spans="1:9" x14ac:dyDescent="0.25">
      <c r="A56" s="218" t="s">
        <v>237</v>
      </c>
      <c r="B56" s="218"/>
      <c r="C56" s="6">
        <v>167</v>
      </c>
      <c r="D56" s="35">
        <v>-1013854.2999999999</v>
      </c>
      <c r="E56" s="35">
        <v>-6741194.1400000006</v>
      </c>
      <c r="F56" s="33">
        <f t="shared" si="1"/>
        <v>-7755048.4400000004</v>
      </c>
      <c r="G56" s="35">
        <v>0</v>
      </c>
      <c r="H56" s="35">
        <v>-2425582.0599999996</v>
      </c>
      <c r="I56" s="33">
        <f t="shared" si="2"/>
        <v>-2425582.0599999996</v>
      </c>
    </row>
    <row r="57" spans="1:9" x14ac:dyDescent="0.25">
      <c r="A57" s="218" t="s">
        <v>238</v>
      </c>
      <c r="B57" s="218"/>
      <c r="C57" s="6">
        <v>168</v>
      </c>
      <c r="D57" s="35">
        <v>-9667064.0399999972</v>
      </c>
      <c r="E57" s="35">
        <v>-24903404.140000001</v>
      </c>
      <c r="F57" s="33">
        <f t="shared" si="1"/>
        <v>-34570468.18</v>
      </c>
      <c r="G57" s="35">
        <v>-3766323.9399999995</v>
      </c>
      <c r="H57" s="35">
        <v>-14049330.040000003</v>
      </c>
      <c r="I57" s="33">
        <f t="shared" si="2"/>
        <v>-17815653.980000004</v>
      </c>
    </row>
    <row r="58" spans="1:9" x14ac:dyDescent="0.25">
      <c r="A58" s="218" t="s">
        <v>239</v>
      </c>
      <c r="B58" s="218"/>
      <c r="C58" s="6">
        <v>169</v>
      </c>
      <c r="D58" s="35">
        <v>-2079253.4000000001</v>
      </c>
      <c r="E58" s="35">
        <v>-8691697.4600000009</v>
      </c>
      <c r="F58" s="33">
        <f t="shared" si="1"/>
        <v>-10770950.860000001</v>
      </c>
      <c r="G58" s="35">
        <v>-702466.94</v>
      </c>
      <c r="H58" s="35">
        <v>-10552705.510000004</v>
      </c>
      <c r="I58" s="33">
        <f t="shared" si="2"/>
        <v>-11255172.450000003</v>
      </c>
    </row>
    <row r="59" spans="1:9" x14ac:dyDescent="0.25">
      <c r="A59" s="218" t="s">
        <v>240</v>
      </c>
      <c r="B59" s="218"/>
      <c r="C59" s="6">
        <v>170</v>
      </c>
      <c r="D59" s="35">
        <v>0</v>
      </c>
      <c r="E59" s="35">
        <v>0</v>
      </c>
      <c r="F59" s="33">
        <f t="shared" si="1"/>
        <v>0</v>
      </c>
      <c r="G59" s="35">
        <v>-7998368.7999999961</v>
      </c>
      <c r="H59" s="35">
        <v>-5611937.1399999987</v>
      </c>
      <c r="I59" s="33">
        <f t="shared" si="2"/>
        <v>-13610305.939999994</v>
      </c>
    </row>
    <row r="60" spans="1:9" x14ac:dyDescent="0.25">
      <c r="A60" s="218" t="s">
        <v>241</v>
      </c>
      <c r="B60" s="218"/>
      <c r="C60" s="6">
        <v>171</v>
      </c>
      <c r="D60" s="35">
        <v>-2769930.1500000008</v>
      </c>
      <c r="E60" s="35">
        <v>-50681373.769999959</v>
      </c>
      <c r="F60" s="33">
        <f t="shared" si="1"/>
        <v>-53451303.919999957</v>
      </c>
      <c r="G60" s="35">
        <v>-1837133.4100000008</v>
      </c>
      <c r="H60" s="35">
        <v>-32791140.719999999</v>
      </c>
      <c r="I60" s="33">
        <f t="shared" si="2"/>
        <v>-34628274.130000003</v>
      </c>
    </row>
    <row r="61" spans="1:9" ht="29.25" customHeight="1" x14ac:dyDescent="0.25">
      <c r="A61" s="207" t="s">
        <v>242</v>
      </c>
      <c r="B61" s="208"/>
      <c r="C61" s="5">
        <v>172</v>
      </c>
      <c r="D61" s="33">
        <f>D62+D63</f>
        <v>-707601.41000000027</v>
      </c>
      <c r="E61" s="33">
        <f>E62+E63</f>
        <v>-37967305.779999986</v>
      </c>
      <c r="F61" s="33">
        <f t="shared" si="1"/>
        <v>-38674907.18999999</v>
      </c>
      <c r="G61" s="33">
        <f t="shared" ref="G61:H61" si="15">G62+G63</f>
        <v>-1015245.69</v>
      </c>
      <c r="H61" s="33">
        <f t="shared" si="15"/>
        <v>-37924475.809999995</v>
      </c>
      <c r="I61" s="33">
        <f t="shared" si="2"/>
        <v>-38939721.499999993</v>
      </c>
    </row>
    <row r="62" spans="1:9" x14ac:dyDescent="0.25">
      <c r="A62" s="218" t="s">
        <v>243</v>
      </c>
      <c r="B62" s="218"/>
      <c r="C62" s="6">
        <v>173</v>
      </c>
      <c r="D62" s="35">
        <v>0</v>
      </c>
      <c r="E62" s="35">
        <v>0</v>
      </c>
      <c r="F62" s="33">
        <f t="shared" si="1"/>
        <v>0</v>
      </c>
      <c r="G62" s="35">
        <v>0</v>
      </c>
      <c r="H62" s="35">
        <v>0</v>
      </c>
      <c r="I62" s="33">
        <f t="shared" si="2"/>
        <v>0</v>
      </c>
    </row>
    <row r="63" spans="1:9" x14ac:dyDescent="0.25">
      <c r="A63" s="218" t="s">
        <v>244</v>
      </c>
      <c r="B63" s="218"/>
      <c r="C63" s="6">
        <v>174</v>
      </c>
      <c r="D63" s="35">
        <v>-707601.41000000027</v>
      </c>
      <c r="E63" s="35">
        <v>-37967305.779999986</v>
      </c>
      <c r="F63" s="33">
        <f t="shared" si="1"/>
        <v>-38674907.18999999</v>
      </c>
      <c r="G63" s="35">
        <v>-1015245.69</v>
      </c>
      <c r="H63" s="35">
        <v>-37924475.809999995</v>
      </c>
      <c r="I63" s="33">
        <f t="shared" si="2"/>
        <v>-38939721.499999993</v>
      </c>
    </row>
    <row r="64" spans="1:9" x14ac:dyDescent="0.25">
      <c r="A64" s="219" t="s">
        <v>245</v>
      </c>
      <c r="B64" s="218"/>
      <c r="C64" s="6">
        <v>175</v>
      </c>
      <c r="D64" s="35">
        <v>-9232.7099999999991</v>
      </c>
      <c r="E64" s="35">
        <v>-3726536.1100000022</v>
      </c>
      <c r="F64" s="33">
        <f t="shared" si="1"/>
        <v>-3735768.8200000022</v>
      </c>
      <c r="G64" s="35">
        <v>-10241.720000000001</v>
      </c>
      <c r="H64" s="35">
        <v>-2074796.8000000005</v>
      </c>
      <c r="I64" s="33">
        <f t="shared" si="2"/>
        <v>-2085038.5200000005</v>
      </c>
    </row>
    <row r="65" spans="1:9" ht="42" customHeight="1" x14ac:dyDescent="0.25">
      <c r="A65" s="207" t="s">
        <v>246</v>
      </c>
      <c r="B65" s="208"/>
      <c r="C65" s="5">
        <v>176</v>
      </c>
      <c r="D65" s="33">
        <f>D7+D13+D21+D22+D23+D24+D31+D38+D41+D53+D61+D64+D44</f>
        <v>27671155.680000082</v>
      </c>
      <c r="E65" s="33">
        <f>E7+E13+E21+E22+E23+E24+E31+E38+E41+E53+E61+E64+E44</f>
        <v>246469155.1400007</v>
      </c>
      <c r="F65" s="33">
        <f t="shared" si="1"/>
        <v>274140310.82000077</v>
      </c>
      <c r="G65" s="33">
        <f t="shared" ref="G65:H65" si="16">G7+G13+G21+G22+G23+G24+G31+G38+G41+G53+G61+G64+G44</f>
        <v>10479805.039999589</v>
      </c>
      <c r="H65" s="33">
        <f t="shared" si="16"/>
        <v>382167728.98999429</v>
      </c>
      <c r="I65" s="33">
        <f t="shared" si="2"/>
        <v>392647534.02999389</v>
      </c>
    </row>
    <row r="66" spans="1:9" x14ac:dyDescent="0.25">
      <c r="A66" s="207" t="s">
        <v>247</v>
      </c>
      <c r="B66" s="208"/>
      <c r="C66" s="5">
        <v>177</v>
      </c>
      <c r="D66" s="33">
        <f>D67+D68</f>
        <v>-4904042.1023071017</v>
      </c>
      <c r="E66" s="33">
        <f>E67+E68</f>
        <v>-39646997.208761558</v>
      </c>
      <c r="F66" s="33">
        <f t="shared" si="1"/>
        <v>-44551039.311068662</v>
      </c>
      <c r="G66" s="33">
        <f t="shared" ref="G66:H66" si="17">G67+G68</f>
        <v>-1682853.3416462964</v>
      </c>
      <c r="H66" s="33">
        <f t="shared" si="17"/>
        <v>-56851399.680189848</v>
      </c>
      <c r="I66" s="33">
        <f t="shared" si="2"/>
        <v>-58534253.021836147</v>
      </c>
    </row>
    <row r="67" spans="1:9" x14ac:dyDescent="0.25">
      <c r="A67" s="218" t="s">
        <v>248</v>
      </c>
      <c r="B67" s="218"/>
      <c r="C67" s="6">
        <v>178</v>
      </c>
      <c r="D67" s="35">
        <v>-4652720.8906906387</v>
      </c>
      <c r="E67" s="35">
        <v>-38036452.191457324</v>
      </c>
      <c r="F67" s="33">
        <f t="shared" si="1"/>
        <v>-42689173.082147963</v>
      </c>
      <c r="G67" s="35">
        <v>-2030910.8369361535</v>
      </c>
      <c r="H67" s="35">
        <v>-60271625.194957152</v>
      </c>
      <c r="I67" s="33">
        <f t="shared" si="2"/>
        <v>-62302536.031893305</v>
      </c>
    </row>
    <row r="68" spans="1:9" x14ac:dyDescent="0.25">
      <c r="A68" s="218" t="s">
        <v>249</v>
      </c>
      <c r="B68" s="218"/>
      <c r="C68" s="6">
        <v>179</v>
      </c>
      <c r="D68" s="35">
        <v>-251321.21161646268</v>
      </c>
      <c r="E68" s="35">
        <v>-1610545.0173042333</v>
      </c>
      <c r="F68" s="33">
        <f t="shared" si="1"/>
        <v>-1861866.2289206958</v>
      </c>
      <c r="G68" s="35">
        <v>348057.49528985703</v>
      </c>
      <c r="H68" s="35">
        <v>3420225.5147673013</v>
      </c>
      <c r="I68" s="33">
        <f t="shared" si="2"/>
        <v>3768283.0100571583</v>
      </c>
    </row>
    <row r="69" spans="1:9" ht="24" customHeight="1" x14ac:dyDescent="0.25">
      <c r="A69" s="207" t="s">
        <v>250</v>
      </c>
      <c r="B69" s="208"/>
      <c r="C69" s="5">
        <v>180</v>
      </c>
      <c r="D69" s="33">
        <f>D65+D66</f>
        <v>22767113.577692978</v>
      </c>
      <c r="E69" s="33">
        <f>E65+E66</f>
        <v>206822157.93123913</v>
      </c>
      <c r="F69" s="33">
        <f t="shared" si="1"/>
        <v>229589271.50893211</v>
      </c>
      <c r="G69" s="33">
        <f t="shared" ref="G69:H69" si="18">G65+G66</f>
        <v>8796951.6983532924</v>
      </c>
      <c r="H69" s="33">
        <f t="shared" si="18"/>
        <v>325316329.30980444</v>
      </c>
      <c r="I69" s="33">
        <f t="shared" si="2"/>
        <v>334113281.00815773</v>
      </c>
    </row>
    <row r="70" spans="1:9" x14ac:dyDescent="0.25">
      <c r="A70" s="220" t="s">
        <v>251</v>
      </c>
      <c r="B70" s="220"/>
      <c r="C70" s="6">
        <v>181</v>
      </c>
      <c r="D70" s="35">
        <v>0</v>
      </c>
      <c r="E70" s="35">
        <v>0</v>
      </c>
      <c r="F70" s="33">
        <f t="shared" si="1"/>
        <v>0</v>
      </c>
      <c r="G70" s="35">
        <v>0</v>
      </c>
      <c r="H70" s="35">
        <v>0</v>
      </c>
      <c r="I70" s="33">
        <f t="shared" si="2"/>
        <v>0</v>
      </c>
    </row>
    <row r="71" spans="1:9" x14ac:dyDescent="0.25">
      <c r="A71" s="220" t="s">
        <v>252</v>
      </c>
      <c r="B71" s="220"/>
      <c r="C71" s="6">
        <v>182</v>
      </c>
      <c r="D71" s="35">
        <v>0</v>
      </c>
      <c r="E71" s="35">
        <v>0</v>
      </c>
      <c r="F71" s="33">
        <f t="shared" si="1"/>
        <v>0</v>
      </c>
      <c r="G71" s="35">
        <v>0</v>
      </c>
      <c r="H71" s="35">
        <v>0</v>
      </c>
      <c r="I71" s="33">
        <f t="shared" si="2"/>
        <v>0</v>
      </c>
    </row>
    <row r="72" spans="1:9" ht="30" customHeight="1" x14ac:dyDescent="0.25">
      <c r="A72" s="207" t="s">
        <v>253</v>
      </c>
      <c r="B72" s="207"/>
      <c r="C72" s="5">
        <v>183</v>
      </c>
      <c r="D72" s="33">
        <f>D7+D13+D21+D22+D23+D68</f>
        <v>596843456.53838348</v>
      </c>
      <c r="E72" s="33">
        <f>E7+E13+E21+E22+E23+E68</f>
        <v>2368387397.1626959</v>
      </c>
      <c r="F72" s="33">
        <f t="shared" ref="F72:F86" si="19">D72+E72</f>
        <v>2965230853.7010794</v>
      </c>
      <c r="G72" s="33">
        <f t="shared" ref="G72:H72" si="20">G7+G13+G21+G22+G23+G68</f>
        <v>546271610.27528977</v>
      </c>
      <c r="H72" s="33">
        <f t="shared" si="20"/>
        <v>2530981388.3947654</v>
      </c>
      <c r="I72" s="33">
        <f t="shared" ref="I72:I86" si="21">G72+H72</f>
        <v>3077252998.6700554</v>
      </c>
    </row>
    <row r="73" spans="1:9" ht="31.5" customHeight="1" x14ac:dyDescent="0.25">
      <c r="A73" s="207" t="s">
        <v>254</v>
      </c>
      <c r="B73" s="207"/>
      <c r="C73" s="5">
        <v>184</v>
      </c>
      <c r="D73" s="33">
        <f>D24+D31+D38+D41+D44+D53+D61+D64+D67</f>
        <v>-574076342.96069062</v>
      </c>
      <c r="E73" s="33">
        <f>E24+E31+E38+E41+E44+E53+E61+E64+E67</f>
        <v>-2161565239.2314568</v>
      </c>
      <c r="F73" s="33">
        <f t="shared" si="19"/>
        <v>-2735641582.1921473</v>
      </c>
      <c r="G73" s="33">
        <f t="shared" ref="G73:H73" si="22">G24+G31+G38+G41+G44+G53+G61+G64+G67</f>
        <v>-537474658.5769366</v>
      </c>
      <c r="H73" s="33">
        <f t="shared" si="22"/>
        <v>-2205665059.0849609</v>
      </c>
      <c r="I73" s="33">
        <f t="shared" si="21"/>
        <v>-2743139717.6618977</v>
      </c>
    </row>
    <row r="74" spans="1:9" x14ac:dyDescent="0.25">
      <c r="A74" s="207" t="s">
        <v>255</v>
      </c>
      <c r="B74" s="208"/>
      <c r="C74" s="5">
        <v>185</v>
      </c>
      <c r="D74" s="33">
        <f>D75+D76+D77+D78+D79+D80+D81+D82</f>
        <v>-3802028.0400000196</v>
      </c>
      <c r="E74" s="33">
        <f>E75+E76+E77+E78+E79+E80+E81+E82</f>
        <v>-40648486.2324</v>
      </c>
      <c r="F74" s="33">
        <f t="shared" si="19"/>
        <v>-44450514.272400022</v>
      </c>
      <c r="G74" s="33">
        <f t="shared" ref="G74:H74" si="23">G75+G76+G77+G78+G79+G80+G81+G82</f>
        <v>-29064411.329999994</v>
      </c>
      <c r="H74" s="33">
        <f t="shared" si="23"/>
        <v>176771420.2184</v>
      </c>
      <c r="I74" s="33">
        <f t="shared" si="21"/>
        <v>147707008.88840002</v>
      </c>
    </row>
    <row r="75" spans="1:9" ht="24" customHeight="1" x14ac:dyDescent="0.25">
      <c r="A75" s="206" t="s">
        <v>256</v>
      </c>
      <c r="B75" s="206"/>
      <c r="C75" s="6">
        <v>186</v>
      </c>
      <c r="D75" s="35">
        <v>0</v>
      </c>
      <c r="E75" s="35">
        <v>-107321.35</v>
      </c>
      <c r="F75" s="33">
        <f t="shared" si="19"/>
        <v>-107321.35</v>
      </c>
      <c r="G75" s="35">
        <v>0</v>
      </c>
      <c r="H75" s="35">
        <v>52636.94</v>
      </c>
      <c r="I75" s="33">
        <f t="shared" si="21"/>
        <v>52636.94</v>
      </c>
    </row>
    <row r="76" spans="1:9" ht="25.15" customHeight="1" x14ac:dyDescent="0.25">
      <c r="A76" s="206" t="s">
        <v>257</v>
      </c>
      <c r="B76" s="206"/>
      <c r="C76" s="6">
        <v>187</v>
      </c>
      <c r="D76" s="35">
        <v>-4636619.5600000191</v>
      </c>
      <c r="E76" s="35">
        <v>-49176407.660000004</v>
      </c>
      <c r="F76" s="33">
        <f t="shared" si="19"/>
        <v>-53813027.220000021</v>
      </c>
      <c r="G76" s="35">
        <v>-35444404.059999995</v>
      </c>
      <c r="H76" s="35">
        <v>215535782.69</v>
      </c>
      <c r="I76" s="33">
        <f t="shared" si="21"/>
        <v>180091378.63</v>
      </c>
    </row>
    <row r="77" spans="1:9" ht="23.45" customHeight="1" x14ac:dyDescent="0.25">
      <c r="A77" s="206" t="s">
        <v>258</v>
      </c>
      <c r="B77" s="206"/>
      <c r="C77" s="6">
        <v>188</v>
      </c>
      <c r="D77" s="35">
        <v>0</v>
      </c>
      <c r="E77" s="35">
        <v>-264037.32000000123</v>
      </c>
      <c r="F77" s="33">
        <f t="shared" si="19"/>
        <v>-264037.32000000123</v>
      </c>
      <c r="G77" s="35">
        <v>0</v>
      </c>
      <c r="H77" s="35">
        <v>-25071.380000001343</v>
      </c>
      <c r="I77" s="33">
        <f t="shared" si="21"/>
        <v>-25071.380000001343</v>
      </c>
    </row>
    <row r="78" spans="1:9" ht="26.45" customHeight="1" x14ac:dyDescent="0.25">
      <c r="A78" s="206" t="s">
        <v>259</v>
      </c>
      <c r="B78" s="206"/>
      <c r="C78" s="6">
        <v>189</v>
      </c>
      <c r="D78" s="35">
        <v>0</v>
      </c>
      <c r="E78" s="35">
        <v>0</v>
      </c>
      <c r="F78" s="33">
        <f t="shared" si="19"/>
        <v>0</v>
      </c>
      <c r="G78" s="35">
        <v>0</v>
      </c>
      <c r="H78" s="35">
        <v>0</v>
      </c>
      <c r="I78" s="33">
        <f t="shared" si="21"/>
        <v>0</v>
      </c>
    </row>
    <row r="79" spans="1:9" x14ac:dyDescent="0.25">
      <c r="A79" s="206" t="s">
        <v>260</v>
      </c>
      <c r="B79" s="206"/>
      <c r="C79" s="6">
        <v>190</v>
      </c>
      <c r="D79" s="35">
        <v>0</v>
      </c>
      <c r="E79" s="35">
        <v>0</v>
      </c>
      <c r="F79" s="33">
        <f t="shared" si="19"/>
        <v>0</v>
      </c>
      <c r="G79" s="35">
        <v>0</v>
      </c>
      <c r="H79" s="35">
        <v>0</v>
      </c>
      <c r="I79" s="33">
        <f t="shared" si="21"/>
        <v>0</v>
      </c>
    </row>
    <row r="80" spans="1:9" ht="21" customHeight="1" x14ac:dyDescent="0.25">
      <c r="A80" s="206" t="s">
        <v>261</v>
      </c>
      <c r="B80" s="206"/>
      <c r="C80" s="6">
        <v>191</v>
      </c>
      <c r="D80" s="35">
        <v>0</v>
      </c>
      <c r="E80" s="35">
        <v>0</v>
      </c>
      <c r="F80" s="33">
        <f t="shared" si="19"/>
        <v>0</v>
      </c>
      <c r="G80" s="35">
        <v>0</v>
      </c>
      <c r="H80" s="35">
        <v>0</v>
      </c>
      <c r="I80" s="33">
        <f t="shared" si="21"/>
        <v>0</v>
      </c>
    </row>
    <row r="81" spans="1:9" ht="29.25" customHeight="1" x14ac:dyDescent="0.25">
      <c r="A81" s="206" t="s">
        <v>262</v>
      </c>
      <c r="B81" s="206"/>
      <c r="C81" s="6">
        <v>192</v>
      </c>
      <c r="D81" s="35">
        <v>0</v>
      </c>
      <c r="E81" s="35">
        <v>0</v>
      </c>
      <c r="F81" s="33">
        <f t="shared" si="19"/>
        <v>0</v>
      </c>
      <c r="G81" s="35">
        <v>0</v>
      </c>
      <c r="H81" s="35">
        <v>0</v>
      </c>
      <c r="I81" s="33">
        <f t="shared" si="21"/>
        <v>0</v>
      </c>
    </row>
    <row r="82" spans="1:9" x14ac:dyDescent="0.25">
      <c r="A82" s="206" t="s">
        <v>263</v>
      </c>
      <c r="B82" s="206"/>
      <c r="C82" s="6">
        <v>193</v>
      </c>
      <c r="D82" s="35">
        <v>834591.51999999955</v>
      </c>
      <c r="E82" s="35">
        <v>8899280.0976000037</v>
      </c>
      <c r="F82" s="33">
        <f t="shared" si="19"/>
        <v>9733871.6176000033</v>
      </c>
      <c r="G82" s="35">
        <v>6379992.7300000004</v>
      </c>
      <c r="H82" s="35">
        <v>-38791928.031600006</v>
      </c>
      <c r="I82" s="33">
        <f t="shared" si="21"/>
        <v>-32411935.301600005</v>
      </c>
    </row>
    <row r="83" spans="1:9" x14ac:dyDescent="0.25">
      <c r="A83" s="207" t="s">
        <v>264</v>
      </c>
      <c r="B83" s="208"/>
      <c r="C83" s="5">
        <v>194</v>
      </c>
      <c r="D83" s="33">
        <f>D69+D74</f>
        <v>18965085.537692957</v>
      </c>
      <c r="E83" s="33">
        <f>E69+E74</f>
        <v>166173671.69883913</v>
      </c>
      <c r="F83" s="33">
        <f t="shared" si="19"/>
        <v>185138757.23653209</v>
      </c>
      <c r="G83" s="33">
        <f t="shared" ref="G83:H83" si="24">G69+G74</f>
        <v>-20267459.6316467</v>
      </c>
      <c r="H83" s="33">
        <f t="shared" si="24"/>
        <v>502087749.52820444</v>
      </c>
      <c r="I83" s="33">
        <f t="shared" si="21"/>
        <v>481820289.89655775</v>
      </c>
    </row>
    <row r="84" spans="1:9" x14ac:dyDescent="0.25">
      <c r="A84" s="220" t="s">
        <v>265</v>
      </c>
      <c r="B84" s="220"/>
      <c r="C84" s="6">
        <v>195</v>
      </c>
      <c r="D84" s="35">
        <v>0</v>
      </c>
      <c r="E84" s="35">
        <v>0</v>
      </c>
      <c r="F84" s="33">
        <f t="shared" si="19"/>
        <v>0</v>
      </c>
      <c r="G84" s="35">
        <v>0</v>
      </c>
      <c r="H84" s="35">
        <v>0</v>
      </c>
      <c r="I84" s="33">
        <f t="shared" si="21"/>
        <v>0</v>
      </c>
    </row>
    <row r="85" spans="1:9" x14ac:dyDescent="0.25">
      <c r="A85" s="220" t="s">
        <v>266</v>
      </c>
      <c r="B85" s="220"/>
      <c r="C85" s="6">
        <v>196</v>
      </c>
      <c r="D85" s="35">
        <v>0</v>
      </c>
      <c r="E85" s="35">
        <v>0</v>
      </c>
      <c r="F85" s="33">
        <f t="shared" si="19"/>
        <v>0</v>
      </c>
      <c r="G85" s="35">
        <v>0</v>
      </c>
      <c r="H85" s="35">
        <v>0</v>
      </c>
      <c r="I85" s="33">
        <f t="shared" si="21"/>
        <v>0</v>
      </c>
    </row>
    <row r="86" spans="1:9" x14ac:dyDescent="0.25">
      <c r="A86" s="209" t="s">
        <v>267</v>
      </c>
      <c r="B86" s="206"/>
      <c r="C86" s="6">
        <v>197</v>
      </c>
      <c r="D86" s="35">
        <v>0</v>
      </c>
      <c r="E86" s="35">
        <v>0</v>
      </c>
      <c r="F86" s="33">
        <f t="shared" si="19"/>
        <v>0</v>
      </c>
      <c r="G86" s="35">
        <v>0</v>
      </c>
      <c r="H86" s="35">
        <v>0</v>
      </c>
      <c r="I86" s="33">
        <f t="shared" si="21"/>
        <v>0</v>
      </c>
    </row>
  </sheetData>
  <sheetProtection algorithmName="SHA-512" hashValue="0HezQb7Q+Bo9wIQTkzR3PSpCqgqTDdsw4FyVkX4YqmirHTKpRGOIWbciSI5CHheYfFIVlOnSQxjmm9kf10t8GA==" saltValue="Be0MHWsdk5pcsZRVt1YBUg=="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type="whole" operator="greaterThanOrEqual" allowBlank="1" showErrorMessage="1" errorTitle="Invalid entry" error="You can enter only positive whole numbers or a zero." sqref="D13:E23 D72:E72 D8:E8 D27:E27" xr:uid="{00000000-0002-0000-0200-000000000000}">
      <formula1>0</formula1>
    </dataValidation>
    <dataValidation type="whole" operator="lessThanOrEqual" allowBlank="1" showErrorMessage="1" errorTitle="Invalid entry" error="You can enter only negative whole numbers or a zero." sqref="D24:E26 D44:E47 D49:E64 D67:E67 D73:E73 D10:E10" xr:uid="{00000000-0002-0000-0200-000001000000}">
      <formula1>0</formula1>
    </dataValidation>
    <dataValidation type="whole" operator="notEqual" allowBlank="1" showErrorMessage="1" errorTitle="Invalid entry" error="You can enter only whole numbers (positive or negative) or a zero." sqref="F49:I86 D11:E12 D7:I7 D48:I48 D65:E66 D68:E71 D74:E81 D83:E86 D9:I9 F8:I8 D28:E43 F10:I47" xr:uid="{00000000-0002-0000-0200-000002000000}">
      <formula1>999999999</formula1>
    </dataValidation>
    <dataValidation type="whole" operator="notEqual" allowBlank="1" showErrorMessage="1" errorTitle="Invalid entry" error="You can enter only whole numbers." sqref="D82:E82" xr:uid="{00000000-0002-0000-0200-000003000000}">
      <formula1>99999999</formula1>
    </dataValidation>
    <dataValidation allowBlank="1" sqref="A87:I1048576 C6 A6 C4 H5:I6 A1:A4 D4:D6 E5:F6 G4:G6 J1:XFD1048576" xr:uid="{00000000-0002-0000-0200-000004000000}"/>
  </dataValidations>
  <pageMargins left="0.7" right="0.7" top="0.75" bottom="0.75"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2"/>
  <sheetViews>
    <sheetView workbookViewId="0">
      <selection activeCell="H61" sqref="H61:I61"/>
    </sheetView>
  </sheetViews>
  <sheetFormatPr defaultColWidth="9.140625" defaultRowHeight="12.75" x14ac:dyDescent="0.2"/>
  <cols>
    <col min="1" max="7" width="9.140625" style="8"/>
    <col min="8" max="8" width="11.7109375" style="41" bestFit="1" customWidth="1"/>
    <col min="9" max="9" width="10.42578125" style="41" bestFit="1" customWidth="1"/>
    <col min="10" max="10" width="18" style="7" bestFit="1" customWidth="1"/>
    <col min="11" max="11" width="16.28515625" style="7" bestFit="1" customWidth="1"/>
    <col min="12" max="16384" width="9.140625" style="8"/>
  </cols>
  <sheetData>
    <row r="1" spans="1:9" ht="15" x14ac:dyDescent="0.25">
      <c r="A1" s="198" t="s">
        <v>268</v>
      </c>
      <c r="B1" s="199"/>
      <c r="C1" s="199"/>
      <c r="D1" s="199"/>
      <c r="E1" s="199"/>
      <c r="F1" s="199"/>
      <c r="G1" s="199"/>
      <c r="H1" s="199"/>
      <c r="I1" s="199"/>
    </row>
    <row r="2" spans="1:9" ht="15" x14ac:dyDescent="0.25">
      <c r="A2" s="223" t="s">
        <v>407</v>
      </c>
      <c r="B2" s="224"/>
      <c r="C2" s="224"/>
      <c r="D2" s="224"/>
      <c r="E2" s="224"/>
      <c r="F2" s="224"/>
      <c r="G2" s="224"/>
      <c r="H2" s="224"/>
      <c r="I2" s="224"/>
    </row>
    <row r="3" spans="1:9" ht="15" x14ac:dyDescent="0.25">
      <c r="A3" s="225" t="s">
        <v>269</v>
      </c>
      <c r="B3" s="226"/>
      <c r="C3" s="226"/>
      <c r="D3" s="226"/>
      <c r="E3" s="226"/>
      <c r="F3" s="226"/>
      <c r="G3" s="226"/>
      <c r="H3" s="226"/>
      <c r="I3" s="226"/>
    </row>
    <row r="4" spans="1:9" ht="45.75" thickBot="1" x14ac:dyDescent="0.25">
      <c r="A4" s="227" t="s">
        <v>270</v>
      </c>
      <c r="B4" s="228"/>
      <c r="C4" s="228"/>
      <c r="D4" s="228"/>
      <c r="E4" s="228"/>
      <c r="F4" s="229"/>
      <c r="G4" s="9" t="s">
        <v>271</v>
      </c>
      <c r="H4" s="36" t="s">
        <v>272</v>
      </c>
      <c r="I4" s="36" t="s">
        <v>273</v>
      </c>
    </row>
    <row r="5" spans="1:9" ht="12.75" customHeight="1" x14ac:dyDescent="0.2">
      <c r="A5" s="230">
        <v>1</v>
      </c>
      <c r="B5" s="231"/>
      <c r="C5" s="231"/>
      <c r="D5" s="231"/>
      <c r="E5" s="231"/>
      <c r="F5" s="232"/>
      <c r="G5" s="10">
        <v>2</v>
      </c>
      <c r="H5" s="37" t="s">
        <v>274</v>
      </c>
      <c r="I5" s="37" t="s">
        <v>275</v>
      </c>
    </row>
    <row r="6" spans="1:9" x14ac:dyDescent="0.2">
      <c r="A6" s="221" t="s">
        <v>276</v>
      </c>
      <c r="B6" s="222"/>
      <c r="C6" s="222"/>
      <c r="D6" s="222"/>
      <c r="E6" s="222"/>
      <c r="F6" s="222"/>
      <c r="G6" s="11">
        <v>1</v>
      </c>
      <c r="H6" s="38">
        <f>H7+H18+H36</f>
        <v>333325165.70631868</v>
      </c>
      <c r="I6" s="38">
        <f>I7+I18+I36</f>
        <v>185288703.67714861</v>
      </c>
    </row>
    <row r="7" spans="1:9" ht="21" customHeight="1" x14ac:dyDescent="0.2">
      <c r="A7" s="233" t="s">
        <v>277</v>
      </c>
      <c r="B7" s="234"/>
      <c r="C7" s="234"/>
      <c r="D7" s="234"/>
      <c r="E7" s="234"/>
      <c r="F7" s="234"/>
      <c r="G7" s="12">
        <v>2</v>
      </c>
      <c r="H7" s="39">
        <f>H8+H9</f>
        <v>152931888.59206325</v>
      </c>
      <c r="I7" s="39">
        <f>I8+I9</f>
        <v>178058443.33380431</v>
      </c>
    </row>
    <row r="8" spans="1:9" x14ac:dyDescent="0.2">
      <c r="A8" s="235" t="s">
        <v>278</v>
      </c>
      <c r="B8" s="236"/>
      <c r="C8" s="236"/>
      <c r="D8" s="236"/>
      <c r="E8" s="236"/>
      <c r="F8" s="236"/>
      <c r="G8" s="13">
        <v>3</v>
      </c>
      <c r="H8" s="94">
        <v>274140310.81999993</v>
      </c>
      <c r="I8" s="94">
        <v>392647534.02999806</v>
      </c>
    </row>
    <row r="9" spans="1:9" x14ac:dyDescent="0.2">
      <c r="A9" s="234" t="s">
        <v>279</v>
      </c>
      <c r="B9" s="234"/>
      <c r="C9" s="234"/>
      <c r="D9" s="234"/>
      <c r="E9" s="234"/>
      <c r="F9" s="234"/>
      <c r="G9" s="12">
        <v>4</v>
      </c>
      <c r="H9" s="39">
        <f>SUM(H10:H17)</f>
        <v>-121208422.22793669</v>
      </c>
      <c r="I9" s="39">
        <f>SUM(I10:I17)</f>
        <v>-214589090.69619375</v>
      </c>
    </row>
    <row r="10" spans="1:9" x14ac:dyDescent="0.2">
      <c r="A10" s="235" t="s">
        <v>280</v>
      </c>
      <c r="B10" s="236"/>
      <c r="C10" s="236"/>
      <c r="D10" s="236"/>
      <c r="E10" s="236"/>
      <c r="F10" s="236"/>
      <c r="G10" s="13">
        <v>5</v>
      </c>
      <c r="H10" s="94">
        <v>38763845.780000001</v>
      </c>
      <c r="I10" s="94">
        <v>34681193.43999999</v>
      </c>
    </row>
    <row r="11" spans="1:9" x14ac:dyDescent="0.2">
      <c r="A11" s="235" t="s">
        <v>281</v>
      </c>
      <c r="B11" s="236"/>
      <c r="C11" s="236"/>
      <c r="D11" s="236"/>
      <c r="E11" s="236"/>
      <c r="F11" s="236"/>
      <c r="G11" s="13">
        <v>6</v>
      </c>
      <c r="H11" s="94">
        <v>18299341.519999996</v>
      </c>
      <c r="I11" s="94">
        <v>24334669.529999997</v>
      </c>
    </row>
    <row r="12" spans="1:9" ht="23.25" customHeight="1" x14ac:dyDescent="0.2">
      <c r="A12" s="235" t="s">
        <v>282</v>
      </c>
      <c r="B12" s="236"/>
      <c r="C12" s="236"/>
      <c r="D12" s="236"/>
      <c r="E12" s="236"/>
      <c r="F12" s="236"/>
      <c r="G12" s="13">
        <v>7</v>
      </c>
      <c r="H12" s="94">
        <v>15531917.049999995</v>
      </c>
      <c r="I12" s="94">
        <v>-46349928.950000003</v>
      </c>
    </row>
    <row r="13" spans="1:9" x14ac:dyDescent="0.2">
      <c r="A13" s="235" t="s">
        <v>283</v>
      </c>
      <c r="B13" s="236"/>
      <c r="C13" s="236"/>
      <c r="D13" s="236"/>
      <c r="E13" s="236"/>
      <c r="F13" s="236"/>
      <c r="G13" s="13">
        <v>8</v>
      </c>
      <c r="H13" s="94">
        <v>10650391.57</v>
      </c>
      <c r="I13" s="94">
        <v>11723762.640000001</v>
      </c>
    </row>
    <row r="14" spans="1:9" x14ac:dyDescent="0.2">
      <c r="A14" s="235" t="s">
        <v>284</v>
      </c>
      <c r="B14" s="236"/>
      <c r="C14" s="236"/>
      <c r="D14" s="236"/>
      <c r="E14" s="236"/>
      <c r="F14" s="236"/>
      <c r="G14" s="13">
        <v>9</v>
      </c>
      <c r="H14" s="94">
        <v>-179496481.53999999</v>
      </c>
      <c r="I14" s="94">
        <v>-168985772.77000001</v>
      </c>
    </row>
    <row r="15" spans="1:9" x14ac:dyDescent="0.2">
      <c r="A15" s="235" t="s">
        <v>285</v>
      </c>
      <c r="B15" s="236"/>
      <c r="C15" s="236"/>
      <c r="D15" s="236"/>
      <c r="E15" s="236"/>
      <c r="F15" s="236"/>
      <c r="G15" s="13">
        <v>10</v>
      </c>
      <c r="H15" s="94">
        <v>0</v>
      </c>
      <c r="I15" s="94">
        <v>0</v>
      </c>
    </row>
    <row r="16" spans="1:9" ht="24.75" customHeight="1" x14ac:dyDescent="0.2">
      <c r="A16" s="235" t="s">
        <v>286</v>
      </c>
      <c r="B16" s="236"/>
      <c r="C16" s="236"/>
      <c r="D16" s="236"/>
      <c r="E16" s="236"/>
      <c r="F16" s="236"/>
      <c r="G16" s="13">
        <v>11</v>
      </c>
      <c r="H16" s="94">
        <v>449307.049999999</v>
      </c>
      <c r="I16" s="94">
        <v>-692959.29999999818</v>
      </c>
    </row>
    <row r="17" spans="1:9" x14ac:dyDescent="0.2">
      <c r="A17" s="235" t="s">
        <v>287</v>
      </c>
      <c r="B17" s="236"/>
      <c r="C17" s="236"/>
      <c r="D17" s="236"/>
      <c r="E17" s="236"/>
      <c r="F17" s="236"/>
      <c r="G17" s="13">
        <v>12</v>
      </c>
      <c r="H17" s="94">
        <v>-25406743.657936677</v>
      </c>
      <c r="I17" s="94">
        <v>-69300055.286193728</v>
      </c>
    </row>
    <row r="18" spans="1:9" ht="30.75" customHeight="1" x14ac:dyDescent="0.2">
      <c r="A18" s="233" t="s">
        <v>288</v>
      </c>
      <c r="B18" s="234"/>
      <c r="C18" s="234"/>
      <c r="D18" s="234"/>
      <c r="E18" s="234"/>
      <c r="F18" s="234"/>
      <c r="G18" s="12">
        <v>13</v>
      </c>
      <c r="H18" s="39">
        <f>SUM(H19:H35)</f>
        <v>231768803.42425543</v>
      </c>
      <c r="I18" s="39">
        <f>SUM(I19:I35)</f>
        <v>51242328.023344316</v>
      </c>
    </row>
    <row r="19" spans="1:9" x14ac:dyDescent="0.2">
      <c r="A19" s="235" t="s">
        <v>289</v>
      </c>
      <c r="B19" s="236"/>
      <c r="C19" s="236"/>
      <c r="D19" s="236"/>
      <c r="E19" s="236"/>
      <c r="F19" s="236"/>
      <c r="G19" s="13">
        <v>14</v>
      </c>
      <c r="H19" s="94">
        <v>-58020321.939999983</v>
      </c>
      <c r="I19" s="94">
        <v>-378593480.28000021</v>
      </c>
    </row>
    <row r="20" spans="1:9" ht="24.75" customHeight="1" x14ac:dyDescent="0.2">
      <c r="A20" s="235" t="s">
        <v>290</v>
      </c>
      <c r="B20" s="236"/>
      <c r="C20" s="236"/>
      <c r="D20" s="236"/>
      <c r="E20" s="236"/>
      <c r="F20" s="236"/>
      <c r="G20" s="13">
        <v>15</v>
      </c>
      <c r="H20" s="94">
        <v>21040619.540000007</v>
      </c>
      <c r="I20" s="94">
        <v>7198486.9999999935</v>
      </c>
    </row>
    <row r="21" spans="1:9" x14ac:dyDescent="0.2">
      <c r="A21" s="235" t="s">
        <v>291</v>
      </c>
      <c r="B21" s="236"/>
      <c r="C21" s="236"/>
      <c r="D21" s="236"/>
      <c r="E21" s="236"/>
      <c r="F21" s="236"/>
      <c r="G21" s="13">
        <v>16</v>
      </c>
      <c r="H21" s="94">
        <v>183955033.27000004</v>
      </c>
      <c r="I21" s="94">
        <v>336005357.06999999</v>
      </c>
    </row>
    <row r="22" spans="1:9" x14ac:dyDescent="0.2">
      <c r="A22" s="235" t="s">
        <v>292</v>
      </c>
      <c r="B22" s="236"/>
      <c r="C22" s="236"/>
      <c r="D22" s="236"/>
      <c r="E22" s="236"/>
      <c r="F22" s="236"/>
      <c r="G22" s="13">
        <v>17</v>
      </c>
      <c r="H22" s="94">
        <v>0</v>
      </c>
      <c r="I22" s="94">
        <v>0</v>
      </c>
    </row>
    <row r="23" spans="1:9" ht="30" customHeight="1" x14ac:dyDescent="0.2">
      <c r="A23" s="235" t="s">
        <v>293</v>
      </c>
      <c r="B23" s="236"/>
      <c r="C23" s="236"/>
      <c r="D23" s="236"/>
      <c r="E23" s="236"/>
      <c r="F23" s="236"/>
      <c r="G23" s="13">
        <v>18</v>
      </c>
      <c r="H23" s="94">
        <v>45075426.670000017</v>
      </c>
      <c r="I23" s="94">
        <v>44969879.310000002</v>
      </c>
    </row>
    <row r="24" spans="1:9" x14ac:dyDescent="0.2">
      <c r="A24" s="235" t="s">
        <v>294</v>
      </c>
      <c r="B24" s="236"/>
      <c r="C24" s="236"/>
      <c r="D24" s="236"/>
      <c r="E24" s="236"/>
      <c r="F24" s="236"/>
      <c r="G24" s="13">
        <v>19</v>
      </c>
      <c r="H24" s="94">
        <v>-261335322.60000005</v>
      </c>
      <c r="I24" s="94">
        <v>143525941.30999994</v>
      </c>
    </row>
    <row r="25" spans="1:9" x14ac:dyDescent="0.2">
      <c r="A25" s="235" t="s">
        <v>295</v>
      </c>
      <c r="B25" s="236"/>
      <c r="C25" s="236"/>
      <c r="D25" s="236"/>
      <c r="E25" s="236"/>
      <c r="F25" s="236"/>
      <c r="G25" s="13">
        <v>20</v>
      </c>
      <c r="H25" s="94">
        <v>-808588.4889207012</v>
      </c>
      <c r="I25" s="94">
        <v>5.7152938097715378E-5</v>
      </c>
    </row>
    <row r="26" spans="1:9" x14ac:dyDescent="0.2">
      <c r="A26" s="235" t="s">
        <v>296</v>
      </c>
      <c r="B26" s="236"/>
      <c r="C26" s="236"/>
      <c r="D26" s="236"/>
      <c r="E26" s="236"/>
      <c r="F26" s="236"/>
      <c r="G26" s="13">
        <v>21</v>
      </c>
      <c r="H26" s="94">
        <v>42453567.100000069</v>
      </c>
      <c r="I26" s="94">
        <v>-165499441.71000069</v>
      </c>
    </row>
    <row r="27" spans="1:9" x14ac:dyDescent="0.2">
      <c r="A27" s="235" t="s">
        <v>297</v>
      </c>
      <c r="B27" s="236"/>
      <c r="C27" s="236"/>
      <c r="D27" s="236"/>
      <c r="E27" s="236"/>
      <c r="F27" s="236"/>
      <c r="G27" s="13">
        <v>22</v>
      </c>
      <c r="H27" s="94">
        <v>0</v>
      </c>
      <c r="I27" s="94">
        <v>0</v>
      </c>
    </row>
    <row r="28" spans="1:9" ht="25.5" customHeight="1" x14ac:dyDescent="0.2">
      <c r="A28" s="235" t="s">
        <v>298</v>
      </c>
      <c r="B28" s="236"/>
      <c r="C28" s="236"/>
      <c r="D28" s="236"/>
      <c r="E28" s="236"/>
      <c r="F28" s="236"/>
      <c r="G28" s="13">
        <v>23</v>
      </c>
      <c r="H28" s="94">
        <v>-21444509.110000014</v>
      </c>
      <c r="I28" s="94">
        <v>42822559.170000032</v>
      </c>
    </row>
    <row r="29" spans="1:9" x14ac:dyDescent="0.2">
      <c r="A29" s="235" t="s">
        <v>299</v>
      </c>
      <c r="B29" s="236"/>
      <c r="C29" s="236"/>
      <c r="D29" s="236"/>
      <c r="E29" s="236"/>
      <c r="F29" s="236"/>
      <c r="G29" s="13">
        <v>24</v>
      </c>
      <c r="H29" s="94">
        <v>349903764.13000011</v>
      </c>
      <c r="I29" s="94">
        <v>-48986195.039999962</v>
      </c>
    </row>
    <row r="30" spans="1:9" ht="33" customHeight="1" x14ac:dyDescent="0.2">
      <c r="A30" s="235" t="s">
        <v>300</v>
      </c>
      <c r="B30" s="236"/>
      <c r="C30" s="236"/>
      <c r="D30" s="236"/>
      <c r="E30" s="236"/>
      <c r="F30" s="236"/>
      <c r="G30" s="13">
        <v>25</v>
      </c>
      <c r="H30" s="94">
        <v>-45075426.670000017</v>
      </c>
      <c r="I30" s="94">
        <v>-44969879.310000002</v>
      </c>
    </row>
    <row r="31" spans="1:9" x14ac:dyDescent="0.2">
      <c r="A31" s="235" t="s">
        <v>301</v>
      </c>
      <c r="B31" s="236"/>
      <c r="C31" s="236"/>
      <c r="D31" s="236"/>
      <c r="E31" s="236"/>
      <c r="F31" s="236"/>
      <c r="G31" s="13">
        <v>26</v>
      </c>
      <c r="H31" s="94">
        <v>-219169.40514795482</v>
      </c>
      <c r="I31" s="94">
        <v>7.9067125916481018E-3</v>
      </c>
    </row>
    <row r="32" spans="1:9" ht="23.25" customHeight="1" x14ac:dyDescent="0.2">
      <c r="A32" s="235" t="s">
        <v>302</v>
      </c>
      <c r="B32" s="236"/>
      <c r="C32" s="236"/>
      <c r="D32" s="236"/>
      <c r="E32" s="236"/>
      <c r="F32" s="236"/>
      <c r="G32" s="13">
        <v>27</v>
      </c>
      <c r="H32" s="94">
        <v>0</v>
      </c>
      <c r="I32" s="94">
        <v>0</v>
      </c>
    </row>
    <row r="33" spans="1:9" x14ac:dyDescent="0.2">
      <c r="A33" s="235" t="s">
        <v>303</v>
      </c>
      <c r="B33" s="236"/>
      <c r="C33" s="236"/>
      <c r="D33" s="236"/>
      <c r="E33" s="236"/>
      <c r="F33" s="236"/>
      <c r="G33" s="13">
        <v>28</v>
      </c>
      <c r="H33" s="94">
        <v>5347410.4083239734</v>
      </c>
      <c r="I33" s="94">
        <v>72243806.125381395</v>
      </c>
    </row>
    <row r="34" spans="1:9" x14ac:dyDescent="0.2">
      <c r="A34" s="235" t="s">
        <v>304</v>
      </c>
      <c r="B34" s="236"/>
      <c r="C34" s="236"/>
      <c r="D34" s="236"/>
      <c r="E34" s="236"/>
      <c r="F34" s="236"/>
      <c r="G34" s="13">
        <v>29</v>
      </c>
      <c r="H34" s="94">
        <v>19293454.659999907</v>
      </c>
      <c r="I34" s="94">
        <v>44660761.889999986</v>
      </c>
    </row>
    <row r="35" spans="1:9" ht="21" customHeight="1" x14ac:dyDescent="0.2">
      <c r="A35" s="235" t="s">
        <v>305</v>
      </c>
      <c r="B35" s="236"/>
      <c r="C35" s="236"/>
      <c r="D35" s="236"/>
      <c r="E35" s="236"/>
      <c r="F35" s="236"/>
      <c r="G35" s="13">
        <v>30</v>
      </c>
      <c r="H35" s="94">
        <v>-48397134.139999926</v>
      </c>
      <c r="I35" s="94">
        <v>-2135467.5200000405</v>
      </c>
    </row>
    <row r="36" spans="1:9" x14ac:dyDescent="0.2">
      <c r="A36" s="237" t="s">
        <v>306</v>
      </c>
      <c r="B36" s="236"/>
      <c r="C36" s="236"/>
      <c r="D36" s="236"/>
      <c r="E36" s="236"/>
      <c r="F36" s="236"/>
      <c r="G36" s="13">
        <v>31</v>
      </c>
      <c r="H36" s="94">
        <v>-51375526.310000002</v>
      </c>
      <c r="I36" s="94">
        <v>-44012067.680000007</v>
      </c>
    </row>
    <row r="37" spans="1:9" x14ac:dyDescent="0.2">
      <c r="A37" s="233" t="s">
        <v>307</v>
      </c>
      <c r="B37" s="234"/>
      <c r="C37" s="234"/>
      <c r="D37" s="234"/>
      <c r="E37" s="234"/>
      <c r="F37" s="234"/>
      <c r="G37" s="12">
        <v>32</v>
      </c>
      <c r="H37" s="39">
        <f>SUM(H38:H51)</f>
        <v>111550055.41999921</v>
      </c>
      <c r="I37" s="39">
        <f>SUM(I38:I51)</f>
        <v>-107871605.91000003</v>
      </c>
    </row>
    <row r="38" spans="1:9" x14ac:dyDescent="0.2">
      <c r="A38" s="235" t="s">
        <v>308</v>
      </c>
      <c r="B38" s="236"/>
      <c r="C38" s="236"/>
      <c r="D38" s="236"/>
      <c r="E38" s="236"/>
      <c r="F38" s="236"/>
      <c r="G38" s="13">
        <v>33</v>
      </c>
      <c r="H38" s="94">
        <v>2612835.0200000005</v>
      </c>
      <c r="I38" s="94">
        <v>1329198.3000000005</v>
      </c>
    </row>
    <row r="39" spans="1:9" x14ac:dyDescent="0.2">
      <c r="A39" s="235" t="s">
        <v>309</v>
      </c>
      <c r="B39" s="236"/>
      <c r="C39" s="236"/>
      <c r="D39" s="236"/>
      <c r="E39" s="236"/>
      <c r="F39" s="236"/>
      <c r="G39" s="13">
        <v>34</v>
      </c>
      <c r="H39" s="94">
        <v>-19926098.380000759</v>
      </c>
      <c r="I39" s="94">
        <v>-19473394.729999967</v>
      </c>
    </row>
    <row r="40" spans="1:9" x14ac:dyDescent="0.2">
      <c r="A40" s="235" t="s">
        <v>310</v>
      </c>
      <c r="B40" s="236"/>
      <c r="C40" s="236"/>
      <c r="D40" s="236"/>
      <c r="E40" s="236"/>
      <c r="F40" s="236"/>
      <c r="G40" s="13">
        <v>35</v>
      </c>
      <c r="H40" s="94">
        <v>0</v>
      </c>
      <c r="I40" s="94">
        <v>0</v>
      </c>
    </row>
    <row r="41" spans="1:9" x14ac:dyDescent="0.2">
      <c r="A41" s="235" t="s">
        <v>311</v>
      </c>
      <c r="B41" s="236"/>
      <c r="C41" s="236"/>
      <c r="D41" s="236"/>
      <c r="E41" s="236"/>
      <c r="F41" s="236"/>
      <c r="G41" s="13">
        <v>36</v>
      </c>
      <c r="H41" s="94">
        <v>-78164705.939999998</v>
      </c>
      <c r="I41" s="94">
        <v>-61189189.5</v>
      </c>
    </row>
    <row r="42" spans="1:9" ht="25.5" customHeight="1" x14ac:dyDescent="0.2">
      <c r="A42" s="235" t="s">
        <v>312</v>
      </c>
      <c r="B42" s="236"/>
      <c r="C42" s="236"/>
      <c r="D42" s="236"/>
      <c r="E42" s="236"/>
      <c r="F42" s="236"/>
      <c r="G42" s="13">
        <v>37</v>
      </c>
      <c r="H42" s="94">
        <v>80780299.700000003</v>
      </c>
      <c r="I42" s="94">
        <v>6341538.459999999</v>
      </c>
    </row>
    <row r="43" spans="1:9" ht="21.75" customHeight="1" x14ac:dyDescent="0.2">
      <c r="A43" s="235" t="s">
        <v>313</v>
      </c>
      <c r="B43" s="236"/>
      <c r="C43" s="236"/>
      <c r="D43" s="236"/>
      <c r="E43" s="236"/>
      <c r="F43" s="236"/>
      <c r="G43" s="13">
        <v>38</v>
      </c>
      <c r="H43" s="94">
        <v>-24368531.399999999</v>
      </c>
      <c r="I43" s="94">
        <v>-2195219.7000000002</v>
      </c>
    </row>
    <row r="44" spans="1:9" ht="24" customHeight="1" x14ac:dyDescent="0.2">
      <c r="A44" s="235" t="s">
        <v>314</v>
      </c>
      <c r="B44" s="236"/>
      <c r="C44" s="236"/>
      <c r="D44" s="236"/>
      <c r="E44" s="236"/>
      <c r="F44" s="236"/>
      <c r="G44" s="13">
        <v>39</v>
      </c>
      <c r="H44" s="94">
        <v>-97029427.399999991</v>
      </c>
      <c r="I44" s="94">
        <v>-2001490.0900000033</v>
      </c>
    </row>
    <row r="45" spans="1:9" x14ac:dyDescent="0.2">
      <c r="A45" s="235" t="s">
        <v>315</v>
      </c>
      <c r="B45" s="236"/>
      <c r="C45" s="236"/>
      <c r="D45" s="236"/>
      <c r="E45" s="236"/>
      <c r="F45" s="236"/>
      <c r="G45" s="13">
        <v>40</v>
      </c>
      <c r="H45" s="94">
        <v>374224065.42999995</v>
      </c>
      <c r="I45" s="94">
        <v>134299331.18000001</v>
      </c>
    </row>
    <row r="46" spans="1:9" x14ac:dyDescent="0.2">
      <c r="A46" s="235" t="s">
        <v>316</v>
      </c>
      <c r="B46" s="236"/>
      <c r="C46" s="236"/>
      <c r="D46" s="236"/>
      <c r="E46" s="236"/>
      <c r="F46" s="236"/>
      <c r="G46" s="13">
        <v>41</v>
      </c>
      <c r="H46" s="94">
        <v>-191656957.5</v>
      </c>
      <c r="I46" s="94">
        <v>-309123536.16000003</v>
      </c>
    </row>
    <row r="47" spans="1:9" x14ac:dyDescent="0.2">
      <c r="A47" s="235" t="s">
        <v>317</v>
      </c>
      <c r="B47" s="236"/>
      <c r="C47" s="236"/>
      <c r="D47" s="236"/>
      <c r="E47" s="236"/>
      <c r="F47" s="236"/>
      <c r="G47" s="13">
        <v>42</v>
      </c>
      <c r="H47" s="94">
        <v>0</v>
      </c>
      <c r="I47" s="94">
        <v>0</v>
      </c>
    </row>
    <row r="48" spans="1:9" x14ac:dyDescent="0.2">
      <c r="A48" s="235" t="s">
        <v>318</v>
      </c>
      <c r="B48" s="236"/>
      <c r="C48" s="236"/>
      <c r="D48" s="236"/>
      <c r="E48" s="236"/>
      <c r="F48" s="236"/>
      <c r="G48" s="13">
        <v>43</v>
      </c>
      <c r="H48" s="94">
        <v>0</v>
      </c>
      <c r="I48" s="94">
        <v>0</v>
      </c>
    </row>
    <row r="49" spans="1:9" x14ac:dyDescent="0.2">
      <c r="A49" s="235" t="s">
        <v>319</v>
      </c>
      <c r="B49" s="238"/>
      <c r="C49" s="238"/>
      <c r="D49" s="238"/>
      <c r="E49" s="238"/>
      <c r="F49" s="238"/>
      <c r="G49" s="13">
        <v>44</v>
      </c>
      <c r="H49" s="94">
        <v>25443330.579999998</v>
      </c>
      <c r="I49" s="94">
        <v>63924491.829999998</v>
      </c>
    </row>
    <row r="50" spans="1:9" x14ac:dyDescent="0.2">
      <c r="A50" s="235" t="s">
        <v>320</v>
      </c>
      <c r="B50" s="238"/>
      <c r="C50" s="238"/>
      <c r="D50" s="238"/>
      <c r="E50" s="238"/>
      <c r="F50" s="238"/>
      <c r="G50" s="13">
        <v>45</v>
      </c>
      <c r="H50" s="94">
        <v>88391015.590000004</v>
      </c>
      <c r="I50" s="94">
        <v>112438831.78</v>
      </c>
    </row>
    <row r="51" spans="1:9" x14ac:dyDescent="0.2">
      <c r="A51" s="235" t="s">
        <v>321</v>
      </c>
      <c r="B51" s="238"/>
      <c r="C51" s="238"/>
      <c r="D51" s="238"/>
      <c r="E51" s="238"/>
      <c r="F51" s="238"/>
      <c r="G51" s="13">
        <v>46</v>
      </c>
      <c r="H51" s="94">
        <v>-48755770.280000001</v>
      </c>
      <c r="I51" s="94">
        <v>-32222167.280000001</v>
      </c>
    </row>
    <row r="52" spans="1:9" x14ac:dyDescent="0.2">
      <c r="A52" s="233" t="s">
        <v>322</v>
      </c>
      <c r="B52" s="239"/>
      <c r="C52" s="239"/>
      <c r="D52" s="239"/>
      <c r="E52" s="239"/>
      <c r="F52" s="239"/>
      <c r="G52" s="12">
        <v>47</v>
      </c>
      <c r="H52" s="39">
        <f>SUM(H53:H57)</f>
        <v>-20066455.377386205</v>
      </c>
      <c r="I52" s="39">
        <f>SUM(I53:I57)</f>
        <v>-24930508.139188483</v>
      </c>
    </row>
    <row r="53" spans="1:9" x14ac:dyDescent="0.2">
      <c r="A53" s="235" t="s">
        <v>323</v>
      </c>
      <c r="B53" s="238"/>
      <c r="C53" s="238"/>
      <c r="D53" s="238"/>
      <c r="E53" s="238"/>
      <c r="F53" s="238"/>
      <c r="G53" s="13">
        <v>48</v>
      </c>
      <c r="H53" s="94">
        <v>0</v>
      </c>
      <c r="I53" s="94">
        <v>0</v>
      </c>
    </row>
    <row r="54" spans="1:9" x14ac:dyDescent="0.2">
      <c r="A54" s="235" t="s">
        <v>324</v>
      </c>
      <c r="B54" s="238"/>
      <c r="C54" s="238"/>
      <c r="D54" s="238"/>
      <c r="E54" s="238"/>
      <c r="F54" s="238"/>
      <c r="G54" s="13">
        <v>49</v>
      </c>
      <c r="H54" s="94">
        <v>0</v>
      </c>
      <c r="I54" s="94">
        <v>0</v>
      </c>
    </row>
    <row r="55" spans="1:9" x14ac:dyDescent="0.2">
      <c r="A55" s="235" t="s">
        <v>325</v>
      </c>
      <c r="B55" s="238"/>
      <c r="C55" s="238"/>
      <c r="D55" s="238"/>
      <c r="E55" s="238"/>
      <c r="F55" s="238"/>
      <c r="G55" s="13">
        <v>50</v>
      </c>
      <c r="H55" s="94">
        <v>-20066455.377386205</v>
      </c>
      <c r="I55" s="94">
        <v>-22970508.139188483</v>
      </c>
    </row>
    <row r="56" spans="1:9" x14ac:dyDescent="0.2">
      <c r="A56" s="235" t="s">
        <v>326</v>
      </c>
      <c r="B56" s="238"/>
      <c r="C56" s="238"/>
      <c r="D56" s="238"/>
      <c r="E56" s="238"/>
      <c r="F56" s="238"/>
      <c r="G56" s="13">
        <v>51</v>
      </c>
      <c r="H56" s="94">
        <v>0</v>
      </c>
      <c r="I56" s="94">
        <v>0</v>
      </c>
    </row>
    <row r="57" spans="1:9" x14ac:dyDescent="0.2">
      <c r="A57" s="235" t="s">
        <v>327</v>
      </c>
      <c r="B57" s="238"/>
      <c r="C57" s="238"/>
      <c r="D57" s="238"/>
      <c r="E57" s="238"/>
      <c r="F57" s="238"/>
      <c r="G57" s="13">
        <v>52</v>
      </c>
      <c r="H57" s="94">
        <v>0</v>
      </c>
      <c r="I57" s="94">
        <v>-1960000</v>
      </c>
    </row>
    <row r="58" spans="1:9" x14ac:dyDescent="0.2">
      <c r="A58" s="233" t="s">
        <v>328</v>
      </c>
      <c r="B58" s="239"/>
      <c r="C58" s="239"/>
      <c r="D58" s="239"/>
      <c r="E58" s="239"/>
      <c r="F58" s="239"/>
      <c r="G58" s="12">
        <v>53</v>
      </c>
      <c r="H58" s="39">
        <f>H6+H37+H52</f>
        <v>424808765.74893165</v>
      </c>
      <c r="I58" s="39">
        <f>I6+I37+I52</f>
        <v>52486589.627960101</v>
      </c>
    </row>
    <row r="59" spans="1:9" ht="24.75" customHeight="1" x14ac:dyDescent="0.2">
      <c r="A59" s="237" t="s">
        <v>329</v>
      </c>
      <c r="B59" s="238"/>
      <c r="C59" s="238"/>
      <c r="D59" s="238"/>
      <c r="E59" s="238"/>
      <c r="F59" s="238"/>
      <c r="G59" s="13">
        <v>54</v>
      </c>
      <c r="H59" s="94">
        <v>-37192653.420000002</v>
      </c>
      <c r="I59" s="94">
        <v>13610305.940000009</v>
      </c>
    </row>
    <row r="60" spans="1:9" ht="27.75" customHeight="1" x14ac:dyDescent="0.2">
      <c r="A60" s="233" t="s">
        <v>330</v>
      </c>
      <c r="B60" s="239"/>
      <c r="C60" s="239"/>
      <c r="D60" s="239"/>
      <c r="E60" s="239"/>
      <c r="F60" s="239"/>
      <c r="G60" s="12">
        <v>55</v>
      </c>
      <c r="H60" s="39">
        <f>H58+H59</f>
        <v>387616112.32893163</v>
      </c>
      <c r="I60" s="39">
        <f>I58+I59</f>
        <v>66096895.567960113</v>
      </c>
    </row>
    <row r="61" spans="1:9" x14ac:dyDescent="0.2">
      <c r="A61" s="235" t="s">
        <v>331</v>
      </c>
      <c r="B61" s="238"/>
      <c r="C61" s="238"/>
      <c r="D61" s="238"/>
      <c r="E61" s="238"/>
      <c r="F61" s="238"/>
      <c r="G61" s="13">
        <v>56</v>
      </c>
      <c r="H61" s="94">
        <v>125320335.23000002</v>
      </c>
      <c r="I61" s="94">
        <v>512936447.55893165</v>
      </c>
    </row>
    <row r="62" spans="1:9" x14ac:dyDescent="0.2">
      <c r="A62" s="240" t="s">
        <v>332</v>
      </c>
      <c r="B62" s="241"/>
      <c r="C62" s="241"/>
      <c r="D62" s="241"/>
      <c r="E62" s="241"/>
      <c r="F62" s="241"/>
      <c r="G62" s="14">
        <v>57</v>
      </c>
      <c r="H62" s="40">
        <f>H60+H61</f>
        <v>512936447.55893165</v>
      </c>
      <c r="I62" s="40">
        <f>I60+I61</f>
        <v>579033343.12689173</v>
      </c>
    </row>
  </sheetData>
  <sheetProtection algorithmName="SHA-512" hashValue="Z1u+DzkujmiYQ3Lbopi2633277Z81u0VMNW6tSZSiocXLy9Y8i7ykG/V7qxKVjU3KJfAxfrLgbl2RGEaJ4T6OQ==" saltValue="JPYSNex97W58P3W7BaTEqQ==" spinCount="100000" sheet="1" objects="1" scenarios="1"/>
  <mergeCells count="62">
    <mergeCell ref="A61:F61"/>
    <mergeCell ref="A62:F62"/>
    <mergeCell ref="A55:F55"/>
    <mergeCell ref="A56:F56"/>
    <mergeCell ref="A57:F57"/>
    <mergeCell ref="A58:F58"/>
    <mergeCell ref="A59:F59"/>
    <mergeCell ref="A60:F60"/>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F24"/>
    <mergeCell ref="A25:F25"/>
    <mergeCell ref="A26:F26"/>
    <mergeCell ref="A27:F27"/>
    <mergeCell ref="A28:F28"/>
    <mergeCell ref="A29:F29"/>
    <mergeCell ref="A18:F18"/>
    <mergeCell ref="A7:F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F4"/>
    <mergeCell ref="A5:F5"/>
  </mergeCells>
  <dataValidations count="2">
    <dataValidation type="whole" operator="notEqual" allowBlank="1" showInputMessage="1" showErrorMessage="1" errorTitle="Invalid entry" error="You can enter only rounded whole numbers." sqref="H6:I62" xr:uid="{00000000-0002-0000-0300-000000000000}">
      <formula1>9999999999</formula1>
    </dataValidation>
    <dataValidation allowBlank="1" sqref="A63:I1048576 A1:A5 G4:I5 J1:XFD1048576" xr:uid="{00000000-0002-0000-0300-000001000000}"/>
  </dataValidation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3"/>
  <sheetViews>
    <sheetView topLeftCell="A19" workbookViewId="0">
      <selection activeCell="N13" sqref="N13"/>
    </sheetView>
  </sheetViews>
  <sheetFormatPr defaultColWidth="8.85546875" defaultRowHeight="15" x14ac:dyDescent="0.25"/>
  <cols>
    <col min="1" max="1" width="8.85546875" style="27"/>
    <col min="2" max="2" width="12" style="27" customWidth="1"/>
    <col min="3" max="3" width="8.85546875" style="27"/>
    <col min="4" max="4" width="8.85546875" style="1"/>
    <col min="5" max="6" width="10.85546875" style="25" bestFit="1" customWidth="1"/>
    <col min="7" max="7" width="12.28515625" style="25" customWidth="1"/>
    <col min="8" max="9" width="11.42578125" style="25" bestFit="1" customWidth="1"/>
    <col min="10" max="10" width="12.28515625" style="25" customWidth="1"/>
    <col min="11" max="11" width="14.28515625" style="25" customWidth="1"/>
    <col min="12" max="12" width="12" style="25" customWidth="1"/>
    <col min="13" max="13" width="12.28515625" style="25" customWidth="1"/>
    <col min="14" max="14" width="11.140625" style="16" bestFit="1" customWidth="1"/>
    <col min="15" max="23" width="13.140625" style="16" customWidth="1"/>
    <col min="24" max="28" width="13.140625" style="15" customWidth="1"/>
    <col min="29" max="29" width="11.7109375" style="15" bestFit="1" customWidth="1"/>
    <col min="30" max="30" width="13.42578125" style="15" bestFit="1" customWidth="1"/>
    <col min="31" max="31" width="11.7109375" style="15" bestFit="1" customWidth="1"/>
    <col min="32" max="32" width="13.42578125" style="1" bestFit="1" customWidth="1"/>
    <col min="33" max="16384" width="8.85546875" style="1"/>
  </cols>
  <sheetData>
    <row r="1" spans="1:34" ht="22.5" customHeight="1" x14ac:dyDescent="0.25">
      <c r="A1" s="243" t="s">
        <v>333</v>
      </c>
      <c r="B1" s="244"/>
      <c r="C1" s="244"/>
      <c r="D1" s="244"/>
      <c r="E1" s="244"/>
      <c r="F1" s="245"/>
      <c r="G1" s="245"/>
      <c r="H1" s="245"/>
      <c r="I1" s="245"/>
      <c r="J1" s="245"/>
      <c r="K1" s="246"/>
      <c r="L1" s="199"/>
      <c r="M1" s="199"/>
    </row>
    <row r="2" spans="1:34" x14ac:dyDescent="0.25">
      <c r="A2" s="200" t="s">
        <v>407</v>
      </c>
      <c r="B2" s="201"/>
      <c r="C2" s="201"/>
      <c r="D2" s="201"/>
      <c r="E2" s="201"/>
      <c r="F2" s="201"/>
      <c r="G2" s="201"/>
      <c r="H2" s="201"/>
      <c r="I2" s="201"/>
      <c r="J2" s="201"/>
      <c r="K2" s="201"/>
      <c r="L2" s="201"/>
      <c r="M2" s="201"/>
    </row>
    <row r="3" spans="1:34" x14ac:dyDescent="0.25">
      <c r="A3" s="17"/>
      <c r="B3" s="18"/>
      <c r="C3" s="18"/>
      <c r="D3" s="19"/>
      <c r="E3" s="42"/>
      <c r="F3" s="43"/>
      <c r="G3" s="43"/>
      <c r="H3" s="43"/>
      <c r="I3" s="43"/>
      <c r="J3" s="43"/>
      <c r="K3" s="43"/>
      <c r="L3" s="247" t="s">
        <v>334</v>
      </c>
      <c r="M3" s="247"/>
    </row>
    <row r="4" spans="1:34" ht="13.5" customHeight="1" x14ac:dyDescent="0.25">
      <c r="A4" s="248" t="s">
        <v>335</v>
      </c>
      <c r="B4" s="248"/>
      <c r="C4" s="248"/>
      <c r="D4" s="249" t="s">
        <v>336</v>
      </c>
      <c r="E4" s="204" t="s">
        <v>337</v>
      </c>
      <c r="F4" s="204"/>
      <c r="G4" s="204"/>
      <c r="H4" s="204"/>
      <c r="I4" s="204"/>
      <c r="J4" s="204"/>
      <c r="K4" s="204"/>
      <c r="L4" s="204" t="s">
        <v>338</v>
      </c>
      <c r="M4" s="204" t="s">
        <v>339</v>
      </c>
    </row>
    <row r="5" spans="1:34" ht="67.5" x14ac:dyDescent="0.25">
      <c r="A5" s="248"/>
      <c r="B5" s="248"/>
      <c r="C5" s="248"/>
      <c r="D5" s="249"/>
      <c r="E5" s="31" t="s">
        <v>340</v>
      </c>
      <c r="F5" s="31" t="s">
        <v>341</v>
      </c>
      <c r="G5" s="31" t="s">
        <v>342</v>
      </c>
      <c r="H5" s="31" t="s">
        <v>343</v>
      </c>
      <c r="I5" s="31" t="s">
        <v>344</v>
      </c>
      <c r="J5" s="31" t="s">
        <v>345</v>
      </c>
      <c r="K5" s="31" t="s">
        <v>346</v>
      </c>
      <c r="L5" s="204"/>
      <c r="M5" s="204"/>
    </row>
    <row r="6" spans="1:34" x14ac:dyDescent="0.25">
      <c r="A6" s="250">
        <v>1</v>
      </c>
      <c r="B6" s="250"/>
      <c r="C6" s="250"/>
      <c r="D6" s="20">
        <v>2</v>
      </c>
      <c r="E6" s="32" t="s">
        <v>347</v>
      </c>
      <c r="F6" s="32" t="s">
        <v>348</v>
      </c>
      <c r="G6" s="32" t="s">
        <v>349</v>
      </c>
      <c r="H6" s="32" t="s">
        <v>350</v>
      </c>
      <c r="I6" s="32" t="s">
        <v>351</v>
      </c>
      <c r="J6" s="32" t="s">
        <v>352</v>
      </c>
      <c r="K6" s="32" t="s">
        <v>353</v>
      </c>
      <c r="L6" s="32" t="s">
        <v>354</v>
      </c>
      <c r="M6" s="32" t="s">
        <v>355</v>
      </c>
      <c r="P6" s="21"/>
      <c r="Q6" s="22"/>
      <c r="X6" s="23"/>
    </row>
    <row r="7" spans="1:34" ht="22.9" customHeight="1" x14ac:dyDescent="0.25">
      <c r="A7" s="251" t="s">
        <v>356</v>
      </c>
      <c r="B7" s="251"/>
      <c r="C7" s="251"/>
      <c r="D7" s="24">
        <v>1</v>
      </c>
      <c r="E7" s="95">
        <v>589325800</v>
      </c>
      <c r="F7" s="95">
        <v>681482525.25</v>
      </c>
      <c r="G7" s="95">
        <v>516655694.03339994</v>
      </c>
      <c r="H7" s="95">
        <v>402038575.94000006</v>
      </c>
      <c r="I7" s="95">
        <v>865830399.77450323</v>
      </c>
      <c r="J7" s="95">
        <v>293130713.02600545</v>
      </c>
      <c r="K7" s="44">
        <f>SUM(E7:J7)</f>
        <v>3348463708.0239086</v>
      </c>
      <c r="L7" s="95">
        <v>0</v>
      </c>
      <c r="M7" s="44">
        <f>K7+L7</f>
        <v>3348463708.0239086</v>
      </c>
      <c r="X7" s="16"/>
      <c r="Y7" s="16"/>
      <c r="Z7" s="16"/>
      <c r="AA7" s="16"/>
      <c r="AB7" s="16"/>
      <c r="AC7" s="16"/>
      <c r="AD7" s="16"/>
      <c r="AE7" s="16"/>
      <c r="AF7" s="25"/>
      <c r="AG7" s="25"/>
      <c r="AH7" s="25"/>
    </row>
    <row r="8" spans="1:34" x14ac:dyDescent="0.25">
      <c r="A8" s="252" t="s">
        <v>357</v>
      </c>
      <c r="B8" s="252"/>
      <c r="C8" s="252"/>
      <c r="D8" s="24">
        <v>2</v>
      </c>
      <c r="E8" s="95">
        <v>0</v>
      </c>
      <c r="F8" s="95">
        <v>0</v>
      </c>
      <c r="G8" s="95">
        <v>0</v>
      </c>
      <c r="H8" s="95">
        <v>0</v>
      </c>
      <c r="I8" s="95">
        <v>0</v>
      </c>
      <c r="J8" s="95">
        <v>0</v>
      </c>
      <c r="K8" s="44">
        <f t="shared" ref="K8:K40" si="0">SUM(E8:J8)</f>
        <v>0</v>
      </c>
      <c r="L8" s="95">
        <v>0</v>
      </c>
      <c r="M8" s="44">
        <f t="shared" ref="M8:M40" si="1">K8+L8</f>
        <v>0</v>
      </c>
      <c r="X8" s="16"/>
      <c r="Y8" s="16"/>
      <c r="Z8" s="16"/>
      <c r="AA8" s="16"/>
      <c r="AB8" s="16"/>
      <c r="AC8" s="16"/>
      <c r="AD8" s="16"/>
      <c r="AE8" s="16"/>
      <c r="AF8" s="25"/>
    </row>
    <row r="9" spans="1:34" ht="25.9" customHeight="1" x14ac:dyDescent="0.25">
      <c r="A9" s="252" t="s">
        <v>358</v>
      </c>
      <c r="B9" s="252"/>
      <c r="C9" s="252"/>
      <c r="D9" s="24">
        <v>3</v>
      </c>
      <c r="E9" s="95">
        <v>0</v>
      </c>
      <c r="F9" s="95">
        <v>0</v>
      </c>
      <c r="G9" s="95">
        <v>0</v>
      </c>
      <c r="H9" s="95">
        <v>0</v>
      </c>
      <c r="I9" s="95">
        <v>0</v>
      </c>
      <c r="J9" s="95">
        <v>0</v>
      </c>
      <c r="K9" s="44">
        <f t="shared" si="0"/>
        <v>0</v>
      </c>
      <c r="L9" s="95">
        <v>0</v>
      </c>
      <c r="M9" s="44">
        <f t="shared" si="1"/>
        <v>0</v>
      </c>
      <c r="X9" s="16"/>
      <c r="Y9" s="16"/>
      <c r="Z9" s="16"/>
      <c r="AA9" s="16"/>
      <c r="AB9" s="16"/>
      <c r="AC9" s="16"/>
      <c r="AD9" s="16"/>
      <c r="AE9" s="16"/>
      <c r="AF9" s="25"/>
    </row>
    <row r="10" spans="1:34" ht="37.9" customHeight="1" x14ac:dyDescent="0.25">
      <c r="A10" s="242" t="s">
        <v>359</v>
      </c>
      <c r="B10" s="242"/>
      <c r="C10" s="242"/>
      <c r="D10" s="26">
        <v>4</v>
      </c>
      <c r="E10" s="44">
        <f>E7+E8+E9</f>
        <v>589325800</v>
      </c>
      <c r="F10" s="44">
        <f t="shared" ref="F10:L10" si="2">F7+F8+F9</f>
        <v>681482525.25</v>
      </c>
      <c r="G10" s="44">
        <f t="shared" si="2"/>
        <v>516655694.03339994</v>
      </c>
      <c r="H10" s="44">
        <f t="shared" si="2"/>
        <v>402038575.94000006</v>
      </c>
      <c r="I10" s="44">
        <f t="shared" si="2"/>
        <v>865830399.77450323</v>
      </c>
      <c r="J10" s="44">
        <f t="shared" si="2"/>
        <v>293130713.02600545</v>
      </c>
      <c r="K10" s="44">
        <f t="shared" si="0"/>
        <v>3348463708.0239086</v>
      </c>
      <c r="L10" s="44">
        <f t="shared" si="2"/>
        <v>0</v>
      </c>
      <c r="M10" s="44">
        <f t="shared" si="1"/>
        <v>3348463708.0239086</v>
      </c>
      <c r="X10" s="16"/>
      <c r="Y10" s="16"/>
      <c r="Z10" s="16"/>
      <c r="AA10" s="16"/>
      <c r="AB10" s="16"/>
      <c r="AC10" s="16"/>
      <c r="AD10" s="16"/>
      <c r="AE10" s="16"/>
      <c r="AF10" s="25"/>
    </row>
    <row r="11" spans="1:34" ht="34.15" customHeight="1" x14ac:dyDescent="0.25">
      <c r="A11" s="242" t="s">
        <v>360</v>
      </c>
      <c r="B11" s="242"/>
      <c r="C11" s="242"/>
      <c r="D11" s="26">
        <v>5</v>
      </c>
      <c r="E11" s="44">
        <f>E12+E13</f>
        <v>0</v>
      </c>
      <c r="F11" s="44">
        <f t="shared" ref="F11:L11" si="3">F12+F13</f>
        <v>0</v>
      </c>
      <c r="G11" s="44">
        <f t="shared" si="3"/>
        <v>-44450514.272400022</v>
      </c>
      <c r="H11" s="44">
        <f t="shared" si="3"/>
        <v>0</v>
      </c>
      <c r="I11" s="44">
        <f t="shared" si="3"/>
        <v>0</v>
      </c>
      <c r="J11" s="44">
        <f t="shared" si="3"/>
        <v>229589271.50893238</v>
      </c>
      <c r="K11" s="44">
        <f t="shared" si="0"/>
        <v>185138757.23653236</v>
      </c>
      <c r="L11" s="44">
        <f t="shared" si="3"/>
        <v>0</v>
      </c>
      <c r="M11" s="44">
        <f t="shared" si="1"/>
        <v>185138757.23653236</v>
      </c>
      <c r="X11" s="16"/>
      <c r="Y11" s="16"/>
      <c r="Z11" s="16"/>
      <c r="AA11" s="16"/>
      <c r="AB11" s="16"/>
      <c r="AC11" s="16"/>
      <c r="AD11" s="16"/>
      <c r="AE11" s="16"/>
      <c r="AF11" s="25"/>
    </row>
    <row r="12" spans="1:34" x14ac:dyDescent="0.25">
      <c r="A12" s="252" t="s">
        <v>361</v>
      </c>
      <c r="B12" s="252"/>
      <c r="C12" s="252"/>
      <c r="D12" s="24">
        <v>6</v>
      </c>
      <c r="E12" s="95">
        <v>0</v>
      </c>
      <c r="F12" s="95">
        <v>0</v>
      </c>
      <c r="G12" s="95">
        <v>0</v>
      </c>
      <c r="H12" s="95">
        <v>0</v>
      </c>
      <c r="I12" s="95">
        <v>0</v>
      </c>
      <c r="J12" s="95">
        <v>229589271.50893238</v>
      </c>
      <c r="K12" s="44">
        <f t="shared" si="0"/>
        <v>229589271.50893238</v>
      </c>
      <c r="L12" s="95">
        <v>0</v>
      </c>
      <c r="M12" s="44">
        <f t="shared" si="1"/>
        <v>229589271.50893238</v>
      </c>
      <c r="X12" s="16"/>
      <c r="Y12" s="16"/>
      <c r="Z12" s="16"/>
      <c r="AA12" s="16"/>
      <c r="AB12" s="16"/>
      <c r="AC12" s="16"/>
      <c r="AD12" s="16"/>
      <c r="AE12" s="16"/>
      <c r="AF12" s="25"/>
    </row>
    <row r="13" spans="1:34" ht="44.45" customHeight="1" x14ac:dyDescent="0.25">
      <c r="A13" s="242" t="s">
        <v>362</v>
      </c>
      <c r="B13" s="242"/>
      <c r="C13" s="242"/>
      <c r="D13" s="26">
        <v>7</v>
      </c>
      <c r="E13" s="44">
        <f>E14+E15+E16+E17</f>
        <v>0</v>
      </c>
      <c r="F13" s="44">
        <f t="shared" ref="F13:L13" si="4">F14+F15+F16+F17</f>
        <v>0</v>
      </c>
      <c r="G13" s="44">
        <f t="shared" si="4"/>
        <v>-44450514.272400022</v>
      </c>
      <c r="H13" s="44">
        <f t="shared" si="4"/>
        <v>0</v>
      </c>
      <c r="I13" s="44">
        <f t="shared" si="4"/>
        <v>0</v>
      </c>
      <c r="J13" s="44">
        <f t="shared" si="4"/>
        <v>0</v>
      </c>
      <c r="K13" s="44">
        <f t="shared" si="0"/>
        <v>-44450514.272400022</v>
      </c>
      <c r="L13" s="44">
        <f t="shared" si="4"/>
        <v>0</v>
      </c>
      <c r="M13" s="44">
        <f t="shared" si="1"/>
        <v>-44450514.272400022</v>
      </c>
      <c r="X13" s="16"/>
      <c r="Y13" s="16"/>
      <c r="Z13" s="16"/>
      <c r="AA13" s="16"/>
      <c r="AB13" s="16"/>
      <c r="AC13" s="16"/>
      <c r="AD13" s="16"/>
      <c r="AE13" s="16"/>
      <c r="AF13" s="25"/>
    </row>
    <row r="14" spans="1:34" ht="36.6" customHeight="1" x14ac:dyDescent="0.25">
      <c r="A14" s="252" t="s">
        <v>363</v>
      </c>
      <c r="B14" s="252"/>
      <c r="C14" s="252"/>
      <c r="D14" s="24">
        <v>8</v>
      </c>
      <c r="E14" s="95">
        <v>0</v>
      </c>
      <c r="F14" s="95">
        <v>0</v>
      </c>
      <c r="G14" s="95">
        <v>-216510.60240000102</v>
      </c>
      <c r="H14" s="95">
        <v>0</v>
      </c>
      <c r="I14" s="95">
        <v>0</v>
      </c>
      <c r="J14" s="95">
        <v>0</v>
      </c>
      <c r="K14" s="44">
        <f t="shared" si="0"/>
        <v>-216510.60240000102</v>
      </c>
      <c r="L14" s="95">
        <v>0</v>
      </c>
      <c r="M14" s="44">
        <f t="shared" si="1"/>
        <v>-216510.60240000102</v>
      </c>
      <c r="X14" s="16"/>
      <c r="Y14" s="16"/>
      <c r="Z14" s="16"/>
      <c r="AA14" s="16"/>
      <c r="AB14" s="16"/>
      <c r="AC14" s="16"/>
      <c r="AD14" s="16"/>
      <c r="AE14" s="16"/>
      <c r="AF14" s="25"/>
    </row>
    <row r="15" spans="1:34" ht="34.15" customHeight="1" x14ac:dyDescent="0.25">
      <c r="A15" s="252" t="s">
        <v>364</v>
      </c>
      <c r="B15" s="252"/>
      <c r="C15" s="252"/>
      <c r="D15" s="24">
        <v>9</v>
      </c>
      <c r="E15" s="95">
        <v>0</v>
      </c>
      <c r="F15" s="95">
        <v>0</v>
      </c>
      <c r="G15" s="95">
        <v>7374939.6573999627</v>
      </c>
      <c r="H15" s="95">
        <v>0</v>
      </c>
      <c r="I15" s="95">
        <v>0</v>
      </c>
      <c r="J15" s="95">
        <v>0</v>
      </c>
      <c r="K15" s="44">
        <f t="shared" si="0"/>
        <v>7374939.6573999627</v>
      </c>
      <c r="L15" s="95">
        <v>0</v>
      </c>
      <c r="M15" s="44">
        <f t="shared" si="1"/>
        <v>7374939.6573999627</v>
      </c>
      <c r="X15" s="16"/>
      <c r="Y15" s="16"/>
      <c r="Z15" s="16"/>
      <c r="AA15" s="16"/>
      <c r="AB15" s="16"/>
      <c r="AC15" s="16"/>
      <c r="AD15" s="16"/>
      <c r="AE15" s="16"/>
      <c r="AF15" s="25"/>
    </row>
    <row r="16" spans="1:34" ht="38.450000000000003" customHeight="1" x14ac:dyDescent="0.25">
      <c r="A16" s="252" t="s">
        <v>365</v>
      </c>
      <c r="B16" s="252"/>
      <c r="C16" s="252"/>
      <c r="D16" s="24">
        <v>10</v>
      </c>
      <c r="E16" s="95">
        <v>0</v>
      </c>
      <c r="F16" s="95">
        <v>0</v>
      </c>
      <c r="G16" s="95">
        <v>-51501621.977399983</v>
      </c>
      <c r="H16" s="95">
        <v>0</v>
      </c>
      <c r="I16" s="95">
        <v>0</v>
      </c>
      <c r="J16" s="95">
        <v>0</v>
      </c>
      <c r="K16" s="44">
        <f t="shared" si="0"/>
        <v>-51501621.977399983</v>
      </c>
      <c r="L16" s="95">
        <v>0</v>
      </c>
      <c r="M16" s="44">
        <f t="shared" si="1"/>
        <v>-51501621.977399983</v>
      </c>
      <c r="X16" s="16"/>
      <c r="Y16" s="16"/>
      <c r="Z16" s="16"/>
      <c r="AA16" s="16"/>
      <c r="AB16" s="16"/>
      <c r="AC16" s="16"/>
      <c r="AD16" s="16"/>
      <c r="AE16" s="16"/>
      <c r="AF16" s="25"/>
    </row>
    <row r="17" spans="1:32" ht="24.6" customHeight="1" x14ac:dyDescent="0.25">
      <c r="A17" s="252" t="s">
        <v>366</v>
      </c>
      <c r="B17" s="252"/>
      <c r="C17" s="252"/>
      <c r="D17" s="24">
        <v>11</v>
      </c>
      <c r="E17" s="95">
        <v>0</v>
      </c>
      <c r="F17" s="95">
        <v>0</v>
      </c>
      <c r="G17" s="95">
        <v>-107321.35</v>
      </c>
      <c r="H17" s="95">
        <v>0</v>
      </c>
      <c r="I17" s="95">
        <v>0</v>
      </c>
      <c r="J17" s="95">
        <v>0</v>
      </c>
      <c r="K17" s="44">
        <f t="shared" si="0"/>
        <v>-107321.35</v>
      </c>
      <c r="L17" s="95">
        <v>0</v>
      </c>
      <c r="M17" s="44">
        <f t="shared" si="1"/>
        <v>-107321.35</v>
      </c>
      <c r="X17" s="16"/>
      <c r="Y17" s="16"/>
      <c r="Z17" s="16"/>
      <c r="AA17" s="16"/>
      <c r="AB17" s="16"/>
      <c r="AC17" s="16"/>
      <c r="AD17" s="16"/>
      <c r="AE17" s="16"/>
      <c r="AF17" s="25"/>
    </row>
    <row r="18" spans="1:32" ht="31.15" customHeight="1" x14ac:dyDescent="0.25">
      <c r="A18" s="251" t="s">
        <v>367</v>
      </c>
      <c r="B18" s="251"/>
      <c r="C18" s="251"/>
      <c r="D18" s="24">
        <v>12</v>
      </c>
      <c r="E18" s="44">
        <f>E19+E20+E21+E22</f>
        <v>0</v>
      </c>
      <c r="F18" s="44">
        <f t="shared" ref="F18:L18" si="5">F19+F20+F21+F22</f>
        <v>0</v>
      </c>
      <c r="G18" s="44">
        <f t="shared" si="5"/>
        <v>-1080775.8506</v>
      </c>
      <c r="H18" s="44">
        <f t="shared" si="5"/>
        <v>0</v>
      </c>
      <c r="I18" s="44">
        <f t="shared" si="5"/>
        <v>294448732.35600543</v>
      </c>
      <c r="J18" s="44">
        <f t="shared" si="5"/>
        <v>-293130713.02600545</v>
      </c>
      <c r="K18" s="44">
        <f t="shared" si="0"/>
        <v>237243.47939997911</v>
      </c>
      <c r="L18" s="44">
        <f t="shared" si="5"/>
        <v>0</v>
      </c>
      <c r="M18" s="44">
        <f t="shared" si="1"/>
        <v>237243.47939997911</v>
      </c>
      <c r="X18" s="16"/>
      <c r="Y18" s="16"/>
      <c r="Z18" s="16"/>
      <c r="AA18" s="16"/>
      <c r="AB18" s="16"/>
      <c r="AC18" s="16"/>
      <c r="AD18" s="16"/>
      <c r="AE18" s="16"/>
      <c r="AF18" s="25"/>
    </row>
    <row r="19" spans="1:32" ht="23.45" customHeight="1" x14ac:dyDescent="0.25">
      <c r="A19" s="252" t="s">
        <v>368</v>
      </c>
      <c r="B19" s="252"/>
      <c r="C19" s="252"/>
      <c r="D19" s="24">
        <v>13</v>
      </c>
      <c r="E19" s="95">
        <v>0</v>
      </c>
      <c r="F19" s="95">
        <v>0</v>
      </c>
      <c r="G19" s="95">
        <v>0</v>
      </c>
      <c r="H19" s="95">
        <v>0</v>
      </c>
      <c r="I19" s="95">
        <v>0</v>
      </c>
      <c r="J19" s="95">
        <v>0</v>
      </c>
      <c r="K19" s="44">
        <f t="shared" si="0"/>
        <v>0</v>
      </c>
      <c r="L19" s="95">
        <v>0</v>
      </c>
      <c r="M19" s="44">
        <f t="shared" si="1"/>
        <v>0</v>
      </c>
      <c r="X19" s="16"/>
      <c r="Y19" s="16"/>
      <c r="Z19" s="16"/>
      <c r="AA19" s="16"/>
      <c r="AB19" s="16"/>
      <c r="AC19" s="16"/>
      <c r="AD19" s="16"/>
      <c r="AE19" s="16"/>
      <c r="AF19" s="25"/>
    </row>
    <row r="20" spans="1:32" x14ac:dyDescent="0.25">
      <c r="A20" s="252" t="s">
        <v>369</v>
      </c>
      <c r="B20" s="252"/>
      <c r="C20" s="252"/>
      <c r="D20" s="24">
        <v>14</v>
      </c>
      <c r="E20" s="95">
        <v>0</v>
      </c>
      <c r="F20" s="95">
        <v>0</v>
      </c>
      <c r="G20" s="95">
        <v>0</v>
      </c>
      <c r="H20" s="95">
        <v>0</v>
      </c>
      <c r="I20" s="95">
        <v>0</v>
      </c>
      <c r="J20" s="95">
        <v>0</v>
      </c>
      <c r="K20" s="44">
        <f t="shared" si="0"/>
        <v>0</v>
      </c>
      <c r="L20" s="95">
        <v>0</v>
      </c>
      <c r="M20" s="44">
        <f t="shared" si="1"/>
        <v>0</v>
      </c>
      <c r="X20" s="16"/>
      <c r="Y20" s="16"/>
      <c r="Z20" s="16"/>
      <c r="AA20" s="16"/>
      <c r="AB20" s="16"/>
      <c r="AC20" s="16"/>
      <c r="AD20" s="16"/>
      <c r="AE20" s="16"/>
      <c r="AF20" s="25"/>
    </row>
    <row r="21" spans="1:32" x14ac:dyDescent="0.25">
      <c r="A21" s="252" t="s">
        <v>370</v>
      </c>
      <c r="B21" s="252"/>
      <c r="C21" s="252"/>
      <c r="D21" s="24">
        <v>15</v>
      </c>
      <c r="E21" s="95">
        <v>0</v>
      </c>
      <c r="F21" s="95">
        <v>0</v>
      </c>
      <c r="G21" s="95">
        <v>0</v>
      </c>
      <c r="H21" s="95">
        <v>0</v>
      </c>
      <c r="I21" s="95">
        <v>0</v>
      </c>
      <c r="J21" s="95">
        <v>0</v>
      </c>
      <c r="K21" s="44">
        <f t="shared" si="0"/>
        <v>0</v>
      </c>
      <c r="L21" s="95">
        <v>0</v>
      </c>
      <c r="M21" s="44">
        <f t="shared" si="1"/>
        <v>0</v>
      </c>
      <c r="X21" s="16"/>
      <c r="Y21" s="16"/>
      <c r="Z21" s="16"/>
      <c r="AA21" s="16"/>
      <c r="AB21" s="16"/>
      <c r="AC21" s="16"/>
      <c r="AD21" s="16"/>
      <c r="AE21" s="16"/>
      <c r="AF21" s="25"/>
    </row>
    <row r="22" spans="1:32" x14ac:dyDescent="0.25">
      <c r="A22" s="252" t="s">
        <v>371</v>
      </c>
      <c r="B22" s="252"/>
      <c r="C22" s="252"/>
      <c r="D22" s="24">
        <v>16</v>
      </c>
      <c r="E22" s="95">
        <v>0</v>
      </c>
      <c r="F22" s="95">
        <v>0</v>
      </c>
      <c r="G22" s="95">
        <v>-1080775.8506</v>
      </c>
      <c r="H22" s="95">
        <v>0</v>
      </c>
      <c r="I22" s="95">
        <v>294448732.35600543</v>
      </c>
      <c r="J22" s="95">
        <v>-293130713.02600545</v>
      </c>
      <c r="K22" s="44">
        <f t="shared" si="0"/>
        <v>237243.47939997911</v>
      </c>
      <c r="L22" s="95">
        <v>0</v>
      </c>
      <c r="M22" s="44">
        <f t="shared" si="1"/>
        <v>237243.47939997911</v>
      </c>
      <c r="X22" s="16"/>
      <c r="Y22" s="16"/>
      <c r="Z22" s="16"/>
      <c r="AA22" s="16"/>
      <c r="AB22" s="16"/>
      <c r="AC22" s="16"/>
      <c r="AD22" s="16"/>
      <c r="AE22" s="16"/>
      <c r="AF22" s="25"/>
    </row>
    <row r="23" spans="1:32" ht="37.15" customHeight="1" x14ac:dyDescent="0.25">
      <c r="A23" s="251" t="s">
        <v>372</v>
      </c>
      <c r="B23" s="251"/>
      <c r="C23" s="251"/>
      <c r="D23" s="24">
        <v>17</v>
      </c>
      <c r="E23" s="44">
        <f>E18+E11+E10</f>
        <v>589325800</v>
      </c>
      <c r="F23" s="44">
        <f t="shared" ref="F23:J23" si="6">F18+F11+F10</f>
        <v>681482525.25</v>
      </c>
      <c r="G23" s="44">
        <f t="shared" si="6"/>
        <v>471124403.91039991</v>
      </c>
      <c r="H23" s="44">
        <f t="shared" si="6"/>
        <v>402038575.94000006</v>
      </c>
      <c r="I23" s="44">
        <f t="shared" si="6"/>
        <v>1160279132.1305087</v>
      </c>
      <c r="J23" s="44">
        <f t="shared" si="6"/>
        <v>229589271.50893238</v>
      </c>
      <c r="K23" s="44">
        <f t="shared" si="0"/>
        <v>3533839708.739841</v>
      </c>
      <c r="L23" s="44">
        <f t="shared" ref="L23" si="7">L18+L11+L10</f>
        <v>0</v>
      </c>
      <c r="M23" s="44">
        <f t="shared" si="1"/>
        <v>3533839708.739841</v>
      </c>
      <c r="X23" s="16"/>
      <c r="Y23" s="16"/>
      <c r="Z23" s="16"/>
      <c r="AA23" s="16"/>
      <c r="AB23" s="16"/>
      <c r="AC23" s="16"/>
      <c r="AD23" s="16"/>
      <c r="AE23" s="16"/>
      <c r="AF23" s="25"/>
    </row>
    <row r="24" spans="1:32" ht="25.15" customHeight="1" x14ac:dyDescent="0.25">
      <c r="A24" s="251" t="s">
        <v>373</v>
      </c>
      <c r="B24" s="251"/>
      <c r="C24" s="251"/>
      <c r="D24" s="24">
        <v>18</v>
      </c>
      <c r="E24" s="95">
        <v>589325800</v>
      </c>
      <c r="F24" s="95">
        <v>681482525.25</v>
      </c>
      <c r="G24" s="95">
        <v>471124403.91039991</v>
      </c>
      <c r="H24" s="95">
        <v>402038575.94000006</v>
      </c>
      <c r="I24" s="95">
        <v>1160279132.1305087</v>
      </c>
      <c r="J24" s="95">
        <v>229589271.50893241</v>
      </c>
      <c r="K24" s="44">
        <f t="shared" si="0"/>
        <v>3533839708.739841</v>
      </c>
      <c r="L24" s="95">
        <v>0</v>
      </c>
      <c r="M24" s="44">
        <f t="shared" si="1"/>
        <v>3533839708.739841</v>
      </c>
      <c r="X24" s="16"/>
      <c r="Y24" s="16"/>
      <c r="Z24" s="16"/>
      <c r="AA24" s="16"/>
      <c r="AB24" s="16"/>
      <c r="AC24" s="16"/>
      <c r="AD24" s="16"/>
      <c r="AE24" s="16"/>
      <c r="AF24" s="25"/>
    </row>
    <row r="25" spans="1:32" x14ac:dyDescent="0.25">
      <c r="A25" s="252" t="s">
        <v>374</v>
      </c>
      <c r="B25" s="252"/>
      <c r="C25" s="252"/>
      <c r="D25" s="24">
        <v>19</v>
      </c>
      <c r="E25" s="95">
        <v>0</v>
      </c>
      <c r="F25" s="95">
        <v>0</v>
      </c>
      <c r="G25" s="95">
        <v>0</v>
      </c>
      <c r="H25" s="95">
        <v>0</v>
      </c>
      <c r="I25" s="95">
        <v>0</v>
      </c>
      <c r="J25" s="95">
        <v>0</v>
      </c>
      <c r="K25" s="44">
        <f t="shared" si="0"/>
        <v>0</v>
      </c>
      <c r="L25" s="95">
        <v>0</v>
      </c>
      <c r="M25" s="44">
        <f t="shared" si="1"/>
        <v>0</v>
      </c>
      <c r="X25" s="16"/>
      <c r="Y25" s="16"/>
      <c r="Z25" s="16"/>
      <c r="AA25" s="16"/>
      <c r="AB25" s="16"/>
      <c r="AC25" s="16"/>
      <c r="AD25" s="16"/>
      <c r="AE25" s="16"/>
      <c r="AF25" s="25"/>
    </row>
    <row r="26" spans="1:32" ht="27.6" customHeight="1" x14ac:dyDescent="0.25">
      <c r="A26" s="252" t="s">
        <v>375</v>
      </c>
      <c r="B26" s="252"/>
      <c r="C26" s="252"/>
      <c r="D26" s="24">
        <v>20</v>
      </c>
      <c r="E26" s="95">
        <v>0</v>
      </c>
      <c r="F26" s="95">
        <v>0</v>
      </c>
      <c r="G26" s="95">
        <v>0</v>
      </c>
      <c r="H26" s="95">
        <v>0</v>
      </c>
      <c r="I26" s="95">
        <v>0</v>
      </c>
      <c r="J26" s="95">
        <v>0</v>
      </c>
      <c r="K26" s="44">
        <f t="shared" si="0"/>
        <v>0</v>
      </c>
      <c r="L26" s="95">
        <v>0</v>
      </c>
      <c r="M26" s="44">
        <f t="shared" si="1"/>
        <v>0</v>
      </c>
      <c r="X26" s="16"/>
      <c r="Y26" s="16"/>
      <c r="Z26" s="16"/>
      <c r="AA26" s="16"/>
      <c r="AB26" s="16"/>
      <c r="AC26" s="16"/>
      <c r="AD26" s="16"/>
      <c r="AE26" s="16"/>
      <c r="AF26" s="25"/>
    </row>
    <row r="27" spans="1:32" ht="33" customHeight="1" x14ac:dyDescent="0.25">
      <c r="A27" s="251" t="s">
        <v>376</v>
      </c>
      <c r="B27" s="251"/>
      <c r="C27" s="251"/>
      <c r="D27" s="24">
        <v>21</v>
      </c>
      <c r="E27" s="44">
        <f>E24+E25+E26</f>
        <v>589325800</v>
      </c>
      <c r="F27" s="44">
        <f t="shared" ref="F27:L27" si="8">F24+F25+F26</f>
        <v>681482525.25</v>
      </c>
      <c r="G27" s="44">
        <f t="shared" si="8"/>
        <v>471124403.91039991</v>
      </c>
      <c r="H27" s="44">
        <f t="shared" si="8"/>
        <v>402038575.94000006</v>
      </c>
      <c r="I27" s="44">
        <f t="shared" si="8"/>
        <v>1160279132.1305087</v>
      </c>
      <c r="J27" s="44">
        <f t="shared" si="8"/>
        <v>229589271.50893241</v>
      </c>
      <c r="K27" s="44">
        <f t="shared" si="0"/>
        <v>3533839708.739841</v>
      </c>
      <c r="L27" s="44">
        <f t="shared" si="8"/>
        <v>0</v>
      </c>
      <c r="M27" s="44">
        <f t="shared" si="1"/>
        <v>3533839708.739841</v>
      </c>
      <c r="X27" s="16"/>
      <c r="Y27" s="16"/>
      <c r="Z27" s="16"/>
      <c r="AA27" s="16"/>
      <c r="AB27" s="16"/>
      <c r="AC27" s="16"/>
      <c r="AD27" s="16"/>
      <c r="AE27" s="16"/>
      <c r="AF27" s="25"/>
    </row>
    <row r="28" spans="1:32" ht="22.9" customHeight="1" x14ac:dyDescent="0.25">
      <c r="A28" s="251" t="s">
        <v>377</v>
      </c>
      <c r="B28" s="251"/>
      <c r="C28" s="251"/>
      <c r="D28" s="24">
        <v>22</v>
      </c>
      <c r="E28" s="44">
        <f>E29+E30</f>
        <v>0</v>
      </c>
      <c r="F28" s="44">
        <f t="shared" ref="F28:L28" si="9">F29+F30</f>
        <v>0</v>
      </c>
      <c r="G28" s="44">
        <f t="shared" si="9"/>
        <v>147707008.88840002</v>
      </c>
      <c r="H28" s="44">
        <f t="shared" si="9"/>
        <v>0</v>
      </c>
      <c r="I28" s="44">
        <f t="shared" si="9"/>
        <v>0</v>
      </c>
      <c r="J28" s="44">
        <f t="shared" si="9"/>
        <v>334113281.0081619</v>
      </c>
      <c r="K28" s="44">
        <f t="shared" si="0"/>
        <v>481820289.89656192</v>
      </c>
      <c r="L28" s="44">
        <f t="shared" si="9"/>
        <v>0</v>
      </c>
      <c r="M28" s="44">
        <f t="shared" si="1"/>
        <v>481820289.89656192</v>
      </c>
      <c r="X28" s="16"/>
      <c r="Y28" s="16"/>
      <c r="Z28" s="16"/>
      <c r="AA28" s="16"/>
      <c r="AB28" s="16"/>
      <c r="AC28" s="16"/>
      <c r="AD28" s="16"/>
      <c r="AE28" s="16"/>
      <c r="AF28" s="25"/>
    </row>
    <row r="29" spans="1:32" x14ac:dyDescent="0.25">
      <c r="A29" s="252" t="s">
        <v>378</v>
      </c>
      <c r="B29" s="252"/>
      <c r="C29" s="252"/>
      <c r="D29" s="24">
        <v>23</v>
      </c>
      <c r="E29" s="95">
        <v>0</v>
      </c>
      <c r="F29" s="95">
        <v>0</v>
      </c>
      <c r="G29" s="95">
        <v>0</v>
      </c>
      <c r="H29" s="95">
        <v>0</v>
      </c>
      <c r="I29" s="95">
        <v>0</v>
      </c>
      <c r="J29" s="95">
        <v>334113281.0081619</v>
      </c>
      <c r="K29" s="44">
        <f t="shared" si="0"/>
        <v>334113281.0081619</v>
      </c>
      <c r="L29" s="95">
        <v>0</v>
      </c>
      <c r="M29" s="44">
        <f t="shared" si="1"/>
        <v>334113281.0081619</v>
      </c>
      <c r="X29" s="16"/>
      <c r="Y29" s="16"/>
      <c r="Z29" s="16"/>
      <c r="AA29" s="16"/>
      <c r="AB29" s="16"/>
      <c r="AC29" s="16"/>
      <c r="AD29" s="16"/>
      <c r="AE29" s="16"/>
      <c r="AF29" s="25"/>
    </row>
    <row r="30" spans="1:32" ht="23.45" customHeight="1" x14ac:dyDescent="0.25">
      <c r="A30" s="251" t="s">
        <v>379</v>
      </c>
      <c r="B30" s="251"/>
      <c r="C30" s="251"/>
      <c r="D30" s="24">
        <v>24</v>
      </c>
      <c r="E30" s="44">
        <f>E31+E32+E33+E34</f>
        <v>0</v>
      </c>
      <c r="F30" s="44">
        <f t="shared" ref="F30:L30" si="10">F31+F32+F33+F34</f>
        <v>0</v>
      </c>
      <c r="G30" s="44">
        <f t="shared" si="10"/>
        <v>147707008.88840002</v>
      </c>
      <c r="H30" s="44">
        <f t="shared" si="10"/>
        <v>0</v>
      </c>
      <c r="I30" s="44">
        <f t="shared" si="10"/>
        <v>0</v>
      </c>
      <c r="J30" s="44">
        <f t="shared" si="10"/>
        <v>0</v>
      </c>
      <c r="K30" s="44">
        <f t="shared" si="0"/>
        <v>147707008.88840002</v>
      </c>
      <c r="L30" s="44">
        <f t="shared" si="10"/>
        <v>0</v>
      </c>
      <c r="M30" s="44">
        <f t="shared" si="1"/>
        <v>147707008.88840002</v>
      </c>
      <c r="X30" s="16"/>
      <c r="Y30" s="16"/>
      <c r="Z30" s="16"/>
      <c r="AA30" s="16"/>
      <c r="AB30" s="16"/>
      <c r="AC30" s="16"/>
      <c r="AD30" s="16"/>
      <c r="AE30" s="16"/>
      <c r="AF30" s="25"/>
    </row>
    <row r="31" spans="1:32" ht="34.15" customHeight="1" x14ac:dyDescent="0.25">
      <c r="A31" s="252" t="s">
        <v>380</v>
      </c>
      <c r="B31" s="252"/>
      <c r="C31" s="252"/>
      <c r="D31" s="24">
        <v>25</v>
      </c>
      <c r="E31" s="95">
        <v>0</v>
      </c>
      <c r="F31" s="95">
        <v>0</v>
      </c>
      <c r="G31" s="95">
        <v>-20558.531600001101</v>
      </c>
      <c r="H31" s="95">
        <v>0</v>
      </c>
      <c r="I31" s="95">
        <v>0</v>
      </c>
      <c r="J31" s="95">
        <v>0</v>
      </c>
      <c r="K31" s="44">
        <f t="shared" si="0"/>
        <v>-20558.531600001101</v>
      </c>
      <c r="L31" s="95">
        <v>0</v>
      </c>
      <c r="M31" s="44">
        <f t="shared" si="1"/>
        <v>-20558.531600001101</v>
      </c>
      <c r="X31" s="16"/>
      <c r="Y31" s="16"/>
      <c r="Z31" s="16"/>
      <c r="AA31" s="16"/>
      <c r="AB31" s="16"/>
      <c r="AC31" s="16"/>
      <c r="AD31" s="16"/>
      <c r="AE31" s="16"/>
      <c r="AF31" s="25"/>
    </row>
    <row r="32" spans="1:32" ht="33" customHeight="1" x14ac:dyDescent="0.25">
      <c r="A32" s="252" t="s">
        <v>381</v>
      </c>
      <c r="B32" s="252"/>
      <c r="C32" s="252"/>
      <c r="D32" s="24">
        <v>26</v>
      </c>
      <c r="E32" s="95">
        <v>0</v>
      </c>
      <c r="F32" s="95">
        <v>0</v>
      </c>
      <c r="G32" s="95">
        <v>173001041.23440003</v>
      </c>
      <c r="H32" s="95">
        <v>0</v>
      </c>
      <c r="I32" s="95">
        <v>0</v>
      </c>
      <c r="J32" s="95">
        <v>0</v>
      </c>
      <c r="K32" s="44">
        <f t="shared" si="0"/>
        <v>173001041.23440003</v>
      </c>
      <c r="L32" s="95">
        <v>0</v>
      </c>
      <c r="M32" s="44">
        <f t="shared" si="1"/>
        <v>173001041.23440003</v>
      </c>
      <c r="X32" s="16"/>
      <c r="Y32" s="16"/>
      <c r="Z32" s="16"/>
      <c r="AA32" s="16"/>
      <c r="AB32" s="16"/>
      <c r="AC32" s="16"/>
      <c r="AD32" s="16"/>
      <c r="AE32" s="16"/>
      <c r="AF32" s="25"/>
    </row>
    <row r="33" spans="1:32" ht="33.6" customHeight="1" x14ac:dyDescent="0.25">
      <c r="A33" s="252" t="s">
        <v>382</v>
      </c>
      <c r="B33" s="252"/>
      <c r="C33" s="252"/>
      <c r="D33" s="24">
        <v>27</v>
      </c>
      <c r="E33" s="95">
        <v>0</v>
      </c>
      <c r="F33" s="95">
        <v>0</v>
      </c>
      <c r="G33" s="95">
        <v>-25326110.754400004</v>
      </c>
      <c r="H33" s="95">
        <v>0</v>
      </c>
      <c r="I33" s="95">
        <v>0</v>
      </c>
      <c r="J33" s="95">
        <v>0</v>
      </c>
      <c r="K33" s="44">
        <f t="shared" si="0"/>
        <v>-25326110.754400004</v>
      </c>
      <c r="L33" s="95">
        <v>0</v>
      </c>
      <c r="M33" s="44">
        <f t="shared" si="1"/>
        <v>-25326110.754400004</v>
      </c>
      <c r="X33" s="16"/>
      <c r="Y33" s="16"/>
      <c r="Z33" s="16"/>
      <c r="AA33" s="16"/>
      <c r="AB33" s="16"/>
      <c r="AC33" s="16"/>
      <c r="AD33" s="16"/>
      <c r="AE33" s="16"/>
      <c r="AF33" s="25"/>
    </row>
    <row r="34" spans="1:32" ht="21.6" customHeight="1" x14ac:dyDescent="0.25">
      <c r="A34" s="252" t="s">
        <v>383</v>
      </c>
      <c r="B34" s="252"/>
      <c r="C34" s="252"/>
      <c r="D34" s="24">
        <v>28</v>
      </c>
      <c r="E34" s="95">
        <v>0</v>
      </c>
      <c r="F34" s="95">
        <v>0</v>
      </c>
      <c r="G34" s="95">
        <v>52636.94</v>
      </c>
      <c r="H34" s="95">
        <v>0</v>
      </c>
      <c r="I34" s="95">
        <v>0</v>
      </c>
      <c r="J34" s="95">
        <v>0</v>
      </c>
      <c r="K34" s="44">
        <f t="shared" si="0"/>
        <v>52636.94</v>
      </c>
      <c r="L34" s="95">
        <v>0</v>
      </c>
      <c r="M34" s="44">
        <f t="shared" si="1"/>
        <v>52636.94</v>
      </c>
      <c r="X34" s="16"/>
      <c r="Y34" s="16"/>
      <c r="Z34" s="16"/>
      <c r="AA34" s="16"/>
      <c r="AB34" s="16"/>
      <c r="AC34" s="16"/>
      <c r="AD34" s="16"/>
      <c r="AE34" s="16"/>
      <c r="AF34" s="25"/>
    </row>
    <row r="35" spans="1:32" ht="25.9" customHeight="1" x14ac:dyDescent="0.25">
      <c r="A35" s="251" t="s">
        <v>384</v>
      </c>
      <c r="B35" s="251"/>
      <c r="C35" s="251"/>
      <c r="D35" s="24">
        <v>29</v>
      </c>
      <c r="E35" s="44">
        <f>E36+E37+E38+E39</f>
        <v>0</v>
      </c>
      <c r="F35" s="44">
        <f t="shared" ref="F35:L35" si="11">F36+F37+F38+F39</f>
        <v>0</v>
      </c>
      <c r="G35" s="44">
        <f t="shared" si="11"/>
        <v>-638376.33860000013</v>
      </c>
      <c r="H35" s="44">
        <f t="shared" si="11"/>
        <v>0</v>
      </c>
      <c r="I35" s="44">
        <f t="shared" si="11"/>
        <v>230367779.23893121</v>
      </c>
      <c r="J35" s="44">
        <f t="shared" si="11"/>
        <v>-229589271.50893122</v>
      </c>
      <c r="K35" s="44">
        <f t="shared" si="0"/>
        <v>140131.39139997959</v>
      </c>
      <c r="L35" s="44">
        <f t="shared" si="11"/>
        <v>0</v>
      </c>
      <c r="M35" s="44">
        <f t="shared" si="1"/>
        <v>140131.39139997959</v>
      </c>
      <c r="X35" s="16"/>
      <c r="Y35" s="16"/>
      <c r="Z35" s="16"/>
      <c r="AA35" s="16"/>
      <c r="AB35" s="16"/>
      <c r="AC35" s="16"/>
      <c r="AD35" s="16"/>
      <c r="AE35" s="16"/>
      <c r="AF35" s="25"/>
    </row>
    <row r="36" spans="1:32" ht="27" customHeight="1" x14ac:dyDescent="0.25">
      <c r="A36" s="252" t="s">
        <v>385</v>
      </c>
      <c r="B36" s="252"/>
      <c r="C36" s="252"/>
      <c r="D36" s="24">
        <v>30</v>
      </c>
      <c r="E36" s="95">
        <v>0</v>
      </c>
      <c r="F36" s="95">
        <v>0</v>
      </c>
      <c r="G36" s="95">
        <v>0</v>
      </c>
      <c r="H36" s="95">
        <v>0</v>
      </c>
      <c r="I36" s="95">
        <v>0</v>
      </c>
      <c r="J36" s="95">
        <v>0</v>
      </c>
      <c r="K36" s="44">
        <f t="shared" si="0"/>
        <v>0</v>
      </c>
      <c r="L36" s="95">
        <v>0</v>
      </c>
      <c r="M36" s="44">
        <f t="shared" si="1"/>
        <v>0</v>
      </c>
      <c r="X36" s="16"/>
      <c r="Y36" s="16"/>
      <c r="Z36" s="16"/>
      <c r="AA36" s="16"/>
      <c r="AB36" s="16"/>
      <c r="AC36" s="16"/>
      <c r="AD36" s="16"/>
      <c r="AE36" s="16"/>
      <c r="AF36" s="25"/>
    </row>
    <row r="37" spans="1:32" x14ac:dyDescent="0.25">
      <c r="A37" s="252" t="s">
        <v>386</v>
      </c>
      <c r="B37" s="252"/>
      <c r="C37" s="252"/>
      <c r="D37" s="24">
        <v>31</v>
      </c>
      <c r="E37" s="95">
        <v>0</v>
      </c>
      <c r="F37" s="95">
        <v>0</v>
      </c>
      <c r="G37" s="95">
        <v>0</v>
      </c>
      <c r="H37" s="95">
        <v>0</v>
      </c>
      <c r="I37" s="95">
        <v>0</v>
      </c>
      <c r="J37" s="95">
        <v>0</v>
      </c>
      <c r="K37" s="44">
        <f t="shared" si="0"/>
        <v>0</v>
      </c>
      <c r="L37" s="95">
        <v>0</v>
      </c>
      <c r="M37" s="44">
        <f t="shared" si="1"/>
        <v>0</v>
      </c>
      <c r="X37" s="16"/>
      <c r="Y37" s="16"/>
      <c r="Z37" s="16"/>
      <c r="AA37" s="16"/>
      <c r="AB37" s="16"/>
      <c r="AC37" s="16"/>
      <c r="AD37" s="16"/>
      <c r="AE37" s="16"/>
      <c r="AF37" s="25"/>
    </row>
    <row r="38" spans="1:32" x14ac:dyDescent="0.25">
      <c r="A38" s="252" t="s">
        <v>387</v>
      </c>
      <c r="B38" s="252"/>
      <c r="C38" s="252"/>
      <c r="D38" s="24">
        <v>32</v>
      </c>
      <c r="E38" s="95">
        <v>0</v>
      </c>
      <c r="F38" s="95">
        <v>0</v>
      </c>
      <c r="G38" s="95">
        <v>0</v>
      </c>
      <c r="H38" s="95">
        <v>0</v>
      </c>
      <c r="I38" s="95">
        <v>0</v>
      </c>
      <c r="J38" s="95">
        <v>0</v>
      </c>
      <c r="K38" s="44">
        <f t="shared" si="0"/>
        <v>0</v>
      </c>
      <c r="L38" s="95">
        <v>0</v>
      </c>
      <c r="M38" s="44">
        <f t="shared" si="1"/>
        <v>0</v>
      </c>
      <c r="X38" s="16"/>
      <c r="Y38" s="16"/>
      <c r="Z38" s="16"/>
      <c r="AA38" s="16"/>
      <c r="AB38" s="16"/>
      <c r="AC38" s="16"/>
      <c r="AD38" s="16"/>
      <c r="AE38" s="16"/>
      <c r="AF38" s="25"/>
    </row>
    <row r="39" spans="1:32" x14ac:dyDescent="0.25">
      <c r="A39" s="252" t="s">
        <v>388</v>
      </c>
      <c r="B39" s="252"/>
      <c r="C39" s="252"/>
      <c r="D39" s="24">
        <v>33</v>
      </c>
      <c r="E39" s="95">
        <v>0</v>
      </c>
      <c r="F39" s="95">
        <v>0</v>
      </c>
      <c r="G39" s="95">
        <v>-638376.33860000013</v>
      </c>
      <c r="H39" s="95">
        <v>0</v>
      </c>
      <c r="I39" s="95">
        <v>230367779.23893121</v>
      </c>
      <c r="J39" s="95">
        <v>-229589271.50893122</v>
      </c>
      <c r="K39" s="44">
        <f t="shared" si="0"/>
        <v>140131.39139997959</v>
      </c>
      <c r="L39" s="95">
        <v>0</v>
      </c>
      <c r="M39" s="44">
        <f t="shared" si="1"/>
        <v>140131.39139997959</v>
      </c>
      <c r="X39" s="16"/>
      <c r="Y39" s="16"/>
      <c r="Z39" s="16"/>
      <c r="AA39" s="16"/>
      <c r="AB39" s="16"/>
      <c r="AC39" s="16"/>
      <c r="AD39" s="16"/>
      <c r="AE39" s="16"/>
      <c r="AF39" s="25"/>
    </row>
    <row r="40" spans="1:32" ht="30" customHeight="1" x14ac:dyDescent="0.25">
      <c r="A40" s="251" t="s">
        <v>389</v>
      </c>
      <c r="B40" s="251"/>
      <c r="C40" s="251"/>
      <c r="D40" s="24">
        <v>34</v>
      </c>
      <c r="E40" s="44">
        <f>E35+E28+E27</f>
        <v>589325800</v>
      </c>
      <c r="F40" s="44">
        <f t="shared" ref="F40:J40" si="12">F35+F28+F27</f>
        <v>681482525.25</v>
      </c>
      <c r="G40" s="44">
        <f t="shared" si="12"/>
        <v>618193036.46019995</v>
      </c>
      <c r="H40" s="44">
        <f t="shared" si="12"/>
        <v>402038575.94000006</v>
      </c>
      <c r="I40" s="44">
        <f t="shared" si="12"/>
        <v>1390646911.3694398</v>
      </c>
      <c r="J40" s="44">
        <f t="shared" si="12"/>
        <v>334113281.00816309</v>
      </c>
      <c r="K40" s="44">
        <f t="shared" si="0"/>
        <v>4015800130.0278029</v>
      </c>
      <c r="L40" s="44">
        <f t="shared" ref="L40" si="13">L35+L28+L27</f>
        <v>0</v>
      </c>
      <c r="M40" s="44">
        <f t="shared" si="1"/>
        <v>4015800130.0278029</v>
      </c>
      <c r="X40" s="16"/>
      <c r="Y40" s="16"/>
      <c r="Z40" s="16"/>
      <c r="AA40" s="16"/>
      <c r="AB40" s="16"/>
      <c r="AC40" s="16"/>
      <c r="AD40" s="16"/>
      <c r="AE40" s="16"/>
      <c r="AF40" s="25"/>
    </row>
    <row r="41" spans="1:32" x14ac:dyDescent="0.25">
      <c r="M41" s="16"/>
      <c r="X41" s="16"/>
      <c r="Y41" s="16"/>
      <c r="Z41" s="16"/>
      <c r="AA41" s="16"/>
      <c r="AB41" s="16"/>
      <c r="AC41" s="16"/>
      <c r="AD41" s="16"/>
      <c r="AE41" s="25"/>
    </row>
    <row r="42" spans="1:32" x14ac:dyDescent="0.25">
      <c r="X42" s="16"/>
      <c r="Y42" s="16"/>
      <c r="Z42" s="16"/>
      <c r="AA42" s="16"/>
      <c r="AB42" s="16"/>
      <c r="AC42" s="16"/>
      <c r="AD42" s="16"/>
      <c r="AE42" s="16"/>
      <c r="AF42" s="25"/>
    </row>
    <row r="43" spans="1:32" x14ac:dyDescent="0.25">
      <c r="X43" s="16"/>
      <c r="Y43" s="16"/>
      <c r="Z43" s="16"/>
      <c r="AA43" s="16"/>
      <c r="AB43" s="16"/>
      <c r="AC43" s="16"/>
      <c r="AD43" s="16"/>
      <c r="AE43" s="16"/>
      <c r="AF43" s="25"/>
    </row>
  </sheetData>
  <sheetProtection algorithmName="SHA-512" hashValue="PU/sM9GDwgfOjxfdnXrtElRh9jSIAe+a2uSBjwKqAHySFLK3ZTeqsRrkoODaLlULrSZBgaz6AAVGUGPKMWy+hQ==" saltValue="0m1O/k8EnMn7BEglSAyZkQ==" spinCount="100000" sheet="1" objects="1" scenarios="1"/>
  <mergeCells count="43">
    <mergeCell ref="A36:C36"/>
    <mergeCell ref="A37:C37"/>
    <mergeCell ref="A38:C38"/>
    <mergeCell ref="A39:C39"/>
    <mergeCell ref="A40:C40"/>
    <mergeCell ref="A35:C35"/>
    <mergeCell ref="A24:C24"/>
    <mergeCell ref="A25:C25"/>
    <mergeCell ref="A26:C26"/>
    <mergeCell ref="A27:C27"/>
    <mergeCell ref="A28:C28"/>
    <mergeCell ref="A29:C29"/>
    <mergeCell ref="A30:C30"/>
    <mergeCell ref="A31:C31"/>
    <mergeCell ref="A32:C32"/>
    <mergeCell ref="A33:C33"/>
    <mergeCell ref="A34:C34"/>
    <mergeCell ref="A23:C23"/>
    <mergeCell ref="A12:C12"/>
    <mergeCell ref="A13:C13"/>
    <mergeCell ref="A14:C14"/>
    <mergeCell ref="A15:C15"/>
    <mergeCell ref="A16:C16"/>
    <mergeCell ref="A17:C17"/>
    <mergeCell ref="A18:C18"/>
    <mergeCell ref="A19:C19"/>
    <mergeCell ref="A20:C20"/>
    <mergeCell ref="A21:C21"/>
    <mergeCell ref="A22:C22"/>
    <mergeCell ref="A11:C11"/>
    <mergeCell ref="A1:M1"/>
    <mergeCell ref="A2:M2"/>
    <mergeCell ref="L3:M3"/>
    <mergeCell ref="A4:C5"/>
    <mergeCell ref="D4:D5"/>
    <mergeCell ref="E4:K4"/>
    <mergeCell ref="L4:L5"/>
    <mergeCell ref="M4:M5"/>
    <mergeCell ref="A6:C6"/>
    <mergeCell ref="A7:C7"/>
    <mergeCell ref="A8:C8"/>
    <mergeCell ref="A9:C9"/>
    <mergeCell ref="A10:C10"/>
  </mergeCells>
  <dataValidations count="1">
    <dataValidation allowBlank="1" sqref="O6:P6 B1:K1 A6:M6 A1:A5 N1:P5 B3:M5 Q42:IV1048576 A42:P65536 A41:IU41 Q1:IV40 A7:P40" xr:uid="{00000000-0002-0000-0400-000000000000}"/>
  </dataValidations>
  <pageMargins left="0.7" right="0.7" top="0.75" bottom="0.75"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27"/>
  <sheetViews>
    <sheetView tabSelected="1" topLeftCell="A13" zoomScale="80" zoomScaleNormal="80" workbookViewId="0">
      <selection activeCell="B279" sqref="B279:B280"/>
    </sheetView>
  </sheetViews>
  <sheetFormatPr defaultRowHeight="15" x14ac:dyDescent="0.25"/>
  <cols>
    <col min="1" max="1" width="20.7109375" customWidth="1"/>
    <col min="9" max="9" width="38.5703125" bestFit="1" customWidth="1"/>
    <col min="10" max="10" width="86.85546875" customWidth="1"/>
  </cols>
  <sheetData>
    <row r="1" spans="1:10" x14ac:dyDescent="0.25">
      <c r="A1" s="277" t="s">
        <v>408</v>
      </c>
      <c r="B1" s="278"/>
      <c r="C1" s="278"/>
      <c r="D1" s="278"/>
      <c r="E1" s="278"/>
      <c r="F1" s="278"/>
      <c r="G1" s="278"/>
      <c r="H1" s="278"/>
      <c r="I1" s="278"/>
      <c r="J1" s="278"/>
    </row>
    <row r="2" spans="1:10" x14ac:dyDescent="0.25">
      <c r="A2" s="278"/>
      <c r="B2" s="278"/>
      <c r="C2" s="278"/>
      <c r="D2" s="278"/>
      <c r="E2" s="278"/>
      <c r="F2" s="278"/>
      <c r="G2" s="278"/>
      <c r="H2" s="278"/>
      <c r="I2" s="278"/>
      <c r="J2" s="278"/>
    </row>
    <row r="3" spans="1:10" x14ac:dyDescent="0.25">
      <c r="A3" s="278"/>
      <c r="B3" s="278"/>
      <c r="C3" s="278"/>
      <c r="D3" s="278"/>
      <c r="E3" s="278"/>
      <c r="F3" s="278"/>
      <c r="G3" s="278"/>
      <c r="H3" s="278"/>
      <c r="I3" s="278"/>
      <c r="J3" s="278"/>
    </row>
    <row r="4" spans="1:10" x14ac:dyDescent="0.25">
      <c r="A4" s="278"/>
      <c r="B4" s="278"/>
      <c r="C4" s="278"/>
      <c r="D4" s="278"/>
      <c r="E4" s="278"/>
      <c r="F4" s="278"/>
      <c r="G4" s="278"/>
      <c r="H4" s="278"/>
      <c r="I4" s="278"/>
      <c r="J4" s="278"/>
    </row>
    <row r="5" spans="1:10" x14ac:dyDescent="0.25">
      <c r="A5" s="278"/>
      <c r="B5" s="278"/>
      <c r="C5" s="278"/>
      <c r="D5" s="278"/>
      <c r="E5" s="278"/>
      <c r="F5" s="278"/>
      <c r="G5" s="278"/>
      <c r="H5" s="278"/>
      <c r="I5" s="278"/>
      <c r="J5" s="278"/>
    </row>
    <row r="6" spans="1:10" x14ac:dyDescent="0.25">
      <c r="A6" s="278"/>
      <c r="B6" s="278"/>
      <c r="C6" s="278"/>
      <c r="D6" s="278"/>
      <c r="E6" s="278"/>
      <c r="F6" s="278"/>
      <c r="G6" s="278"/>
      <c r="H6" s="278"/>
      <c r="I6" s="278"/>
      <c r="J6" s="278"/>
    </row>
    <row r="7" spans="1:10" x14ac:dyDescent="0.25">
      <c r="A7" s="278"/>
      <c r="B7" s="278"/>
      <c r="C7" s="278"/>
      <c r="D7" s="278"/>
      <c r="E7" s="278"/>
      <c r="F7" s="278"/>
      <c r="G7" s="278"/>
      <c r="H7" s="278"/>
      <c r="I7" s="278"/>
      <c r="J7" s="278"/>
    </row>
    <row r="8" spans="1:10" x14ac:dyDescent="0.25">
      <c r="A8" s="278"/>
      <c r="B8" s="278"/>
      <c r="C8" s="278"/>
      <c r="D8" s="278"/>
      <c r="E8" s="278"/>
      <c r="F8" s="278"/>
      <c r="G8" s="278"/>
      <c r="H8" s="278"/>
      <c r="I8" s="278"/>
      <c r="J8" s="278"/>
    </row>
    <row r="9" spans="1:10" x14ac:dyDescent="0.25">
      <c r="A9" s="278"/>
      <c r="B9" s="278"/>
      <c r="C9" s="278"/>
      <c r="D9" s="278"/>
      <c r="E9" s="278"/>
      <c r="F9" s="278"/>
      <c r="G9" s="278"/>
      <c r="H9" s="278"/>
      <c r="I9" s="278"/>
      <c r="J9" s="278"/>
    </row>
    <row r="10" spans="1:10" x14ac:dyDescent="0.25">
      <c r="A10" s="278"/>
      <c r="B10" s="278"/>
      <c r="C10" s="278"/>
      <c r="D10" s="278"/>
      <c r="E10" s="278"/>
      <c r="F10" s="278"/>
      <c r="G10" s="278"/>
      <c r="H10" s="278"/>
      <c r="I10" s="278"/>
      <c r="J10" s="278"/>
    </row>
    <row r="11" spans="1:10" x14ac:dyDescent="0.25">
      <c r="A11" s="278"/>
      <c r="B11" s="278"/>
      <c r="C11" s="278"/>
      <c r="D11" s="278"/>
      <c r="E11" s="278"/>
      <c r="F11" s="278"/>
      <c r="G11" s="278"/>
      <c r="H11" s="278"/>
      <c r="I11" s="278"/>
      <c r="J11" s="278"/>
    </row>
    <row r="12" spans="1:10" x14ac:dyDescent="0.25">
      <c r="A12" s="278"/>
      <c r="B12" s="278"/>
      <c r="C12" s="278"/>
      <c r="D12" s="278"/>
      <c r="E12" s="278"/>
      <c r="F12" s="278"/>
      <c r="G12" s="278"/>
      <c r="H12" s="278"/>
      <c r="I12" s="278"/>
      <c r="J12" s="278"/>
    </row>
    <row r="13" spans="1:10" x14ac:dyDescent="0.25">
      <c r="A13" s="278"/>
      <c r="B13" s="278"/>
      <c r="C13" s="278"/>
      <c r="D13" s="278"/>
      <c r="E13" s="278"/>
      <c r="F13" s="278"/>
      <c r="G13" s="278"/>
      <c r="H13" s="278"/>
      <c r="I13" s="278"/>
      <c r="J13" s="278"/>
    </row>
    <row r="14" spans="1:10" x14ac:dyDescent="0.25">
      <c r="A14" s="278"/>
      <c r="B14" s="278"/>
      <c r="C14" s="278"/>
      <c r="D14" s="278"/>
      <c r="E14" s="278"/>
      <c r="F14" s="278"/>
      <c r="G14" s="278"/>
      <c r="H14" s="278"/>
      <c r="I14" s="278"/>
      <c r="J14" s="278"/>
    </row>
    <row r="15" spans="1:10" x14ac:dyDescent="0.25">
      <c r="A15" s="278"/>
      <c r="B15" s="278"/>
      <c r="C15" s="278"/>
      <c r="D15" s="278"/>
      <c r="E15" s="278"/>
      <c r="F15" s="278"/>
      <c r="G15" s="278"/>
      <c r="H15" s="278"/>
      <c r="I15" s="278"/>
      <c r="J15" s="278"/>
    </row>
    <row r="16" spans="1:10" x14ac:dyDescent="0.25">
      <c r="A16" s="278"/>
      <c r="B16" s="278"/>
      <c r="C16" s="278"/>
      <c r="D16" s="278"/>
      <c r="E16" s="278"/>
      <c r="F16" s="278"/>
      <c r="G16" s="278"/>
      <c r="H16" s="278"/>
      <c r="I16" s="278"/>
      <c r="J16" s="278"/>
    </row>
    <row r="17" spans="1:10" x14ac:dyDescent="0.25">
      <c r="A17" s="278"/>
      <c r="B17" s="278"/>
      <c r="C17" s="278"/>
      <c r="D17" s="278"/>
      <c r="E17" s="278"/>
      <c r="F17" s="278"/>
      <c r="G17" s="278"/>
      <c r="H17" s="278"/>
      <c r="I17" s="278"/>
      <c r="J17" s="278"/>
    </row>
    <row r="18" spans="1:10" x14ac:dyDescent="0.25">
      <c r="A18" s="278"/>
      <c r="B18" s="278"/>
      <c r="C18" s="278"/>
      <c r="D18" s="278"/>
      <c r="E18" s="278"/>
      <c r="F18" s="278"/>
      <c r="G18" s="278"/>
      <c r="H18" s="278"/>
      <c r="I18" s="278"/>
      <c r="J18" s="278"/>
    </row>
    <row r="19" spans="1:10" x14ac:dyDescent="0.25">
      <c r="A19" s="278"/>
      <c r="B19" s="278"/>
      <c r="C19" s="278"/>
      <c r="D19" s="278"/>
      <c r="E19" s="278"/>
      <c r="F19" s="278"/>
      <c r="G19" s="278"/>
      <c r="H19" s="278"/>
      <c r="I19" s="278"/>
      <c r="J19" s="278"/>
    </row>
    <row r="20" spans="1:10" x14ac:dyDescent="0.25">
      <c r="A20" s="278"/>
      <c r="B20" s="278"/>
      <c r="C20" s="278"/>
      <c r="D20" s="278"/>
      <c r="E20" s="278"/>
      <c r="F20" s="278"/>
      <c r="G20" s="278"/>
      <c r="H20" s="278"/>
      <c r="I20" s="278"/>
      <c r="J20" s="278"/>
    </row>
    <row r="21" spans="1:10" x14ac:dyDescent="0.25">
      <c r="A21" s="278"/>
      <c r="B21" s="278"/>
      <c r="C21" s="278"/>
      <c r="D21" s="278"/>
      <c r="E21" s="278"/>
      <c r="F21" s="278"/>
      <c r="G21" s="278"/>
      <c r="H21" s="278"/>
      <c r="I21" s="278"/>
      <c r="J21" s="278"/>
    </row>
    <row r="22" spans="1:10" x14ac:dyDescent="0.25">
      <c r="A22" s="278"/>
      <c r="B22" s="278"/>
      <c r="C22" s="278"/>
      <c r="D22" s="278"/>
      <c r="E22" s="278"/>
      <c r="F22" s="278"/>
      <c r="G22" s="278"/>
      <c r="H22" s="278"/>
      <c r="I22" s="278"/>
      <c r="J22" s="278"/>
    </row>
    <row r="23" spans="1:10" x14ac:dyDescent="0.25">
      <c r="A23" s="278"/>
      <c r="B23" s="278"/>
      <c r="C23" s="278"/>
      <c r="D23" s="278"/>
      <c r="E23" s="278"/>
      <c r="F23" s="278"/>
      <c r="G23" s="278"/>
      <c r="H23" s="278"/>
      <c r="I23" s="278"/>
      <c r="J23" s="278"/>
    </row>
    <row r="24" spans="1:10" x14ac:dyDescent="0.25">
      <c r="A24" s="278"/>
      <c r="B24" s="278"/>
      <c r="C24" s="278"/>
      <c r="D24" s="278"/>
      <c r="E24" s="278"/>
      <c r="F24" s="278"/>
      <c r="G24" s="278"/>
      <c r="H24" s="278"/>
      <c r="I24" s="278"/>
      <c r="J24" s="278"/>
    </row>
    <row r="25" spans="1:10" x14ac:dyDescent="0.25">
      <c r="A25" s="278"/>
      <c r="B25" s="278"/>
      <c r="C25" s="278"/>
      <c r="D25" s="278"/>
      <c r="E25" s="278"/>
      <c r="F25" s="278"/>
      <c r="G25" s="278"/>
      <c r="H25" s="278"/>
      <c r="I25" s="278"/>
      <c r="J25" s="278"/>
    </row>
    <row r="26" spans="1:10" x14ac:dyDescent="0.25">
      <c r="A26" s="278"/>
      <c r="B26" s="278"/>
      <c r="C26" s="278"/>
      <c r="D26" s="278"/>
      <c r="E26" s="278"/>
      <c r="F26" s="278"/>
      <c r="G26" s="278"/>
      <c r="H26" s="278"/>
      <c r="I26" s="278"/>
      <c r="J26" s="278"/>
    </row>
    <row r="27" spans="1:10" x14ac:dyDescent="0.25">
      <c r="A27" s="278"/>
      <c r="B27" s="278"/>
      <c r="C27" s="278"/>
      <c r="D27" s="278"/>
      <c r="E27" s="278"/>
      <c r="F27" s="278"/>
      <c r="G27" s="278"/>
      <c r="H27" s="278"/>
      <c r="I27" s="278"/>
      <c r="J27" s="278"/>
    </row>
    <row r="28" spans="1:10" x14ac:dyDescent="0.25">
      <c r="A28" s="278"/>
      <c r="B28" s="278"/>
      <c r="C28" s="278"/>
      <c r="D28" s="278"/>
      <c r="E28" s="278"/>
      <c r="F28" s="278"/>
      <c r="G28" s="278"/>
      <c r="H28" s="278"/>
      <c r="I28" s="278"/>
      <c r="J28" s="278"/>
    </row>
    <row r="29" spans="1:10" x14ac:dyDescent="0.25">
      <c r="A29" s="278"/>
      <c r="B29" s="278"/>
      <c r="C29" s="278"/>
      <c r="D29" s="278"/>
      <c r="E29" s="278"/>
      <c r="F29" s="278"/>
      <c r="G29" s="278"/>
      <c r="H29" s="278"/>
      <c r="I29" s="278"/>
      <c r="J29" s="278"/>
    </row>
    <row r="30" spans="1:10" x14ac:dyDescent="0.25">
      <c r="A30" s="278"/>
      <c r="B30" s="278"/>
      <c r="C30" s="278"/>
      <c r="D30" s="278"/>
      <c r="E30" s="278"/>
      <c r="F30" s="278"/>
      <c r="G30" s="278"/>
      <c r="H30" s="278"/>
      <c r="I30" s="278"/>
      <c r="J30" s="278"/>
    </row>
    <row r="33" spans="1:1" s="132" customFormat="1" ht="15" customHeight="1" x14ac:dyDescent="0.25">
      <c r="A33" s="134" t="s">
        <v>652</v>
      </c>
    </row>
    <row r="34" spans="1:1" s="132" customFormat="1" x14ac:dyDescent="0.25">
      <c r="A34" s="135"/>
    </row>
    <row r="35" spans="1:1" s="132" customFormat="1" ht="15" customHeight="1" x14ac:dyDescent="0.25">
      <c r="A35" s="135" t="s">
        <v>679</v>
      </c>
    </row>
    <row r="36" spans="1:1" s="132" customFormat="1" x14ac:dyDescent="0.25">
      <c r="A36" s="135"/>
    </row>
    <row r="37" spans="1:1" s="132" customFormat="1" ht="15" customHeight="1" x14ac:dyDescent="0.25">
      <c r="A37" s="135" t="s">
        <v>658</v>
      </c>
    </row>
    <row r="38" spans="1:1" s="132" customFormat="1" x14ac:dyDescent="0.25">
      <c r="A38" s="135"/>
    </row>
    <row r="39" spans="1:1" s="132" customFormat="1" ht="15" customHeight="1" x14ac:dyDescent="0.25">
      <c r="A39" s="135" t="s">
        <v>659</v>
      </c>
    </row>
    <row r="40" spans="1:1" s="132" customFormat="1" x14ac:dyDescent="0.25">
      <c r="A40" s="135"/>
    </row>
    <row r="41" spans="1:1" s="132" customFormat="1" x14ac:dyDescent="0.25">
      <c r="A41" s="135" t="s">
        <v>653</v>
      </c>
    </row>
    <row r="42" spans="1:1" s="132" customFormat="1" ht="15" customHeight="1" x14ac:dyDescent="0.25">
      <c r="A42" s="135" t="s">
        <v>660</v>
      </c>
    </row>
    <row r="43" spans="1:1" s="132" customFormat="1" x14ac:dyDescent="0.25">
      <c r="A43" s="135"/>
    </row>
    <row r="44" spans="1:1" s="132" customFormat="1" ht="15" customHeight="1" x14ac:dyDescent="0.25">
      <c r="A44" s="135" t="s">
        <v>661</v>
      </c>
    </row>
    <row r="45" spans="1:1" s="132" customFormat="1" x14ac:dyDescent="0.25">
      <c r="A45" s="135"/>
    </row>
    <row r="46" spans="1:1" s="132" customFormat="1" ht="15" customHeight="1" x14ac:dyDescent="0.25">
      <c r="A46" s="135" t="s">
        <v>662</v>
      </c>
    </row>
    <row r="47" spans="1:1" s="132" customFormat="1" x14ac:dyDescent="0.25">
      <c r="A47" s="135"/>
    </row>
    <row r="48" spans="1:1" s="132" customFormat="1" ht="15" customHeight="1" x14ac:dyDescent="0.25">
      <c r="A48" s="135" t="s">
        <v>663</v>
      </c>
    </row>
    <row r="49" spans="1:1" s="132" customFormat="1" x14ac:dyDescent="0.25">
      <c r="A49" s="135"/>
    </row>
    <row r="50" spans="1:1" s="132" customFormat="1" ht="15" customHeight="1" x14ac:dyDescent="0.25">
      <c r="A50" s="135" t="s">
        <v>664</v>
      </c>
    </row>
    <row r="51" spans="1:1" s="132" customFormat="1" x14ac:dyDescent="0.25">
      <c r="A51" s="135"/>
    </row>
    <row r="52" spans="1:1" s="132" customFormat="1" ht="15" customHeight="1" x14ac:dyDescent="0.25">
      <c r="A52" s="135" t="s">
        <v>665</v>
      </c>
    </row>
    <row r="53" spans="1:1" s="132" customFormat="1" x14ac:dyDescent="0.25">
      <c r="A53" s="135"/>
    </row>
    <row r="54" spans="1:1" s="132" customFormat="1" ht="15" customHeight="1" x14ac:dyDescent="0.25">
      <c r="A54" s="135" t="s">
        <v>666</v>
      </c>
    </row>
    <row r="55" spans="1:1" s="132" customFormat="1" x14ac:dyDescent="0.25">
      <c r="A55" s="135"/>
    </row>
    <row r="56" spans="1:1" s="132" customFormat="1" ht="15" customHeight="1" x14ac:dyDescent="0.25">
      <c r="A56" s="135" t="s">
        <v>667</v>
      </c>
    </row>
    <row r="57" spans="1:1" s="132" customFormat="1" x14ac:dyDescent="0.25">
      <c r="A57" s="135"/>
    </row>
    <row r="58" spans="1:1" s="132" customFormat="1" ht="15" customHeight="1" x14ac:dyDescent="0.25">
      <c r="A58" s="135" t="s">
        <v>668</v>
      </c>
    </row>
    <row r="59" spans="1:1" s="132" customFormat="1" x14ac:dyDescent="0.25">
      <c r="A59" s="135"/>
    </row>
    <row r="60" spans="1:1" s="132" customFormat="1" ht="15" customHeight="1" x14ac:dyDescent="0.25">
      <c r="A60" s="135" t="s">
        <v>669</v>
      </c>
    </row>
    <row r="61" spans="1:1" s="132" customFormat="1" x14ac:dyDescent="0.25">
      <c r="A61" s="135"/>
    </row>
    <row r="62" spans="1:1" s="132" customFormat="1" ht="15" customHeight="1" x14ac:dyDescent="0.25">
      <c r="A62" s="135" t="s">
        <v>670</v>
      </c>
    </row>
    <row r="63" spans="1:1" s="132" customFormat="1" x14ac:dyDescent="0.25">
      <c r="A63" s="135"/>
    </row>
    <row r="64" spans="1:1" s="132" customFormat="1" ht="15" customHeight="1" x14ac:dyDescent="0.25">
      <c r="A64" s="135" t="s">
        <v>671</v>
      </c>
    </row>
    <row r="65" spans="1:1" s="132" customFormat="1" x14ac:dyDescent="0.25">
      <c r="A65" s="135"/>
    </row>
    <row r="66" spans="1:1" s="132" customFormat="1" ht="15" customHeight="1" x14ac:dyDescent="0.25">
      <c r="A66" s="135" t="s">
        <v>672</v>
      </c>
    </row>
    <row r="67" spans="1:1" s="132" customFormat="1" x14ac:dyDescent="0.25">
      <c r="A67" s="135"/>
    </row>
    <row r="68" spans="1:1" s="132" customFormat="1" ht="15" customHeight="1" x14ac:dyDescent="0.25">
      <c r="A68" s="135" t="s">
        <v>673</v>
      </c>
    </row>
    <row r="69" spans="1:1" s="132" customFormat="1" x14ac:dyDescent="0.25">
      <c r="A69" s="135"/>
    </row>
    <row r="70" spans="1:1" s="132" customFormat="1" ht="15" customHeight="1" x14ac:dyDescent="0.25">
      <c r="A70" s="135" t="s">
        <v>654</v>
      </c>
    </row>
    <row r="71" spans="1:1" s="132" customFormat="1" x14ac:dyDescent="0.25">
      <c r="A71" s="135"/>
    </row>
    <row r="72" spans="1:1" s="132" customFormat="1" ht="15" customHeight="1" x14ac:dyDescent="0.25">
      <c r="A72" s="135" t="s">
        <v>680</v>
      </c>
    </row>
    <row r="73" spans="1:1" s="132" customFormat="1" x14ac:dyDescent="0.25">
      <c r="A73" s="135"/>
    </row>
    <row r="74" spans="1:1" s="132" customFormat="1" ht="15" customHeight="1" x14ac:dyDescent="0.25">
      <c r="A74" s="135" t="s">
        <v>674</v>
      </c>
    </row>
    <row r="75" spans="1:1" s="132" customFormat="1" x14ac:dyDescent="0.25">
      <c r="A75" s="135"/>
    </row>
    <row r="76" spans="1:1" s="132" customFormat="1" ht="15" customHeight="1" x14ac:dyDescent="0.25">
      <c r="A76" s="135" t="s">
        <v>655</v>
      </c>
    </row>
    <row r="77" spans="1:1" s="132" customFormat="1" x14ac:dyDescent="0.25">
      <c r="A77" s="135"/>
    </row>
    <row r="78" spans="1:1" s="132" customFormat="1" ht="15" customHeight="1" x14ac:dyDescent="0.25">
      <c r="A78" s="135" t="s">
        <v>656</v>
      </c>
    </row>
    <row r="79" spans="1:1" s="132" customFormat="1" x14ac:dyDescent="0.25">
      <c r="A79" s="135"/>
    </row>
    <row r="80" spans="1:1" s="132" customFormat="1" ht="15" customHeight="1" x14ac:dyDescent="0.25">
      <c r="A80" s="135" t="s">
        <v>675</v>
      </c>
    </row>
    <row r="81" spans="1:10" s="132" customFormat="1" x14ac:dyDescent="0.25">
      <c r="A81" s="135"/>
    </row>
    <row r="82" spans="1:10" s="132" customFormat="1" ht="15" customHeight="1" x14ac:dyDescent="0.25">
      <c r="A82" s="135" t="s">
        <v>657</v>
      </c>
    </row>
    <row r="83" spans="1:10" s="132" customFormat="1" x14ac:dyDescent="0.25">
      <c r="A83" s="135"/>
    </row>
    <row r="84" spans="1:10" s="132" customFormat="1" ht="15" customHeight="1" x14ac:dyDescent="0.25">
      <c r="A84" s="135" t="s">
        <v>676</v>
      </c>
    </row>
    <row r="85" spans="1:10" s="132" customFormat="1" x14ac:dyDescent="0.25">
      <c r="A85" s="135"/>
    </row>
    <row r="86" spans="1:10" s="132" customFormat="1" ht="15" customHeight="1" x14ac:dyDescent="0.25">
      <c r="A86" s="135" t="s">
        <v>677</v>
      </c>
    </row>
    <row r="87" spans="1:10" s="132" customFormat="1" x14ac:dyDescent="0.25">
      <c r="A87" s="135"/>
    </row>
    <row r="88" spans="1:10" s="132" customFormat="1" ht="15" customHeight="1" x14ac:dyDescent="0.25">
      <c r="A88" s="135" t="s">
        <v>678</v>
      </c>
    </row>
    <row r="89" spans="1:10" s="132" customFormat="1" x14ac:dyDescent="0.25">
      <c r="A89" s="135"/>
    </row>
    <row r="91" spans="1:10" x14ac:dyDescent="0.25">
      <c r="A91" s="255" t="s">
        <v>647</v>
      </c>
      <c r="B91" s="255"/>
      <c r="C91" s="255"/>
      <c r="D91" s="255"/>
      <c r="E91" s="255"/>
      <c r="F91" s="255"/>
      <c r="G91" s="255"/>
      <c r="H91" s="255"/>
      <c r="I91" s="255"/>
      <c r="J91" s="255"/>
    </row>
    <row r="92" spans="1:10" s="132" customFormat="1" x14ac:dyDescent="0.25">
      <c r="A92" s="255"/>
      <c r="B92" s="255"/>
      <c r="C92" s="255"/>
      <c r="D92" s="255"/>
      <c r="E92" s="255"/>
      <c r="F92" s="255"/>
      <c r="G92" s="255"/>
      <c r="H92" s="255"/>
      <c r="I92" s="255"/>
      <c r="J92" s="255"/>
    </row>
    <row r="93" spans="1:10" x14ac:dyDescent="0.25">
      <c r="A93" s="255" t="s">
        <v>648</v>
      </c>
      <c r="B93" s="255"/>
      <c r="C93" s="255"/>
      <c r="D93" s="255"/>
      <c r="E93" s="255"/>
      <c r="F93" s="255"/>
      <c r="G93" s="255"/>
      <c r="H93" s="255"/>
      <c r="I93" s="255"/>
      <c r="J93" s="255"/>
    </row>
    <row r="94" spans="1:10" s="132" customFormat="1" x14ac:dyDescent="0.25">
      <c r="A94" s="255"/>
      <c r="B94" s="255"/>
      <c r="C94" s="255"/>
      <c r="D94" s="255"/>
      <c r="E94" s="255"/>
      <c r="F94" s="255"/>
      <c r="G94" s="255"/>
      <c r="H94" s="255"/>
      <c r="I94" s="255"/>
      <c r="J94" s="255"/>
    </row>
    <row r="96" spans="1:10" ht="16.5" thickBot="1" x14ac:dyDescent="0.3">
      <c r="A96" s="133" t="s">
        <v>438</v>
      </c>
    </row>
    <row r="97" spans="1:9" ht="33.75" customHeight="1" thickBot="1" x14ac:dyDescent="0.3">
      <c r="A97" s="267" t="s">
        <v>439</v>
      </c>
      <c r="B97" s="279"/>
      <c r="C97" s="280">
        <v>1</v>
      </c>
      <c r="D97" s="269">
        <v>2</v>
      </c>
      <c r="E97" s="269">
        <v>3</v>
      </c>
      <c r="F97" s="269">
        <v>4</v>
      </c>
      <c r="G97" s="269">
        <v>5</v>
      </c>
      <c r="H97" s="262" t="s">
        <v>440</v>
      </c>
      <c r="I97" s="266"/>
    </row>
    <row r="98" spans="1:9" ht="15.75" thickBot="1" x14ac:dyDescent="0.3">
      <c r="A98" s="98" t="s">
        <v>409</v>
      </c>
      <c r="B98" s="96" t="s">
        <v>441</v>
      </c>
      <c r="C98" s="281"/>
      <c r="D98" s="282"/>
      <c r="E98" s="282"/>
      <c r="F98" s="282"/>
      <c r="G98" s="282"/>
      <c r="H98" s="96" t="s">
        <v>441</v>
      </c>
      <c r="I98" s="96" t="s">
        <v>441</v>
      </c>
    </row>
    <row r="99" spans="1:9" ht="27.75" thickBot="1" x14ac:dyDescent="0.3">
      <c r="A99" s="99" t="s">
        <v>442</v>
      </c>
      <c r="B99" s="100" t="s">
        <v>443</v>
      </c>
      <c r="C99" s="100"/>
      <c r="D99" s="100"/>
      <c r="E99" s="100"/>
      <c r="F99" s="100"/>
      <c r="G99" s="100"/>
      <c r="H99" s="100" t="s">
        <v>443</v>
      </c>
      <c r="I99" s="101" t="s">
        <v>444</v>
      </c>
    </row>
    <row r="100" spans="1:9" ht="15.75" thickBot="1" x14ac:dyDescent="0.3">
      <c r="A100" s="102" t="s">
        <v>410</v>
      </c>
      <c r="B100" s="100" t="s">
        <v>445</v>
      </c>
      <c r="C100" s="100"/>
      <c r="D100" s="100"/>
      <c r="E100" s="100"/>
      <c r="F100" s="100"/>
      <c r="G100" s="100"/>
      <c r="H100" s="100"/>
      <c r="I100" s="101"/>
    </row>
    <row r="101" spans="1:9" ht="27.75" thickBot="1" x14ac:dyDescent="0.3">
      <c r="A101" s="102" t="s">
        <v>446</v>
      </c>
      <c r="B101" s="100">
        <v>15.076000000000001</v>
      </c>
      <c r="C101" s="100"/>
      <c r="D101" s="100"/>
      <c r="E101" s="100"/>
      <c r="F101" s="100"/>
      <c r="G101" s="100"/>
      <c r="H101" s="100"/>
      <c r="I101" s="101"/>
    </row>
    <row r="102" spans="1:9" ht="27.75" thickBot="1" x14ac:dyDescent="0.3">
      <c r="A102" s="103" t="s">
        <v>411</v>
      </c>
      <c r="B102" s="100">
        <v>-278.30500000000001</v>
      </c>
      <c r="C102" s="100"/>
      <c r="D102" s="100"/>
      <c r="E102" s="100"/>
      <c r="F102" s="100"/>
      <c r="G102" s="100"/>
      <c r="H102" s="100"/>
      <c r="I102" s="101"/>
    </row>
    <row r="103" spans="1:9" ht="27.75" thickBot="1" x14ac:dyDescent="0.3">
      <c r="A103" s="103" t="s">
        <v>412</v>
      </c>
      <c r="B103" s="100">
        <v>-50.136000000000003</v>
      </c>
      <c r="C103" s="100"/>
      <c r="D103" s="100"/>
      <c r="E103" s="100"/>
      <c r="F103" s="100"/>
      <c r="G103" s="100"/>
      <c r="H103" s="100"/>
      <c r="I103" s="101"/>
    </row>
    <row r="104" spans="1:9" ht="41.25" thickBot="1" x14ac:dyDescent="0.3">
      <c r="A104" s="103" t="s">
        <v>447</v>
      </c>
      <c r="B104" s="100">
        <v>16.664000000000001</v>
      </c>
      <c r="C104" s="100"/>
      <c r="D104" s="100"/>
      <c r="E104" s="100"/>
      <c r="F104" s="100"/>
      <c r="G104" s="100"/>
      <c r="H104" s="100"/>
      <c r="I104" s="101"/>
    </row>
    <row r="105" spans="1:9" ht="15.75" thickBot="1" x14ac:dyDescent="0.3">
      <c r="A105" s="99" t="s">
        <v>413</v>
      </c>
      <c r="B105" s="100">
        <v>394.62700000000001</v>
      </c>
      <c r="C105" s="100">
        <v>-11.295</v>
      </c>
      <c r="D105" s="100">
        <v>16.632999999999999</v>
      </c>
      <c r="E105" s="100" t="s">
        <v>448</v>
      </c>
      <c r="F105" s="100" t="s">
        <v>448</v>
      </c>
      <c r="G105" s="100" t="s">
        <v>448</v>
      </c>
      <c r="H105" s="100">
        <v>399.96499999999997</v>
      </c>
      <c r="I105" s="101" t="s">
        <v>449</v>
      </c>
    </row>
    <row r="106" spans="1:9" ht="27.75" thickBot="1" x14ac:dyDescent="0.3">
      <c r="A106" s="102" t="s">
        <v>450</v>
      </c>
      <c r="B106" s="100">
        <v>65.382000000000005</v>
      </c>
      <c r="C106" s="100"/>
      <c r="D106" s="100"/>
      <c r="E106" s="100"/>
      <c r="F106" s="100"/>
      <c r="G106" s="100"/>
      <c r="H106" s="100"/>
      <c r="I106" s="101"/>
    </row>
    <row r="107" spans="1:9" ht="27.75" thickBot="1" x14ac:dyDescent="0.3">
      <c r="A107" s="102" t="s">
        <v>414</v>
      </c>
      <c r="B107" s="100">
        <v>42.024999999999999</v>
      </c>
      <c r="C107" s="100">
        <v>-5.6239999999999997</v>
      </c>
      <c r="D107" s="100"/>
      <c r="E107" s="100"/>
      <c r="F107" s="100"/>
      <c r="G107" s="100"/>
      <c r="H107" s="100"/>
      <c r="I107" s="101"/>
    </row>
    <row r="108" spans="1:9" ht="15.75" thickBot="1" x14ac:dyDescent="0.3">
      <c r="A108" s="103" t="s">
        <v>415</v>
      </c>
      <c r="B108" s="100">
        <v>168.98599999999999</v>
      </c>
      <c r="C108" s="100"/>
      <c r="D108" s="100"/>
      <c r="E108" s="100"/>
      <c r="F108" s="100"/>
      <c r="G108" s="100"/>
      <c r="H108" s="100"/>
      <c r="I108" s="101"/>
    </row>
    <row r="109" spans="1:9" ht="15.75" thickBot="1" x14ac:dyDescent="0.3">
      <c r="A109" s="102" t="s">
        <v>451</v>
      </c>
      <c r="B109" s="100">
        <v>20.972000000000001</v>
      </c>
      <c r="C109" s="100"/>
      <c r="D109" s="100"/>
      <c r="E109" s="100"/>
      <c r="F109" s="100"/>
      <c r="G109" s="100"/>
      <c r="H109" s="100"/>
      <c r="I109" s="101"/>
    </row>
    <row r="110" spans="1:9" ht="15.75" thickBot="1" x14ac:dyDescent="0.3">
      <c r="A110" s="102" t="s">
        <v>452</v>
      </c>
      <c r="B110" s="283">
        <v>64.290000000000006</v>
      </c>
      <c r="C110" s="100"/>
      <c r="D110" s="100"/>
      <c r="E110" s="100"/>
      <c r="F110" s="100"/>
      <c r="G110" s="100"/>
      <c r="H110" s="100"/>
      <c r="I110" s="101"/>
    </row>
    <row r="111" spans="1:9" ht="15.75" thickBot="1" x14ac:dyDescent="0.3">
      <c r="A111" s="102" t="s">
        <v>416</v>
      </c>
      <c r="B111" s="100" t="s">
        <v>448</v>
      </c>
      <c r="C111" s="100"/>
      <c r="D111" s="100">
        <v>16.632999999999999</v>
      </c>
      <c r="E111" s="100"/>
      <c r="F111" s="100"/>
      <c r="G111" s="100"/>
      <c r="H111" s="100"/>
      <c r="I111" s="101"/>
    </row>
    <row r="112" spans="1:9" ht="15.75" thickBot="1" x14ac:dyDescent="0.3">
      <c r="A112" s="102" t="s">
        <v>417</v>
      </c>
      <c r="B112" s="100">
        <v>32.972000000000001</v>
      </c>
      <c r="C112" s="100">
        <v>-5.6710000000000003</v>
      </c>
      <c r="D112" s="100"/>
      <c r="E112" s="100"/>
      <c r="F112" s="100"/>
      <c r="G112" s="100"/>
      <c r="H112" s="100"/>
      <c r="I112" s="101"/>
    </row>
    <row r="113" spans="1:9" ht="27.75" thickBot="1" x14ac:dyDescent="0.3">
      <c r="A113" s="99" t="s">
        <v>453</v>
      </c>
      <c r="B113" s="100">
        <v>38.415999999999997</v>
      </c>
      <c r="C113" s="100"/>
      <c r="D113" s="100"/>
      <c r="E113" s="100"/>
      <c r="F113" s="100"/>
      <c r="G113" s="100"/>
      <c r="H113" s="100">
        <v>38.415999999999997</v>
      </c>
      <c r="I113" s="101" t="s">
        <v>453</v>
      </c>
    </row>
    <row r="114" spans="1:9" ht="27.75" thickBot="1" x14ac:dyDescent="0.3">
      <c r="A114" s="99" t="s">
        <v>454</v>
      </c>
      <c r="B114" s="283">
        <v>28.55</v>
      </c>
      <c r="C114" s="100"/>
      <c r="D114" s="100"/>
      <c r="E114" s="283">
        <v>-28.55</v>
      </c>
      <c r="F114" s="100"/>
      <c r="G114" s="100"/>
      <c r="H114" s="100"/>
      <c r="I114" s="101"/>
    </row>
    <row r="115" spans="1:9" ht="15.75" thickBot="1" x14ac:dyDescent="0.3">
      <c r="A115" s="99" t="s">
        <v>418</v>
      </c>
      <c r="B115" s="100">
        <v>12.827</v>
      </c>
      <c r="C115" s="100"/>
      <c r="D115" s="100"/>
      <c r="E115" s="100">
        <v>27.373000000000001</v>
      </c>
      <c r="F115" s="100">
        <v>143</v>
      </c>
      <c r="G115" s="100"/>
      <c r="H115" s="100">
        <v>40.343000000000004</v>
      </c>
      <c r="I115" s="101" t="s">
        <v>455</v>
      </c>
    </row>
    <row r="116" spans="1:9" ht="15.75" thickBot="1" x14ac:dyDescent="0.3">
      <c r="A116" s="99" t="s">
        <v>456</v>
      </c>
      <c r="B116" s="284" t="s">
        <v>681</v>
      </c>
      <c r="C116" s="100"/>
      <c r="D116" s="100"/>
      <c r="E116" s="100"/>
      <c r="F116" s="100"/>
      <c r="G116" s="100">
        <v>-71.406999999999996</v>
      </c>
      <c r="H116" s="284" t="s">
        <v>684</v>
      </c>
      <c r="I116" s="104" t="s">
        <v>457</v>
      </c>
    </row>
    <row r="117" spans="1:9" ht="15.75" thickBot="1" x14ac:dyDescent="0.3">
      <c r="A117" s="105" t="s">
        <v>419</v>
      </c>
      <c r="B117" s="284" t="s">
        <v>682</v>
      </c>
      <c r="C117" s="100"/>
      <c r="D117" s="100"/>
      <c r="E117" s="100"/>
      <c r="F117" s="100"/>
      <c r="G117" s="100"/>
      <c r="H117" s="100"/>
      <c r="I117" s="101"/>
    </row>
    <row r="118" spans="1:9" ht="15.75" thickBot="1" x14ac:dyDescent="0.3">
      <c r="A118" s="106" t="s">
        <v>420</v>
      </c>
      <c r="B118" s="284" t="s">
        <v>683</v>
      </c>
      <c r="C118" s="100"/>
      <c r="D118" s="100"/>
      <c r="E118" s="100"/>
      <c r="F118" s="100"/>
      <c r="G118" s="100"/>
      <c r="H118" s="100"/>
      <c r="I118" s="101"/>
    </row>
    <row r="119" spans="1:9" ht="15.75" thickBot="1" x14ac:dyDescent="0.3">
      <c r="A119" s="106" t="s">
        <v>458</v>
      </c>
      <c r="B119" s="100">
        <v>226.65600000000001</v>
      </c>
      <c r="C119" s="100"/>
      <c r="D119" s="100"/>
      <c r="E119" s="100"/>
      <c r="F119" s="100"/>
      <c r="G119" s="100"/>
      <c r="H119" s="100"/>
      <c r="I119" s="101"/>
    </row>
    <row r="120" spans="1:9" ht="27.75" thickBot="1" x14ac:dyDescent="0.3">
      <c r="A120" s="105" t="s">
        <v>421</v>
      </c>
      <c r="B120" s="100">
        <v>49.887999999999998</v>
      </c>
      <c r="C120" s="100"/>
      <c r="D120" s="100"/>
      <c r="E120" s="100"/>
      <c r="F120" s="100"/>
      <c r="G120" s="100"/>
      <c r="H120" s="100"/>
      <c r="I120" s="101"/>
    </row>
    <row r="121" spans="1:9" ht="15.75" thickBot="1" x14ac:dyDescent="0.3">
      <c r="A121" s="106" t="s">
        <v>420</v>
      </c>
      <c r="B121" s="100">
        <v>210.08699999999999</v>
      </c>
      <c r="C121" s="100"/>
      <c r="D121" s="100"/>
      <c r="E121" s="100"/>
      <c r="F121" s="100"/>
      <c r="G121" s="100"/>
      <c r="H121" s="100"/>
      <c r="I121" s="101"/>
    </row>
    <row r="122" spans="1:9" ht="15.75" thickBot="1" x14ac:dyDescent="0.3">
      <c r="A122" s="107" t="s">
        <v>458</v>
      </c>
      <c r="B122" s="100">
        <v>-160.19900000000001</v>
      </c>
      <c r="C122" s="100"/>
      <c r="D122" s="100"/>
      <c r="E122" s="100"/>
      <c r="F122" s="100"/>
      <c r="G122" s="100"/>
      <c r="H122" s="100"/>
      <c r="I122" s="101"/>
    </row>
    <row r="123" spans="1:9" ht="54.75" thickBot="1" x14ac:dyDescent="0.3">
      <c r="A123" s="99" t="s">
        <v>459</v>
      </c>
      <c r="B123" s="100">
        <v>-110.956</v>
      </c>
      <c r="C123" s="100"/>
      <c r="D123" s="100"/>
      <c r="E123" s="100"/>
      <c r="F123" s="100"/>
      <c r="G123" s="100">
        <v>110.956</v>
      </c>
      <c r="H123" s="100" t="s">
        <v>448</v>
      </c>
      <c r="I123" s="101"/>
    </row>
    <row r="124" spans="1:9" ht="27.75" thickBot="1" x14ac:dyDescent="0.3">
      <c r="A124" s="105" t="s">
        <v>460</v>
      </c>
      <c r="B124" s="100">
        <v>-90.792000000000002</v>
      </c>
      <c r="C124" s="100"/>
      <c r="D124" s="100"/>
      <c r="E124" s="100"/>
      <c r="F124" s="100"/>
      <c r="G124" s="100">
        <v>90.792000000000002</v>
      </c>
      <c r="H124" s="100" t="s">
        <v>448</v>
      </c>
      <c r="I124" s="101"/>
    </row>
    <row r="125" spans="1:9" ht="15.75" thickBot="1" x14ac:dyDescent="0.3">
      <c r="A125" s="106" t="s">
        <v>420</v>
      </c>
      <c r="B125" s="283">
        <v>-90.8</v>
      </c>
      <c r="C125" s="100"/>
      <c r="D125" s="100"/>
      <c r="E125" s="100"/>
      <c r="F125" s="100"/>
      <c r="G125" s="283">
        <v>90.8</v>
      </c>
      <c r="H125" s="100" t="s">
        <v>448</v>
      </c>
      <c r="I125" s="101"/>
    </row>
    <row r="126" spans="1:9" ht="15.75" thickBot="1" x14ac:dyDescent="0.3">
      <c r="A126" s="106" t="s">
        <v>458</v>
      </c>
      <c r="B126" s="100">
        <v>8</v>
      </c>
      <c r="C126" s="100"/>
      <c r="D126" s="100"/>
      <c r="E126" s="100"/>
      <c r="F126" s="100"/>
      <c r="G126" s="100">
        <v>-8</v>
      </c>
      <c r="H126" s="100" t="s">
        <v>448</v>
      </c>
      <c r="I126" s="101"/>
    </row>
    <row r="127" spans="1:9" ht="41.25" thickBot="1" x14ac:dyDescent="0.3">
      <c r="A127" s="105" t="s">
        <v>422</v>
      </c>
      <c r="B127" s="100">
        <v>-20.164000000000001</v>
      </c>
      <c r="C127" s="100"/>
      <c r="D127" s="100"/>
      <c r="E127" s="100"/>
      <c r="F127" s="100"/>
      <c r="G127" s="100">
        <v>20.164000000000001</v>
      </c>
      <c r="H127" s="100" t="s">
        <v>448</v>
      </c>
      <c r="I127" s="101"/>
    </row>
    <row r="128" spans="1:9" ht="15.75" thickBot="1" x14ac:dyDescent="0.3">
      <c r="A128" s="106" t="s">
        <v>420</v>
      </c>
      <c r="B128" s="100">
        <v>-20.164000000000001</v>
      </c>
      <c r="C128" s="100"/>
      <c r="D128" s="100"/>
      <c r="E128" s="100"/>
      <c r="F128" s="100"/>
      <c r="G128" s="100">
        <v>20.164000000000001</v>
      </c>
      <c r="H128" s="100" t="s">
        <v>448</v>
      </c>
      <c r="I128" s="101"/>
    </row>
    <row r="129" spans="1:9" ht="15.75" thickBot="1" x14ac:dyDescent="0.3">
      <c r="A129" s="106" t="s">
        <v>458</v>
      </c>
      <c r="B129" s="100" t="s">
        <v>448</v>
      </c>
      <c r="C129" s="100"/>
      <c r="D129" s="100"/>
      <c r="E129" s="100"/>
      <c r="F129" s="100"/>
      <c r="G129" s="100"/>
      <c r="H129" s="100" t="s">
        <v>448</v>
      </c>
      <c r="I129" s="101"/>
    </row>
    <row r="130" spans="1:9" ht="41.25" thickBot="1" x14ac:dyDescent="0.3">
      <c r="A130" s="99" t="s">
        <v>461</v>
      </c>
      <c r="B130" s="100">
        <v>44.866</v>
      </c>
      <c r="C130" s="100"/>
      <c r="D130" s="100"/>
      <c r="E130" s="100"/>
      <c r="F130" s="100"/>
      <c r="G130" s="100">
        <v>-44.866</v>
      </c>
      <c r="H130" s="100" t="s">
        <v>448</v>
      </c>
      <c r="I130" s="101"/>
    </row>
    <row r="131" spans="1:9" ht="15.75" thickBot="1" x14ac:dyDescent="0.3">
      <c r="A131" s="106" t="s">
        <v>420</v>
      </c>
      <c r="B131" s="100">
        <v>44.866</v>
      </c>
      <c r="C131" s="100"/>
      <c r="D131" s="100"/>
      <c r="E131" s="100"/>
      <c r="F131" s="100"/>
      <c r="G131" s="100">
        <v>-44.866</v>
      </c>
      <c r="H131" s="100" t="s">
        <v>448</v>
      </c>
      <c r="I131" s="101"/>
    </row>
    <row r="132" spans="1:9" ht="15.75" thickBot="1" x14ac:dyDescent="0.3">
      <c r="A132" s="106" t="s">
        <v>458</v>
      </c>
      <c r="B132" s="100" t="s">
        <v>448</v>
      </c>
      <c r="C132" s="100"/>
      <c r="D132" s="100"/>
      <c r="E132" s="100"/>
      <c r="F132" s="100"/>
      <c r="G132" s="100"/>
      <c r="H132" s="100" t="s">
        <v>448</v>
      </c>
      <c r="I132" s="101"/>
    </row>
    <row r="133" spans="1:9" ht="41.25" thickBot="1" x14ac:dyDescent="0.3">
      <c r="A133" s="99" t="s">
        <v>462</v>
      </c>
      <c r="B133" s="100">
        <v>-5.3170000000000002</v>
      </c>
      <c r="C133" s="100"/>
      <c r="D133" s="100"/>
      <c r="E133" s="100"/>
      <c r="F133" s="100"/>
      <c r="G133" s="100">
        <v>5.3170000000000002</v>
      </c>
      <c r="H133" s="100" t="s">
        <v>448</v>
      </c>
      <c r="I133" s="101"/>
    </row>
    <row r="134" spans="1:9" ht="27.75" thickBot="1" x14ac:dyDescent="0.3">
      <c r="A134" s="102" t="s">
        <v>423</v>
      </c>
      <c r="B134" s="100">
        <v>-5.3170000000000002</v>
      </c>
      <c r="C134" s="100"/>
      <c r="D134" s="100"/>
      <c r="E134" s="100"/>
      <c r="F134" s="100"/>
      <c r="G134" s="100">
        <v>5.3170000000000002</v>
      </c>
      <c r="H134" s="100" t="s">
        <v>448</v>
      </c>
      <c r="I134" s="101"/>
    </row>
    <row r="135" spans="1:9" ht="27.75" thickBot="1" x14ac:dyDescent="0.3">
      <c r="A135" s="102" t="s">
        <v>463</v>
      </c>
      <c r="B135" s="100" t="s">
        <v>448</v>
      </c>
      <c r="C135" s="100"/>
      <c r="D135" s="100"/>
      <c r="E135" s="100"/>
      <c r="F135" s="100"/>
      <c r="G135" s="100"/>
      <c r="H135" s="100"/>
      <c r="I135" s="101"/>
    </row>
    <row r="136" spans="1:9" ht="27.75" thickBot="1" x14ac:dyDescent="0.3">
      <c r="A136" s="99" t="s">
        <v>464</v>
      </c>
      <c r="B136" s="100">
        <v>-930.49800000000005</v>
      </c>
      <c r="C136" s="100"/>
      <c r="D136" s="100"/>
      <c r="E136" s="108"/>
      <c r="F136" s="108">
        <v>-143</v>
      </c>
      <c r="G136" s="100"/>
      <c r="H136" s="100">
        <v>-930.64099999999996</v>
      </c>
      <c r="I136" s="101"/>
    </row>
    <row r="137" spans="1:9" ht="15.75" thickBot="1" x14ac:dyDescent="0.3">
      <c r="A137" s="105" t="s">
        <v>424</v>
      </c>
      <c r="B137" s="100">
        <v>-534.13900000000001</v>
      </c>
      <c r="C137" s="100"/>
      <c r="D137" s="100"/>
      <c r="E137" s="100"/>
      <c r="F137" s="100"/>
      <c r="G137" s="100"/>
      <c r="H137" s="100">
        <v>-534.13900000000001</v>
      </c>
      <c r="I137" s="101" t="s">
        <v>424</v>
      </c>
    </row>
    <row r="138" spans="1:9" ht="15.75" thickBot="1" x14ac:dyDescent="0.3">
      <c r="A138" s="106" t="s">
        <v>425</v>
      </c>
      <c r="B138" s="100">
        <v>-284.29500000000002</v>
      </c>
      <c r="C138" s="100"/>
      <c r="D138" s="100"/>
      <c r="E138" s="100"/>
      <c r="F138" s="100"/>
      <c r="G138" s="100"/>
      <c r="H138" s="100"/>
      <c r="I138" s="101"/>
    </row>
    <row r="139" spans="1:9" ht="15.75" thickBot="1" x14ac:dyDescent="0.3">
      <c r="A139" s="106" t="s">
        <v>426</v>
      </c>
      <c r="B139" s="100">
        <v>-238.49100000000001</v>
      </c>
      <c r="C139" s="100"/>
      <c r="D139" s="100"/>
      <c r="E139" s="100"/>
      <c r="F139" s="100"/>
      <c r="G139" s="100"/>
      <c r="H139" s="100"/>
      <c r="I139" s="101"/>
    </row>
    <row r="140" spans="1:9" ht="27.75" thickBot="1" x14ac:dyDescent="0.3">
      <c r="A140" s="106" t="s">
        <v>427</v>
      </c>
      <c r="B140" s="100">
        <v>-11.353</v>
      </c>
      <c r="C140" s="100"/>
      <c r="D140" s="100"/>
      <c r="E140" s="100"/>
      <c r="F140" s="100"/>
      <c r="G140" s="100"/>
      <c r="H140" s="100"/>
      <c r="I140" s="101"/>
    </row>
    <row r="141" spans="1:9" ht="27.75" thickBot="1" x14ac:dyDescent="0.3">
      <c r="A141" s="105" t="s">
        <v>428</v>
      </c>
      <c r="B141" s="100">
        <v>-396.35899999999998</v>
      </c>
      <c r="C141" s="100"/>
      <c r="D141" s="100"/>
      <c r="E141" s="100"/>
      <c r="F141" s="100">
        <v>-143</v>
      </c>
      <c r="G141" s="100"/>
      <c r="H141" s="100">
        <v>-396.50200000000001</v>
      </c>
      <c r="I141" s="101" t="s">
        <v>465</v>
      </c>
    </row>
    <row r="142" spans="1:9" ht="15.75" thickBot="1" x14ac:dyDescent="0.3">
      <c r="A142" s="106" t="s">
        <v>466</v>
      </c>
      <c r="B142" s="100">
        <v>-59.015999999999998</v>
      </c>
      <c r="C142" s="100"/>
      <c r="D142" s="100"/>
      <c r="E142" s="100"/>
      <c r="F142" s="100"/>
      <c r="G142" s="100"/>
      <c r="H142" s="100"/>
      <c r="I142" s="101"/>
    </row>
    <row r="143" spans="1:9" ht="41.25" thickBot="1" x14ac:dyDescent="0.3">
      <c r="A143" s="106" t="s">
        <v>429</v>
      </c>
      <c r="B143" s="100">
        <v>-129.71100000000001</v>
      </c>
      <c r="C143" s="100"/>
      <c r="D143" s="100"/>
      <c r="E143" s="100"/>
      <c r="F143" s="100"/>
      <c r="G143" s="100"/>
      <c r="H143" s="100"/>
      <c r="I143" s="101"/>
    </row>
    <row r="144" spans="1:9" ht="15.75" thickBot="1" x14ac:dyDescent="0.3">
      <c r="A144" s="106" t="s">
        <v>430</v>
      </c>
      <c r="B144" s="100">
        <v>-207.63200000000001</v>
      </c>
      <c r="C144" s="100"/>
      <c r="D144" s="100"/>
      <c r="E144" s="100"/>
      <c r="F144" s="100">
        <v>-143</v>
      </c>
      <c r="G144" s="100"/>
      <c r="H144" s="100"/>
      <c r="I144" s="101"/>
    </row>
    <row r="145" spans="1:9" ht="15.75" thickBot="1" x14ac:dyDescent="0.3">
      <c r="A145" s="99" t="s">
        <v>467</v>
      </c>
      <c r="B145" s="100">
        <v>-91.457999999999998</v>
      </c>
      <c r="C145" s="100">
        <v>11.295</v>
      </c>
      <c r="D145" s="100">
        <v>-16.632999999999999</v>
      </c>
      <c r="E145" s="100" t="s">
        <v>448</v>
      </c>
      <c r="F145" s="100" t="s">
        <v>448</v>
      </c>
      <c r="G145" s="100" t="s">
        <v>448</v>
      </c>
      <c r="H145" s="100">
        <v>-96.796000000000006</v>
      </c>
      <c r="I145" s="101" t="s">
        <v>468</v>
      </c>
    </row>
    <row r="146" spans="1:9" ht="54.75" thickBot="1" x14ac:dyDescent="0.3">
      <c r="A146" s="102" t="s">
        <v>469</v>
      </c>
      <c r="B146" s="100" t="s">
        <v>448</v>
      </c>
      <c r="C146" s="100"/>
      <c r="D146" s="100"/>
      <c r="E146" s="100"/>
      <c r="F146" s="100"/>
      <c r="G146" s="100"/>
      <c r="H146" s="100"/>
      <c r="I146" s="101"/>
    </row>
    <row r="147" spans="1:9" ht="15.75" thickBot="1" x14ac:dyDescent="0.3">
      <c r="A147" s="102" t="s">
        <v>470</v>
      </c>
      <c r="B147" s="100">
        <v>-11.724</v>
      </c>
      <c r="C147" s="100"/>
      <c r="D147" s="100"/>
      <c r="E147" s="100"/>
      <c r="F147" s="100"/>
      <c r="G147" s="100"/>
      <c r="H147" s="100"/>
      <c r="I147" s="101"/>
    </row>
    <row r="148" spans="1:9" ht="15.75" thickBot="1" x14ac:dyDescent="0.3">
      <c r="A148" s="102" t="s">
        <v>471</v>
      </c>
      <c r="B148" s="100">
        <v>-2.4260000000000002</v>
      </c>
      <c r="C148" s="100"/>
      <c r="D148" s="100"/>
      <c r="E148" s="100"/>
      <c r="F148" s="100"/>
      <c r="G148" s="100"/>
      <c r="H148" s="100"/>
      <c r="I148" s="101"/>
    </row>
    <row r="149" spans="1:9" ht="15.75" thickBot="1" x14ac:dyDescent="0.3">
      <c r="A149" s="102" t="s">
        <v>472</v>
      </c>
      <c r="B149" s="100">
        <v>-17.815999999999999</v>
      </c>
      <c r="C149" s="100"/>
      <c r="D149" s="100"/>
      <c r="E149" s="100"/>
      <c r="F149" s="100"/>
      <c r="G149" s="100"/>
      <c r="H149" s="100"/>
      <c r="I149" s="101"/>
    </row>
    <row r="150" spans="1:9" ht="27.75" thickBot="1" x14ac:dyDescent="0.3">
      <c r="A150" s="102" t="s">
        <v>431</v>
      </c>
      <c r="B150" s="100">
        <v>-11.255000000000001</v>
      </c>
      <c r="C150" s="100"/>
      <c r="D150" s="100"/>
      <c r="E150" s="100"/>
      <c r="F150" s="100"/>
      <c r="G150" s="100"/>
      <c r="H150" s="100"/>
      <c r="I150" s="101"/>
    </row>
    <row r="151" spans="1:9" ht="15.75" thickBot="1" x14ac:dyDescent="0.3">
      <c r="A151" s="102" t="s">
        <v>432</v>
      </c>
      <c r="B151" s="283">
        <v>-13.61</v>
      </c>
      <c r="C151" s="100"/>
      <c r="D151" s="100">
        <v>-16.632999999999999</v>
      </c>
      <c r="E151" s="100"/>
      <c r="F151" s="100"/>
      <c r="G151" s="100"/>
      <c r="H151" s="100"/>
      <c r="I151" s="101"/>
    </row>
    <row r="152" spans="1:9" ht="15.75" thickBot="1" x14ac:dyDescent="0.3">
      <c r="A152" s="102" t="s">
        <v>473</v>
      </c>
      <c r="B152" s="100">
        <v>-34.627000000000002</v>
      </c>
      <c r="C152" s="100">
        <v>11.295</v>
      </c>
      <c r="D152" s="100"/>
      <c r="E152" s="100"/>
      <c r="F152" s="100"/>
      <c r="G152" s="100"/>
      <c r="H152" s="100"/>
      <c r="I152" s="101"/>
    </row>
    <row r="153" spans="1:9" ht="27.75" thickBot="1" x14ac:dyDescent="0.3">
      <c r="A153" s="99" t="s">
        <v>433</v>
      </c>
      <c r="B153" s="283">
        <v>-38.94</v>
      </c>
      <c r="C153" s="100"/>
      <c r="D153" s="100"/>
      <c r="E153" s="285">
        <v>38.94</v>
      </c>
      <c r="F153" s="100"/>
      <c r="G153" s="100"/>
      <c r="H153" s="100"/>
      <c r="I153" s="101"/>
    </row>
    <row r="154" spans="1:9" ht="15.75" thickBot="1" x14ac:dyDescent="0.3">
      <c r="A154" s="109" t="s">
        <v>474</v>
      </c>
      <c r="B154" s="100" t="s">
        <v>448</v>
      </c>
      <c r="C154" s="100"/>
      <c r="D154" s="100"/>
      <c r="E154" s="100"/>
      <c r="F154" s="100"/>
      <c r="G154" s="100"/>
      <c r="H154" s="100"/>
      <c r="I154" s="101"/>
    </row>
    <row r="155" spans="1:9" ht="15.75" thickBot="1" x14ac:dyDescent="0.3">
      <c r="A155" s="109" t="s">
        <v>434</v>
      </c>
      <c r="B155" s="283">
        <v>-38.94</v>
      </c>
      <c r="C155" s="100"/>
      <c r="D155" s="100"/>
      <c r="E155" s="283">
        <v>38.94</v>
      </c>
      <c r="F155" s="100"/>
      <c r="G155" s="100"/>
      <c r="H155" s="100"/>
      <c r="I155" s="101"/>
    </row>
    <row r="156" spans="1:9" ht="27.75" thickBot="1" x14ac:dyDescent="0.3">
      <c r="A156" s="99" t="s">
        <v>435</v>
      </c>
      <c r="B156" s="100">
        <v>-2.085</v>
      </c>
      <c r="C156" s="100"/>
      <c r="D156" s="100"/>
      <c r="E156" s="100">
        <v>-37.762999999999998</v>
      </c>
      <c r="F156" s="100"/>
      <c r="G156" s="100"/>
      <c r="H156" s="100">
        <v>-39.847999999999999</v>
      </c>
      <c r="I156" s="101" t="s">
        <v>475</v>
      </c>
    </row>
    <row r="157" spans="1:9" ht="41.25" thickBot="1" x14ac:dyDescent="0.3">
      <c r="A157" s="99" t="s">
        <v>476</v>
      </c>
      <c r="B157" s="108">
        <v>392.64699999999999</v>
      </c>
      <c r="C157" s="108" t="s">
        <v>448</v>
      </c>
      <c r="D157" s="108" t="s">
        <v>448</v>
      </c>
      <c r="E157" s="108" t="s">
        <v>448</v>
      </c>
      <c r="F157" s="108" t="s">
        <v>448</v>
      </c>
      <c r="G157" s="108">
        <v>0</v>
      </c>
      <c r="H157" s="108">
        <v>392.64699999999999</v>
      </c>
      <c r="I157" s="110" t="s">
        <v>477</v>
      </c>
    </row>
    <row r="158" spans="1:9" ht="15.75" thickBot="1" x14ac:dyDescent="0.3">
      <c r="A158" s="99" t="s">
        <v>478</v>
      </c>
      <c r="B158" s="108">
        <v>-58.533999999999999</v>
      </c>
      <c r="C158" s="108"/>
      <c r="D158" s="108"/>
      <c r="E158" s="108"/>
      <c r="F158" s="108"/>
      <c r="G158" s="108"/>
      <c r="H158" s="108">
        <v>-58.533999999999999</v>
      </c>
      <c r="I158" s="110" t="s">
        <v>479</v>
      </c>
    </row>
    <row r="159" spans="1:9" ht="15.75" thickBot="1" x14ac:dyDescent="0.3">
      <c r="A159" s="102" t="s">
        <v>436</v>
      </c>
      <c r="B159" s="100">
        <v>-62.302999999999997</v>
      </c>
      <c r="C159" s="100"/>
      <c r="D159" s="100"/>
      <c r="E159" s="100"/>
      <c r="F159" s="100"/>
      <c r="G159" s="100"/>
      <c r="H159" s="100"/>
      <c r="I159" s="101"/>
    </row>
    <row r="160" spans="1:9" ht="15.75" thickBot="1" x14ac:dyDescent="0.3">
      <c r="A160" s="102" t="s">
        <v>437</v>
      </c>
      <c r="B160" s="100">
        <v>3.7690000000000001</v>
      </c>
      <c r="C160" s="100"/>
      <c r="D160" s="100"/>
      <c r="E160" s="100"/>
      <c r="F160" s="100"/>
      <c r="G160" s="100"/>
      <c r="H160" s="100"/>
      <c r="I160" s="101"/>
    </row>
    <row r="161" spans="1:9" ht="41.25" thickBot="1" x14ac:dyDescent="0.3">
      <c r="A161" s="99" t="s">
        <v>480</v>
      </c>
      <c r="B161" s="108">
        <v>334.113</v>
      </c>
      <c r="C161" s="108"/>
      <c r="D161" s="108"/>
      <c r="E161" s="108"/>
      <c r="F161" s="108"/>
      <c r="G161" s="108"/>
      <c r="H161" s="108">
        <v>334.113</v>
      </c>
      <c r="I161" s="110" t="s">
        <v>481</v>
      </c>
    </row>
    <row r="164" spans="1:9" x14ac:dyDescent="0.25">
      <c r="A164" s="130" t="s">
        <v>636</v>
      </c>
    </row>
    <row r="165" spans="1:9" x14ac:dyDescent="0.25">
      <c r="A165" s="130" t="s">
        <v>637</v>
      </c>
    </row>
    <row r="166" spans="1:9" x14ac:dyDescent="0.25">
      <c r="A166" s="130" t="s">
        <v>638</v>
      </c>
    </row>
    <row r="167" spans="1:9" x14ac:dyDescent="0.25">
      <c r="A167" s="130" t="s">
        <v>639</v>
      </c>
    </row>
    <row r="168" spans="1:9" x14ac:dyDescent="0.25">
      <c r="A168" s="130" t="s">
        <v>635</v>
      </c>
    </row>
    <row r="171" spans="1:9" ht="15.75" x14ac:dyDescent="0.25">
      <c r="A171" s="133" t="s">
        <v>482</v>
      </c>
    </row>
    <row r="172" spans="1:9" ht="15.75" thickBot="1" x14ac:dyDescent="0.3"/>
    <row r="173" spans="1:9" ht="15.75" thickBot="1" x14ac:dyDescent="0.3">
      <c r="A173" s="267" t="s">
        <v>439</v>
      </c>
      <c r="B173" s="268"/>
      <c r="C173" s="269">
        <v>1</v>
      </c>
      <c r="D173" s="269">
        <v>2</v>
      </c>
      <c r="E173" s="260">
        <v>3</v>
      </c>
      <c r="F173" s="272">
        <v>4</v>
      </c>
      <c r="G173" s="260">
        <v>5</v>
      </c>
      <c r="H173" s="262" t="s">
        <v>440</v>
      </c>
      <c r="I173" s="263"/>
    </row>
    <row r="174" spans="1:9" ht="15.75" thickBot="1" x14ac:dyDescent="0.3">
      <c r="A174" s="98" t="s">
        <v>409</v>
      </c>
      <c r="B174" s="111" t="s">
        <v>483</v>
      </c>
      <c r="C174" s="270"/>
      <c r="D174" s="270"/>
      <c r="E174" s="271"/>
      <c r="F174" s="273"/>
      <c r="G174" s="261"/>
      <c r="H174" s="112" t="s">
        <v>483</v>
      </c>
      <c r="I174" s="112" t="s">
        <v>409</v>
      </c>
    </row>
    <row r="175" spans="1:9" ht="15.75" thickBot="1" x14ac:dyDescent="0.3">
      <c r="A175" s="113" t="s">
        <v>484</v>
      </c>
      <c r="B175" s="97">
        <v>133.71299999999999</v>
      </c>
      <c r="C175" s="100"/>
      <c r="D175" s="100"/>
      <c r="E175" s="100"/>
      <c r="F175" s="114"/>
      <c r="G175" s="100"/>
      <c r="H175" s="100">
        <v>133.71299999999999</v>
      </c>
      <c r="I175" s="104" t="s">
        <v>485</v>
      </c>
    </row>
    <row r="176" spans="1:9" ht="15.75" thickBot="1" x14ac:dyDescent="0.3">
      <c r="A176" s="115" t="s">
        <v>486</v>
      </c>
      <c r="B176" s="97"/>
      <c r="C176" s="100"/>
      <c r="D176" s="100"/>
      <c r="E176" s="100"/>
      <c r="F176" s="114"/>
      <c r="G176" s="100"/>
      <c r="H176" s="100"/>
      <c r="I176" s="104"/>
    </row>
    <row r="177" spans="1:9" ht="15.75" thickBot="1" x14ac:dyDescent="0.3">
      <c r="A177" s="115" t="s">
        <v>487</v>
      </c>
      <c r="B177" s="97">
        <v>133.71299999999999</v>
      </c>
      <c r="C177" s="100"/>
      <c r="D177" s="100"/>
      <c r="E177" s="100"/>
      <c r="F177" s="114"/>
      <c r="G177" s="100"/>
      <c r="H177" s="100"/>
      <c r="I177" s="104"/>
    </row>
    <row r="178" spans="1:9" ht="15.75" thickBot="1" x14ac:dyDescent="0.3">
      <c r="A178" s="113" t="s">
        <v>488</v>
      </c>
      <c r="B178" s="97">
        <v>496.69200000000001</v>
      </c>
      <c r="C178" s="100"/>
      <c r="D178" s="100"/>
      <c r="E178" s="100"/>
      <c r="F178" s="114"/>
      <c r="G178" s="100">
        <v>-338</v>
      </c>
      <c r="H178" s="100">
        <v>496.35399999999998</v>
      </c>
      <c r="I178" s="104" t="s">
        <v>489</v>
      </c>
    </row>
    <row r="179" spans="1:9" ht="27.75" thickBot="1" x14ac:dyDescent="0.3">
      <c r="A179" s="115" t="s">
        <v>490</v>
      </c>
      <c r="B179" s="97">
        <v>195.04599999999999</v>
      </c>
      <c r="C179" s="100"/>
      <c r="D179" s="100"/>
      <c r="E179" s="100"/>
      <c r="F179" s="114"/>
      <c r="G179" s="100"/>
      <c r="H179" s="100"/>
      <c r="I179" s="104"/>
    </row>
    <row r="180" spans="1:9" ht="15.75" thickBot="1" x14ac:dyDescent="0.3">
      <c r="A180" s="115" t="s">
        <v>491</v>
      </c>
      <c r="B180" s="97">
        <v>26.498999999999999</v>
      </c>
      <c r="C180" s="100"/>
      <c r="D180" s="100"/>
      <c r="E180" s="100"/>
      <c r="F180" s="114"/>
      <c r="G180" s="100"/>
      <c r="H180" s="100"/>
      <c r="I180" s="104"/>
    </row>
    <row r="181" spans="1:9" ht="27.75" thickBot="1" x14ac:dyDescent="0.3">
      <c r="A181" s="115" t="s">
        <v>492</v>
      </c>
      <c r="B181" s="97">
        <v>275.14699999999999</v>
      </c>
      <c r="C181" s="100"/>
      <c r="D181" s="100"/>
      <c r="E181" s="100"/>
      <c r="F181" s="114"/>
      <c r="G181" s="100">
        <v>-338</v>
      </c>
      <c r="H181" s="100"/>
      <c r="I181" s="104"/>
    </row>
    <row r="182" spans="1:9" ht="15.75" thickBot="1" x14ac:dyDescent="0.3">
      <c r="A182" s="113" t="s">
        <v>493</v>
      </c>
      <c r="B182" s="97" t="s">
        <v>494</v>
      </c>
      <c r="C182" s="283">
        <v>355.28</v>
      </c>
      <c r="D182" s="100" t="s">
        <v>448</v>
      </c>
      <c r="E182" s="100"/>
      <c r="F182" s="114"/>
      <c r="G182" s="100"/>
      <c r="H182" s="100"/>
      <c r="I182" s="104"/>
    </row>
    <row r="183" spans="1:9" ht="54.75" thickBot="1" x14ac:dyDescent="0.3">
      <c r="A183" s="116" t="s">
        <v>495</v>
      </c>
      <c r="B183" s="97">
        <v>524.10400000000004</v>
      </c>
      <c r="C183" s="100"/>
      <c r="D183" s="100"/>
      <c r="E183" s="100"/>
      <c r="F183" s="114"/>
      <c r="G183" s="100"/>
      <c r="H183" s="100">
        <v>524.10400000000004</v>
      </c>
      <c r="I183" s="104" t="s">
        <v>496</v>
      </c>
    </row>
    <row r="184" spans="1:9" ht="27.75" thickBot="1" x14ac:dyDescent="0.3">
      <c r="A184" s="113" t="s">
        <v>497</v>
      </c>
      <c r="B184" s="97">
        <v>384.197</v>
      </c>
      <c r="C184" s="100"/>
      <c r="D184" s="100"/>
      <c r="E184" s="100"/>
      <c r="F184" s="114"/>
      <c r="G184" s="100"/>
      <c r="H184" s="100">
        <v>384.197</v>
      </c>
      <c r="I184" s="104" t="s">
        <v>498</v>
      </c>
    </row>
    <row r="185" spans="1:9" ht="27.75" thickBot="1" x14ac:dyDescent="0.3">
      <c r="A185" s="115" t="s">
        <v>499</v>
      </c>
      <c r="B185" s="97">
        <v>356.197</v>
      </c>
      <c r="C185" s="100"/>
      <c r="D185" s="100"/>
      <c r="E185" s="100"/>
      <c r="F185" s="114"/>
      <c r="G185" s="100"/>
      <c r="H185" s="100"/>
      <c r="I185" s="104"/>
    </row>
    <row r="186" spans="1:9" ht="15.75" thickBot="1" x14ac:dyDescent="0.3">
      <c r="A186" s="115" t="s">
        <v>500</v>
      </c>
      <c r="B186" s="97"/>
      <c r="C186" s="100"/>
      <c r="D186" s="100"/>
      <c r="E186" s="100"/>
      <c r="F186" s="114"/>
      <c r="G186" s="100"/>
      <c r="H186" s="100"/>
      <c r="I186" s="104"/>
    </row>
    <row r="187" spans="1:9" ht="27.75" thickBot="1" x14ac:dyDescent="0.3">
      <c r="A187" s="115" t="s">
        <v>501</v>
      </c>
      <c r="B187" s="97">
        <v>28</v>
      </c>
      <c r="C187" s="100"/>
      <c r="D187" s="100"/>
      <c r="E187" s="100"/>
      <c r="F187" s="114"/>
      <c r="G187" s="100"/>
      <c r="H187" s="100"/>
      <c r="I187" s="104"/>
    </row>
    <row r="188" spans="1:9" ht="15.75" thickBot="1" x14ac:dyDescent="0.3">
      <c r="A188" s="113" t="s">
        <v>502</v>
      </c>
      <c r="B188" s="97" t="s">
        <v>503</v>
      </c>
      <c r="C188" s="283">
        <v>355.28</v>
      </c>
      <c r="D188" s="100"/>
      <c r="E188" s="100"/>
      <c r="F188" s="114"/>
      <c r="G188" s="100"/>
      <c r="H188" s="100"/>
      <c r="I188" s="104"/>
    </row>
    <row r="189" spans="1:9" ht="27.75" thickBot="1" x14ac:dyDescent="0.3">
      <c r="A189" s="113" t="s">
        <v>504</v>
      </c>
      <c r="B189" s="97" t="s">
        <v>505</v>
      </c>
      <c r="C189" s="100"/>
      <c r="D189" s="100"/>
      <c r="E189" s="100"/>
      <c r="F189" s="114"/>
      <c r="G189" s="100"/>
      <c r="H189" s="100" t="s">
        <v>505</v>
      </c>
      <c r="I189" s="104" t="s">
        <v>506</v>
      </c>
    </row>
    <row r="190" spans="1:9" ht="15.75" thickBot="1" x14ac:dyDescent="0.3">
      <c r="A190" s="115" t="s">
        <v>507</v>
      </c>
      <c r="B190" s="97" t="s">
        <v>505</v>
      </c>
      <c r="C190" s="100"/>
      <c r="D190" s="100"/>
      <c r="E190" s="100"/>
      <c r="F190" s="114"/>
      <c r="G190" s="100"/>
      <c r="H190" s="100"/>
      <c r="I190" s="104"/>
    </row>
    <row r="191" spans="1:9" ht="15.75" thickBot="1" x14ac:dyDescent="0.3">
      <c r="A191" s="117" t="s">
        <v>508</v>
      </c>
      <c r="B191" s="97"/>
      <c r="C191" s="100"/>
      <c r="D191" s="100"/>
      <c r="E191" s="100"/>
      <c r="F191" s="114"/>
      <c r="G191" s="100"/>
      <c r="H191" s="100"/>
      <c r="I191" s="104"/>
    </row>
    <row r="192" spans="1:9" ht="27.75" thickBot="1" x14ac:dyDescent="0.3">
      <c r="A192" s="113" t="s">
        <v>509</v>
      </c>
      <c r="B192" s="97" t="s">
        <v>510</v>
      </c>
      <c r="C192" s="100"/>
      <c r="D192" s="100"/>
      <c r="E192" s="100"/>
      <c r="F192" s="114"/>
      <c r="G192" s="100"/>
      <c r="H192" s="100" t="s">
        <v>510</v>
      </c>
      <c r="I192" s="104" t="s">
        <v>509</v>
      </c>
    </row>
    <row r="193" spans="1:9" ht="15.75" thickBot="1" x14ac:dyDescent="0.3">
      <c r="A193" s="115" t="s">
        <v>511</v>
      </c>
      <c r="B193" s="97">
        <v>872.97699999999998</v>
      </c>
      <c r="C193" s="100"/>
      <c r="D193" s="100"/>
      <c r="E193" s="100"/>
      <c r="F193" s="114"/>
      <c r="G193" s="100"/>
      <c r="H193" s="100"/>
      <c r="I193" s="104"/>
    </row>
    <row r="194" spans="1:9" ht="15.75" thickBot="1" x14ac:dyDescent="0.3">
      <c r="A194" s="115" t="s">
        <v>507</v>
      </c>
      <c r="B194" s="97" t="s">
        <v>512</v>
      </c>
      <c r="C194" s="100"/>
      <c r="D194" s="100"/>
      <c r="E194" s="100"/>
      <c r="F194" s="114"/>
      <c r="G194" s="100"/>
      <c r="H194" s="100"/>
      <c r="I194" s="104"/>
    </row>
    <row r="195" spans="1:9" ht="15.75" thickBot="1" x14ac:dyDescent="0.3">
      <c r="A195" s="115" t="s">
        <v>513</v>
      </c>
      <c r="B195" s="97">
        <v>425.09899999999999</v>
      </c>
      <c r="C195" s="100"/>
      <c r="D195" s="100"/>
      <c r="E195" s="100"/>
      <c r="F195" s="114"/>
      <c r="G195" s="100"/>
      <c r="H195" s="100"/>
      <c r="I195" s="104"/>
    </row>
    <row r="196" spans="1:9" ht="15.75" thickBot="1" x14ac:dyDescent="0.3">
      <c r="A196" s="115" t="s">
        <v>508</v>
      </c>
      <c r="B196" s="97"/>
      <c r="C196" s="100"/>
      <c r="D196" s="100"/>
      <c r="E196" s="100"/>
      <c r="F196" s="114"/>
      <c r="G196" s="100"/>
      <c r="H196" s="100"/>
      <c r="I196" s="104"/>
    </row>
    <row r="197" spans="1:9" ht="27.75" thickBot="1" x14ac:dyDescent="0.3">
      <c r="A197" s="113" t="s">
        <v>514</v>
      </c>
      <c r="B197" s="97">
        <v>28.798999999999999</v>
      </c>
      <c r="C197" s="283">
        <v>355.28</v>
      </c>
      <c r="D197" s="100"/>
      <c r="E197" s="100"/>
      <c r="F197" s="114"/>
      <c r="G197" s="100"/>
      <c r="H197" s="100">
        <v>384.07900000000001</v>
      </c>
      <c r="I197" s="104" t="s">
        <v>514</v>
      </c>
    </row>
    <row r="198" spans="1:9" ht="15.75" thickBot="1" x14ac:dyDescent="0.3">
      <c r="A198" s="115" t="s">
        <v>511</v>
      </c>
      <c r="B198" s="97">
        <v>25.765999999999998</v>
      </c>
      <c r="C198" s="100"/>
      <c r="D198" s="100"/>
      <c r="E198" s="100"/>
      <c r="F198" s="114"/>
      <c r="G198" s="100"/>
      <c r="H198" s="100"/>
      <c r="I198" s="104"/>
    </row>
    <row r="199" spans="1:9" ht="15.75" thickBot="1" x14ac:dyDescent="0.3">
      <c r="A199" s="115" t="s">
        <v>507</v>
      </c>
      <c r="B199" s="97"/>
      <c r="C199" s="100"/>
      <c r="D199" s="100"/>
      <c r="E199" s="100"/>
      <c r="F199" s="114"/>
      <c r="G199" s="100"/>
      <c r="H199" s="100"/>
      <c r="I199" s="104"/>
    </row>
    <row r="200" spans="1:9" ht="15.75" thickBot="1" x14ac:dyDescent="0.3">
      <c r="A200" s="115" t="s">
        <v>515</v>
      </c>
      <c r="B200" s="97">
        <v>3.0329999999999999</v>
      </c>
      <c r="C200" s="100"/>
      <c r="D200" s="100"/>
      <c r="E200" s="100"/>
      <c r="F200" s="114"/>
      <c r="G200" s="100"/>
      <c r="H200" s="100"/>
      <c r="I200" s="104"/>
    </row>
    <row r="201" spans="1:9" ht="15.75" thickBot="1" x14ac:dyDescent="0.3">
      <c r="A201" s="115" t="s">
        <v>513</v>
      </c>
      <c r="B201" s="97"/>
      <c r="C201" s="283">
        <v>355.28</v>
      </c>
      <c r="D201" s="100"/>
      <c r="E201" s="100"/>
      <c r="F201" s="114"/>
      <c r="G201" s="100"/>
      <c r="H201" s="100"/>
      <c r="I201" s="104"/>
    </row>
    <row r="202" spans="1:9" ht="15.75" thickBot="1" x14ac:dyDescent="0.3">
      <c r="A202" s="115" t="s">
        <v>508</v>
      </c>
      <c r="B202" s="97"/>
      <c r="C202" s="100"/>
      <c r="D202" s="100"/>
      <c r="E202" s="100"/>
      <c r="F202" s="114"/>
      <c r="G202" s="100"/>
      <c r="H202" s="100"/>
      <c r="I202" s="104"/>
    </row>
    <row r="203" spans="1:9" ht="15.75" thickBot="1" x14ac:dyDescent="0.3">
      <c r="A203" s="113" t="s">
        <v>516</v>
      </c>
      <c r="B203" s="286">
        <v>638.16999999999996</v>
      </c>
      <c r="C203" s="100"/>
      <c r="D203" s="284" t="s">
        <v>685</v>
      </c>
      <c r="E203" s="100"/>
      <c r="F203" s="114"/>
      <c r="G203" s="100"/>
      <c r="H203" s="283">
        <v>608.16999999999996</v>
      </c>
      <c r="I203" s="104" t="s">
        <v>516</v>
      </c>
    </row>
    <row r="204" spans="1:9" ht="15.75" thickBot="1" x14ac:dyDescent="0.3">
      <c r="A204" s="117" t="s">
        <v>517</v>
      </c>
      <c r="B204" s="97">
        <v>168.137</v>
      </c>
      <c r="C204" s="100"/>
      <c r="D204" s="284" t="s">
        <v>685</v>
      </c>
      <c r="E204" s="100"/>
      <c r="F204" s="114"/>
      <c r="G204" s="100"/>
      <c r="H204" s="100"/>
      <c r="I204" s="104"/>
    </row>
    <row r="205" spans="1:9" ht="15.75" thickBot="1" x14ac:dyDescent="0.3">
      <c r="A205" s="117" t="s">
        <v>518</v>
      </c>
      <c r="B205" s="97">
        <v>322.81200000000001</v>
      </c>
      <c r="C205" s="100"/>
      <c r="D205" s="100"/>
      <c r="E205" s="100"/>
      <c r="F205" s="114"/>
      <c r="G205" s="100"/>
      <c r="H205" s="100"/>
      <c r="I205" s="104"/>
    </row>
    <row r="206" spans="1:9" ht="15.75" thickBot="1" x14ac:dyDescent="0.3">
      <c r="A206" s="117" t="s">
        <v>508</v>
      </c>
      <c r="B206" s="97">
        <v>147.221</v>
      </c>
      <c r="C206" s="100"/>
      <c r="D206" s="100"/>
      <c r="E206" s="100"/>
      <c r="F206" s="114"/>
      <c r="G206" s="100"/>
      <c r="H206" s="100"/>
      <c r="I206" s="104"/>
    </row>
    <row r="207" spans="1:9" ht="15.75" thickBot="1" x14ac:dyDescent="0.3">
      <c r="A207" s="113" t="s">
        <v>519</v>
      </c>
      <c r="B207" s="97"/>
      <c r="C207" s="100"/>
      <c r="D207" s="100"/>
      <c r="E207" s="100"/>
      <c r="F207" s="114"/>
      <c r="G207" s="100"/>
      <c r="H207" s="100"/>
      <c r="I207" s="104"/>
    </row>
    <row r="208" spans="1:9" ht="54.75" thickBot="1" x14ac:dyDescent="0.3">
      <c r="A208" s="113" t="s">
        <v>520</v>
      </c>
      <c r="B208" s="287">
        <v>355.28</v>
      </c>
      <c r="C208" s="283">
        <v>-355.28</v>
      </c>
      <c r="D208" s="100"/>
      <c r="E208" s="100"/>
      <c r="F208" s="114"/>
      <c r="G208" s="100"/>
      <c r="H208" s="100"/>
      <c r="I208" s="104"/>
    </row>
    <row r="209" spans="1:9" ht="27.75" thickBot="1" x14ac:dyDescent="0.3">
      <c r="A209" s="113" t="s">
        <v>521</v>
      </c>
      <c r="B209" s="97">
        <v>331.34300000000002</v>
      </c>
      <c r="C209" s="100"/>
      <c r="D209" s="100"/>
      <c r="E209" s="100"/>
      <c r="F209" s="114"/>
      <c r="G209" s="100"/>
      <c r="H209" s="100">
        <v>331.34300000000002</v>
      </c>
      <c r="I209" s="104" t="s">
        <v>522</v>
      </c>
    </row>
    <row r="210" spans="1:9" ht="27.75" thickBot="1" x14ac:dyDescent="0.3">
      <c r="A210" s="115" t="s">
        <v>523</v>
      </c>
      <c r="B210" s="97">
        <v>75.364000000000004</v>
      </c>
      <c r="C210" s="100"/>
      <c r="D210" s="100"/>
      <c r="E210" s="100"/>
      <c r="F210" s="114"/>
      <c r="G210" s="100"/>
      <c r="H210" s="100"/>
      <c r="I210" s="104"/>
    </row>
    <row r="211" spans="1:9" ht="27.75" thickBot="1" x14ac:dyDescent="0.3">
      <c r="A211" s="115" t="s">
        <v>524</v>
      </c>
      <c r="B211" s="97">
        <v>21</v>
      </c>
      <c r="C211" s="100"/>
      <c r="D211" s="100"/>
      <c r="E211" s="100"/>
      <c r="F211" s="114"/>
      <c r="G211" s="100"/>
      <c r="H211" s="100"/>
      <c r="I211" s="104"/>
    </row>
    <row r="212" spans="1:9" ht="27.75" thickBot="1" x14ac:dyDescent="0.3">
      <c r="A212" s="115" t="s">
        <v>525</v>
      </c>
      <c r="B212" s="97">
        <v>255.958</v>
      </c>
      <c r="C212" s="100"/>
      <c r="D212" s="100"/>
      <c r="E212" s="100"/>
      <c r="F212" s="114"/>
      <c r="G212" s="100"/>
      <c r="H212" s="100"/>
      <c r="I212" s="104"/>
    </row>
    <row r="213" spans="1:9" ht="27.75" thickBot="1" x14ac:dyDescent="0.3">
      <c r="A213" s="115" t="s">
        <v>526</v>
      </c>
      <c r="B213" s="97"/>
      <c r="C213" s="100"/>
      <c r="D213" s="100"/>
      <c r="E213" s="100"/>
      <c r="F213" s="114"/>
      <c r="G213" s="100"/>
      <c r="H213" s="100"/>
      <c r="I213" s="104"/>
    </row>
    <row r="214" spans="1:9" ht="27.75" thickBot="1" x14ac:dyDescent="0.3">
      <c r="A214" s="115" t="s">
        <v>527</v>
      </c>
      <c r="B214" s="97"/>
      <c r="C214" s="100"/>
      <c r="D214" s="100"/>
      <c r="E214" s="100"/>
      <c r="F214" s="114"/>
      <c r="G214" s="100"/>
      <c r="H214" s="100"/>
      <c r="I214" s="104"/>
    </row>
    <row r="215" spans="1:9" ht="27.75" thickBot="1" x14ac:dyDescent="0.3">
      <c r="A215" s="115" t="s">
        <v>528</v>
      </c>
      <c r="B215" s="97"/>
      <c r="C215" s="100"/>
      <c r="D215" s="100"/>
      <c r="E215" s="100"/>
      <c r="F215" s="114"/>
      <c r="G215" s="100"/>
      <c r="H215" s="100"/>
      <c r="I215" s="104"/>
    </row>
    <row r="216" spans="1:9" ht="41.25" thickBot="1" x14ac:dyDescent="0.3">
      <c r="A216" s="115" t="s">
        <v>529</v>
      </c>
      <c r="B216" s="97"/>
      <c r="C216" s="100"/>
      <c r="D216" s="100"/>
      <c r="E216" s="100"/>
      <c r="F216" s="114"/>
      <c r="G216" s="100"/>
      <c r="H216" s="100"/>
      <c r="I216" s="104"/>
    </row>
    <row r="217" spans="1:9" ht="27.75" thickBot="1" x14ac:dyDescent="0.3">
      <c r="A217" s="113" t="s">
        <v>530</v>
      </c>
      <c r="B217" s="97">
        <v>71.236999999999995</v>
      </c>
      <c r="C217" s="100"/>
      <c r="D217" s="100" t="s">
        <v>448</v>
      </c>
      <c r="E217" s="100">
        <v>-71.236999999999995</v>
      </c>
      <c r="F217" s="114"/>
      <c r="G217" s="100" t="s">
        <v>448</v>
      </c>
      <c r="H217" s="100"/>
      <c r="I217" s="104"/>
    </row>
    <row r="218" spans="1:9" ht="15.75" thickBot="1" x14ac:dyDescent="0.3">
      <c r="A218" s="115" t="s">
        <v>531</v>
      </c>
      <c r="B218" s="97">
        <v>71.236999999999995</v>
      </c>
      <c r="C218" s="100"/>
      <c r="D218" s="100"/>
      <c r="E218" s="100">
        <v>-71.236999999999995</v>
      </c>
      <c r="F218" s="114"/>
      <c r="G218" s="100"/>
      <c r="H218" s="100"/>
      <c r="I218" s="104" t="s">
        <v>531</v>
      </c>
    </row>
    <row r="219" spans="1:9" ht="15.75" thickBot="1" x14ac:dyDescent="0.3">
      <c r="A219" s="115" t="s">
        <v>532</v>
      </c>
      <c r="B219" s="97"/>
      <c r="C219" s="100"/>
      <c r="D219" s="100"/>
      <c r="E219" s="100"/>
      <c r="F219" s="114"/>
      <c r="G219" s="100" t="s">
        <v>448</v>
      </c>
      <c r="H219" s="100"/>
      <c r="I219" s="104"/>
    </row>
    <row r="220" spans="1:9" ht="15.75" thickBot="1" x14ac:dyDescent="0.3">
      <c r="A220" s="113" t="s">
        <v>533</v>
      </c>
      <c r="B220" s="97">
        <v>911.23800000000006</v>
      </c>
      <c r="C220" s="100"/>
      <c r="D220" s="100"/>
      <c r="E220" s="100" t="s">
        <v>448</v>
      </c>
      <c r="F220" s="114">
        <v>-21.716000000000001</v>
      </c>
      <c r="G220" s="100">
        <v>21.271000000000001</v>
      </c>
      <c r="H220" s="100">
        <v>910.79300000000001</v>
      </c>
      <c r="I220" s="104" t="s">
        <v>534</v>
      </c>
    </row>
    <row r="221" spans="1:9" ht="27.75" thickBot="1" x14ac:dyDescent="0.3">
      <c r="A221" s="113" t="s">
        <v>535</v>
      </c>
      <c r="B221" s="97">
        <v>536.79899999999998</v>
      </c>
      <c r="C221" s="100"/>
      <c r="D221" s="100"/>
      <c r="E221" s="100"/>
      <c r="F221" s="114"/>
      <c r="G221" s="100"/>
      <c r="H221" s="100"/>
      <c r="I221" s="104"/>
    </row>
    <row r="222" spans="1:9" ht="15.75" thickBot="1" x14ac:dyDescent="0.3">
      <c r="A222" s="117" t="s">
        <v>536</v>
      </c>
      <c r="B222" s="97">
        <v>536.45299999999997</v>
      </c>
      <c r="C222" s="100"/>
      <c r="D222" s="100"/>
      <c r="E222" s="100"/>
      <c r="F222" s="114"/>
      <c r="G222" s="100"/>
      <c r="H222" s="100"/>
      <c r="I222" s="104"/>
    </row>
    <row r="223" spans="1:9" ht="27.75" thickBot="1" x14ac:dyDescent="0.3">
      <c r="A223" s="117" t="s">
        <v>537</v>
      </c>
      <c r="B223" s="97">
        <v>346</v>
      </c>
      <c r="C223" s="100"/>
      <c r="D223" s="100"/>
      <c r="E223" s="100"/>
      <c r="F223" s="114"/>
      <c r="G223" s="100"/>
      <c r="H223" s="100"/>
      <c r="I223" s="104"/>
    </row>
    <row r="224" spans="1:9" ht="15.75" thickBot="1" x14ac:dyDescent="0.3">
      <c r="A224" s="113" t="s">
        <v>538</v>
      </c>
      <c r="B224" s="288">
        <v>150.12</v>
      </c>
      <c r="C224" s="100"/>
      <c r="D224" s="100"/>
      <c r="E224" s="100"/>
      <c r="F224" s="114"/>
      <c r="G224" s="100"/>
      <c r="H224" s="100"/>
      <c r="I224" s="104"/>
    </row>
    <row r="225" spans="1:9" ht="15.75" thickBot="1" x14ac:dyDescent="0.3">
      <c r="A225" s="113" t="s">
        <v>539</v>
      </c>
      <c r="B225" s="97">
        <v>224.31899999999999</v>
      </c>
      <c r="C225" s="100"/>
      <c r="D225" s="100"/>
      <c r="E225" s="100" t="s">
        <v>448</v>
      </c>
      <c r="F225" s="114">
        <v>-21.716000000000001</v>
      </c>
      <c r="G225" s="100">
        <v>21.271000000000001</v>
      </c>
      <c r="H225" s="100"/>
      <c r="I225" s="104"/>
    </row>
    <row r="226" spans="1:9" ht="27.75" thickBot="1" x14ac:dyDescent="0.3">
      <c r="A226" s="117" t="s">
        <v>540</v>
      </c>
      <c r="B226" s="97">
        <v>130.46899999999999</v>
      </c>
      <c r="C226" s="100"/>
      <c r="D226" s="100"/>
      <c r="E226" s="100"/>
      <c r="F226" s="114"/>
      <c r="G226" s="100"/>
      <c r="H226" s="100"/>
      <c r="I226" s="104"/>
    </row>
    <row r="227" spans="1:9" ht="27.75" thickBot="1" x14ac:dyDescent="0.3">
      <c r="A227" s="117" t="s">
        <v>541</v>
      </c>
      <c r="B227" s="97">
        <v>992</v>
      </c>
      <c r="C227" s="100"/>
      <c r="D227" s="100"/>
      <c r="E227" s="100"/>
      <c r="F227" s="114"/>
      <c r="G227" s="100"/>
      <c r="H227" s="100"/>
      <c r="I227" s="104"/>
    </row>
    <row r="228" spans="1:9" ht="15.75" thickBot="1" x14ac:dyDescent="0.3">
      <c r="A228" s="117" t="s">
        <v>539</v>
      </c>
      <c r="B228" s="97">
        <v>92.858000000000004</v>
      </c>
      <c r="C228" s="100"/>
      <c r="D228" s="100"/>
      <c r="E228" s="100"/>
      <c r="F228" s="114">
        <v>-21.716000000000001</v>
      </c>
      <c r="G228" s="100">
        <v>21.271000000000001</v>
      </c>
      <c r="H228" s="100"/>
      <c r="I228" s="104"/>
    </row>
    <row r="229" spans="1:9" ht="15.75" thickBot="1" x14ac:dyDescent="0.3">
      <c r="A229" s="113" t="s">
        <v>539</v>
      </c>
      <c r="B229" s="97">
        <v>579.03399999999999</v>
      </c>
      <c r="C229" s="100"/>
      <c r="D229" s="284" t="s">
        <v>686</v>
      </c>
      <c r="E229" s="100"/>
      <c r="F229" s="114"/>
      <c r="G229" s="100">
        <v>-1</v>
      </c>
      <c r="H229" s="100"/>
      <c r="I229" s="104"/>
    </row>
    <row r="230" spans="1:9" ht="15.75" thickBot="1" x14ac:dyDescent="0.3">
      <c r="A230" s="113" t="s">
        <v>542</v>
      </c>
      <c r="B230" s="97">
        <v>579.03300000000002</v>
      </c>
      <c r="C230" s="100"/>
      <c r="D230" s="284" t="s">
        <v>686</v>
      </c>
      <c r="E230" s="100"/>
      <c r="F230" s="114"/>
      <c r="G230" s="100"/>
      <c r="H230" s="100">
        <v>609.03300000000002</v>
      </c>
      <c r="I230" s="104" t="s">
        <v>543</v>
      </c>
    </row>
    <row r="231" spans="1:9" ht="15.75" thickBot="1" x14ac:dyDescent="0.3">
      <c r="A231" s="117" t="s">
        <v>544</v>
      </c>
      <c r="B231" s="97">
        <v>530.58100000000002</v>
      </c>
      <c r="C231" s="100"/>
      <c r="D231" s="284" t="s">
        <v>686</v>
      </c>
      <c r="E231" s="100"/>
      <c r="F231" s="114"/>
      <c r="G231" s="100"/>
      <c r="H231" s="100"/>
      <c r="I231" s="104"/>
    </row>
    <row r="232" spans="1:9" ht="27.75" thickBot="1" x14ac:dyDescent="0.3">
      <c r="A232" s="117" t="s">
        <v>545</v>
      </c>
      <c r="B232" s="97">
        <v>48.451999999999998</v>
      </c>
      <c r="C232" s="100"/>
      <c r="D232" s="100"/>
      <c r="E232" s="100"/>
      <c r="F232" s="114"/>
      <c r="G232" s="100"/>
      <c r="H232" s="100"/>
      <c r="I232" s="104"/>
    </row>
    <row r="233" spans="1:9" ht="15.75" thickBot="1" x14ac:dyDescent="0.3">
      <c r="A233" s="117" t="s">
        <v>546</v>
      </c>
      <c r="B233" s="97"/>
      <c r="C233" s="100"/>
      <c r="D233" s="100"/>
      <c r="E233" s="100"/>
      <c r="F233" s="114"/>
      <c r="G233" s="100"/>
      <c r="H233" s="100"/>
      <c r="I233" s="104"/>
    </row>
    <row r="234" spans="1:9" ht="41.25" thickBot="1" x14ac:dyDescent="0.3">
      <c r="A234" s="113" t="s">
        <v>547</v>
      </c>
      <c r="B234" s="97"/>
      <c r="C234" s="100"/>
      <c r="D234" s="100"/>
      <c r="E234" s="100"/>
      <c r="F234" s="114"/>
      <c r="G234" s="100" t="s">
        <v>448</v>
      </c>
      <c r="H234" s="100"/>
      <c r="I234" s="104"/>
    </row>
    <row r="235" spans="1:9" ht="15.75" thickBot="1" x14ac:dyDescent="0.3">
      <c r="A235" s="113" t="s">
        <v>508</v>
      </c>
      <c r="B235" s="97">
        <v>1</v>
      </c>
      <c r="C235" s="100"/>
      <c r="D235" s="100"/>
      <c r="E235" s="100"/>
      <c r="F235" s="114"/>
      <c r="G235" s="100">
        <v>-1</v>
      </c>
      <c r="H235" s="118"/>
      <c r="I235" s="102"/>
    </row>
    <row r="236" spans="1:9" ht="27.75" thickBot="1" x14ac:dyDescent="0.3">
      <c r="A236" s="113" t="s">
        <v>548</v>
      </c>
      <c r="B236" s="97">
        <v>217.928</v>
      </c>
      <c r="C236" s="100"/>
      <c r="D236" s="100"/>
      <c r="E236" s="100"/>
      <c r="F236" s="114"/>
      <c r="G236" s="100">
        <v>-20.931999999999999</v>
      </c>
      <c r="H236" s="119"/>
      <c r="I236" s="104"/>
    </row>
    <row r="237" spans="1:9" ht="15.75" thickBot="1" x14ac:dyDescent="0.3">
      <c r="A237" s="115" t="s">
        <v>549</v>
      </c>
      <c r="B237" s="97"/>
      <c r="C237" s="100"/>
      <c r="D237" s="100"/>
      <c r="E237" s="100"/>
      <c r="F237" s="114"/>
      <c r="G237" s="100" t="s">
        <v>448</v>
      </c>
      <c r="H237" s="100"/>
      <c r="I237" s="104"/>
    </row>
    <row r="238" spans="1:9" ht="15.75" thickBot="1" x14ac:dyDescent="0.3">
      <c r="A238" s="115" t="s">
        <v>550</v>
      </c>
      <c r="B238" s="97">
        <v>196.99600000000001</v>
      </c>
      <c r="C238" s="100"/>
      <c r="D238" s="100"/>
      <c r="E238" s="100"/>
      <c r="F238" s="114"/>
      <c r="G238" s="100"/>
      <c r="H238" s="100">
        <v>196.99600000000001</v>
      </c>
      <c r="I238" s="104" t="s">
        <v>550</v>
      </c>
    </row>
    <row r="239" spans="1:9" ht="27.75" thickBot="1" x14ac:dyDescent="0.3">
      <c r="A239" s="115" t="s">
        <v>551</v>
      </c>
      <c r="B239" s="97">
        <v>20.931999999999999</v>
      </c>
      <c r="C239" s="100"/>
      <c r="D239" s="100"/>
      <c r="E239" s="100"/>
      <c r="F239" s="114"/>
      <c r="G239" s="100">
        <v>-20.931999999999999</v>
      </c>
      <c r="H239" s="100"/>
      <c r="I239" s="104"/>
    </row>
    <row r="240" spans="1:9" ht="15.75" thickBot="1" x14ac:dyDescent="0.3">
      <c r="A240" s="113" t="s">
        <v>552</v>
      </c>
      <c r="B240" s="120" t="s">
        <v>553</v>
      </c>
      <c r="C240" s="108"/>
      <c r="D240" s="108" t="s">
        <v>448</v>
      </c>
      <c r="E240" s="108">
        <v>-71.236999999999995</v>
      </c>
      <c r="F240" s="121">
        <v>-21.716000000000001</v>
      </c>
      <c r="G240" s="108">
        <v>0</v>
      </c>
      <c r="H240" s="108" t="s">
        <v>554</v>
      </c>
      <c r="I240" s="122" t="s">
        <v>555</v>
      </c>
    </row>
    <row r="241" spans="1:9" ht="27.75" thickBot="1" x14ac:dyDescent="0.3">
      <c r="A241" s="123" t="s">
        <v>556</v>
      </c>
      <c r="B241" s="97" t="s">
        <v>557</v>
      </c>
      <c r="C241" s="100"/>
      <c r="D241" s="100"/>
      <c r="E241" s="100"/>
      <c r="F241" s="114"/>
      <c r="G241" s="100"/>
      <c r="H241" s="100"/>
      <c r="I241" s="124"/>
    </row>
    <row r="243" spans="1:9" x14ac:dyDescent="0.25">
      <c r="A243" t="s">
        <v>558</v>
      </c>
    </row>
    <row r="244" spans="1:9" x14ac:dyDescent="0.25">
      <c r="A244" t="s">
        <v>559</v>
      </c>
    </row>
    <row r="245" spans="1:9" x14ac:dyDescent="0.25">
      <c r="A245" t="s">
        <v>560</v>
      </c>
    </row>
    <row r="246" spans="1:9" x14ac:dyDescent="0.25">
      <c r="A246" t="s">
        <v>561</v>
      </c>
    </row>
    <row r="248" spans="1:9" ht="15.75" thickBot="1" x14ac:dyDescent="0.3"/>
    <row r="249" spans="1:9" ht="30" customHeight="1" thickBot="1" x14ac:dyDescent="0.3">
      <c r="A249" s="267" t="s">
        <v>439</v>
      </c>
      <c r="B249" s="268"/>
      <c r="C249" s="269">
        <v>1</v>
      </c>
      <c r="D249" s="269">
        <v>2</v>
      </c>
      <c r="E249" s="274">
        <v>3</v>
      </c>
      <c r="F249" s="274">
        <v>4</v>
      </c>
      <c r="G249" s="264">
        <v>5</v>
      </c>
      <c r="H249" s="262" t="s">
        <v>440</v>
      </c>
      <c r="I249" s="266"/>
    </row>
    <row r="250" spans="1:9" ht="15.75" thickBot="1" x14ac:dyDescent="0.3">
      <c r="A250" s="98" t="s">
        <v>409</v>
      </c>
      <c r="B250" s="111" t="s">
        <v>483</v>
      </c>
      <c r="C250" s="270"/>
      <c r="D250" s="270"/>
      <c r="E250" s="275"/>
      <c r="F250" s="276"/>
      <c r="G250" s="265"/>
      <c r="H250" s="112" t="s">
        <v>483</v>
      </c>
      <c r="I250" s="112" t="s">
        <v>409</v>
      </c>
    </row>
    <row r="251" spans="1:9" ht="15.75" thickBot="1" x14ac:dyDescent="0.3">
      <c r="A251" s="113" t="s">
        <v>562</v>
      </c>
      <c r="B251" s="97" t="s">
        <v>563</v>
      </c>
      <c r="C251" s="114" t="s">
        <v>448</v>
      </c>
      <c r="D251" s="114"/>
      <c r="E251" s="114" t="s">
        <v>448</v>
      </c>
      <c r="F251" s="114"/>
      <c r="G251" s="114"/>
      <c r="H251" s="114"/>
      <c r="I251" s="124"/>
    </row>
    <row r="252" spans="1:9" ht="15.75" thickBot="1" x14ac:dyDescent="0.3">
      <c r="A252" s="113" t="s">
        <v>564</v>
      </c>
      <c r="B252" s="97">
        <v>589.32600000000002</v>
      </c>
      <c r="C252" s="114" t="s">
        <v>448</v>
      </c>
      <c r="D252" s="114"/>
      <c r="E252" s="114" t="s">
        <v>448</v>
      </c>
      <c r="F252" s="114"/>
      <c r="G252" s="114"/>
      <c r="H252" s="114">
        <v>589.32600000000002</v>
      </c>
      <c r="I252" s="124" t="s">
        <v>565</v>
      </c>
    </row>
    <row r="253" spans="1:9" ht="27.75" thickBot="1" x14ac:dyDescent="0.3">
      <c r="A253" s="117" t="s">
        <v>566</v>
      </c>
      <c r="B253" s="97">
        <v>589.32600000000002</v>
      </c>
      <c r="C253" s="114"/>
      <c r="D253" s="114"/>
      <c r="E253" s="114"/>
      <c r="F253" s="114"/>
      <c r="G253" s="114"/>
      <c r="H253" s="114"/>
      <c r="I253" s="124"/>
    </row>
    <row r="254" spans="1:9" ht="27.75" thickBot="1" x14ac:dyDescent="0.3">
      <c r="A254" s="117" t="s">
        <v>567</v>
      </c>
      <c r="B254" s="97"/>
      <c r="C254" s="114"/>
      <c r="D254" s="114"/>
      <c r="E254" s="114"/>
      <c r="F254" s="114"/>
      <c r="G254" s="114"/>
      <c r="H254" s="114"/>
      <c r="I254" s="124"/>
    </row>
    <row r="255" spans="1:9" ht="27.75" thickBot="1" x14ac:dyDescent="0.3">
      <c r="A255" s="116" t="s">
        <v>568</v>
      </c>
      <c r="B255" s="97">
        <v>681.48299999999995</v>
      </c>
      <c r="C255" s="114"/>
      <c r="D255" s="114"/>
      <c r="E255" s="114"/>
      <c r="F255" s="114"/>
      <c r="G255" s="114"/>
      <c r="H255" s="114">
        <v>681.48299999999995</v>
      </c>
      <c r="I255" s="104" t="s">
        <v>569</v>
      </c>
    </row>
    <row r="256" spans="1:9" ht="15.75" thickBot="1" x14ac:dyDescent="0.3">
      <c r="A256" s="113" t="s">
        <v>570</v>
      </c>
      <c r="B256" s="97">
        <v>618.19299999999998</v>
      </c>
      <c r="C256" s="114" t="s">
        <v>448</v>
      </c>
      <c r="D256" s="114"/>
      <c r="E256" s="114" t="s">
        <v>448</v>
      </c>
      <c r="F256" s="114"/>
      <c r="G256" s="114"/>
      <c r="H256" s="114">
        <v>618.19299999999998</v>
      </c>
      <c r="I256" s="104" t="s">
        <v>570</v>
      </c>
    </row>
    <row r="257" spans="1:9" ht="15.75" thickBot="1" x14ac:dyDescent="0.3">
      <c r="A257" s="117" t="s">
        <v>571</v>
      </c>
      <c r="B257" s="97">
        <v>48.515000000000001</v>
      </c>
      <c r="C257" s="114"/>
      <c r="D257" s="114"/>
      <c r="E257" s="114"/>
      <c r="F257" s="114"/>
      <c r="G257" s="114"/>
      <c r="H257" s="114"/>
      <c r="I257" s="124"/>
    </row>
    <row r="258" spans="1:9" ht="27.75" thickBot="1" x14ac:dyDescent="0.3">
      <c r="A258" s="117" t="s">
        <v>572</v>
      </c>
      <c r="B258" s="97">
        <v>569.678</v>
      </c>
      <c r="C258" s="114"/>
      <c r="D258" s="114"/>
      <c r="E258" s="114"/>
      <c r="F258" s="114"/>
      <c r="G258" s="114"/>
      <c r="H258" s="114"/>
      <c r="I258" s="124"/>
    </row>
    <row r="259" spans="1:9" ht="15.75" thickBot="1" x14ac:dyDescent="0.3">
      <c r="A259" s="117" t="s">
        <v>573</v>
      </c>
      <c r="B259" s="97"/>
      <c r="C259" s="114" t="s">
        <v>448</v>
      </c>
      <c r="D259" s="114"/>
      <c r="E259" s="114" t="s">
        <v>448</v>
      </c>
      <c r="F259" s="114"/>
      <c r="G259" s="114"/>
      <c r="H259" s="114"/>
      <c r="I259" s="124"/>
    </row>
    <row r="260" spans="1:9" ht="15.75" thickBot="1" x14ac:dyDescent="0.3">
      <c r="A260" s="113" t="s">
        <v>574</v>
      </c>
      <c r="B260" s="97">
        <v>402.03800000000001</v>
      </c>
      <c r="C260" s="114" t="s">
        <v>448</v>
      </c>
      <c r="D260" s="114"/>
      <c r="E260" s="114" t="s">
        <v>448</v>
      </c>
      <c r="F260" s="114"/>
      <c r="G260" s="114"/>
      <c r="H260" s="114">
        <v>402.03800000000001</v>
      </c>
      <c r="I260" s="104" t="s">
        <v>574</v>
      </c>
    </row>
    <row r="261" spans="1:9" ht="15.75" thickBot="1" x14ac:dyDescent="0.3">
      <c r="A261" s="117" t="s">
        <v>575</v>
      </c>
      <c r="B261" s="97">
        <v>30.079000000000001</v>
      </c>
      <c r="C261" s="114"/>
      <c r="D261" s="114"/>
      <c r="E261" s="114"/>
      <c r="F261" s="114"/>
      <c r="G261" s="114"/>
      <c r="H261" s="114"/>
      <c r="I261" s="104"/>
    </row>
    <row r="262" spans="1:9" ht="15.75" thickBot="1" x14ac:dyDescent="0.3">
      <c r="A262" s="117" t="s">
        <v>576</v>
      </c>
      <c r="B262" s="97">
        <v>147.22</v>
      </c>
      <c r="C262" s="114"/>
      <c r="D262" s="114"/>
      <c r="E262" s="114"/>
      <c r="F262" s="114"/>
      <c r="G262" s="114"/>
      <c r="H262" s="114"/>
      <c r="I262" s="104"/>
    </row>
    <row r="263" spans="1:9" ht="15.75" thickBot="1" x14ac:dyDescent="0.3">
      <c r="A263" s="117" t="s">
        <v>577</v>
      </c>
      <c r="B263" s="97">
        <v>224.739</v>
      </c>
      <c r="C263" s="114"/>
      <c r="D263" s="114"/>
      <c r="E263" s="114"/>
      <c r="F263" s="114"/>
      <c r="G263" s="114"/>
      <c r="H263" s="114"/>
      <c r="I263" s="104"/>
    </row>
    <row r="264" spans="1:9" ht="27.75" thickBot="1" x14ac:dyDescent="0.3">
      <c r="A264" s="113" t="s">
        <v>578</v>
      </c>
      <c r="B264" s="97" t="s">
        <v>579</v>
      </c>
      <c r="C264" s="114" t="s">
        <v>448</v>
      </c>
      <c r="D264" s="114">
        <v>334.113</v>
      </c>
      <c r="E264" s="114" t="s">
        <v>448</v>
      </c>
      <c r="F264" s="114"/>
      <c r="G264" s="114"/>
      <c r="H264" s="114" t="s">
        <v>580</v>
      </c>
      <c r="I264" s="104" t="s">
        <v>581</v>
      </c>
    </row>
    <row r="265" spans="1:9" ht="15.75" thickBot="1" x14ac:dyDescent="0.3">
      <c r="A265" s="117" t="s">
        <v>581</v>
      </c>
      <c r="B265" s="97" t="s">
        <v>579</v>
      </c>
      <c r="C265" s="114" t="s">
        <v>448</v>
      </c>
      <c r="D265" s="114">
        <v>334.113</v>
      </c>
      <c r="E265" s="114"/>
      <c r="F265" s="114"/>
      <c r="G265" s="114"/>
      <c r="H265" s="114"/>
      <c r="I265" s="124"/>
    </row>
    <row r="266" spans="1:9" ht="15.75" thickBot="1" x14ac:dyDescent="0.3">
      <c r="A266" s="117" t="s">
        <v>582</v>
      </c>
      <c r="B266" s="97"/>
      <c r="C266" s="114" t="s">
        <v>448</v>
      </c>
      <c r="D266" s="114"/>
      <c r="E266" s="114" t="s">
        <v>448</v>
      </c>
      <c r="F266" s="114"/>
      <c r="G266" s="114"/>
      <c r="H266" s="114"/>
      <c r="I266" s="124"/>
    </row>
    <row r="267" spans="1:9" ht="27.75" thickBot="1" x14ac:dyDescent="0.3">
      <c r="A267" s="113" t="s">
        <v>583</v>
      </c>
      <c r="B267" s="97">
        <v>334.113</v>
      </c>
      <c r="C267" s="114" t="s">
        <v>448</v>
      </c>
      <c r="D267" s="114">
        <v>-334.113</v>
      </c>
      <c r="E267" s="114" t="s">
        <v>448</v>
      </c>
      <c r="F267" s="114"/>
      <c r="G267" s="114"/>
      <c r="H267" s="114"/>
      <c r="I267" s="124"/>
    </row>
    <row r="268" spans="1:9" ht="27.75" thickBot="1" x14ac:dyDescent="0.3">
      <c r="A268" s="117" t="s">
        <v>584</v>
      </c>
      <c r="B268" s="97">
        <v>334.113</v>
      </c>
      <c r="C268" s="114"/>
      <c r="D268" s="114">
        <v>-334.113</v>
      </c>
      <c r="E268" s="114"/>
      <c r="F268" s="114"/>
      <c r="G268" s="114"/>
      <c r="H268" s="114"/>
      <c r="I268" s="124"/>
    </row>
    <row r="269" spans="1:9" ht="27.75" thickBot="1" x14ac:dyDescent="0.3">
      <c r="A269" s="117" t="s">
        <v>585</v>
      </c>
      <c r="B269" s="97"/>
      <c r="C269" s="114"/>
      <c r="D269" s="114"/>
      <c r="E269" s="114"/>
      <c r="F269" s="114"/>
      <c r="G269" s="114"/>
      <c r="H269" s="114"/>
      <c r="I269" s="124"/>
    </row>
    <row r="270" spans="1:9" ht="27.75" thickBot="1" x14ac:dyDescent="0.3">
      <c r="A270" s="123" t="s">
        <v>586</v>
      </c>
      <c r="B270" s="97"/>
      <c r="C270" s="114"/>
      <c r="D270" s="114"/>
      <c r="E270" s="114"/>
      <c r="F270" s="114"/>
      <c r="G270" s="114"/>
      <c r="H270" s="114"/>
      <c r="I270" s="124"/>
    </row>
    <row r="271" spans="1:9" ht="27.75" thickBot="1" x14ac:dyDescent="0.3">
      <c r="A271" s="123" t="s">
        <v>587</v>
      </c>
      <c r="B271" s="97"/>
      <c r="C271" s="114"/>
      <c r="D271" s="114"/>
      <c r="E271" s="114"/>
      <c r="F271" s="114"/>
      <c r="G271" s="114"/>
      <c r="H271" s="114"/>
      <c r="I271" s="124"/>
    </row>
    <row r="272" spans="1:9" ht="15.75" thickBot="1" x14ac:dyDescent="0.3">
      <c r="A272" s="113" t="s">
        <v>588</v>
      </c>
      <c r="B272" s="97" t="s">
        <v>589</v>
      </c>
      <c r="C272" s="289">
        <v>355.28</v>
      </c>
      <c r="D272" s="114" t="s">
        <v>448</v>
      </c>
      <c r="E272" s="114"/>
      <c r="F272" s="114"/>
      <c r="G272" s="114"/>
      <c r="H272" s="114" t="s">
        <v>590</v>
      </c>
      <c r="I272" s="104" t="s">
        <v>591</v>
      </c>
    </row>
    <row r="273" spans="1:9" ht="27.75" thickBot="1" x14ac:dyDescent="0.3">
      <c r="A273" s="115" t="s">
        <v>592</v>
      </c>
      <c r="B273" s="97" t="s">
        <v>593</v>
      </c>
      <c r="C273" s="114"/>
      <c r="D273" s="114"/>
      <c r="E273" s="114"/>
      <c r="F273" s="114"/>
      <c r="G273" s="114"/>
      <c r="H273" s="114"/>
      <c r="I273" s="104"/>
    </row>
    <row r="274" spans="1:9" ht="27.75" thickBot="1" x14ac:dyDescent="0.3">
      <c r="A274" s="115" t="s">
        <v>594</v>
      </c>
      <c r="B274" s="97" t="s">
        <v>595</v>
      </c>
      <c r="C274" s="114"/>
      <c r="D274" s="114"/>
      <c r="E274" s="114"/>
      <c r="F274" s="114"/>
      <c r="G274" s="114"/>
      <c r="H274" s="114"/>
      <c r="I274" s="104"/>
    </row>
    <row r="275" spans="1:9" ht="27.75" thickBot="1" x14ac:dyDescent="0.3">
      <c r="A275" s="115" t="s">
        <v>596</v>
      </c>
      <c r="B275" s="97" t="s">
        <v>597</v>
      </c>
      <c r="C275" s="114"/>
      <c r="D275" s="114"/>
      <c r="E275" s="114"/>
      <c r="F275" s="114"/>
      <c r="G275" s="114"/>
      <c r="H275" s="114"/>
      <c r="I275" s="104"/>
    </row>
    <row r="276" spans="1:9" ht="27.75" thickBot="1" x14ac:dyDescent="0.3">
      <c r="A276" s="115" t="s">
        <v>598</v>
      </c>
      <c r="B276" s="97">
        <v>21.471</v>
      </c>
      <c r="C276" s="114"/>
      <c r="D276" s="114"/>
      <c r="E276" s="114"/>
      <c r="F276" s="114"/>
      <c r="G276" s="114"/>
      <c r="H276" s="114"/>
      <c r="I276" s="104"/>
    </row>
    <row r="277" spans="1:9" ht="27.75" thickBot="1" x14ac:dyDescent="0.3">
      <c r="A277" s="115" t="s">
        <v>599</v>
      </c>
      <c r="B277" s="97">
        <v>7.056</v>
      </c>
      <c r="C277" s="114"/>
      <c r="D277" s="114"/>
      <c r="E277" s="114"/>
      <c r="F277" s="114"/>
      <c r="G277" s="114"/>
      <c r="H277" s="114"/>
      <c r="I277" s="104"/>
    </row>
    <row r="278" spans="1:9" ht="27.75" thickBot="1" x14ac:dyDescent="0.3">
      <c r="A278" s="115" t="s">
        <v>600</v>
      </c>
      <c r="B278" s="97">
        <v>6.8380000000000001</v>
      </c>
      <c r="C278" s="114"/>
      <c r="D278" s="114"/>
      <c r="E278" s="114"/>
      <c r="F278" s="114"/>
      <c r="G278" s="114"/>
      <c r="H278" s="114"/>
      <c r="I278" s="104"/>
    </row>
    <row r="279" spans="1:9" ht="27" x14ac:dyDescent="0.25">
      <c r="A279" s="125" t="s">
        <v>601</v>
      </c>
      <c r="B279" s="292">
        <v>355.28</v>
      </c>
      <c r="C279" s="290">
        <v>-355.28</v>
      </c>
      <c r="D279" s="256"/>
      <c r="E279" s="256"/>
      <c r="F279" s="256"/>
      <c r="G279" s="256"/>
      <c r="H279" s="256"/>
      <c r="I279" s="258"/>
    </row>
    <row r="280" spans="1:9" ht="27.75" thickBot="1" x14ac:dyDescent="0.3">
      <c r="A280" s="123" t="s">
        <v>602</v>
      </c>
      <c r="B280" s="293"/>
      <c r="C280" s="291"/>
      <c r="D280" s="257"/>
      <c r="E280" s="257"/>
      <c r="F280" s="257"/>
      <c r="G280" s="257"/>
      <c r="H280" s="257"/>
      <c r="I280" s="259"/>
    </row>
    <row r="281" spans="1:9" ht="15.75" thickBot="1" x14ac:dyDescent="0.3">
      <c r="A281" s="113" t="s">
        <v>603</v>
      </c>
      <c r="B281" s="97">
        <v>60.752000000000002</v>
      </c>
      <c r="C281" s="114"/>
      <c r="D281" s="114"/>
      <c r="E281" s="114" t="s">
        <v>448</v>
      </c>
      <c r="F281" s="114"/>
      <c r="G281" s="114">
        <v>-2.698</v>
      </c>
      <c r="H281" s="114"/>
      <c r="I281" s="104"/>
    </row>
    <row r="282" spans="1:9" ht="27.75" thickBot="1" x14ac:dyDescent="0.3">
      <c r="A282" s="115" t="s">
        <v>604</v>
      </c>
      <c r="B282" s="97">
        <v>58.054000000000002</v>
      </c>
      <c r="C282" s="114"/>
      <c r="D282" s="114"/>
      <c r="E282" s="114"/>
      <c r="F282" s="114"/>
      <c r="G282" s="114"/>
      <c r="H282" s="114">
        <v>58.054000000000002</v>
      </c>
      <c r="I282" s="104" t="s">
        <v>605</v>
      </c>
    </row>
    <row r="283" spans="1:9" ht="15.75" thickBot="1" x14ac:dyDescent="0.3">
      <c r="A283" s="115" t="s">
        <v>606</v>
      </c>
      <c r="B283" s="97">
        <v>2.698</v>
      </c>
      <c r="C283" s="114"/>
      <c r="D283" s="114"/>
      <c r="E283" s="114"/>
      <c r="F283" s="114"/>
      <c r="G283" s="114">
        <v>-2.698</v>
      </c>
      <c r="H283" s="114"/>
      <c r="I283" s="124"/>
    </row>
    <row r="284" spans="1:9" ht="27.75" thickBot="1" x14ac:dyDescent="0.3">
      <c r="A284" s="113" t="s">
        <v>607</v>
      </c>
      <c r="B284" s="97">
        <v>158.35599999999999</v>
      </c>
      <c r="C284" s="114"/>
      <c r="D284" s="114" t="s">
        <v>448</v>
      </c>
      <c r="E284" s="114">
        <v>-71.236999999999995</v>
      </c>
      <c r="F284" s="114"/>
      <c r="G284" s="114"/>
      <c r="H284" s="114"/>
      <c r="I284" s="124"/>
    </row>
    <row r="285" spans="1:9" ht="15.75" thickBot="1" x14ac:dyDescent="0.3">
      <c r="A285" s="115" t="s">
        <v>608</v>
      </c>
      <c r="B285" s="97">
        <v>135.72</v>
      </c>
      <c r="C285" s="114"/>
      <c r="D285" s="114"/>
      <c r="E285" s="114">
        <v>-71.236999999999995</v>
      </c>
      <c r="F285" s="114"/>
      <c r="G285" s="114"/>
      <c r="H285" s="114">
        <v>64.483000000000004</v>
      </c>
      <c r="I285" s="104" t="s">
        <v>608</v>
      </c>
    </row>
    <row r="286" spans="1:9" ht="15.75" thickBot="1" x14ac:dyDescent="0.3">
      <c r="A286" s="115" t="s">
        <v>609</v>
      </c>
      <c r="B286" s="97">
        <v>22.635999999999999</v>
      </c>
      <c r="C286" s="114"/>
      <c r="D286" s="114"/>
      <c r="E286" s="114"/>
      <c r="F286" s="114"/>
      <c r="G286" s="114"/>
      <c r="H286" s="114">
        <v>22.635999999999999</v>
      </c>
      <c r="I286" s="104" t="s">
        <v>609</v>
      </c>
    </row>
    <row r="287" spans="1:9" ht="41.25" thickBot="1" x14ac:dyDescent="0.3">
      <c r="A287" s="116" t="s">
        <v>610</v>
      </c>
      <c r="B287" s="97"/>
      <c r="C287" s="114"/>
      <c r="D287" s="114"/>
      <c r="E287" s="114"/>
      <c r="F287" s="114"/>
      <c r="G287" s="114"/>
      <c r="H287" s="114"/>
      <c r="I287" s="104"/>
    </row>
    <row r="288" spans="1:9" ht="15.75" thickBot="1" x14ac:dyDescent="0.3">
      <c r="A288" s="113" t="s">
        <v>611</v>
      </c>
      <c r="B288" s="97">
        <v>369.834</v>
      </c>
      <c r="C288" s="114"/>
      <c r="D288" s="114"/>
      <c r="E288" s="114"/>
      <c r="F288" s="114"/>
      <c r="G288" s="114"/>
      <c r="H288" s="114">
        <v>369.834</v>
      </c>
      <c r="I288" s="104" t="s">
        <v>612</v>
      </c>
    </row>
    <row r="289" spans="1:9" ht="15.75" thickBot="1" x14ac:dyDescent="0.3">
      <c r="A289" s="116"/>
      <c r="B289" s="97"/>
      <c r="C289" s="114">
        <v>363.84699999999998</v>
      </c>
      <c r="D289" s="114"/>
      <c r="E289" s="114"/>
      <c r="F289" s="114"/>
      <c r="G289" s="114"/>
      <c r="H289" s="114">
        <v>363.84699999999998</v>
      </c>
      <c r="I289" s="104" t="s">
        <v>613</v>
      </c>
    </row>
    <row r="290" spans="1:9" ht="15.75" thickBot="1" x14ac:dyDescent="0.3">
      <c r="A290" s="116"/>
      <c r="B290" s="97"/>
      <c r="C290" s="114">
        <v>5.9870000000000001</v>
      </c>
      <c r="D290" s="114"/>
      <c r="E290" s="114"/>
      <c r="F290" s="114"/>
      <c r="G290" s="114"/>
      <c r="H290" s="114">
        <v>5.9870000000000001</v>
      </c>
      <c r="I290" s="104" t="s">
        <v>614</v>
      </c>
    </row>
    <row r="291" spans="1:9" ht="15.75" thickBot="1" x14ac:dyDescent="0.3">
      <c r="A291" s="115" t="s">
        <v>615</v>
      </c>
      <c r="B291" s="97"/>
      <c r="C291" s="114"/>
      <c r="D291" s="114"/>
      <c r="E291" s="114"/>
      <c r="F291" s="114"/>
      <c r="G291" s="114"/>
      <c r="H291" s="114"/>
      <c r="I291" s="104"/>
    </row>
    <row r="292" spans="1:9" ht="27.75" thickBot="1" x14ac:dyDescent="0.3">
      <c r="A292" s="115" t="s">
        <v>616</v>
      </c>
      <c r="B292" s="97"/>
      <c r="C292" s="114"/>
      <c r="D292" s="114"/>
      <c r="E292" s="114"/>
      <c r="F292" s="114"/>
      <c r="G292" s="114"/>
      <c r="H292" s="114"/>
      <c r="I292" s="104"/>
    </row>
    <row r="293" spans="1:9" ht="15.75" thickBot="1" x14ac:dyDescent="0.3">
      <c r="A293" s="115" t="s">
        <v>617</v>
      </c>
      <c r="B293" s="97">
        <v>369.834</v>
      </c>
      <c r="C293" s="114">
        <v>-369.834</v>
      </c>
      <c r="D293" s="114"/>
      <c r="E293" s="114"/>
      <c r="F293" s="114"/>
      <c r="G293" s="114"/>
      <c r="H293" s="114"/>
      <c r="I293" s="104"/>
    </row>
    <row r="294" spans="1:9" ht="15.75" thickBot="1" x14ac:dyDescent="0.3">
      <c r="A294" s="113" t="s">
        <v>618</v>
      </c>
      <c r="B294" s="97">
        <v>334.51600000000002</v>
      </c>
      <c r="C294" s="114" t="s">
        <v>448</v>
      </c>
      <c r="D294" s="114"/>
      <c r="E294" s="114" t="s">
        <v>448</v>
      </c>
      <c r="F294" s="114">
        <v>-21.716000000000001</v>
      </c>
      <c r="G294" s="114">
        <v>287.06700000000001</v>
      </c>
      <c r="H294" s="114">
        <v>599.86699999999996</v>
      </c>
      <c r="I294" s="104" t="s">
        <v>619</v>
      </c>
    </row>
    <row r="295" spans="1:9" ht="27.75" thickBot="1" x14ac:dyDescent="0.3">
      <c r="A295" s="115" t="s">
        <v>620</v>
      </c>
      <c r="B295" s="97">
        <v>92.807000000000002</v>
      </c>
      <c r="C295" s="114"/>
      <c r="D295" s="114"/>
      <c r="E295" s="114"/>
      <c r="F295" s="114"/>
      <c r="G295" s="114"/>
      <c r="H295" s="114"/>
      <c r="I295" s="104"/>
    </row>
    <row r="296" spans="1:9" ht="27.75" thickBot="1" x14ac:dyDescent="0.3">
      <c r="A296" s="115" t="s">
        <v>621</v>
      </c>
      <c r="B296" s="97">
        <v>110.212</v>
      </c>
      <c r="C296" s="114"/>
      <c r="D296" s="114"/>
      <c r="E296" s="114"/>
      <c r="F296" s="114"/>
      <c r="G296" s="114"/>
      <c r="H296" s="114"/>
      <c r="I296" s="104"/>
    </row>
    <row r="297" spans="1:9" ht="27.75" thickBot="1" x14ac:dyDescent="0.3">
      <c r="A297" s="115" t="s">
        <v>622</v>
      </c>
      <c r="B297" s="97"/>
      <c r="C297" s="114"/>
      <c r="D297" s="114"/>
      <c r="E297" s="114"/>
      <c r="F297" s="114"/>
      <c r="G297" s="114"/>
      <c r="H297" s="114"/>
      <c r="I297" s="104"/>
    </row>
    <row r="298" spans="1:9" ht="15.75" thickBot="1" x14ac:dyDescent="0.3">
      <c r="A298" s="115" t="s">
        <v>623</v>
      </c>
      <c r="B298" s="97">
        <v>131.49700000000001</v>
      </c>
      <c r="C298" s="114"/>
      <c r="D298" s="114"/>
      <c r="E298" s="114"/>
      <c r="F298" s="114">
        <v>-21.716000000000001</v>
      </c>
      <c r="G298" s="114">
        <v>287.06700000000001</v>
      </c>
      <c r="H298" s="114"/>
      <c r="I298" s="104"/>
    </row>
    <row r="299" spans="1:9" ht="27.75" thickBot="1" x14ac:dyDescent="0.3">
      <c r="A299" s="113" t="s">
        <v>624</v>
      </c>
      <c r="B299" s="97">
        <v>284.36900000000003</v>
      </c>
      <c r="C299" s="114"/>
      <c r="D299" s="114"/>
      <c r="E299" s="114"/>
      <c r="F299" s="114"/>
      <c r="G299" s="114">
        <v>-284.36900000000003</v>
      </c>
      <c r="H299" s="114"/>
      <c r="I299" s="104"/>
    </row>
    <row r="300" spans="1:9" ht="27.75" thickBot="1" x14ac:dyDescent="0.3">
      <c r="A300" s="115" t="s">
        <v>625</v>
      </c>
      <c r="B300" s="97">
        <v>8.9879999999999995</v>
      </c>
      <c r="C300" s="114"/>
      <c r="D300" s="114"/>
      <c r="E300" s="114"/>
      <c r="F300" s="114"/>
      <c r="G300" s="114">
        <v>-8.9879999999999995</v>
      </c>
      <c r="H300" s="114"/>
      <c r="I300" s="104"/>
    </row>
    <row r="301" spans="1:9" ht="27.75" thickBot="1" x14ac:dyDescent="0.3">
      <c r="A301" s="115" t="s">
        <v>626</v>
      </c>
      <c r="B301" s="97">
        <v>275.38099999999997</v>
      </c>
      <c r="C301" s="114"/>
      <c r="D301" s="114"/>
      <c r="E301" s="114"/>
      <c r="F301" s="114"/>
      <c r="G301" s="114">
        <v>-275.38099999999997</v>
      </c>
      <c r="H301" s="114"/>
      <c r="I301" s="104"/>
    </row>
    <row r="302" spans="1:9" ht="27.75" thickBot="1" x14ac:dyDescent="0.3">
      <c r="A302" s="113" t="s">
        <v>627</v>
      </c>
      <c r="B302" s="120" t="s">
        <v>553</v>
      </c>
      <c r="C302" s="121"/>
      <c r="D302" s="121" t="s">
        <v>448</v>
      </c>
      <c r="E302" s="121">
        <v>-71.236999999999995</v>
      </c>
      <c r="F302" s="121">
        <v>-21.716000000000001</v>
      </c>
      <c r="G302" s="121"/>
      <c r="H302" s="121" t="s">
        <v>554</v>
      </c>
      <c r="I302" s="122" t="s">
        <v>628</v>
      </c>
    </row>
    <row r="303" spans="1:9" ht="24.75" thickBot="1" x14ac:dyDescent="0.3">
      <c r="A303" s="126" t="s">
        <v>556</v>
      </c>
      <c r="B303" s="127" t="s">
        <v>629</v>
      </c>
      <c r="C303" s="128"/>
      <c r="D303" s="128"/>
      <c r="E303" s="128"/>
      <c r="F303" s="128"/>
      <c r="G303" s="128"/>
      <c r="H303" s="128"/>
      <c r="I303" s="129"/>
    </row>
    <row r="305" spans="1:10" x14ac:dyDescent="0.25">
      <c r="A305" t="s">
        <v>630</v>
      </c>
    </row>
    <row r="306" spans="1:10" x14ac:dyDescent="0.25">
      <c r="A306" t="s">
        <v>631</v>
      </c>
    </row>
    <row r="307" spans="1:10" x14ac:dyDescent="0.25">
      <c r="A307" t="s">
        <v>632</v>
      </c>
    </row>
    <row r="308" spans="1:10" x14ac:dyDescent="0.25">
      <c r="A308" t="s">
        <v>633</v>
      </c>
    </row>
    <row r="309" spans="1:10" x14ac:dyDescent="0.25">
      <c r="A309" t="s">
        <v>634</v>
      </c>
    </row>
    <row r="313" spans="1:10" x14ac:dyDescent="0.25">
      <c r="A313" s="131" t="s">
        <v>640</v>
      </c>
    </row>
    <row r="314" spans="1:10" x14ac:dyDescent="0.25">
      <c r="A314" s="253" t="s">
        <v>641</v>
      </c>
      <c r="B314" s="253"/>
      <c r="C314" s="253"/>
      <c r="D314" s="253"/>
      <c r="E314" s="253"/>
      <c r="F314" s="253"/>
      <c r="G314" s="253"/>
      <c r="H314" s="253"/>
      <c r="I314" s="253"/>
      <c r="J314" s="253"/>
    </row>
    <row r="315" spans="1:10" x14ac:dyDescent="0.25">
      <c r="A315" s="253"/>
      <c r="B315" s="253"/>
      <c r="C315" s="253"/>
      <c r="D315" s="253"/>
      <c r="E315" s="253"/>
      <c r="F315" s="253"/>
      <c r="G315" s="253"/>
      <c r="H315" s="253"/>
      <c r="I315" s="253"/>
      <c r="J315" s="253"/>
    </row>
    <row r="317" spans="1:10" x14ac:dyDescent="0.25">
      <c r="A317" t="s">
        <v>642</v>
      </c>
    </row>
    <row r="319" spans="1:10" x14ac:dyDescent="0.25">
      <c r="A319" s="254" t="s">
        <v>643</v>
      </c>
      <c r="B319" s="254"/>
      <c r="C319" s="254"/>
      <c r="D319" s="254"/>
      <c r="E319" s="254"/>
      <c r="F319" s="254"/>
      <c r="G319" s="254"/>
      <c r="H319" s="254"/>
      <c r="I319" s="254"/>
      <c r="J319" s="254"/>
    </row>
    <row r="320" spans="1:10" x14ac:dyDescent="0.25">
      <c r="A320" s="254"/>
      <c r="B320" s="254"/>
      <c r="C320" s="254"/>
      <c r="D320" s="254"/>
      <c r="E320" s="254"/>
      <c r="F320" s="254"/>
      <c r="G320" s="254"/>
      <c r="H320" s="254"/>
      <c r="I320" s="254"/>
      <c r="J320" s="254"/>
    </row>
    <row r="322" spans="1:10" ht="42" customHeight="1" x14ac:dyDescent="0.25">
      <c r="A322" s="254" t="s">
        <v>644</v>
      </c>
      <c r="B322" s="254"/>
      <c r="C322" s="254"/>
      <c r="D322" s="254"/>
      <c r="E322" s="254"/>
      <c r="F322" s="254"/>
      <c r="G322" s="254"/>
      <c r="H322" s="254"/>
      <c r="I322" s="254"/>
      <c r="J322" s="254"/>
    </row>
    <row r="323" spans="1:10" hidden="1" x14ac:dyDescent="0.25">
      <c r="A323" s="254"/>
      <c r="B323" s="254"/>
      <c r="C323" s="254"/>
      <c r="D323" s="254"/>
      <c r="E323" s="254"/>
      <c r="F323" s="254"/>
      <c r="G323" s="254"/>
      <c r="H323" s="254"/>
      <c r="I323" s="254"/>
      <c r="J323" s="254"/>
    </row>
    <row r="325" spans="1:10" x14ac:dyDescent="0.25">
      <c r="A325" s="131" t="s">
        <v>645</v>
      </c>
    </row>
    <row r="326" spans="1:10" x14ac:dyDescent="0.25">
      <c r="A326" s="253" t="s">
        <v>646</v>
      </c>
      <c r="B326" s="253"/>
      <c r="C326" s="253"/>
      <c r="D326" s="253"/>
      <c r="E326" s="253"/>
      <c r="F326" s="253"/>
      <c r="G326" s="253"/>
      <c r="H326" s="253"/>
      <c r="I326" s="253"/>
      <c r="J326" s="253"/>
    </row>
    <row r="327" spans="1:10" x14ac:dyDescent="0.25">
      <c r="A327" s="253"/>
      <c r="B327" s="253"/>
      <c r="C327" s="253"/>
      <c r="D327" s="253"/>
      <c r="E327" s="253"/>
      <c r="F327" s="253"/>
      <c r="G327" s="253"/>
      <c r="H327" s="253"/>
      <c r="I327" s="253"/>
      <c r="J327" s="253"/>
    </row>
  </sheetData>
  <mergeCells count="36">
    <mergeCell ref="A1:J30"/>
    <mergeCell ref="A97:B97"/>
    <mergeCell ref="C97:C98"/>
    <mergeCell ref="D97:D98"/>
    <mergeCell ref="E97:E98"/>
    <mergeCell ref="F97:F98"/>
    <mergeCell ref="G97:G98"/>
    <mergeCell ref="H97:I97"/>
    <mergeCell ref="G249:G250"/>
    <mergeCell ref="H249:I249"/>
    <mergeCell ref="A173:B173"/>
    <mergeCell ref="C173:C174"/>
    <mergeCell ref="D173:D174"/>
    <mergeCell ref="E173:E174"/>
    <mergeCell ref="F173:F174"/>
    <mergeCell ref="A249:B249"/>
    <mergeCell ref="C249:C250"/>
    <mergeCell ref="D249:D250"/>
    <mergeCell ref="E249:E250"/>
    <mergeCell ref="F249:F250"/>
    <mergeCell ref="A326:J327"/>
    <mergeCell ref="A322:J323"/>
    <mergeCell ref="A319:J320"/>
    <mergeCell ref="A314:J315"/>
    <mergeCell ref="A91:J92"/>
    <mergeCell ref="A93:J94"/>
    <mergeCell ref="G279:G280"/>
    <mergeCell ref="H279:H280"/>
    <mergeCell ref="I279:I280"/>
    <mergeCell ref="B279:B280"/>
    <mergeCell ref="C279:C280"/>
    <mergeCell ref="D279:D280"/>
    <mergeCell ref="E279:E280"/>
    <mergeCell ref="F279:F280"/>
    <mergeCell ref="G173:G174"/>
    <mergeCell ref="H173:I173"/>
  </mergeCells>
  <pageMargins left="0.7" right="0.7" top="0.75" bottom="0.75" header="0.3" footer="0.3"/>
  <pageSetup paperSize="9" orientation="portrait" r:id="rId1"/>
  <customProperties>
    <customPr name="EpmWorksheetKeyString_GUID" r:id="rId2"/>
  </customProperties>
  <ignoredErrors>
    <ignoredError sqref="D203:D204 D229:D23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24" ma:contentTypeDescription="Create a new document." ma:contentTypeScope="" ma:versionID="edf4fc531bdda0929feb5474cf4c40a9">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2582a50b509e50a3ed319e0bcde092dd" ns2:_="" ns3:_="">
    <xsd:import namespace="d8745bc5-821e-4205-946a-621c2da728c8"/>
    <xsd:import namespace="22baa3bd-a2fa-4ea9-9ebb-3a9c6a55952b"/>
    <xsd:element name="properties">
      <xsd:complexType>
        <xsd:sequence>
          <xsd:element name="documentManagement">
            <xsd:complexType>
              <xsd:all>
                <xsd:element ref="ns2:VrstaPredmeta"/>
                <xsd:element ref="ns2:TipPredmeta"/>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ma:displayName="VrstaPredmeta" ma:default="-" ma:description=""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Godina" ma:index="10" ma:displayName="Godina" ma:default="2019"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1" nillable="true" ma:displayName="Izreka" ma:internalName="Izreka">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2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internalName="Dileme">
      <xsd:simpleType>
        <xsd:restriction base="dms:Note">
          <xsd:maxLength value="255"/>
        </xsd:restriction>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internalName="PrijedlogPostupanja">
      <xsd:simpleType>
        <xsd:restriction base="dms:Note">
          <xsd:maxLength value="255"/>
        </xsd:restriction>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internalName="Sazetak">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VrstaPredmeta>
    <TipPredmeta xmlns="d8745bc5-821e-4205-946a-621c2da728c8">-</TipPredmeta>
    <KategorijaPoslovanja xmlns="d8745bc5-821e-4205-946a-621c2da728c8">
      <Value>-</Value>
    </KategorijaPoslovanja>
    <Godina xmlns="d8745bc5-821e-4205-946a-621c2da728c8">-</Godina>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11D939-FE21-4533-AA7C-27E26BC7C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DCCF41-24CB-4C65-BC1A-8DD4804FF10C}">
  <ds:schemaRefs>
    <ds:schemaRef ds:uri="http://schemas.openxmlformats.org/package/2006/metadata/core-properties"/>
    <ds:schemaRef ds:uri="http://purl.org/dc/terms/"/>
    <ds:schemaRef ds:uri="http://www.w3.org/XML/1998/namespace"/>
    <ds:schemaRef ds:uri="http://purl.org/dc/elements/1.1/"/>
    <ds:schemaRef ds:uri="http://schemas.microsoft.com/office/2006/documentManagement/types"/>
    <ds:schemaRef ds:uri="http://purl.org/dc/dcmitype/"/>
    <ds:schemaRef ds:uri="22baa3bd-a2fa-4ea9-9ebb-3a9c6a55952b"/>
    <ds:schemaRef ds:uri="http://schemas.microsoft.com/office/infopath/2007/PartnerControls"/>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15BDF161-9E77-4A5E-B4EC-CAD3354194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BS</vt:lpstr>
      <vt:lpstr>P&amp;L</vt:lpstr>
      <vt:lpstr>CF_I</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2022-04-07T10:27:02Z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