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2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3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5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6.bin" ContentType="application/vnd.openxmlformats-officedocument.spreadsheetml.customProperty"/>
  <Override PartName="/xl/tables/tableSingleCells6.xml" ContentType="application/vnd.openxmlformats-officedocument.spreadsheetml.tableSingleCells+xml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 KONSOLIDACIJA\KONSOLIDACIJA 2022\10 MJESEČNE KONSOLIDACIJE\03 2022\70 BURZA\02 RADNO NEREVIDIRANO TFI\"/>
    </mc:Choice>
  </mc:AlternateContent>
  <xr:revisionPtr revIDLastSave="0" documentId="13_ncr:1_{7C6526BC-8831-4D29-AE63-B56DDD1168B6}" xr6:coauthVersionLast="47" xr6:coauthVersionMax="47" xr10:uidLastSave="{00000000-0000-0000-0000-000000000000}"/>
  <workbookProtection workbookAlgorithmName="SHA-512" workbookHashValue="KGHEZJ2zPXhEzSnxROi/5YZFDvROWH9yR2dO9peuGv76DMPcjY+YK3E3WMtFNw37BqI6HkH9nGz8mcMH9cNWmA==" workbookSaltValue="zqjvGnARl8/Qqkd05+kbFg==" workbookSpinCount="100000" lockStructure="1"/>
  <bookViews>
    <workbookView xWindow="-108" yWindow="-108" windowWidth="23256" windowHeight="12576" activeTab="4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externalReferences>
    <externalReference r:id="rId8"/>
  </externalReference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datum_izrade">[1]Naslovni!$E$5</definedName>
    <definedName name="drustvo">[1]Naslovni!$B$5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  <definedName name="razdoblje">[1]Naslovni!$E$7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2" i="21"/>
  <c r="D28" i="21"/>
  <c r="D25" i="21"/>
  <c r="D13" i="21"/>
  <c r="D7" i="21"/>
  <c r="F7" i="21" s="1"/>
  <c r="E13" i="21"/>
  <c r="E7" i="21"/>
  <c r="I52" i="22"/>
  <c r="I37" i="22"/>
  <c r="I18" i="22"/>
  <c r="I9" i="22"/>
  <c r="I7" i="22" s="1"/>
  <c r="E35" i="23"/>
  <c r="E27" i="23"/>
  <c r="E18" i="23"/>
  <c r="E13" i="23"/>
  <c r="E11" i="23" s="1"/>
  <c r="K14" i="23"/>
  <c r="M14" i="23" s="1"/>
  <c r="E10" i="23"/>
  <c r="K39" i="23"/>
  <c r="M39" i="23" s="1"/>
  <c r="K38" i="23"/>
  <c r="M38" i="23" s="1"/>
  <c r="K37" i="23"/>
  <c r="M37" i="23" s="1"/>
  <c r="K36" i="23"/>
  <c r="M36" i="23" s="1"/>
  <c r="L35" i="23"/>
  <c r="J35" i="23"/>
  <c r="I35" i="23"/>
  <c r="H35" i="23"/>
  <c r="G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J27" i="23"/>
  <c r="I27" i="23"/>
  <c r="H27" i="23"/>
  <c r="G27" i="23"/>
  <c r="F27" i="23"/>
  <c r="K26" i="23"/>
  <c r="M26" i="23" s="1"/>
  <c r="K25" i="23"/>
  <c r="M25" i="23" s="1"/>
  <c r="K24" i="23"/>
  <c r="M24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D53" i="20" l="1"/>
  <c r="E40" i="23"/>
  <c r="K10" i="23"/>
  <c r="M10" i="23" s="1"/>
  <c r="D31" i="21"/>
  <c r="D24" i="21"/>
  <c r="D44" i="21"/>
  <c r="E23" i="23"/>
  <c r="D76" i="20"/>
  <c r="D124" i="20" s="1"/>
  <c r="D21" i="20"/>
  <c r="D15" i="20" s="1"/>
  <c r="G23" i="23"/>
  <c r="H40" i="23"/>
  <c r="D72" i="21"/>
  <c r="F23" i="23"/>
  <c r="J23" i="23"/>
  <c r="I6" i="22"/>
  <c r="I58" i="22" s="1"/>
  <c r="I60" i="22" s="1"/>
  <c r="F40" i="23"/>
  <c r="K30" i="23"/>
  <c r="M30" i="23" s="1"/>
  <c r="J40" i="23"/>
  <c r="K28" i="23"/>
  <c r="M28" i="23" s="1"/>
  <c r="L23" i="23"/>
  <c r="I40" i="23"/>
  <c r="K13" i="23"/>
  <c r="M13" i="23" s="1"/>
  <c r="H23" i="23"/>
  <c r="K27" i="23"/>
  <c r="M27" i="23" s="1"/>
  <c r="K18" i="23"/>
  <c r="M18" i="23" s="1"/>
  <c r="I23" i="23"/>
  <c r="G40" i="23"/>
  <c r="L40" i="23"/>
  <c r="K35" i="23"/>
  <c r="M35" i="23" s="1"/>
  <c r="K11" i="23"/>
  <c r="M11" i="23" s="1"/>
  <c r="D73" i="20" l="1"/>
  <c r="D65" i="21"/>
  <c r="D69" i="21" s="1"/>
  <c r="D83" i="21" s="1"/>
  <c r="D73" i="21"/>
  <c r="K40" i="23"/>
  <c r="M40" i="23" s="1"/>
  <c r="K23" i="23"/>
  <c r="M23" i="23" s="1"/>
  <c r="H52" i="22"/>
  <c r="H37" i="22"/>
  <c r="H18" i="22"/>
  <c r="H9" i="22"/>
  <c r="H7" i="22" s="1"/>
  <c r="H6" i="22" s="1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I66" i="21" s="1"/>
  <c r="E66" i="21"/>
  <c r="F66" i="21" s="1"/>
  <c r="I64" i="21"/>
  <c r="F64" i="21"/>
  <c r="I63" i="21"/>
  <c r="F63" i="21"/>
  <c r="I62" i="21"/>
  <c r="F62" i="21"/>
  <c r="H61" i="21"/>
  <c r="G61" i="21"/>
  <c r="E61" i="21"/>
  <c r="F61" i="21" s="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I32" i="21" s="1"/>
  <c r="E32" i="21"/>
  <c r="F32" i="21" s="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H61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G32" i="24"/>
  <c r="E32" i="24"/>
  <c r="D32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G25" i="24"/>
  <c r="E25" i="24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G7" i="24"/>
  <c r="E7" i="24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I105" i="20" s="1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E92" i="20"/>
  <c r="F92" i="20" s="1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I85" i="20" s="1"/>
  <c r="E85" i="20"/>
  <c r="F85" i="20" s="1"/>
  <c r="I84" i="20"/>
  <c r="F84" i="20"/>
  <c r="I83" i="20"/>
  <c r="F83" i="20"/>
  <c r="I82" i="20"/>
  <c r="F82" i="20"/>
  <c r="H81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H62" i="20" s="1"/>
  <c r="G63" i="20"/>
  <c r="E63" i="20"/>
  <c r="E62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H8" i="20"/>
  <c r="G8" i="20"/>
  <c r="E8" i="20"/>
  <c r="F8" i="20" s="1"/>
  <c r="I32" i="24" l="1"/>
  <c r="F32" i="24"/>
  <c r="F35" i="24"/>
  <c r="H31" i="24"/>
  <c r="E24" i="24"/>
  <c r="I92" i="20"/>
  <c r="F63" i="20"/>
  <c r="I28" i="21"/>
  <c r="F61" i="24"/>
  <c r="F49" i="24"/>
  <c r="F38" i="24"/>
  <c r="E31" i="24"/>
  <c r="H24" i="24"/>
  <c r="E72" i="24"/>
  <c r="F72" i="24" s="1"/>
  <c r="H72" i="24"/>
  <c r="I8" i="20"/>
  <c r="E24" i="21"/>
  <c r="I77" i="20"/>
  <c r="I74" i="21"/>
  <c r="I61" i="21"/>
  <c r="I49" i="21"/>
  <c r="I35" i="21"/>
  <c r="H31" i="21"/>
  <c r="I25" i="21"/>
  <c r="I13" i="21"/>
  <c r="I7" i="21"/>
  <c r="I74" i="24"/>
  <c r="I66" i="24"/>
  <c r="I53" i="24"/>
  <c r="I45" i="24"/>
  <c r="I28" i="24"/>
  <c r="I108" i="20"/>
  <c r="I25" i="20"/>
  <c r="I11" i="20"/>
  <c r="G21" i="20"/>
  <c r="G15" i="20" s="1"/>
  <c r="H24" i="21"/>
  <c r="H21" i="20"/>
  <c r="H15" i="20" s="1"/>
  <c r="I58" i="20"/>
  <c r="I69" i="20"/>
  <c r="I81" i="20"/>
  <c r="I89" i="20"/>
  <c r="F66" i="24"/>
  <c r="I38" i="21"/>
  <c r="H53" i="20"/>
  <c r="F74" i="24"/>
  <c r="I42" i="20"/>
  <c r="H76" i="20"/>
  <c r="H124" i="20" s="1"/>
  <c r="I13" i="24"/>
  <c r="H44" i="24"/>
  <c r="E44" i="21"/>
  <c r="F44" i="21" s="1"/>
  <c r="H58" i="22"/>
  <c r="H60" i="22" s="1"/>
  <c r="H62" i="22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D31" i="24"/>
  <c r="I30" i="20"/>
  <c r="G53" i="20"/>
  <c r="E76" i="20"/>
  <c r="F76" i="20" s="1"/>
  <c r="F97" i="20"/>
  <c r="G31" i="21"/>
  <c r="I17" i="20"/>
  <c r="F22" i="20"/>
  <c r="I36" i="20"/>
  <c r="E53" i="20"/>
  <c r="F53" i="20" s="1"/>
  <c r="I112" i="20"/>
  <c r="G24" i="24"/>
  <c r="E44" i="24"/>
  <c r="F25" i="21"/>
  <c r="E31" i="21"/>
  <c r="F31" i="21" s="1"/>
  <c r="H44" i="21"/>
  <c r="F25" i="24"/>
  <c r="G24" i="21"/>
  <c r="G44" i="21"/>
  <c r="G72" i="21"/>
  <c r="H72" i="21"/>
  <c r="I7" i="24"/>
  <c r="I25" i="24"/>
  <c r="G72" i="24"/>
  <c r="F7" i="24"/>
  <c r="D24" i="24"/>
  <c r="D44" i="24"/>
  <c r="G31" i="24"/>
  <c r="I97" i="20"/>
  <c r="G62" i="20"/>
  <c r="I62" i="20" s="1"/>
  <c r="F62" i="20"/>
  <c r="I24" i="24" l="1"/>
  <c r="H73" i="24"/>
  <c r="I31" i="24"/>
  <c r="F31" i="24"/>
  <c r="E65" i="24"/>
  <c r="E69" i="24" s="1"/>
  <c r="E83" i="24" s="1"/>
  <c r="E73" i="24"/>
  <c r="I72" i="24"/>
  <c r="I31" i="21"/>
  <c r="H65" i="21"/>
  <c r="H69" i="21" s="1"/>
  <c r="H83" i="21" s="1"/>
  <c r="F44" i="24"/>
  <c r="H65" i="24"/>
  <c r="H69" i="24" s="1"/>
  <c r="H83" i="24" s="1"/>
  <c r="I76" i="20"/>
  <c r="G124" i="20"/>
  <c r="I124" i="20" s="1"/>
  <c r="I53" i="20"/>
  <c r="H73" i="20"/>
  <c r="I15" i="20"/>
  <c r="I21" i="20"/>
  <c r="E65" i="21"/>
  <c r="E69" i="21" s="1"/>
  <c r="E83" i="21" s="1"/>
  <c r="I44" i="24"/>
  <c r="D65" i="24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24" i="24"/>
  <c r="G73" i="24"/>
  <c r="G65" i="24"/>
  <c r="G73" i="20"/>
  <c r="I73" i="24" l="1"/>
  <c r="F65" i="24"/>
  <c r="F73" i="24"/>
  <c r="I73" i="20"/>
  <c r="D69" i="24"/>
  <c r="F69" i="24" s="1"/>
  <c r="I73" i="21"/>
  <c r="F15" i="20"/>
  <c r="E73" i="20"/>
  <c r="F73" i="20" s="1"/>
  <c r="G69" i="21"/>
  <c r="I65" i="21"/>
  <c r="F65" i="21"/>
  <c r="G69" i="24"/>
  <c r="I65" i="24"/>
  <c r="D83" i="24" l="1"/>
  <c r="F83" i="24" s="1"/>
  <c r="F83" i="21"/>
  <c r="F69" i="21"/>
  <c r="G83" i="21"/>
  <c r="I83" i="21" s="1"/>
  <c r="I69" i="21"/>
  <c r="G83" i="24"/>
  <c r="I83" i="24" s="1"/>
  <c r="I69" i="24"/>
</calcChain>
</file>

<file path=xl/sharedStrings.xml><?xml version="1.0" encoding="utf-8"?>
<sst xmlns="http://schemas.openxmlformats.org/spreadsheetml/2006/main" count="556" uniqueCount="425">
  <si>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</si>
  <si>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</si>
  <si>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</si>
  <si>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</si>
  <si>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</si>
  <si>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</si>
  <si>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</si>
  <si>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</si>
  <si>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</si>
  <si>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</si>
  <si>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</si>
  <si>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</si>
  <si>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</si>
  <si>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</si>
  <si>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</si>
  <si>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</si>
  <si>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</si>
  <si>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</si>
  <si>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</si>
  <si>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</si>
  <si>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</si>
  <si>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</si>
  <si>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</si>
  <si>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</si>
  <si>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</si>
  <si>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</si>
  <si>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</si>
  <si>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</si>
  <si>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</si>
  <si>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</si>
  <si>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</si>
  <si>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</si>
  <si>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</si>
  <si>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</si>
  <si>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</si>
  <si>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</si>
  <si>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</si>
  <si>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</si>
  <si>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</si>
  <si>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</si>
  <si>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</si>
  <si>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</si>
  <si>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</si>
  <si>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</si>
  <si>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</si>
  <si>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</si>
  <si>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</si>
  <si>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</si>
  <si>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</si>
  <si>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</si>
  <si>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</si>
  <si>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</si>
  <si>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</si>
  <si>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</si>
  <si>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</si>
  <si>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</si>
  <si>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</si>
  <si>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</si>
  <si>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</si>
  <si>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</si>
  <si>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</si>
  <si>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</si>
  <si>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</si>
  <si>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</si>
  <si>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</si>
  <si>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</si>
  <si>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</si>
  <si>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</si>
  <si>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</si>
  <si>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</si>
  <si>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</si>
  <si>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</si>
  <si>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</si>
  <si>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</si>
  <si>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</si>
  <si>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</si>
  <si>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</si>
  <si>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</si>
  <si>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</si>
  <si>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</si>
  <si>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</si>
  <si>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</si>
  <si>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</si>
  <si>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</si>
  <si>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</si>
  <si>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</si>
  <si>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</si>
  <si>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</si>
  <si>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</si>
  <si>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</si>
  <si>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</si>
  <si>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</si>
  <si>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</si>
  <si>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</si>
  <si>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</si>
  <si>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</si>
  <si>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</si>
  <si>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</si>
  <si>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</si>
  <si>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</si>
  <si>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</si>
  <si>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</si>
  <si>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</si>
  <si>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</si>
  <si>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</si>
  <si>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</si>
  <si>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</si>
  <si>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</si>
  <si>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</si>
  <si>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</si>
  <si>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</si>
  <si>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</si>
  <si>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</si>
  <si>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</si>
  <si>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</si>
  <si>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</si>
  <si>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</si>
  <si>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</si>
  <si>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</si>
  <si>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</si>
  <si>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</si>
  <si>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</si>
  <si>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</si>
  <si>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</si>
  <si>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</si>
  <si>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</si>
  <si>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</si>
  <si>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</si>
  <si>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</si>
  <si>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</si>
  <si>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</si>
  <si>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</si>
  <si>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</si>
  <si>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</si>
  <si>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</si>
  <si>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</si>
  <si>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</si>
  <si>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</si>
  <si>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</si>
  <si>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</si>
  <si>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</si>
  <si>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</si>
  <si>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</si>
  <si>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</si>
  <si>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</si>
  <si>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</si>
  <si>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</si>
  <si>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</si>
  <si>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</si>
  <si>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</si>
  <si>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</si>
  <si>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</si>
  <si>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</si>
  <si>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</si>
  <si>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</si>
  <si>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</si>
  <si>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</si>
  <si>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</si>
  <si>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</si>
  <si>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</si>
  <si>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</si>
  <si>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</si>
  <si>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</si>
  <si>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</si>
  <si>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</si>
  <si>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</si>
  <si>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</si>
  <si>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</si>
  <si>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</si>
  <si>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</si>
  <si>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</si>
  <si>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</si>
  <si>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</si>
  <si>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</si>
  <si>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</si>
  <si>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</si>
  <si>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</si>
  <si>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</si>
  <si>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</si>
  <si>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</si>
  <si>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</si>
  <si>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</si>
  <si>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</si>
  <si>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</si>
  <si>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</si>
  <si>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</si>
  <si>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</si>
  <si>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</si>
  <si>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</si>
  <si>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</si>
  <si>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</si>
  <si>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</si>
  <si>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</si>
  <si>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</si>
  <si>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</si>
  <si>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</si>
  <si>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</si>
  <si>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</si>
  <si>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</si>
  <si>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</si>
  <si>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</si>
  <si>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</si>
  <si>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</si>
  <si>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</si>
  <si>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</si>
  <si>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</si>
  <si>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</si>
  <si>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</si>
  <si>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</si>
  <si>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</si>
  <si>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</si>
  <si>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</si>
  <si>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</si>
  <si>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</si>
  <si>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</si>
  <si>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</si>
  <si>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</si>
  <si>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</si>
  <si>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</si>
  <si>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</si>
  <si>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</si>
  <si>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</si>
  <si>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</si>
  <si>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</si>
  <si>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</si>
  <si>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</si>
  <si>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</si>
  <si>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</si>
  <si>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</si>
  <si>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</si>
  <si>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</si>
  <si>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</si>
  <si>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</si>
  <si>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</si>
  <si>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</si>
  <si>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</si>
  <si>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</si>
  <si>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</si>
  <si>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</si>
  <si>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</si>
  <si>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</si>
  <si>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</si>
  <si>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</si>
  <si>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</si>
  <si>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</si>
  <si>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</si>
  <si>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</si>
  <si>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</si>
  <si>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</si>
  <si>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</si>
  <si>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</si>
  <si>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</si>
  <si>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</si>
  <si>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</si>
  <si>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</si>
  <si>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</si>
  <si>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</si>
  <si>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</si>
  <si>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</si>
  <si>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</si>
  <si>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</si>
  <si>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</si>
  <si>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</si>
  <si>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</si>
  <si>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</si>
  <si>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</si>
  <si>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</si>
  <si>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</si>
  <si>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</si>
  <si>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</si>
  <si>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</si>
  <si>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</si>
  <si>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</si>
  <si>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</si>
  <si>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</si>
  <si>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</si>
  <si>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</si>
  <si>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</si>
  <si>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</si>
  <si>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</si>
  <si>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</si>
  <si>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</si>
  <si>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</si>
  <si>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</si>
  <si>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</si>
  <si>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</si>
  <si>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</si>
  <si>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</si>
  <si>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</si>
  <si>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</si>
  <si>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</si>
  <si>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</si>
  <si>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</si>
  <si>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</si>
  <si>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</si>
  <si>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</si>
  <si>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</si>
  <si>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</si>
  <si>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</si>
  <si>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</si>
  <si>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</si>
  <si>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</si>
  <si>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</si>
  <si>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</si>
  <si>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</si>
  <si>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</si>
  <si>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</si>
  <si>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</si>
  <si>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</si>
  <si>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</si>
  <si>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</si>
  <si>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</si>
  <si>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</si>
  <si>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</si>
  <si>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</si>
  <si>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</si>
  <si>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</si>
  <si>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</si>
  <si>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</si>
  <si>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</si>
  <si>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</si>
  <si>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</si>
  <si>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</si>
  <si>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</si>
  <si>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</si>
  <si>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</si>
  <si>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</si>
  <si>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</si>
  <si>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</si>
  <si>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</si>
  <si>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</si>
  <si>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</si>
  <si>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</si>
  <si>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</si>
  <si>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</si>
  <si>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</si>
  <si>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</si>
  <si>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</si>
  <si>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</si>
  <si>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</si>
  <si>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</si>
  <si>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</si>
  <si>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</si>
  <si>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</si>
  <si>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</si>
  <si>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</si>
  <si>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</si>
  <si>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</si>
  <si>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</si>
  <si>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</si>
  <si>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</si>
  <si>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</si>
  <si>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</si>
  <si>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</si>
  <si>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</si>
  <si>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</si>
  <si>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</si>
  <si>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</si>
  <si>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</si>
  <si>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</si>
  <si>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</si>
  <si>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</si>
  <si>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</si>
  <si>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</si>
  <si>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</si>
  <si>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</si>
  <si>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</si>
  <si>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</si>
  <si>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</si>
  <si>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</si>
  <si>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</si>
  <si>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03276147</t>
  </si>
  <si>
    <t>080051022</t>
  </si>
  <si>
    <t>26187994862</t>
  </si>
  <si>
    <t>199</t>
  </si>
  <si>
    <t>HR</t>
  </si>
  <si>
    <t>74780000M0GHQ1VXJU20</t>
  </si>
  <si>
    <t>CROATIA osiguranje d.d.</t>
  </si>
  <si>
    <t>10 000</t>
  </si>
  <si>
    <t>ZAGREB</t>
  </si>
  <si>
    <t>Vatroslava Jagića 33</t>
  </si>
  <si>
    <t>info@crosig.hr</t>
  </si>
  <si>
    <t>www.crosig.hr</t>
  </si>
  <si>
    <t>Jelena Matijević</t>
  </si>
  <si>
    <t>072 00 1884</t>
  </si>
  <si>
    <t>izdavatelji@crosig.hr</t>
  </si>
  <si>
    <t>BILJEŠKE UZ FINANCIJSKE IZVJEŠTAJE - TFI</t>
  </si>
  <si>
    <t>a)</t>
  </si>
  <si>
    <t>b)</t>
  </si>
  <si>
    <t>službenim stranicama Zagrebačke burze te u Službenom registru propisanih informacija HANFA-e.</t>
  </si>
  <si>
    <t>c)</t>
  </si>
  <si>
    <t>Detalji su prikazani u Bilješkama u Izvještaju o poslovanju.</t>
  </si>
  <si>
    <t>d)</t>
  </si>
  <si>
    <t>e)</t>
  </si>
  <si>
    <t>1.</t>
  </si>
  <si>
    <t xml:space="preserve">2. </t>
  </si>
  <si>
    <t xml:space="preserve">koji su objavljeni na službenoj stranici društva, službenim stranicama Zagrebačke burze te u Službenom registru propisanih informacija HANFA-e. </t>
  </si>
  <si>
    <t xml:space="preserve">3. </t>
  </si>
  <si>
    <t>4.</t>
  </si>
  <si>
    <t>5.</t>
  </si>
  <si>
    <t>6.</t>
  </si>
  <si>
    <t>7.</t>
  </si>
  <si>
    <t>8.</t>
  </si>
  <si>
    <t>9.</t>
  </si>
  <si>
    <t>10.</t>
  </si>
  <si>
    <t>11.</t>
  </si>
  <si>
    <t>Društvo nema potvrda o sudjelovanju, konvertibilnih zadužnica, jamstava, opcija ili sličnih vrijednosnica ili prava.</t>
  </si>
  <si>
    <t>12.</t>
  </si>
  <si>
    <t>Društvo nema udjela u društvima s neograničenom odgovornosti.</t>
  </si>
  <si>
    <t>13.</t>
  </si>
  <si>
    <t>14.</t>
  </si>
  <si>
    <t>Najveća grupa poduzetnika u kojoj poduzetnik sudjeluje kao kontrolirani član grupe je ujedno i jedina grupa u kojoj poduzetnik sudjeluje kao kontrolirani član grupe.</t>
  </si>
  <si>
    <t>15.</t>
  </si>
  <si>
    <t>Finanijski izvještaji su dostupni na Internet stranicama adris.hr.</t>
  </si>
  <si>
    <t>16.</t>
  </si>
  <si>
    <t>Društvo nema materijalnih aranžmana sa društvima koji nisu uključeni u prezentirane financijske izvještaje.</t>
  </si>
  <si>
    <t>17.</t>
  </si>
  <si>
    <t>Stanje na dan: 31.3.2022</t>
  </si>
  <si>
    <t>U razdoblju: 1.1.2022. - 31.3.2022.</t>
  </si>
  <si>
    <r>
      <t xml:space="preserve">BILJEŠKE UZ FINANCIJSKE IZVJEŠTAJE - TFI
(koji se sastavljaju za tromjesečna razdoblja)
Naziv izdavatelja: </t>
    </r>
    <r>
      <rPr>
        <b/>
        <sz val="10"/>
        <rFont val="Arial"/>
        <family val="2"/>
        <charset val="238"/>
      </rPr>
      <t xml:space="preserve"> Croatia osiguranje d.d.</t>
    </r>
    <r>
      <rPr>
        <sz val="10"/>
        <rFont val="Arial"/>
        <family val="2"/>
        <charset val="238"/>
      </rPr>
      <t xml:space="preserve">
OIB:   </t>
    </r>
    <r>
      <rPr>
        <b/>
        <sz val="10"/>
        <rFont val="Arial"/>
        <family val="2"/>
        <charset val="238"/>
      </rPr>
      <t>26187994862</t>
    </r>
    <r>
      <rPr>
        <sz val="10"/>
        <rFont val="Arial"/>
        <family val="2"/>
        <charset val="238"/>
      </rPr>
      <t xml:space="preserve">
Izvještajno razdoblje: </t>
    </r>
    <r>
      <rPr>
        <b/>
        <sz val="10"/>
        <rFont val="Arial"/>
        <family val="2"/>
        <charset val="238"/>
      </rPr>
      <t>1.1.2022. - 31.3.2022.</t>
    </r>
    <r>
      <rPr>
        <sz val="10"/>
        <rFont val="Arial"/>
        <family val="2"/>
        <charset val="238"/>
      </rPr>
      <t xml:space="preserve">
Bilješke uz financijske izvještaje za tromjesečna razdoblja uključuju:
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
b) informacije gdje je omogućen pristup posljednjim godišnjim financijskim izvještajima, radi razumijevanja informacija objavljenih u bilješkama uz financijske izvještaje sastavljene za izvještajno tromjesečno razdoblje, 
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
d) objašnjenje poslovnih rezultata u slučaju da izdavatelj obavlja djelatnost sezonske prirode (točke 37. i 38. MRS 34- Financijsko izvještavanje za razdoblja tijekom godine) 
e) ostale objave koje propisuje MRS 34- Financijsko izvještavanje za razdoblja tijekom godine te
f) u bilješkama uz financijske izvještaje za tromjesečna razdoblja, osim gore navedenih informacija, objavljuju se i sljedeće informacije:
1. naziv, sjedište poduzetnika (adresa), pravni oblik poduzetnika, državu osnivanja, matični broj subjekta, osobni identifikacijski broj te, ako je primjenjivo, da je poduzetnik u likvidaciji, stečaju, skraćenom postupku prestanka ili izvanrednoj upravi
2. usvojene računovodstvene politike (samo naznaku je li došlo do promjene u odnosu na prethodno razdoblje)
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
4. iznos i prirodu pojedinih stavki prihoda ili rashoda izuzetne veličine ili pojave
5. iznose koje poduzetnik duguje i koji dospijevaju nakon više od pet godina, kao i ukupna dugovanja poduzetnika pokrivena vrijednim osiguranjem koje je dao poduzetnik, uz naznaku vrste i oblika osiguranja
6. prosječan broj zaposlenih tijekom tekućeg razdoblja
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
8. ako su u bilanci priznata rezerviranja za odgođeni porez, stanja odgođenog poreza na kraju poslovne godine i kretanja tih stanja tijekom poslovne godine
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
10. broj i nominalnu vrijednost, ili ako ne postoji nominalna vrijednost, knjigovodstvenu vrijednost dionica ili udjela upisanih tijekom poslovne godine u okviru odobrenog kapitala
11. postojanje bilo kakvih potvrda o sudjelovanju, konvertibilnih zadužnica, jamstava, opcija ili sličnih vrijednosnica ili prava, s naznakom njihovog broja i prava koja daju
12. naziv, sjedište te pravni oblik svakog poduzetnika u kojemu poduzetnik ima neograničenu odgovornost
13. naziv i sjedište poduzetnika koji sastavlja tromjesečni konsolidirani financijski izvještaj najveće grupe poduzetnika u kojoj poduzetnik sudjeluje kao kontrolirani član grupe
14. naziv i sjedište poduzetnika koji sastavlja tromjesečni konsolidirani financijski izvještaj najmanje grupe poduzetnika u kojoj poduzetnik sudjeluje kao kontrolirani član i koji je također uključen u grupu poduzetnika iz točke 13. 
15. mjesto na kojem je moguće dobiti primjerke tromjesečnih konsolidiranih financijskih izvještaja iz točaka 13. i 14., pod uvjetom da su dostupni
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
17. prirodu i financijski učinak značajnih događaja koji su nastupili nakon datuma bilance i nisu odraženi u računu dobiti i gubitka ili bilanci</t>
    </r>
  </si>
  <si>
    <t>Detalji su objavljeni unutar Međuizvještaja rukovodstva u sklopu nekonsolidiranog nerevidiranog izvještaja o poslovanju za prvo tromjesečje 2022. godine.</t>
  </si>
  <si>
    <t>Detalji su objavljeni u bilješkama u sklopu nekonsolidiranog nerevidiranog izvještaja o poslovanju za prvo tromjesečje 2022. godine.</t>
  </si>
  <si>
    <t xml:space="preserve">Godišnji financijski izvještaj za 2021. godinu, radi razumijevanja informacija objavljenih u bilješkama uz financijske izvještaje sastavljenih za prvo tromjesečje 2022. godine, dostupan je na službenoj stranici društva, </t>
  </si>
  <si>
    <t xml:space="preserve">Računovodstvene politike korištene u pripremi financijskih izvještaja za izvještajno razdoblje odgovaraju računovodstvenim politikama korištenim u pripremi revidiranih financijskih izvještaja za 2021. godinu. </t>
  </si>
  <si>
    <t xml:space="preserve">Prilikom sastavljanja nekonsolidiranog nerevidiranog izvještaja o poslovanju za treće tromjesečje 2022. godine primjenjuje se iste računovodstvene politike kao i u posljednjim godišnjim  financijskim izvještajima za 2021.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</si>
</sst>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2" fillId="0" borderId="0"/>
    <xf numFmtId="0" fontId="12" fillId="0" borderId="0"/>
    <xf numFmtId="0" fontId="7" fillId="0" borderId="0"/>
    <xf numFmtId="0" fontId="16" fillId="0" borderId="0">
      <alignment vertical="top"/>
    </xf>
    <xf numFmtId="0" fontId="2" fillId="0" borderId="0"/>
    <xf numFmtId="0" fontId="1" fillId="0" borderId="0"/>
  </cellStyleXfs>
  <cellXfs count="273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10" fillId="4" borderId="10" xfId="0" applyNumberFormat="1" applyFont="1" applyFill="1" applyBorder="1" applyAlignment="1" applyProtection="1">
      <alignment horizontal="center" vertical="top" wrapText="1"/>
    </xf>
    <xf numFmtId="49" fontId="12" fillId="4" borderId="0" xfId="0" applyNumberFormat="1" applyFont="1" applyFill="1" applyBorder="1" applyAlignment="1" applyProtection="1">
      <alignment horizontal="center" vertical="top" wrapText="1"/>
    </xf>
    <xf numFmtId="1" fontId="12" fillId="4" borderId="0" xfId="0" applyNumberFormat="1" applyFont="1" applyFill="1" applyBorder="1" applyAlignment="1" applyProtection="1">
      <alignment horizontal="center" vertical="top" wrapText="1"/>
    </xf>
    <xf numFmtId="1" fontId="8" fillId="2" borderId="44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10" fillId="0" borderId="0" xfId="0" applyFont="1" applyFill="1" applyProtection="1"/>
    <xf numFmtId="1" fontId="5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5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2" fillId="0" borderId="0" xfId="0" applyNumberFormat="1" applyFont="1" applyProtection="1"/>
    <xf numFmtId="1" fontId="12" fillId="0" borderId="0" xfId="0" applyNumberFormat="1" applyFont="1" applyProtection="1"/>
    <xf numFmtId="0" fontId="12" fillId="0" borderId="0" xfId="0" applyFont="1" applyFill="1" applyProtection="1"/>
    <xf numFmtId="0" fontId="12" fillId="0" borderId="0" xfId="0" applyFont="1" applyProtection="1"/>
    <xf numFmtId="0" fontId="5" fillId="2" borderId="8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/>
    </xf>
    <xf numFmtId="164" fontId="8" fillId="6" borderId="38" xfId="0" applyNumberFormat="1" applyFont="1" applyFill="1" applyBorder="1" applyAlignment="1" applyProtection="1">
      <alignment horizontal="center" vertical="center"/>
    </xf>
    <xf numFmtId="164" fontId="8" fillId="6" borderId="39" xfId="0" applyNumberFormat="1" applyFont="1" applyFill="1" applyBorder="1" applyAlignment="1" applyProtection="1">
      <alignment horizontal="center" vertical="center"/>
    </xf>
    <xf numFmtId="164" fontId="8" fillId="0" borderId="39" xfId="0" applyNumberFormat="1" applyFont="1" applyFill="1" applyBorder="1" applyAlignment="1" applyProtection="1">
      <alignment horizontal="center" vertical="center"/>
    </xf>
    <xf numFmtId="164" fontId="8" fillId="6" borderId="40" xfId="0" applyNumberFormat="1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164" fontId="8" fillId="6" borderId="44" xfId="0" applyNumberFormat="1" applyFont="1" applyFill="1" applyBorder="1" applyAlignment="1" applyProtection="1">
      <alignment horizontal="center" vertical="center"/>
    </xf>
    <xf numFmtId="164" fontId="8" fillId="0" borderId="44" xfId="0" applyNumberFormat="1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164" fontId="8" fillId="0" borderId="27" xfId="0" applyNumberFormat="1" applyFont="1" applyFill="1" applyBorder="1" applyAlignment="1" applyProtection="1">
      <alignment horizontal="center" vertical="center"/>
    </xf>
    <xf numFmtId="164" fontId="8" fillId="0" borderId="31" xfId="0" applyNumberFormat="1" applyFont="1" applyFill="1" applyBorder="1" applyAlignment="1" applyProtection="1">
      <alignment horizontal="center" vertical="center"/>
    </xf>
    <xf numFmtId="164" fontId="8" fillId="6" borderId="26" xfId="0" applyNumberFormat="1" applyFont="1" applyFill="1" applyBorder="1" applyAlignment="1" applyProtection="1">
      <alignment horizontal="center" vertical="center"/>
    </xf>
    <xf numFmtId="164" fontId="8" fillId="6" borderId="27" xfId="0" applyNumberFormat="1" applyFont="1" applyFill="1" applyBorder="1" applyAlignment="1" applyProtection="1">
      <alignment horizontal="center" vertical="center"/>
    </xf>
    <xf numFmtId="0" fontId="9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8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2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8" fillId="2" borderId="44" xfId="0" applyNumberFormat="1" applyFont="1" applyFill="1" applyBorder="1" applyAlignment="1" applyProtection="1">
      <alignment horizontal="center" vertical="center"/>
    </xf>
    <xf numFmtId="3" fontId="19" fillId="6" borderId="44" xfId="0" applyNumberFormat="1" applyFont="1" applyFill="1" applyBorder="1" applyAlignment="1" applyProtection="1">
      <alignment horizontal="right" vertical="center" shrinkToFit="1"/>
    </xf>
    <xf numFmtId="3" fontId="3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8" fillId="2" borderId="1" xfId="0" applyNumberFormat="1" applyFont="1" applyFill="1" applyBorder="1" applyAlignment="1" applyProtection="1">
      <alignment horizontal="center" vertical="center" wrapText="1"/>
    </xf>
    <xf numFmtId="3" fontId="8" fillId="2" borderId="2" xfId="0" applyNumberFormat="1" applyFont="1" applyFill="1" applyBorder="1" applyAlignment="1" applyProtection="1">
      <alignment horizontal="center" vertical="center" wrapText="1"/>
    </xf>
    <xf numFmtId="3" fontId="8" fillId="2" borderId="3" xfId="0" applyNumberFormat="1" applyFont="1" applyFill="1" applyBorder="1" applyAlignment="1" applyProtection="1">
      <alignment horizontal="center" vertical="center" wrapText="1"/>
    </xf>
    <xf numFmtId="3" fontId="8" fillId="2" borderId="5" xfId="0" applyNumberFormat="1" applyFont="1" applyFill="1" applyBorder="1" applyAlignment="1" applyProtection="1">
      <alignment horizontal="center" vertical="center"/>
    </xf>
    <xf numFmtId="3" fontId="8" fillId="2" borderId="6" xfId="0" applyNumberFormat="1" applyFont="1" applyFill="1" applyBorder="1" applyAlignment="1" applyProtection="1">
      <alignment horizontal="center" vertical="center"/>
    </xf>
    <xf numFmtId="3" fontId="8" fillId="2" borderId="7" xfId="0" applyNumberFormat="1" applyFont="1" applyFill="1" applyBorder="1" applyAlignment="1" applyProtection="1">
      <alignment horizontal="center" vertical="center"/>
    </xf>
    <xf numFmtId="3" fontId="8" fillId="2" borderId="12" xfId="0" applyNumberFormat="1" applyFont="1" applyFill="1" applyBorder="1" applyAlignment="1" applyProtection="1">
      <alignment horizontal="center" vertical="center"/>
    </xf>
    <xf numFmtId="3" fontId="19" fillId="6" borderId="35" xfId="0" applyNumberFormat="1" applyFont="1" applyFill="1" applyBorder="1" applyAlignment="1" applyProtection="1">
      <alignment horizontal="right" vertical="center" shrinkToFit="1"/>
    </xf>
    <xf numFmtId="3" fontId="19" fillId="6" borderId="36" xfId="0" applyNumberFormat="1" applyFont="1" applyFill="1" applyBorder="1" applyAlignment="1" applyProtection="1">
      <alignment horizontal="right" vertical="center" shrinkToFit="1"/>
    </xf>
    <xf numFmtId="3" fontId="19" fillId="6" borderId="37" xfId="0" applyNumberFormat="1" applyFont="1" applyFill="1" applyBorder="1" applyAlignment="1" applyProtection="1">
      <alignment horizontal="right" vertical="center" shrinkToFit="1"/>
    </xf>
    <xf numFmtId="3" fontId="3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19" fillId="6" borderId="30" xfId="0" applyNumberFormat="1" applyFont="1" applyFill="1" applyBorder="1" applyAlignment="1" applyProtection="1">
      <alignment horizontal="right" vertical="center" shrinkToFit="1"/>
    </xf>
    <xf numFmtId="3" fontId="19" fillId="6" borderId="28" xfId="0" applyNumberFormat="1" applyFont="1" applyFill="1" applyBorder="1" applyAlignment="1" applyProtection="1">
      <alignment horizontal="right" vertical="center" shrinkToFit="1"/>
    </xf>
    <xf numFmtId="3" fontId="19" fillId="6" borderId="29" xfId="0" applyNumberFormat="1" applyFont="1" applyFill="1" applyBorder="1" applyAlignment="1" applyProtection="1">
      <alignment horizontal="right" vertical="center" shrinkToFit="1"/>
    </xf>
    <xf numFmtId="3" fontId="3" fillId="0" borderId="28" xfId="0" applyNumberFormat="1" applyFont="1" applyBorder="1" applyAlignment="1" applyProtection="1">
      <alignment horizontal="right" vertical="center" shrinkToFit="1"/>
      <protection locked="0"/>
    </xf>
    <xf numFmtId="3" fontId="3" fillId="0" borderId="29" xfId="0" applyNumberFormat="1" applyFont="1" applyBorder="1" applyAlignment="1" applyProtection="1">
      <alignment horizontal="right" vertical="center" shrinkToFit="1"/>
      <protection locked="0"/>
    </xf>
    <xf numFmtId="3" fontId="3" fillId="0" borderId="32" xfId="0" applyNumberFormat="1" applyFont="1" applyBorder="1" applyAlignment="1" applyProtection="1">
      <alignment horizontal="right" vertical="center" shrinkToFit="1"/>
      <protection locked="0"/>
    </xf>
    <xf numFmtId="3" fontId="3" fillId="0" borderId="33" xfId="0" applyNumberFormat="1" applyFont="1" applyBorder="1" applyAlignment="1" applyProtection="1">
      <alignment horizontal="right" vertical="center" shrinkToFit="1"/>
      <protection locked="0"/>
    </xf>
    <xf numFmtId="3" fontId="19" fillId="6" borderId="34" xfId="0" applyNumberFormat="1" applyFont="1" applyFill="1" applyBorder="1" applyAlignment="1" applyProtection="1">
      <alignment horizontal="right" vertical="center" shrinkToFit="1"/>
    </xf>
    <xf numFmtId="3" fontId="19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44" xfId="0" applyNumberFormat="1" applyFont="1" applyBorder="1" applyAlignment="1" applyProtection="1">
      <alignment horizontal="right" vertical="center" shrinkToFit="1"/>
      <protection locked="0"/>
    </xf>
    <xf numFmtId="3" fontId="8" fillId="2" borderId="8" xfId="0" applyNumberFormat="1" applyFont="1" applyFill="1" applyBorder="1" applyAlignment="1" applyProtection="1">
      <alignment horizontal="center" vertical="center" wrapText="1"/>
    </xf>
    <xf numFmtId="3" fontId="8" fillId="2" borderId="9" xfId="0" applyNumberFormat="1" applyFont="1" applyFill="1" applyBorder="1" applyAlignment="1" applyProtection="1">
      <alignment horizontal="center" vertical="center" wrapText="1"/>
    </xf>
    <xf numFmtId="3" fontId="19" fillId="6" borderId="38" xfId="0" applyNumberFormat="1" applyFont="1" applyFill="1" applyBorder="1" applyAlignment="1" applyProtection="1">
      <alignment vertical="center" shrinkToFit="1"/>
    </xf>
    <xf numFmtId="3" fontId="19" fillId="6" borderId="39" xfId="0" applyNumberFormat="1" applyFont="1" applyFill="1" applyBorder="1" applyAlignment="1" applyProtection="1">
      <alignment vertical="center" shrinkToFit="1"/>
    </xf>
    <xf numFmtId="3" fontId="3" fillId="0" borderId="39" xfId="0" applyNumberFormat="1" applyFont="1" applyFill="1" applyBorder="1" applyAlignment="1" applyProtection="1">
      <alignment vertical="center" shrinkToFit="1"/>
      <protection locked="0"/>
    </xf>
    <xf numFmtId="3" fontId="19" fillId="6" borderId="40" xfId="0" applyNumberFormat="1" applyFont="1" applyFill="1" applyBorder="1" applyAlignment="1" applyProtection="1">
      <alignment vertical="center" shrinkToFit="1"/>
    </xf>
    <xf numFmtId="3" fontId="12" fillId="0" borderId="0" xfId="0" applyNumberFormat="1" applyFont="1" applyProtection="1"/>
    <xf numFmtId="3" fontId="15" fillId="4" borderId="0" xfId="0" applyNumberFormat="1" applyFont="1" applyFill="1" applyBorder="1" applyAlignment="1" applyProtection="1">
      <alignment horizontal="center" wrapText="1"/>
    </xf>
    <xf numFmtId="3" fontId="3" fillId="4" borderId="0" xfId="0" applyNumberFormat="1" applyFont="1" applyFill="1" applyBorder="1" applyAlignment="1" applyProtection="1">
      <alignment vertical="center"/>
    </xf>
    <xf numFmtId="3" fontId="6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3" fillId="5" borderId="44" xfId="0" applyNumberFormat="1" applyFont="1" applyFill="1" applyBorder="1" applyAlignment="1" applyProtection="1">
      <alignment horizontal="right" vertical="center" shrinkToFit="1"/>
    </xf>
    <xf numFmtId="0" fontId="25" fillId="4" borderId="11" xfId="5" applyFont="1" applyFill="1" applyBorder="1"/>
    <xf numFmtId="0" fontId="2" fillId="4" borderId="13" xfId="5" applyFill="1" applyBorder="1"/>
    <xf numFmtId="0" fontId="2" fillId="0" borderId="0" xfId="5"/>
    <xf numFmtId="0" fontId="27" fillId="4" borderId="46" xfId="5" applyFont="1" applyFill="1" applyBorder="1" applyAlignment="1">
      <alignment horizontal="center" vertical="center"/>
    </xf>
    <xf numFmtId="0" fontId="27" fillId="4" borderId="0" xfId="5" applyFont="1" applyFill="1" applyBorder="1" applyAlignment="1">
      <alignment horizontal="center" vertical="center"/>
    </xf>
    <xf numFmtId="0" fontId="27" fillId="4" borderId="47" xfId="5" applyFont="1" applyFill="1" applyBorder="1" applyAlignment="1">
      <alignment horizontal="center" vertical="center"/>
    </xf>
    <xf numFmtId="0" fontId="6" fillId="4" borderId="0" xfId="5" applyFont="1" applyFill="1" applyBorder="1" applyAlignment="1">
      <alignment horizontal="center" vertical="center"/>
    </xf>
    <xf numFmtId="0" fontId="6" fillId="4" borderId="50" xfId="5" applyFont="1" applyFill="1" applyBorder="1" applyAlignment="1">
      <alignment vertical="center"/>
    </xf>
    <xf numFmtId="0" fontId="30" fillId="0" borderId="0" xfId="5" applyFont="1" applyFill="1"/>
    <xf numFmtId="0" fontId="5" fillId="4" borderId="46" xfId="5" applyFont="1" applyFill="1" applyBorder="1" applyAlignment="1">
      <alignment vertical="center" wrapText="1"/>
    </xf>
    <xf numFmtId="0" fontId="5" fillId="4" borderId="0" xfId="5" applyFont="1" applyFill="1" applyBorder="1" applyAlignment="1">
      <alignment horizontal="right" vertical="center" wrapText="1"/>
    </xf>
    <xf numFmtId="0" fontId="5" fillId="4" borderId="0" xfId="5" applyFont="1" applyFill="1" applyBorder="1" applyAlignment="1">
      <alignment vertical="center" wrapText="1"/>
    </xf>
    <xf numFmtId="14" fontId="5" fillId="8" borderId="0" xfId="5" applyNumberFormat="1" applyFont="1" applyFill="1" applyBorder="1" applyAlignment="1" applyProtection="1">
      <alignment horizontal="center" vertical="center"/>
      <protection locked="0"/>
    </xf>
    <xf numFmtId="1" fontId="5" fillId="8" borderId="0" xfId="5" applyNumberFormat="1" applyFont="1" applyFill="1" applyBorder="1" applyAlignment="1" applyProtection="1">
      <alignment horizontal="center" vertical="center"/>
      <protection locked="0"/>
    </xf>
    <xf numFmtId="0" fontId="6" fillId="4" borderId="47" xfId="5" applyFont="1" applyFill="1" applyBorder="1" applyAlignment="1">
      <alignment vertical="center"/>
    </xf>
    <xf numFmtId="14" fontId="5" fillId="9" borderId="0" xfId="5" applyNumberFormat="1" applyFont="1" applyFill="1" applyBorder="1" applyAlignment="1" applyProtection="1">
      <alignment horizontal="center" vertical="center"/>
      <protection locked="0"/>
    </xf>
    <xf numFmtId="0" fontId="2" fillId="10" borderId="0" xfId="5" applyFill="1"/>
    <xf numFmtId="1" fontId="5" fillId="7" borderId="51" xfId="5" applyNumberFormat="1" applyFont="1" applyFill="1" applyBorder="1" applyAlignment="1" applyProtection="1">
      <alignment horizontal="center" vertical="center"/>
      <protection locked="0"/>
    </xf>
    <xf numFmtId="1" fontId="5" fillId="9" borderId="0" xfId="5" applyNumberFormat="1" applyFont="1" applyFill="1" applyBorder="1" applyAlignment="1" applyProtection="1">
      <alignment horizontal="center" vertical="center"/>
      <protection locked="0"/>
    </xf>
    <xf numFmtId="0" fontId="2" fillId="4" borderId="47" xfId="5" applyFill="1" applyBorder="1"/>
    <xf numFmtId="0" fontId="28" fillId="4" borderId="46" xfId="5" applyFont="1" applyFill="1" applyBorder="1" applyAlignment="1">
      <alignment wrapText="1"/>
    </xf>
    <xf numFmtId="0" fontId="28" fillId="4" borderId="47" xfId="5" applyFont="1" applyFill="1" applyBorder="1" applyAlignment="1">
      <alignment wrapText="1"/>
    </xf>
    <xf numFmtId="0" fontId="28" fillId="4" borderId="46" xfId="5" applyFont="1" applyFill="1" applyBorder="1"/>
    <xf numFmtId="0" fontId="28" fillId="4" borderId="0" xfId="5" applyFont="1" applyFill="1" applyBorder="1"/>
    <xf numFmtId="0" fontId="28" fillId="4" borderId="0" xfId="5" applyFont="1" applyFill="1" applyBorder="1" applyAlignment="1">
      <alignment wrapText="1"/>
    </xf>
    <xf numFmtId="0" fontId="28" fillId="4" borderId="47" xfId="5" applyFont="1" applyFill="1" applyBorder="1"/>
    <xf numFmtId="0" fontId="6" fillId="4" borderId="0" xfId="5" applyFont="1" applyFill="1" applyBorder="1" applyAlignment="1">
      <alignment horizontal="right" vertical="center" wrapText="1"/>
    </xf>
    <xf numFmtId="0" fontId="29" fillId="4" borderId="47" xfId="5" applyFont="1" applyFill="1" applyBorder="1" applyAlignment="1">
      <alignment vertical="center"/>
    </xf>
    <xf numFmtId="0" fontId="6" fillId="4" borderId="46" xfId="5" applyFont="1" applyFill="1" applyBorder="1" applyAlignment="1">
      <alignment horizontal="right" vertical="center" wrapText="1"/>
    </xf>
    <xf numFmtId="0" fontId="29" fillId="4" borderId="0" xfId="5" applyFont="1" applyFill="1" applyBorder="1" applyAlignment="1">
      <alignment vertical="center"/>
    </xf>
    <xf numFmtId="0" fontId="28" fillId="4" borderId="0" xfId="5" applyFont="1" applyFill="1" applyBorder="1" applyAlignment="1">
      <alignment vertical="top"/>
    </xf>
    <xf numFmtId="0" fontId="5" fillId="7" borderId="51" xfId="5" applyFont="1" applyFill="1" applyBorder="1" applyAlignment="1" applyProtection="1">
      <alignment horizontal="center" vertical="center"/>
      <protection locked="0"/>
    </xf>
    <xf numFmtId="0" fontId="5" fillId="4" borderId="0" xfId="5" applyFont="1" applyFill="1" applyBorder="1" applyAlignment="1">
      <alignment vertical="center"/>
    </xf>
    <xf numFmtId="0" fontId="28" fillId="4" borderId="0" xfId="5" applyFont="1" applyFill="1" applyBorder="1" applyAlignment="1">
      <alignment vertical="center"/>
    </xf>
    <xf numFmtId="0" fontId="28" fillId="4" borderId="47" xfId="5" applyFont="1" applyFill="1" applyBorder="1" applyAlignment="1">
      <alignment vertical="center"/>
    </xf>
    <xf numFmtId="0" fontId="28" fillId="4" borderId="0" xfId="5" applyFont="1" applyFill="1" applyBorder="1" applyAlignment="1"/>
    <xf numFmtId="0" fontId="31" fillId="4" borderId="0" xfId="5" applyFont="1" applyFill="1" applyBorder="1" applyAlignment="1">
      <alignment vertical="center"/>
    </xf>
    <xf numFmtId="0" fontId="31" fillId="4" borderId="47" xfId="5" applyFont="1" applyFill="1" applyBorder="1" applyAlignment="1">
      <alignment vertical="center"/>
    </xf>
    <xf numFmtId="0" fontId="5" fillId="4" borderId="0" xfId="5" applyFont="1" applyFill="1" applyBorder="1" applyAlignment="1">
      <alignment horizontal="center" vertical="center"/>
    </xf>
    <xf numFmtId="0" fontId="6" fillId="4" borderId="47" xfId="5" applyFont="1" applyFill="1" applyBorder="1" applyAlignment="1">
      <alignment horizontal="center" vertical="center"/>
    </xf>
    <xf numFmtId="0" fontId="5" fillId="7" borderId="49" xfId="5" applyFont="1" applyFill="1" applyBorder="1" applyAlignment="1" applyProtection="1">
      <alignment horizontal="center" vertical="center"/>
      <protection locked="0"/>
    </xf>
    <xf numFmtId="0" fontId="28" fillId="4" borderId="0" xfId="5" applyFont="1" applyFill="1" applyBorder="1" applyAlignment="1">
      <alignment vertical="top" wrapText="1"/>
    </xf>
    <xf numFmtId="0" fontId="28" fillId="4" borderId="46" xfId="5" applyFont="1" applyFill="1" applyBorder="1" applyAlignment="1">
      <alignment vertical="top"/>
    </xf>
    <xf numFmtId="0" fontId="31" fillId="4" borderId="47" xfId="5" applyFont="1" applyFill="1" applyBorder="1"/>
    <xf numFmtId="0" fontId="2" fillId="4" borderId="48" xfId="5" applyFill="1" applyBorder="1"/>
    <xf numFmtId="0" fontId="2" fillId="4" borderId="10" xfId="5" applyFill="1" applyBorder="1"/>
    <xf numFmtId="0" fontId="2" fillId="4" borderId="49" xfId="5" applyFill="1" applyBorder="1"/>
    <xf numFmtId="49" fontId="5" fillId="7" borderId="51" xfId="5" applyNumberFormat="1" applyFont="1" applyFill="1" applyBorder="1" applyAlignment="1" applyProtection="1">
      <alignment horizontal="center" vertical="center"/>
      <protection locked="0"/>
    </xf>
    <xf numFmtId="3" fontId="6" fillId="0" borderId="44" xfId="0" applyNumberFormat="1" applyFont="1" applyFill="1" applyBorder="1" applyAlignment="1" applyProtection="1">
      <alignment horizontal="right" vertical="center" shrinkToFit="1"/>
    </xf>
    <xf numFmtId="0" fontId="0" fillId="0" borderId="0" xfId="0"/>
    <xf numFmtId="3" fontId="3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6" fillId="0" borderId="44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0" xfId="1" applyFont="1"/>
    <xf numFmtId="0" fontId="12" fillId="0" borderId="0" xfId="1" applyFont="1" applyFill="1"/>
    <xf numFmtId="0" fontId="12" fillId="0" borderId="0" xfId="1" applyFill="1"/>
    <xf numFmtId="0" fontId="12" fillId="0" borderId="0" xfId="1" applyFont="1" applyFill="1" applyAlignment="1">
      <alignment vertical="center"/>
    </xf>
    <xf numFmtId="0" fontId="6" fillId="4" borderId="46" xfId="5" applyFont="1" applyFill="1" applyBorder="1" applyAlignment="1">
      <alignment horizontal="right" vertical="center" wrapText="1"/>
    </xf>
    <xf numFmtId="0" fontId="6" fillId="4" borderId="0" xfId="5" applyFont="1" applyFill="1" applyBorder="1" applyAlignment="1">
      <alignment horizontal="right" vertical="center" wrapText="1"/>
    </xf>
    <xf numFmtId="0" fontId="28" fillId="7" borderId="48" xfId="5" applyFont="1" applyFill="1" applyBorder="1" applyAlignment="1" applyProtection="1">
      <alignment vertical="center"/>
      <protection locked="0"/>
    </xf>
    <xf numFmtId="0" fontId="28" fillId="7" borderId="10" xfId="5" applyFont="1" applyFill="1" applyBorder="1" applyAlignment="1" applyProtection="1">
      <alignment vertical="center"/>
      <protection locked="0"/>
    </xf>
    <xf numFmtId="0" fontId="28" fillId="7" borderId="49" xfId="5" applyFont="1" applyFill="1" applyBorder="1" applyAlignment="1" applyProtection="1">
      <alignment vertical="center"/>
      <protection locked="0"/>
    </xf>
    <xf numFmtId="0" fontId="6" fillId="4" borderId="11" xfId="5" applyFont="1" applyFill="1" applyBorder="1" applyAlignment="1">
      <alignment horizontal="left" vertical="center" wrapText="1"/>
    </xf>
    <xf numFmtId="0" fontId="6" fillId="4" borderId="52" xfId="5" applyFont="1" applyFill="1" applyBorder="1" applyAlignment="1">
      <alignment horizontal="left" vertical="center" wrapText="1"/>
    </xf>
    <xf numFmtId="0" fontId="28" fillId="4" borderId="0" xfId="5" applyFont="1" applyFill="1" applyBorder="1"/>
    <xf numFmtId="0" fontId="28" fillId="7" borderId="48" xfId="6" applyFont="1" applyFill="1" applyBorder="1" applyAlignment="1" applyProtection="1">
      <alignment vertical="center" wrapText="1"/>
      <protection locked="0"/>
    </xf>
    <xf numFmtId="0" fontId="28" fillId="7" borderId="10" xfId="6" applyFont="1" applyFill="1" applyBorder="1" applyAlignment="1" applyProtection="1">
      <alignment vertical="center"/>
      <protection locked="0"/>
    </xf>
    <xf numFmtId="0" fontId="28" fillId="7" borderId="49" xfId="6" applyFont="1" applyFill="1" applyBorder="1" applyAlignment="1" applyProtection="1">
      <alignment vertical="center"/>
      <protection locked="0"/>
    </xf>
    <xf numFmtId="0" fontId="6" fillId="4" borderId="0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6" fillId="4" borderId="47" xfId="5" applyFont="1" applyFill="1" applyBorder="1" applyAlignment="1">
      <alignment horizontal="center" vertical="center"/>
    </xf>
    <xf numFmtId="0" fontId="5" fillId="7" borderId="48" xfId="5" applyFont="1" applyFill="1" applyBorder="1" applyAlignment="1" applyProtection="1">
      <alignment horizontal="center" vertical="center"/>
      <protection locked="0"/>
    </xf>
    <xf numFmtId="0" fontId="5" fillId="7" borderId="49" xfId="5" applyFont="1" applyFill="1" applyBorder="1" applyAlignment="1" applyProtection="1">
      <alignment horizontal="center" vertical="center"/>
      <protection locked="0"/>
    </xf>
    <xf numFmtId="0" fontId="6" fillId="4" borderId="46" xfId="5" applyFont="1" applyFill="1" applyBorder="1" applyAlignment="1">
      <alignment horizontal="left" vertical="center"/>
    </xf>
    <xf numFmtId="0" fontId="6" fillId="4" borderId="0" xfId="5" applyFont="1" applyFill="1" applyBorder="1" applyAlignment="1">
      <alignment horizontal="left" vertical="center"/>
    </xf>
    <xf numFmtId="0" fontId="5" fillId="7" borderId="48" xfId="5" applyFont="1" applyFill="1" applyBorder="1" applyAlignment="1" applyProtection="1">
      <alignment vertical="center"/>
      <protection locked="0"/>
    </xf>
    <xf numFmtId="0" fontId="5" fillId="7" borderId="10" xfId="5" applyFont="1" applyFill="1" applyBorder="1" applyAlignment="1" applyProtection="1">
      <alignment vertical="center"/>
      <protection locked="0"/>
    </xf>
    <xf numFmtId="0" fontId="5" fillId="7" borderId="49" xfId="5" applyFont="1" applyFill="1" applyBorder="1" applyAlignment="1" applyProtection="1">
      <alignment vertical="center"/>
      <protection locked="0"/>
    </xf>
    <xf numFmtId="0" fontId="28" fillId="4" borderId="0" xfId="5" applyFont="1" applyFill="1" applyBorder="1" applyAlignment="1">
      <alignment vertical="top"/>
    </xf>
    <xf numFmtId="0" fontId="6" fillId="4" borderId="0" xfId="5" applyFont="1" applyFill="1" applyBorder="1" applyAlignment="1">
      <alignment vertical="top"/>
    </xf>
    <xf numFmtId="0" fontId="5" fillId="7" borderId="48" xfId="6" applyFont="1" applyFill="1" applyBorder="1" applyAlignment="1" applyProtection="1">
      <alignment vertical="center"/>
      <protection locked="0"/>
    </xf>
    <xf numFmtId="0" fontId="5" fillId="7" borderId="10" xfId="6" applyFont="1" applyFill="1" applyBorder="1" applyAlignment="1" applyProtection="1">
      <alignment vertical="center"/>
      <protection locked="0"/>
    </xf>
    <xf numFmtId="0" fontId="5" fillId="7" borderId="49" xfId="6" applyFont="1" applyFill="1" applyBorder="1" applyAlignment="1" applyProtection="1">
      <alignment vertical="center"/>
      <protection locked="0"/>
    </xf>
    <xf numFmtId="49" fontId="5" fillId="7" borderId="48" xfId="6" applyNumberFormat="1" applyFont="1" applyFill="1" applyBorder="1" applyAlignment="1" applyProtection="1">
      <alignment vertical="center"/>
      <protection locked="0"/>
    </xf>
    <xf numFmtId="49" fontId="5" fillId="7" borderId="10" xfId="6" applyNumberFormat="1" applyFont="1" applyFill="1" applyBorder="1" applyAlignment="1" applyProtection="1">
      <alignment vertical="center"/>
      <protection locked="0"/>
    </xf>
    <xf numFmtId="49" fontId="5" fillId="7" borderId="49" xfId="6" applyNumberFormat="1" applyFont="1" applyFill="1" applyBorder="1" applyAlignment="1" applyProtection="1">
      <alignment vertical="center"/>
      <protection locked="0"/>
    </xf>
    <xf numFmtId="0" fontId="5" fillId="7" borderId="48" xfId="5" applyFont="1" applyFill="1" applyBorder="1" applyAlignment="1" applyProtection="1">
      <alignment horizontal="right" vertical="center"/>
      <protection locked="0"/>
    </xf>
    <xf numFmtId="0" fontId="5" fillId="7" borderId="10" xfId="5" applyFont="1" applyFill="1" applyBorder="1" applyAlignment="1" applyProtection="1">
      <alignment horizontal="right" vertical="center"/>
      <protection locked="0"/>
    </xf>
    <xf numFmtId="0" fontId="5" fillId="7" borderId="49" xfId="5" applyFont="1" applyFill="1" applyBorder="1" applyAlignment="1" applyProtection="1">
      <alignment horizontal="right" vertical="center"/>
      <protection locked="0"/>
    </xf>
    <xf numFmtId="0" fontId="28" fillId="4" borderId="0" xfId="5" applyFont="1" applyFill="1" applyBorder="1" applyProtection="1">
      <protection locked="0"/>
    </xf>
    <xf numFmtId="0" fontId="28" fillId="4" borderId="0" xfId="5" applyFont="1" applyFill="1" applyBorder="1" applyAlignment="1">
      <alignment vertical="top" wrapText="1"/>
    </xf>
    <xf numFmtId="0" fontId="6" fillId="4" borderId="46" xfId="5" applyFont="1" applyFill="1" applyBorder="1" applyAlignment="1">
      <alignment horizontal="center" vertical="center"/>
    </xf>
    <xf numFmtId="0" fontId="6" fillId="4" borderId="46" xfId="5" applyFont="1" applyFill="1" applyBorder="1" applyAlignment="1">
      <alignment horizontal="right" vertical="center"/>
    </xf>
    <xf numFmtId="0" fontId="6" fillId="4" borderId="0" xfId="5" applyFont="1" applyFill="1" applyBorder="1" applyAlignment="1">
      <alignment horizontal="right" vertical="center"/>
    </xf>
    <xf numFmtId="0" fontId="29" fillId="4" borderId="0" xfId="5" applyFont="1" applyFill="1" applyBorder="1" applyAlignment="1">
      <alignment vertical="center"/>
    </xf>
    <xf numFmtId="0" fontId="28" fillId="7" borderId="48" xfId="6" applyFont="1" applyFill="1" applyBorder="1" applyProtection="1">
      <protection locked="0"/>
    </xf>
    <xf numFmtId="0" fontId="28" fillId="7" borderId="10" xfId="6" applyFont="1" applyFill="1" applyBorder="1" applyProtection="1">
      <protection locked="0"/>
    </xf>
    <xf numFmtId="0" fontId="28" fillId="7" borderId="49" xfId="6" applyFont="1" applyFill="1" applyBorder="1" applyProtection="1">
      <protection locked="0"/>
    </xf>
    <xf numFmtId="0" fontId="5" fillId="7" borderId="48" xfId="6" applyFont="1" applyFill="1" applyBorder="1" applyAlignment="1" applyProtection="1">
      <alignment horizontal="center" vertical="center"/>
      <protection locked="0"/>
    </xf>
    <xf numFmtId="0" fontId="5" fillId="7" borderId="49" xfId="6" applyFont="1" applyFill="1" applyBorder="1" applyAlignment="1" applyProtection="1">
      <alignment horizontal="center" vertical="center"/>
      <protection locked="0"/>
    </xf>
    <xf numFmtId="0" fontId="6" fillId="4" borderId="47" xfId="5" applyFont="1" applyFill="1" applyBorder="1" applyAlignment="1">
      <alignment horizontal="right" vertical="center" wrapText="1"/>
    </xf>
    <xf numFmtId="0" fontId="29" fillId="4" borderId="46" xfId="5" applyFont="1" applyFill="1" applyBorder="1" applyAlignment="1">
      <alignment vertical="center"/>
    </xf>
    <xf numFmtId="49" fontId="5" fillId="7" borderId="48" xfId="6" applyNumberFormat="1" applyFont="1" applyFill="1" applyBorder="1" applyAlignment="1" applyProtection="1">
      <alignment horizontal="center" vertical="center"/>
      <protection locked="0"/>
    </xf>
    <xf numFmtId="49" fontId="5" fillId="7" borderId="49" xfId="6" applyNumberFormat="1" applyFont="1" applyFill="1" applyBorder="1" applyAlignment="1" applyProtection="1">
      <alignment horizontal="center" vertical="center"/>
      <protection locked="0"/>
    </xf>
    <xf numFmtId="0" fontId="26" fillId="4" borderId="46" xfId="5" applyFont="1" applyFill="1" applyBorder="1" applyAlignment="1">
      <alignment horizontal="center" vertical="center" wrapText="1"/>
    </xf>
    <xf numFmtId="0" fontId="26" fillId="4" borderId="0" xfId="5" applyFont="1" applyFill="1" applyBorder="1" applyAlignment="1">
      <alignment horizontal="center" vertical="center" wrapText="1"/>
    </xf>
    <xf numFmtId="0" fontId="6" fillId="4" borderId="47" xfId="5" applyFont="1" applyFill="1" applyBorder="1" applyAlignment="1">
      <alignment horizontal="right" vertical="center"/>
    </xf>
    <xf numFmtId="0" fontId="28" fillId="4" borderId="0" xfId="5" applyFont="1" applyFill="1" applyBorder="1" applyAlignment="1">
      <alignment wrapText="1"/>
    </xf>
    <xf numFmtId="0" fontId="28" fillId="4" borderId="46" xfId="5" applyFont="1" applyFill="1" applyBorder="1" applyAlignment="1">
      <alignment vertical="center" wrapText="1"/>
    </xf>
    <xf numFmtId="0" fontId="28" fillId="4" borderId="0" xfId="5" applyFont="1" applyFill="1" applyBorder="1" applyAlignment="1">
      <alignment vertical="center" wrapText="1"/>
    </xf>
    <xf numFmtId="0" fontId="24" fillId="4" borderId="45" xfId="5" applyFont="1" applyFill="1" applyBorder="1" applyAlignment="1">
      <alignment vertical="center"/>
    </xf>
    <xf numFmtId="0" fontId="24" fillId="4" borderId="11" xfId="5" applyFont="1" applyFill="1" applyBorder="1" applyAlignment="1">
      <alignment vertical="center"/>
    </xf>
    <xf numFmtId="0" fontId="27" fillId="4" borderId="46" xfId="5" applyFont="1" applyFill="1" applyBorder="1" applyAlignment="1">
      <alignment horizontal="center" vertical="center"/>
    </xf>
    <xf numFmtId="0" fontId="27" fillId="4" borderId="0" xfId="5" applyFont="1" applyFill="1" applyBorder="1" applyAlignment="1">
      <alignment horizontal="center" vertical="center"/>
    </xf>
    <xf numFmtId="0" fontId="27" fillId="4" borderId="47" xfId="5" applyFont="1" applyFill="1" applyBorder="1" applyAlignment="1">
      <alignment horizontal="center" vertical="center"/>
    </xf>
    <xf numFmtId="0" fontId="5" fillId="4" borderId="46" xfId="5" applyFont="1" applyFill="1" applyBorder="1" applyAlignment="1">
      <alignment vertical="center" wrapText="1"/>
    </xf>
    <xf numFmtId="0" fontId="5" fillId="4" borderId="0" xfId="5" applyFont="1" applyFill="1" applyBorder="1" applyAlignment="1">
      <alignment vertical="center" wrapText="1"/>
    </xf>
    <xf numFmtId="14" fontId="5" fillId="7" borderId="48" xfId="5" applyNumberFormat="1" applyFont="1" applyFill="1" applyBorder="1" applyAlignment="1" applyProtection="1">
      <alignment horizontal="center" vertical="center"/>
      <protection locked="0"/>
    </xf>
    <xf numFmtId="14" fontId="5" fillId="7" borderId="49" xfId="5" applyNumberFormat="1" applyFont="1" applyFill="1" applyBorder="1" applyAlignment="1" applyProtection="1">
      <alignment horizontal="center" vertical="center"/>
      <protection locked="0"/>
    </xf>
    <xf numFmtId="0" fontId="5" fillId="0" borderId="46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/>
    </xf>
    <xf numFmtId="0" fontId="5" fillId="0" borderId="47" xfId="5" applyFont="1" applyFill="1" applyBorder="1" applyAlignment="1">
      <alignment horizontal="center" vertical="center" wrapText="1"/>
    </xf>
    <xf numFmtId="0" fontId="28" fillId="4" borderId="46" xfId="5" applyFont="1" applyFill="1" applyBorder="1" applyAlignment="1">
      <alignment wrapText="1"/>
    </xf>
    <xf numFmtId="3" fontId="8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vertical="center" wrapText="1"/>
    </xf>
    <xf numFmtId="0" fontId="3" fillId="6" borderId="44" xfId="0" applyFont="1" applyFill="1" applyBorder="1" applyAlignment="1" applyProtection="1">
      <alignment vertical="center" wrapText="1"/>
    </xf>
    <xf numFmtId="0" fontId="3" fillId="0" borderId="44" xfId="0" applyFont="1" applyFill="1" applyBorder="1" applyAlignment="1" applyProtection="1">
      <alignment vertical="center" wrapText="1"/>
    </xf>
    <xf numFmtId="0" fontId="8" fillId="6" borderId="44" xfId="0" applyFont="1" applyFill="1" applyBorder="1" applyAlignment="1" applyProtection="1">
      <alignment vertical="center" wrapText="1"/>
    </xf>
    <xf numFmtId="0" fontId="17" fillId="3" borderId="44" xfId="0" applyFont="1" applyFill="1" applyBorder="1" applyAlignment="1" applyProtection="1">
      <alignment horizontal="left" vertical="center" wrapText="1"/>
    </xf>
    <xf numFmtId="0" fontId="18" fillId="3" borderId="44" xfId="0" applyFont="1" applyFill="1" applyBorder="1" applyAlignment="1" applyProtection="1">
      <alignment horizontal="left" vertical="center" wrapText="1"/>
    </xf>
    <xf numFmtId="0" fontId="8" fillId="0" borderId="44" xfId="0" applyFont="1" applyBorder="1" applyAlignment="1" applyProtection="1">
      <alignment vertical="center" wrapText="1"/>
    </xf>
    <xf numFmtId="0" fontId="20" fillId="3" borderId="44" xfId="0" applyFont="1" applyFill="1" applyBorder="1" applyAlignment="1" applyProtection="1">
      <alignment horizontal="left" vertical="center" wrapText="1"/>
    </xf>
    <xf numFmtId="0" fontId="21" fillId="3" borderId="44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8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22" fillId="0" borderId="27" xfId="0" applyFont="1" applyFill="1" applyBorder="1" applyAlignment="1" applyProtection="1">
      <alignment vertical="center" wrapText="1"/>
    </xf>
    <xf numFmtId="0" fontId="8" fillId="0" borderId="31" xfId="0" applyFont="1" applyBorder="1" applyAlignment="1" applyProtection="1">
      <alignment vertical="center" wrapText="1"/>
    </xf>
    <xf numFmtId="0" fontId="3" fillId="0" borderId="31" xfId="0" applyFont="1" applyBorder="1" applyAlignment="1" applyProtection="1">
      <alignment vertical="center" wrapText="1"/>
    </xf>
    <xf numFmtId="0" fontId="3" fillId="0" borderId="27" xfId="0" applyFont="1" applyBorder="1" applyAlignment="1" applyProtection="1">
      <alignment vertical="center" wrapText="1"/>
    </xf>
    <xf numFmtId="0" fontId="8" fillId="6" borderId="27" xfId="0" applyFont="1" applyFill="1" applyBorder="1" applyAlignment="1" applyProtection="1">
      <alignment vertical="center" wrapText="1"/>
    </xf>
    <xf numFmtId="0" fontId="3" fillId="6" borderId="27" xfId="0" applyFont="1" applyFill="1" applyBorder="1" applyAlignment="1" applyProtection="1">
      <alignment vertical="center" wrapText="1"/>
    </xf>
    <xf numFmtId="0" fontId="3" fillId="0" borderId="27" xfId="0" applyFont="1" applyFill="1" applyBorder="1" applyAlignment="1" applyProtection="1">
      <alignment vertical="center" wrapText="1"/>
    </xf>
    <xf numFmtId="0" fontId="8" fillId="0" borderId="27" xfId="0" applyFont="1" applyFill="1" applyBorder="1" applyAlignment="1" applyProtection="1">
      <alignment vertical="center" wrapText="1"/>
    </xf>
    <xf numFmtId="0" fontId="8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8" fillId="6" borderId="26" xfId="0" applyFont="1" applyFill="1" applyBorder="1" applyAlignment="1" applyProtection="1">
      <alignment vertical="center" wrapText="1"/>
    </xf>
    <xf numFmtId="0" fontId="3" fillId="6" borderId="26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6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8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8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2" fillId="0" borderId="44" xfId="0" applyFont="1" applyFill="1" applyBorder="1" applyAlignment="1" applyProtection="1">
      <alignment vertical="center" wrapText="1"/>
    </xf>
    <xf numFmtId="0" fontId="8" fillId="0" borderId="44" xfId="0" applyFont="1" applyFill="1" applyBorder="1" applyAlignment="1" applyProtection="1">
      <alignment vertical="center" wrapText="1"/>
    </xf>
    <xf numFmtId="0" fontId="3" fillId="0" borderId="39" xfId="0" applyFont="1" applyFill="1" applyBorder="1" applyAlignment="1" applyProtection="1">
      <alignment vertical="center" wrapText="1"/>
    </xf>
    <xf numFmtId="0" fontId="3" fillId="0" borderId="39" xfId="0" applyFont="1" applyBorder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 wrapText="1"/>
    </xf>
    <xf numFmtId="0" fontId="3" fillId="0" borderId="39" xfId="0" applyFont="1" applyBorder="1" applyAlignment="1" applyProtection="1">
      <alignment wrapText="1"/>
    </xf>
    <xf numFmtId="0" fontId="8" fillId="6" borderId="39" xfId="0" applyFont="1" applyFill="1" applyBorder="1" applyAlignment="1" applyProtection="1">
      <alignment vertical="center" wrapText="1"/>
    </xf>
    <xf numFmtId="0" fontId="3" fillId="6" borderId="39" xfId="0" applyFont="1" applyFill="1" applyBorder="1" applyAlignment="1" applyProtection="1">
      <alignment wrapText="1"/>
    </xf>
    <xf numFmtId="0" fontId="3" fillId="6" borderId="39" xfId="0" applyFont="1" applyFill="1" applyBorder="1" applyAlignment="1" applyProtection="1">
      <alignment vertical="center" wrapText="1"/>
    </xf>
    <xf numFmtId="0" fontId="3" fillId="6" borderId="40" xfId="0" applyFont="1" applyFill="1" applyBorder="1" applyAlignment="1" applyProtection="1">
      <alignment vertical="center" wrapText="1"/>
    </xf>
    <xf numFmtId="0" fontId="3" fillId="6" borderId="40" xfId="0" applyFont="1" applyFill="1" applyBorder="1" applyAlignment="1" applyProtection="1">
      <alignment wrapText="1"/>
    </xf>
    <xf numFmtId="0" fontId="3" fillId="4" borderId="10" xfId="0" applyFont="1" applyFill="1" applyBorder="1" applyAlignment="1" applyProtection="1">
      <alignment horizontal="right"/>
    </xf>
    <xf numFmtId="0" fontId="5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8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8" fillId="6" borderId="38" xfId="0" applyFont="1" applyFill="1" applyBorder="1" applyAlignment="1" applyProtection="1">
      <alignment vertical="center" wrapText="1"/>
    </xf>
    <xf numFmtId="0" fontId="3" fillId="6" borderId="38" xfId="0" applyFont="1" applyFill="1" applyBorder="1" applyAlignment="1" applyProtection="1">
      <alignment vertical="center" wrapText="1"/>
    </xf>
    <xf numFmtId="4" fontId="13" fillId="6" borderId="44" xfId="0" applyNumberFormat="1" applyFont="1" applyFill="1" applyBorder="1" applyAlignment="1" applyProtection="1">
      <alignment horizontal="left" vertical="center" wrapText="1"/>
    </xf>
    <xf numFmtId="4" fontId="14" fillId="0" borderId="44" xfId="0" applyNumberFormat="1" applyFont="1" applyFill="1" applyBorder="1" applyAlignment="1" applyProtection="1">
      <alignment horizontal="left" vertical="center" wrapText="1"/>
    </xf>
    <xf numFmtId="4" fontId="14" fillId="6" borderId="44" xfId="0" applyNumberFormat="1" applyFont="1" applyFill="1" applyBorder="1" applyAlignment="1" applyProtection="1">
      <alignment horizontal="left" vertical="center" wrapText="1"/>
    </xf>
    <xf numFmtId="4" fontId="13" fillId="0" borderId="44" xfId="0" applyNumberFormat="1" applyFont="1" applyFill="1" applyBorder="1" applyAlignment="1" applyProtection="1">
      <alignment horizontal="left" vertical="center" wrapText="1"/>
    </xf>
    <xf numFmtId="1" fontId="5" fillId="2" borderId="4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wrapText="1"/>
    </xf>
    <xf numFmtId="0" fontId="15" fillId="0" borderId="0" xfId="0" applyFont="1" applyBorder="1" applyAlignment="1" applyProtection="1">
      <alignment horizontal="center" wrapText="1"/>
    </xf>
    <xf numFmtId="0" fontId="15" fillId="0" borderId="0" xfId="0" applyFont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3" fontId="3" fillId="4" borderId="10" xfId="0" applyNumberFormat="1" applyFont="1" applyFill="1" applyBorder="1" applyAlignment="1" applyProtection="1">
      <alignment horizontal="right" vertical="center"/>
    </xf>
    <xf numFmtId="4" fontId="5" fillId="2" borderId="4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</cellXfs>
  <cellStyles count="7">
    <cellStyle name="Normal" xfId="0" builtinId="0"/>
    <cellStyle name="Normal 12" xfId="1" xr:uid="{00000000-0005-0000-0000-000001000000}"/>
    <cellStyle name="Normal 2" xfId="2" xr:uid="{00000000-0005-0000-0000-000002000000}"/>
    <cellStyle name="Normal 3" xfId="5" xr:uid="{00000000-0005-0000-0000-000003000000}"/>
    <cellStyle name="Normal 3 2" xfId="6" xr:uid="{00000000-0005-0000-0000-000003000000}"/>
    <cellStyle name="Obično_Knjiga2" xfId="3" xr:uid="{00000000-0005-0000-0000-000004000000}"/>
    <cellStyle name="Style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milosevic.HANFA\My%20Documents\Ksenija\Izvjesca%20drustava%20za%20osiguranje\Allianz\2009\Allianz%20Zagreb%20d.d.%2031.03.2009.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zoomScale="80" zoomScaleNormal="80" workbookViewId="0">
      <selection activeCell="A41" sqref="A41:D41"/>
    </sheetView>
  </sheetViews>
  <sheetFormatPr defaultColWidth="9.33203125" defaultRowHeight="14.4" x14ac:dyDescent="0.3"/>
  <cols>
    <col min="1" max="8" width="9.33203125" style="77"/>
    <col min="9" max="9" width="20" style="77" customWidth="1"/>
    <col min="10" max="16384" width="9.33203125" style="77"/>
  </cols>
  <sheetData>
    <row r="1" spans="1:10" ht="15.6" x14ac:dyDescent="0.3">
      <c r="A1" s="184" t="s">
        <v>326</v>
      </c>
      <c r="B1" s="185"/>
      <c r="C1" s="185"/>
      <c r="D1" s="75"/>
      <c r="E1" s="75"/>
      <c r="F1" s="75"/>
      <c r="G1" s="75"/>
      <c r="H1" s="75"/>
      <c r="I1" s="75"/>
      <c r="J1" s="76"/>
    </row>
    <row r="2" spans="1:10" ht="14.7" customHeight="1" x14ac:dyDescent="0.3">
      <c r="A2" s="186" t="s">
        <v>343</v>
      </c>
      <c r="B2" s="187"/>
      <c r="C2" s="187"/>
      <c r="D2" s="187"/>
      <c r="E2" s="187"/>
      <c r="F2" s="187"/>
      <c r="G2" s="187"/>
      <c r="H2" s="187"/>
      <c r="I2" s="187"/>
      <c r="J2" s="188"/>
    </row>
    <row r="3" spans="1:10" x14ac:dyDescent="0.3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" customHeight="1" x14ac:dyDescent="0.3">
      <c r="A4" s="189" t="s">
        <v>327</v>
      </c>
      <c r="B4" s="190"/>
      <c r="C4" s="190"/>
      <c r="D4" s="190"/>
      <c r="E4" s="191">
        <v>44562</v>
      </c>
      <c r="F4" s="192"/>
      <c r="G4" s="81" t="s">
        <v>328</v>
      </c>
      <c r="H4" s="191">
        <v>44651</v>
      </c>
      <c r="I4" s="192"/>
      <c r="J4" s="82"/>
    </row>
    <row r="5" spans="1:10" s="83" customFormat="1" ht="10.199999999999999" customHeight="1" x14ac:dyDescent="0.3">
      <c r="A5" s="193"/>
      <c r="B5" s="194"/>
      <c r="C5" s="194"/>
      <c r="D5" s="194"/>
      <c r="E5" s="194"/>
      <c r="F5" s="194"/>
      <c r="G5" s="194"/>
      <c r="H5" s="194"/>
      <c r="I5" s="194"/>
      <c r="J5" s="195"/>
    </row>
    <row r="6" spans="1:10" ht="20.7" customHeight="1" x14ac:dyDescent="0.3">
      <c r="A6" s="84"/>
      <c r="B6" s="85" t="s">
        <v>350</v>
      </c>
      <c r="C6" s="86"/>
      <c r="D6" s="86"/>
      <c r="E6" s="92">
        <v>2022</v>
      </c>
      <c r="F6" s="87"/>
      <c r="G6" s="81"/>
      <c r="H6" s="87"/>
      <c r="I6" s="88"/>
      <c r="J6" s="89"/>
    </row>
    <row r="7" spans="1:10" s="91" customFormat="1" ht="10.95" customHeight="1" x14ac:dyDescent="0.3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7" customHeight="1" x14ac:dyDescent="0.3">
      <c r="A8" s="84"/>
      <c r="B8" s="85" t="s">
        <v>351</v>
      </c>
      <c r="C8" s="86"/>
      <c r="D8" s="86"/>
      <c r="E8" s="92">
        <v>1</v>
      </c>
      <c r="F8" s="87"/>
      <c r="G8" s="81"/>
      <c r="H8" s="87"/>
      <c r="I8" s="88"/>
      <c r="J8" s="89"/>
    </row>
    <row r="9" spans="1:10" s="91" customFormat="1" ht="10.95" customHeight="1" x14ac:dyDescent="0.3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50000000000003" customHeight="1" x14ac:dyDescent="0.3">
      <c r="A10" s="178" t="s">
        <v>352</v>
      </c>
      <c r="B10" s="179"/>
      <c r="C10" s="179"/>
      <c r="D10" s="179"/>
      <c r="E10" s="179"/>
      <c r="F10" s="179"/>
      <c r="G10" s="179"/>
      <c r="H10" s="179"/>
      <c r="I10" s="179"/>
      <c r="J10" s="94"/>
    </row>
    <row r="11" spans="1:10" ht="24.6" customHeight="1" x14ac:dyDescent="0.3">
      <c r="A11" s="166" t="s">
        <v>329</v>
      </c>
      <c r="B11" s="180"/>
      <c r="C11" s="176" t="s">
        <v>371</v>
      </c>
      <c r="D11" s="177"/>
      <c r="E11" s="95"/>
      <c r="F11" s="132" t="s">
        <v>353</v>
      </c>
      <c r="G11" s="174"/>
      <c r="H11" s="172" t="s">
        <v>375</v>
      </c>
      <c r="I11" s="173"/>
      <c r="J11" s="96"/>
    </row>
    <row r="12" spans="1:10" ht="14.7" customHeight="1" x14ac:dyDescent="0.3">
      <c r="A12" s="97"/>
      <c r="B12" s="98"/>
      <c r="C12" s="98"/>
      <c r="D12" s="98"/>
      <c r="E12" s="181"/>
      <c r="F12" s="181"/>
      <c r="G12" s="181"/>
      <c r="H12" s="181"/>
      <c r="I12" s="99"/>
      <c r="J12" s="96"/>
    </row>
    <row r="13" spans="1:10" ht="21" customHeight="1" x14ac:dyDescent="0.3">
      <c r="A13" s="131" t="s">
        <v>344</v>
      </c>
      <c r="B13" s="174"/>
      <c r="C13" s="176" t="s">
        <v>372</v>
      </c>
      <c r="D13" s="177"/>
      <c r="E13" s="196"/>
      <c r="F13" s="181"/>
      <c r="G13" s="181"/>
      <c r="H13" s="181"/>
      <c r="I13" s="99"/>
      <c r="J13" s="96"/>
    </row>
    <row r="14" spans="1:10" ht="10.95" customHeight="1" x14ac:dyDescent="0.3">
      <c r="A14" s="95"/>
      <c r="B14" s="99"/>
      <c r="C14" s="98"/>
      <c r="D14" s="98"/>
      <c r="E14" s="138"/>
      <c r="F14" s="138"/>
      <c r="G14" s="138"/>
      <c r="H14" s="138"/>
      <c r="I14" s="98"/>
      <c r="J14" s="100"/>
    </row>
    <row r="15" spans="1:10" ht="22.95" customHeight="1" x14ac:dyDescent="0.3">
      <c r="A15" s="131" t="s">
        <v>330</v>
      </c>
      <c r="B15" s="174"/>
      <c r="C15" s="176" t="s">
        <v>373</v>
      </c>
      <c r="D15" s="177"/>
      <c r="E15" s="175"/>
      <c r="F15" s="168"/>
      <c r="G15" s="101" t="s">
        <v>354</v>
      </c>
      <c r="H15" s="172" t="s">
        <v>376</v>
      </c>
      <c r="I15" s="173"/>
      <c r="J15" s="102"/>
    </row>
    <row r="16" spans="1:10" ht="10.95" customHeight="1" x14ac:dyDescent="0.3">
      <c r="A16" s="95"/>
      <c r="B16" s="99"/>
      <c r="C16" s="98"/>
      <c r="D16" s="98"/>
      <c r="E16" s="138"/>
      <c r="F16" s="138"/>
      <c r="G16" s="138"/>
      <c r="H16" s="138"/>
      <c r="I16" s="98"/>
      <c r="J16" s="100"/>
    </row>
    <row r="17" spans="1:10" ht="22.95" customHeight="1" x14ac:dyDescent="0.3">
      <c r="A17" s="103"/>
      <c r="B17" s="101" t="s">
        <v>355</v>
      </c>
      <c r="C17" s="176" t="s">
        <v>374</v>
      </c>
      <c r="D17" s="177"/>
      <c r="E17" s="104"/>
      <c r="F17" s="104"/>
      <c r="G17" s="104"/>
      <c r="H17" s="104"/>
      <c r="I17" s="104"/>
      <c r="J17" s="102"/>
    </row>
    <row r="18" spans="1:10" x14ac:dyDescent="0.3">
      <c r="A18" s="182"/>
      <c r="B18" s="183"/>
      <c r="C18" s="138"/>
      <c r="D18" s="138"/>
      <c r="E18" s="138"/>
      <c r="F18" s="138"/>
      <c r="G18" s="138"/>
      <c r="H18" s="138"/>
      <c r="I18" s="98"/>
      <c r="J18" s="100"/>
    </row>
    <row r="19" spans="1:10" x14ac:dyDescent="0.3">
      <c r="A19" s="166" t="s">
        <v>331</v>
      </c>
      <c r="B19" s="167"/>
      <c r="C19" s="154" t="s">
        <v>377</v>
      </c>
      <c r="D19" s="155"/>
      <c r="E19" s="155"/>
      <c r="F19" s="155"/>
      <c r="G19" s="155"/>
      <c r="H19" s="155"/>
      <c r="I19" s="155"/>
      <c r="J19" s="156"/>
    </row>
    <row r="20" spans="1:10" x14ac:dyDescent="0.3">
      <c r="A20" s="97"/>
      <c r="B20" s="98"/>
      <c r="C20" s="105"/>
      <c r="D20" s="98"/>
      <c r="E20" s="138"/>
      <c r="F20" s="138"/>
      <c r="G20" s="138"/>
      <c r="H20" s="138"/>
      <c r="I20" s="98"/>
      <c r="J20" s="100"/>
    </row>
    <row r="21" spans="1:10" x14ac:dyDescent="0.3">
      <c r="A21" s="166" t="s">
        <v>332</v>
      </c>
      <c r="B21" s="167"/>
      <c r="C21" s="172" t="s">
        <v>378</v>
      </c>
      <c r="D21" s="173"/>
      <c r="E21" s="138"/>
      <c r="F21" s="138"/>
      <c r="G21" s="154" t="s">
        <v>379</v>
      </c>
      <c r="H21" s="155"/>
      <c r="I21" s="155"/>
      <c r="J21" s="156"/>
    </row>
    <row r="22" spans="1:10" x14ac:dyDescent="0.3">
      <c r="A22" s="97"/>
      <c r="B22" s="98"/>
      <c r="C22" s="98"/>
      <c r="D22" s="98"/>
      <c r="E22" s="138"/>
      <c r="F22" s="138"/>
      <c r="G22" s="138"/>
      <c r="H22" s="138"/>
      <c r="I22" s="98"/>
      <c r="J22" s="100"/>
    </row>
    <row r="23" spans="1:10" x14ac:dyDescent="0.3">
      <c r="A23" s="166" t="s">
        <v>333</v>
      </c>
      <c r="B23" s="167"/>
      <c r="C23" s="154" t="s">
        <v>380</v>
      </c>
      <c r="D23" s="155"/>
      <c r="E23" s="155"/>
      <c r="F23" s="155"/>
      <c r="G23" s="155"/>
      <c r="H23" s="155"/>
      <c r="I23" s="155"/>
      <c r="J23" s="156"/>
    </row>
    <row r="24" spans="1:10" x14ac:dyDescent="0.3">
      <c r="A24" s="97"/>
      <c r="B24" s="98"/>
      <c r="C24" s="98"/>
      <c r="D24" s="98"/>
      <c r="E24" s="138"/>
      <c r="F24" s="138"/>
      <c r="G24" s="138"/>
      <c r="H24" s="138"/>
      <c r="I24" s="98"/>
      <c r="J24" s="100"/>
    </row>
    <row r="25" spans="1:10" x14ac:dyDescent="0.3">
      <c r="A25" s="166" t="s">
        <v>334</v>
      </c>
      <c r="B25" s="167"/>
      <c r="C25" s="169" t="s">
        <v>381</v>
      </c>
      <c r="D25" s="170"/>
      <c r="E25" s="170"/>
      <c r="F25" s="170"/>
      <c r="G25" s="170"/>
      <c r="H25" s="170"/>
      <c r="I25" s="170"/>
      <c r="J25" s="171"/>
    </row>
    <row r="26" spans="1:10" x14ac:dyDescent="0.3">
      <c r="A26" s="97"/>
      <c r="B26" s="98"/>
      <c r="C26" s="105"/>
      <c r="D26" s="98"/>
      <c r="E26" s="138"/>
      <c r="F26" s="138"/>
      <c r="G26" s="138"/>
      <c r="H26" s="138"/>
      <c r="I26" s="98"/>
      <c r="J26" s="100"/>
    </row>
    <row r="27" spans="1:10" x14ac:dyDescent="0.3">
      <c r="A27" s="166" t="s">
        <v>335</v>
      </c>
      <c r="B27" s="167"/>
      <c r="C27" s="169" t="s">
        <v>382</v>
      </c>
      <c r="D27" s="170"/>
      <c r="E27" s="170"/>
      <c r="F27" s="170"/>
      <c r="G27" s="170"/>
      <c r="H27" s="170"/>
      <c r="I27" s="170"/>
      <c r="J27" s="171"/>
    </row>
    <row r="28" spans="1:10" ht="13.95" customHeight="1" x14ac:dyDescent="0.3">
      <c r="A28" s="97"/>
      <c r="B28" s="98"/>
      <c r="C28" s="105"/>
      <c r="D28" s="98"/>
      <c r="E28" s="138"/>
      <c r="F28" s="138"/>
      <c r="G28" s="138"/>
      <c r="H28" s="138"/>
      <c r="I28" s="98"/>
      <c r="J28" s="100"/>
    </row>
    <row r="29" spans="1:10" ht="22.95" customHeight="1" x14ac:dyDescent="0.3">
      <c r="A29" s="131" t="s">
        <v>345</v>
      </c>
      <c r="B29" s="167"/>
      <c r="C29" s="106">
        <v>2424</v>
      </c>
      <c r="D29" s="107"/>
      <c r="E29" s="142"/>
      <c r="F29" s="142"/>
      <c r="G29" s="142"/>
      <c r="H29" s="142"/>
      <c r="I29" s="108"/>
      <c r="J29" s="109"/>
    </row>
    <row r="30" spans="1:10" x14ac:dyDescent="0.3">
      <c r="A30" s="97"/>
      <c r="B30" s="98"/>
      <c r="C30" s="98"/>
      <c r="D30" s="98"/>
      <c r="E30" s="138"/>
      <c r="F30" s="138"/>
      <c r="G30" s="138"/>
      <c r="H30" s="138"/>
      <c r="I30" s="108"/>
      <c r="J30" s="109"/>
    </row>
    <row r="31" spans="1:10" x14ac:dyDescent="0.3">
      <c r="A31" s="166" t="s">
        <v>336</v>
      </c>
      <c r="B31" s="167"/>
      <c r="C31" s="122" t="s">
        <v>357</v>
      </c>
      <c r="D31" s="165" t="s">
        <v>356</v>
      </c>
      <c r="E31" s="143"/>
      <c r="F31" s="143"/>
      <c r="G31" s="143"/>
      <c r="H31" s="110"/>
      <c r="I31" s="111" t="s">
        <v>357</v>
      </c>
      <c r="J31" s="112" t="s">
        <v>358</v>
      </c>
    </row>
    <row r="32" spans="1:10" x14ac:dyDescent="0.3">
      <c r="A32" s="166"/>
      <c r="B32" s="167"/>
      <c r="C32" s="113"/>
      <c r="D32" s="81"/>
      <c r="E32" s="168"/>
      <c r="F32" s="168"/>
      <c r="G32" s="168"/>
      <c r="H32" s="168"/>
      <c r="I32" s="108"/>
      <c r="J32" s="109"/>
    </row>
    <row r="33" spans="1:10" x14ac:dyDescent="0.3">
      <c r="A33" s="166" t="s">
        <v>346</v>
      </c>
      <c r="B33" s="167"/>
      <c r="C33" s="106" t="s">
        <v>360</v>
      </c>
      <c r="D33" s="165" t="s">
        <v>359</v>
      </c>
      <c r="E33" s="143"/>
      <c r="F33" s="143"/>
      <c r="G33" s="143"/>
      <c r="H33" s="104"/>
      <c r="I33" s="111" t="s">
        <v>360</v>
      </c>
      <c r="J33" s="112" t="s">
        <v>361</v>
      </c>
    </row>
    <row r="34" spans="1:10" x14ac:dyDescent="0.3">
      <c r="A34" s="97"/>
      <c r="B34" s="98"/>
      <c r="C34" s="98"/>
      <c r="D34" s="98"/>
      <c r="E34" s="138"/>
      <c r="F34" s="138"/>
      <c r="G34" s="138"/>
      <c r="H34" s="138"/>
      <c r="I34" s="98"/>
      <c r="J34" s="100"/>
    </row>
    <row r="35" spans="1:10" x14ac:dyDescent="0.3">
      <c r="A35" s="165" t="s">
        <v>347</v>
      </c>
      <c r="B35" s="143"/>
      <c r="C35" s="143"/>
      <c r="D35" s="143"/>
      <c r="E35" s="143" t="s">
        <v>337</v>
      </c>
      <c r="F35" s="143"/>
      <c r="G35" s="143"/>
      <c r="H35" s="143"/>
      <c r="I35" s="143"/>
      <c r="J35" s="114" t="s">
        <v>338</v>
      </c>
    </row>
    <row r="36" spans="1:10" x14ac:dyDescent="0.3">
      <c r="A36" s="97"/>
      <c r="B36" s="98"/>
      <c r="C36" s="98"/>
      <c r="D36" s="98"/>
      <c r="E36" s="138"/>
      <c r="F36" s="138"/>
      <c r="G36" s="138"/>
      <c r="H36" s="138"/>
      <c r="I36" s="98"/>
      <c r="J36" s="109"/>
    </row>
    <row r="37" spans="1:10" x14ac:dyDescent="0.3">
      <c r="A37" s="160"/>
      <c r="B37" s="161"/>
      <c r="C37" s="161"/>
      <c r="D37" s="161"/>
      <c r="E37" s="160"/>
      <c r="F37" s="161"/>
      <c r="G37" s="161"/>
      <c r="H37" s="161"/>
      <c r="I37" s="162"/>
      <c r="J37" s="115"/>
    </row>
    <row r="38" spans="1:10" x14ac:dyDescent="0.3">
      <c r="A38" s="97"/>
      <c r="B38" s="98"/>
      <c r="C38" s="105"/>
      <c r="D38" s="164"/>
      <c r="E38" s="164"/>
      <c r="F38" s="164"/>
      <c r="G38" s="164"/>
      <c r="H38" s="164"/>
      <c r="I38" s="164"/>
      <c r="J38" s="100"/>
    </row>
    <row r="39" spans="1:10" x14ac:dyDescent="0.3">
      <c r="A39" s="160"/>
      <c r="B39" s="161"/>
      <c r="C39" s="161"/>
      <c r="D39" s="162"/>
      <c r="E39" s="160"/>
      <c r="F39" s="161"/>
      <c r="G39" s="161"/>
      <c r="H39" s="161"/>
      <c r="I39" s="162"/>
      <c r="J39" s="106"/>
    </row>
    <row r="40" spans="1:10" x14ac:dyDescent="0.3">
      <c r="A40" s="97"/>
      <c r="B40" s="98"/>
      <c r="C40" s="105"/>
      <c r="D40" s="116"/>
      <c r="E40" s="164"/>
      <c r="F40" s="164"/>
      <c r="G40" s="164"/>
      <c r="H40" s="164"/>
      <c r="I40" s="99"/>
      <c r="J40" s="100"/>
    </row>
    <row r="41" spans="1:10" x14ac:dyDescent="0.3">
      <c r="A41" s="160"/>
      <c r="B41" s="161"/>
      <c r="C41" s="161"/>
      <c r="D41" s="162"/>
      <c r="E41" s="160"/>
      <c r="F41" s="161"/>
      <c r="G41" s="161"/>
      <c r="H41" s="161"/>
      <c r="I41" s="162"/>
      <c r="J41" s="106"/>
    </row>
    <row r="42" spans="1:10" x14ac:dyDescent="0.3">
      <c r="A42" s="97"/>
      <c r="B42" s="98"/>
      <c r="C42" s="105"/>
      <c r="D42" s="116"/>
      <c r="E42" s="164"/>
      <c r="F42" s="164"/>
      <c r="G42" s="164"/>
      <c r="H42" s="164"/>
      <c r="I42" s="99"/>
      <c r="J42" s="100"/>
    </row>
    <row r="43" spans="1:10" x14ac:dyDescent="0.3">
      <c r="A43" s="160"/>
      <c r="B43" s="161"/>
      <c r="C43" s="161"/>
      <c r="D43" s="162"/>
      <c r="E43" s="160"/>
      <c r="F43" s="161"/>
      <c r="G43" s="161"/>
      <c r="H43" s="161"/>
      <c r="I43" s="162"/>
      <c r="J43" s="106"/>
    </row>
    <row r="44" spans="1:10" x14ac:dyDescent="0.3">
      <c r="A44" s="117"/>
      <c r="B44" s="105"/>
      <c r="C44" s="152"/>
      <c r="D44" s="152"/>
      <c r="E44" s="138"/>
      <c r="F44" s="138"/>
      <c r="G44" s="152"/>
      <c r="H44" s="152"/>
      <c r="I44" s="152"/>
      <c r="J44" s="100"/>
    </row>
    <row r="45" spans="1:10" x14ac:dyDescent="0.3">
      <c r="A45" s="160"/>
      <c r="B45" s="161"/>
      <c r="C45" s="161"/>
      <c r="D45" s="162"/>
      <c r="E45" s="160"/>
      <c r="F45" s="161"/>
      <c r="G45" s="161"/>
      <c r="H45" s="161"/>
      <c r="I45" s="162"/>
      <c r="J45" s="106"/>
    </row>
    <row r="46" spans="1:10" x14ac:dyDescent="0.3">
      <c r="A46" s="117"/>
      <c r="B46" s="105"/>
      <c r="C46" s="105"/>
      <c r="D46" s="98"/>
      <c r="E46" s="163"/>
      <c r="F46" s="163"/>
      <c r="G46" s="152"/>
      <c r="H46" s="152"/>
      <c r="I46" s="98"/>
      <c r="J46" s="100"/>
    </row>
    <row r="47" spans="1:10" x14ac:dyDescent="0.3">
      <c r="A47" s="160"/>
      <c r="B47" s="161"/>
      <c r="C47" s="161"/>
      <c r="D47" s="162"/>
      <c r="E47" s="160"/>
      <c r="F47" s="161"/>
      <c r="G47" s="161"/>
      <c r="H47" s="161"/>
      <c r="I47" s="162"/>
      <c r="J47" s="106"/>
    </row>
    <row r="48" spans="1:10" x14ac:dyDescent="0.3">
      <c r="A48" s="117"/>
      <c r="B48" s="105"/>
      <c r="C48" s="105"/>
      <c r="D48" s="98"/>
      <c r="E48" s="138"/>
      <c r="F48" s="138"/>
      <c r="G48" s="152"/>
      <c r="H48" s="152"/>
      <c r="I48" s="98"/>
      <c r="J48" s="118" t="s">
        <v>362</v>
      </c>
    </row>
    <row r="49" spans="1:10" x14ac:dyDescent="0.3">
      <c r="A49" s="117"/>
      <c r="B49" s="105"/>
      <c r="C49" s="105"/>
      <c r="D49" s="98"/>
      <c r="E49" s="138"/>
      <c r="F49" s="138"/>
      <c r="G49" s="152"/>
      <c r="H49" s="152"/>
      <c r="I49" s="98"/>
      <c r="J49" s="118" t="s">
        <v>363</v>
      </c>
    </row>
    <row r="50" spans="1:10" ht="29.25" customHeight="1" x14ac:dyDescent="0.3">
      <c r="A50" s="131" t="s">
        <v>339</v>
      </c>
      <c r="B50" s="132"/>
      <c r="C50" s="145" t="s">
        <v>363</v>
      </c>
      <c r="D50" s="146"/>
      <c r="E50" s="147" t="s">
        <v>364</v>
      </c>
      <c r="F50" s="148"/>
      <c r="G50" s="149"/>
      <c r="H50" s="150"/>
      <c r="I50" s="150"/>
      <c r="J50" s="151"/>
    </row>
    <row r="51" spans="1:10" x14ac:dyDescent="0.3">
      <c r="A51" s="117"/>
      <c r="B51" s="105"/>
      <c r="C51" s="152"/>
      <c r="D51" s="152"/>
      <c r="E51" s="138"/>
      <c r="F51" s="138"/>
      <c r="G51" s="153" t="s">
        <v>365</v>
      </c>
      <c r="H51" s="153"/>
      <c r="I51" s="153"/>
      <c r="J51" s="89"/>
    </row>
    <row r="52" spans="1:10" ht="13.95" customHeight="1" x14ac:dyDescent="0.3">
      <c r="A52" s="131" t="s">
        <v>340</v>
      </c>
      <c r="B52" s="132"/>
      <c r="C52" s="154" t="s">
        <v>383</v>
      </c>
      <c r="D52" s="155"/>
      <c r="E52" s="155"/>
      <c r="F52" s="155"/>
      <c r="G52" s="155"/>
      <c r="H52" s="155"/>
      <c r="I52" s="155"/>
      <c r="J52" s="156"/>
    </row>
    <row r="53" spans="1:10" x14ac:dyDescent="0.3">
      <c r="A53" s="97"/>
      <c r="B53" s="98"/>
      <c r="C53" s="142" t="s">
        <v>341</v>
      </c>
      <c r="D53" s="142"/>
      <c r="E53" s="142"/>
      <c r="F53" s="142"/>
      <c r="G53" s="142"/>
      <c r="H53" s="142"/>
      <c r="I53" s="142"/>
      <c r="J53" s="100"/>
    </row>
    <row r="54" spans="1:10" x14ac:dyDescent="0.3">
      <c r="A54" s="131" t="s">
        <v>342</v>
      </c>
      <c r="B54" s="132"/>
      <c r="C54" s="157" t="s">
        <v>384</v>
      </c>
      <c r="D54" s="158"/>
      <c r="E54" s="159"/>
      <c r="F54" s="138"/>
      <c r="G54" s="138"/>
      <c r="H54" s="143"/>
      <c r="I54" s="143"/>
      <c r="J54" s="144"/>
    </row>
    <row r="55" spans="1:10" x14ac:dyDescent="0.3">
      <c r="A55" s="97"/>
      <c r="B55" s="98"/>
      <c r="C55" s="105"/>
      <c r="D55" s="98"/>
      <c r="E55" s="138"/>
      <c r="F55" s="138"/>
      <c r="G55" s="138"/>
      <c r="H55" s="138"/>
      <c r="I55" s="98"/>
      <c r="J55" s="100"/>
    </row>
    <row r="56" spans="1:10" ht="14.7" customHeight="1" x14ac:dyDescent="0.3">
      <c r="A56" s="131" t="s">
        <v>334</v>
      </c>
      <c r="B56" s="132"/>
      <c r="C56" s="139" t="s">
        <v>385</v>
      </c>
      <c r="D56" s="140"/>
      <c r="E56" s="140"/>
      <c r="F56" s="140"/>
      <c r="G56" s="140"/>
      <c r="H56" s="140"/>
      <c r="I56" s="140"/>
      <c r="J56" s="141"/>
    </row>
    <row r="57" spans="1:10" x14ac:dyDescent="0.3">
      <c r="A57" s="97"/>
      <c r="B57" s="98"/>
      <c r="C57" s="98"/>
      <c r="D57" s="98"/>
      <c r="E57" s="138"/>
      <c r="F57" s="138"/>
      <c r="G57" s="138"/>
      <c r="H57" s="138"/>
      <c r="I57" s="98"/>
      <c r="J57" s="100"/>
    </row>
    <row r="58" spans="1:10" x14ac:dyDescent="0.3">
      <c r="A58" s="131" t="s">
        <v>366</v>
      </c>
      <c r="B58" s="132"/>
      <c r="C58" s="133"/>
      <c r="D58" s="134"/>
      <c r="E58" s="134"/>
      <c r="F58" s="134"/>
      <c r="G58" s="134"/>
      <c r="H58" s="134"/>
      <c r="I58" s="134"/>
      <c r="J58" s="135"/>
    </row>
    <row r="59" spans="1:10" ht="14.7" customHeight="1" x14ac:dyDescent="0.3">
      <c r="A59" s="97"/>
      <c r="B59" s="98"/>
      <c r="C59" s="136" t="s">
        <v>367</v>
      </c>
      <c r="D59" s="136"/>
      <c r="E59" s="136"/>
      <c r="F59" s="136"/>
      <c r="G59" s="98"/>
      <c r="H59" s="98"/>
      <c r="I59" s="98"/>
      <c r="J59" s="100"/>
    </row>
    <row r="60" spans="1:10" x14ac:dyDescent="0.3">
      <c r="A60" s="131" t="s">
        <v>368</v>
      </c>
      <c r="B60" s="132"/>
      <c r="C60" s="133"/>
      <c r="D60" s="134"/>
      <c r="E60" s="134"/>
      <c r="F60" s="134"/>
      <c r="G60" s="134"/>
      <c r="H60" s="134"/>
      <c r="I60" s="134"/>
      <c r="J60" s="135"/>
    </row>
    <row r="61" spans="1:10" ht="14.7" customHeight="1" x14ac:dyDescent="0.3">
      <c r="A61" s="119"/>
      <c r="B61" s="120"/>
      <c r="C61" s="137" t="s">
        <v>369</v>
      </c>
      <c r="D61" s="137"/>
      <c r="E61" s="137"/>
      <c r="F61" s="137"/>
      <c r="G61" s="137"/>
      <c r="H61" s="120"/>
      <c r="I61" s="120"/>
      <c r="J61" s="121"/>
    </row>
    <row r="68" ht="27" customHeight="1" x14ac:dyDescent="0.3"/>
    <row r="72" ht="38.700000000000003" customHeight="1" x14ac:dyDescent="0.3"/>
  </sheetData>
  <sheetProtection formatCells="0" insertRows="0"/>
  <mergeCells count="122">
    <mergeCell ref="A1:C1"/>
    <mergeCell ref="A2:J2"/>
    <mergeCell ref="A4:D4"/>
    <mergeCell ref="E4:F4"/>
    <mergeCell ref="H4:I4"/>
    <mergeCell ref="A5:J5"/>
    <mergeCell ref="A13:B13"/>
    <mergeCell ref="E13:F13"/>
    <mergeCell ref="G13:H13"/>
    <mergeCell ref="C11:D11"/>
    <mergeCell ref="C13:D13"/>
    <mergeCell ref="H11:I11"/>
    <mergeCell ref="E14:F14"/>
    <mergeCell ref="G14:H14"/>
    <mergeCell ref="A10:I10"/>
    <mergeCell ref="A11:B11"/>
    <mergeCell ref="F11:G11"/>
    <mergeCell ref="E12:F12"/>
    <mergeCell ref="G12:H12"/>
    <mergeCell ref="A18:B18"/>
    <mergeCell ref="C18:D18"/>
    <mergeCell ref="E18:F18"/>
    <mergeCell ref="G18:H18"/>
    <mergeCell ref="A19:B19"/>
    <mergeCell ref="A15:B15"/>
    <mergeCell ref="E15:F15"/>
    <mergeCell ref="E16:F16"/>
    <mergeCell ref="G16:H16"/>
    <mergeCell ref="C15:D15"/>
    <mergeCell ref="C17:D17"/>
    <mergeCell ref="H15:I15"/>
    <mergeCell ref="C19:J19"/>
    <mergeCell ref="E22:F22"/>
    <mergeCell ref="G22:H22"/>
    <mergeCell ref="A23:B23"/>
    <mergeCell ref="E24:F24"/>
    <mergeCell ref="G24:H24"/>
    <mergeCell ref="E20:F20"/>
    <mergeCell ref="G20:H20"/>
    <mergeCell ref="A21:B21"/>
    <mergeCell ref="E21:F21"/>
    <mergeCell ref="C21:D21"/>
    <mergeCell ref="G21:J21"/>
    <mergeCell ref="C23:J23"/>
    <mergeCell ref="E28:F28"/>
    <mergeCell ref="G28:H28"/>
    <mergeCell ref="A29:B29"/>
    <mergeCell ref="E29:F29"/>
    <mergeCell ref="G29:H29"/>
    <mergeCell ref="E30:F30"/>
    <mergeCell ref="G30:H30"/>
    <mergeCell ref="A25:B25"/>
    <mergeCell ref="E26:F26"/>
    <mergeCell ref="G26:H26"/>
    <mergeCell ref="A27:B27"/>
    <mergeCell ref="C25:J25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52:B52"/>
    <mergeCell ref="C53:I53"/>
    <mergeCell ref="A54:B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C52:J52"/>
    <mergeCell ref="C54:E54"/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E57:F57"/>
    <mergeCell ref="G57:H57"/>
    <mergeCell ref="C56:J56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ignoredErrors>
    <ignoredError sqref="C11:D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125"/>
  <sheetViews>
    <sheetView view="pageBreakPreview" zoomScale="85" zoomScaleNormal="100" zoomScaleSheetLayoutView="85" workbookViewId="0">
      <selection activeCell="G19" sqref="G19"/>
    </sheetView>
  </sheetViews>
  <sheetFormatPr defaultColWidth="8.6640625" defaultRowHeight="13.2" x14ac:dyDescent="0.25"/>
  <cols>
    <col min="1" max="2" width="29.5546875" style="3" customWidth="1"/>
    <col min="3" max="3" width="20.6640625" style="3" customWidth="1"/>
    <col min="4" max="9" width="10.6640625" style="12" customWidth="1"/>
    <col min="10" max="10" width="9" style="1" customWidth="1"/>
    <col min="11" max="12" width="12.6640625" style="3" bestFit="1" customWidth="1"/>
    <col min="13" max="13" width="12" style="3" bestFit="1" customWidth="1"/>
    <col min="14" max="14" width="10.33203125" style="3" bestFit="1" customWidth="1"/>
    <col min="15" max="16" width="11.6640625" style="3" bestFit="1" customWidth="1"/>
    <col min="17" max="17" width="13.6640625" style="3" bestFit="1" customWidth="1"/>
    <col min="18" max="19" width="15.44140625" style="3" bestFit="1" customWidth="1"/>
    <col min="20" max="20" width="13.6640625" style="3" bestFit="1" customWidth="1"/>
    <col min="21" max="22" width="15.44140625" style="3" bestFit="1" customWidth="1"/>
    <col min="23" max="23" width="14.44140625" style="3" bestFit="1" customWidth="1"/>
    <col min="24" max="16384" width="8.6640625" style="3"/>
  </cols>
  <sheetData>
    <row r="1" spans="1:9" ht="27" customHeight="1" x14ac:dyDescent="0.25">
      <c r="A1" s="208" t="s">
        <v>68</v>
      </c>
      <c r="B1" s="209"/>
      <c r="C1" s="209"/>
      <c r="D1" s="209"/>
      <c r="E1" s="209"/>
      <c r="F1" s="209"/>
      <c r="G1" s="209"/>
      <c r="H1" s="209"/>
      <c r="I1" s="209"/>
    </row>
    <row r="2" spans="1:9" x14ac:dyDescent="0.25">
      <c r="A2" s="210" t="s">
        <v>417</v>
      </c>
      <c r="B2" s="211"/>
      <c r="C2" s="211"/>
      <c r="D2" s="211"/>
      <c r="E2" s="211"/>
      <c r="F2" s="211"/>
      <c r="G2" s="211"/>
      <c r="H2" s="211"/>
      <c r="I2" s="211"/>
    </row>
    <row r="3" spans="1:9" x14ac:dyDescent="0.25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5">
      <c r="A4" s="212" t="s">
        <v>0</v>
      </c>
      <c r="B4" s="213"/>
      <c r="C4" s="212" t="s">
        <v>77</v>
      </c>
      <c r="D4" s="197" t="s">
        <v>284</v>
      </c>
      <c r="E4" s="198"/>
      <c r="F4" s="198"/>
      <c r="G4" s="197" t="s">
        <v>293</v>
      </c>
      <c r="H4" s="198"/>
      <c r="I4" s="198"/>
    </row>
    <row r="5" spans="1:9" x14ac:dyDescent="0.25">
      <c r="A5" s="213"/>
      <c r="B5" s="213"/>
      <c r="C5" s="213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12">
        <v>1</v>
      </c>
      <c r="B6" s="213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5">
      <c r="A7" s="203" t="s">
        <v>1</v>
      </c>
      <c r="B7" s="204"/>
      <c r="C7" s="204"/>
      <c r="D7" s="204"/>
      <c r="E7" s="204"/>
      <c r="F7" s="204"/>
      <c r="G7" s="204"/>
      <c r="H7" s="204"/>
      <c r="I7" s="204"/>
    </row>
    <row r="8" spans="1:9" ht="12.75" customHeight="1" x14ac:dyDescent="0.25">
      <c r="A8" s="202" t="s">
        <v>136</v>
      </c>
      <c r="B8" s="200"/>
      <c r="C8" s="26">
        <v>1</v>
      </c>
      <c r="D8" s="40">
        <f>D9+D10</f>
        <v>0</v>
      </c>
      <c r="E8" s="40">
        <f>E9+E10</f>
        <v>133712534</v>
      </c>
      <c r="F8" s="40">
        <f>D8+E8</f>
        <v>133712534</v>
      </c>
      <c r="G8" s="40">
        <f t="shared" ref="G8:H8" si="0">G9+G10</f>
        <v>0</v>
      </c>
      <c r="H8" s="40">
        <f t="shared" si="0"/>
        <v>136957623</v>
      </c>
      <c r="I8" s="40">
        <f>G8+H8</f>
        <v>136957623</v>
      </c>
    </row>
    <row r="9" spans="1:9" ht="12.75" customHeight="1" x14ac:dyDescent="0.25">
      <c r="A9" s="199" t="s">
        <v>111</v>
      </c>
      <c r="B9" s="199"/>
      <c r="C9" s="27">
        <v>2</v>
      </c>
      <c r="D9" s="125">
        <v>0</v>
      </c>
      <c r="E9" s="125">
        <v>0</v>
      </c>
      <c r="F9" s="40">
        <f t="shared" ref="F9:F73" si="1">D9+E9</f>
        <v>0</v>
      </c>
      <c r="G9" s="125">
        <v>0</v>
      </c>
      <c r="H9" s="125">
        <v>0</v>
      </c>
      <c r="I9" s="40">
        <f>G9+H9</f>
        <v>0</v>
      </c>
    </row>
    <row r="10" spans="1:9" x14ac:dyDescent="0.25">
      <c r="A10" s="199" t="s">
        <v>112</v>
      </c>
      <c r="B10" s="199"/>
      <c r="C10" s="27">
        <v>3</v>
      </c>
      <c r="D10" s="125">
        <v>0</v>
      </c>
      <c r="E10" s="125">
        <v>133712534</v>
      </c>
      <c r="F10" s="40">
        <f t="shared" si="1"/>
        <v>133712534</v>
      </c>
      <c r="G10" s="125">
        <v>0</v>
      </c>
      <c r="H10" s="125">
        <v>136957623</v>
      </c>
      <c r="I10" s="40">
        <f t="shared" ref="I10:I72" si="2">G10+H10</f>
        <v>136957623</v>
      </c>
    </row>
    <row r="11" spans="1:9" x14ac:dyDescent="0.25">
      <c r="A11" s="202" t="s">
        <v>137</v>
      </c>
      <c r="B11" s="200"/>
      <c r="C11" s="26">
        <v>4</v>
      </c>
      <c r="D11" s="40">
        <f>D12+D13+D14</f>
        <v>14133</v>
      </c>
      <c r="E11" s="40">
        <f>E12+E13+E14</f>
        <v>496678283</v>
      </c>
      <c r="F11" s="40">
        <f t="shared" si="1"/>
        <v>496692416</v>
      </c>
      <c r="G11" s="40">
        <f t="shared" ref="G11:H11" si="3">G12+G13+G14</f>
        <v>14133</v>
      </c>
      <c r="H11" s="40">
        <f t="shared" si="3"/>
        <v>494443757</v>
      </c>
      <c r="I11" s="40">
        <f t="shared" si="2"/>
        <v>494457890</v>
      </c>
    </row>
    <row r="12" spans="1:9" x14ac:dyDescent="0.25">
      <c r="A12" s="199" t="s">
        <v>113</v>
      </c>
      <c r="B12" s="199"/>
      <c r="C12" s="27">
        <v>5</v>
      </c>
      <c r="D12" s="125">
        <v>0</v>
      </c>
      <c r="E12" s="125">
        <v>195045782</v>
      </c>
      <c r="F12" s="40">
        <f t="shared" si="1"/>
        <v>195045782</v>
      </c>
      <c r="G12" s="125">
        <v>0</v>
      </c>
      <c r="H12" s="125">
        <v>197236064</v>
      </c>
      <c r="I12" s="40">
        <f t="shared" si="2"/>
        <v>197236064</v>
      </c>
    </row>
    <row r="13" spans="1:9" x14ac:dyDescent="0.25">
      <c r="A13" s="199" t="s">
        <v>114</v>
      </c>
      <c r="B13" s="199"/>
      <c r="C13" s="27">
        <v>6</v>
      </c>
      <c r="D13" s="125">
        <v>14051</v>
      </c>
      <c r="E13" s="125">
        <v>26485497</v>
      </c>
      <c r="F13" s="40">
        <f t="shared" si="1"/>
        <v>26499548</v>
      </c>
      <c r="G13" s="125">
        <v>14051</v>
      </c>
      <c r="H13" s="125">
        <v>25883739</v>
      </c>
      <c r="I13" s="40">
        <f t="shared" si="2"/>
        <v>25897790</v>
      </c>
    </row>
    <row r="14" spans="1:9" x14ac:dyDescent="0.25">
      <c r="A14" s="199" t="s">
        <v>115</v>
      </c>
      <c r="B14" s="199"/>
      <c r="C14" s="27">
        <v>7</v>
      </c>
      <c r="D14" s="125">
        <v>82</v>
      </c>
      <c r="E14" s="125">
        <v>275147004</v>
      </c>
      <c r="F14" s="40">
        <f t="shared" si="1"/>
        <v>275147086</v>
      </c>
      <c r="G14" s="125">
        <v>82</v>
      </c>
      <c r="H14" s="125">
        <v>271323954</v>
      </c>
      <c r="I14" s="40">
        <f t="shared" si="2"/>
        <v>271324036</v>
      </c>
    </row>
    <row r="15" spans="1:9" x14ac:dyDescent="0.25">
      <c r="A15" s="202" t="s">
        <v>138</v>
      </c>
      <c r="B15" s="200"/>
      <c r="C15" s="26">
        <v>8</v>
      </c>
      <c r="D15" s="40">
        <f>D16+D17+D21+D40</f>
        <v>3223878711</v>
      </c>
      <c r="E15" s="40">
        <f>E16+E17+E21+E40</f>
        <v>5844582499</v>
      </c>
      <c r="F15" s="40">
        <f t="shared" si="1"/>
        <v>9068461210</v>
      </c>
      <c r="G15" s="40">
        <f t="shared" ref="G15:H15" si="4">G16+G17+G21+G40</f>
        <v>3200173514</v>
      </c>
      <c r="H15" s="40">
        <f t="shared" si="4"/>
        <v>5810838594</v>
      </c>
      <c r="I15" s="40">
        <f t="shared" si="2"/>
        <v>9011012108</v>
      </c>
    </row>
    <row r="16" spans="1:9" ht="22.5" customHeight="1" x14ac:dyDescent="0.25">
      <c r="A16" s="205" t="s">
        <v>139</v>
      </c>
      <c r="B16" s="199"/>
      <c r="C16" s="27">
        <v>9</v>
      </c>
      <c r="D16" s="125">
        <v>0</v>
      </c>
      <c r="E16" s="125">
        <v>524104269</v>
      </c>
      <c r="F16" s="40">
        <f t="shared" si="1"/>
        <v>524104269</v>
      </c>
      <c r="G16" s="125">
        <v>0</v>
      </c>
      <c r="H16" s="125">
        <v>520989260</v>
      </c>
      <c r="I16" s="40">
        <f t="shared" si="2"/>
        <v>520989260</v>
      </c>
    </row>
    <row r="17" spans="1:9" ht="29.25" customHeight="1" x14ac:dyDescent="0.25">
      <c r="A17" s="202" t="s">
        <v>140</v>
      </c>
      <c r="B17" s="200"/>
      <c r="C17" s="26">
        <v>10</v>
      </c>
      <c r="D17" s="40">
        <f>D18+D19+D20</f>
        <v>0</v>
      </c>
      <c r="E17" s="40">
        <f>E18+E19+E20</f>
        <v>384197496</v>
      </c>
      <c r="F17" s="40">
        <f t="shared" si="1"/>
        <v>384197496</v>
      </c>
      <c r="G17" s="40">
        <f>G18+G19+G20</f>
        <v>0</v>
      </c>
      <c r="H17" s="40">
        <f t="shared" ref="H17" si="5">H18+H19+H20</f>
        <v>384197496</v>
      </c>
      <c r="I17" s="40">
        <f t="shared" si="2"/>
        <v>384197496</v>
      </c>
    </row>
    <row r="18" spans="1:9" x14ac:dyDescent="0.25">
      <c r="A18" s="199" t="s">
        <v>116</v>
      </c>
      <c r="B18" s="199"/>
      <c r="C18" s="27">
        <v>11</v>
      </c>
      <c r="D18" s="125">
        <v>0</v>
      </c>
      <c r="E18" s="125">
        <v>356197496</v>
      </c>
      <c r="F18" s="40">
        <f t="shared" si="1"/>
        <v>356197496</v>
      </c>
      <c r="G18" s="125">
        <v>0</v>
      </c>
      <c r="H18" s="125">
        <v>356197496</v>
      </c>
      <c r="I18" s="40">
        <f t="shared" si="2"/>
        <v>356197496</v>
      </c>
    </row>
    <row r="19" spans="1:9" x14ac:dyDescent="0.25">
      <c r="A19" s="199" t="s">
        <v>117</v>
      </c>
      <c r="B19" s="199"/>
      <c r="C19" s="27">
        <v>12</v>
      </c>
      <c r="D19" s="125">
        <v>0</v>
      </c>
      <c r="E19" s="125">
        <v>0</v>
      </c>
      <c r="F19" s="40">
        <f t="shared" si="1"/>
        <v>0</v>
      </c>
      <c r="G19" s="125">
        <v>0</v>
      </c>
      <c r="H19" s="125">
        <v>0</v>
      </c>
      <c r="I19" s="40">
        <f t="shared" si="2"/>
        <v>0</v>
      </c>
    </row>
    <row r="20" spans="1:9" x14ac:dyDescent="0.25">
      <c r="A20" s="199" t="s">
        <v>141</v>
      </c>
      <c r="B20" s="199"/>
      <c r="C20" s="27">
        <v>13</v>
      </c>
      <c r="D20" s="125">
        <v>0</v>
      </c>
      <c r="E20" s="125">
        <v>28000000</v>
      </c>
      <c r="F20" s="40">
        <f t="shared" si="1"/>
        <v>28000000</v>
      </c>
      <c r="G20" s="125">
        <v>0</v>
      </c>
      <c r="H20" s="125">
        <v>28000000</v>
      </c>
      <c r="I20" s="40">
        <f t="shared" si="2"/>
        <v>28000000</v>
      </c>
    </row>
    <row r="21" spans="1:9" x14ac:dyDescent="0.25">
      <c r="A21" s="202" t="s">
        <v>142</v>
      </c>
      <c r="B21" s="200"/>
      <c r="C21" s="26">
        <v>14</v>
      </c>
      <c r="D21" s="40">
        <f>D22+D25+D30+D36</f>
        <v>3223878711</v>
      </c>
      <c r="E21" s="40">
        <f>E22+E25+E30+E36</f>
        <v>4936280734</v>
      </c>
      <c r="F21" s="40">
        <f t="shared" si="1"/>
        <v>8160159445</v>
      </c>
      <c r="G21" s="40">
        <f t="shared" ref="G21:H21" si="6">G22+G25+G30+G36</f>
        <v>3200173514</v>
      </c>
      <c r="H21" s="40">
        <f t="shared" si="6"/>
        <v>4905651838</v>
      </c>
      <c r="I21" s="40">
        <f t="shared" si="2"/>
        <v>8105825352</v>
      </c>
    </row>
    <row r="22" spans="1:9" x14ac:dyDescent="0.25">
      <c r="A22" s="200" t="s">
        <v>143</v>
      </c>
      <c r="B22" s="200"/>
      <c r="C22" s="26">
        <v>15</v>
      </c>
      <c r="D22" s="40">
        <f>D23+D24</f>
        <v>1231461828</v>
      </c>
      <c r="E22" s="40">
        <f>E23+E24</f>
        <v>1094522138</v>
      </c>
      <c r="F22" s="40">
        <f t="shared" si="1"/>
        <v>2325983966</v>
      </c>
      <c r="G22" s="40">
        <f t="shared" ref="G22:H22" si="7">G23+G24</f>
        <v>1246300200</v>
      </c>
      <c r="H22" s="40">
        <f t="shared" si="7"/>
        <v>1111790832</v>
      </c>
      <c r="I22" s="40">
        <f t="shared" si="2"/>
        <v>2358091032</v>
      </c>
    </row>
    <row r="23" spans="1:9" x14ac:dyDescent="0.25">
      <c r="A23" s="199" t="s">
        <v>144</v>
      </c>
      <c r="B23" s="199"/>
      <c r="C23" s="27">
        <v>16</v>
      </c>
      <c r="D23" s="125">
        <v>1231461828</v>
      </c>
      <c r="E23" s="125">
        <v>1094522138</v>
      </c>
      <c r="F23" s="40">
        <f t="shared" si="1"/>
        <v>2325983966</v>
      </c>
      <c r="G23" s="125">
        <v>1246300200</v>
      </c>
      <c r="H23" s="125">
        <v>1111790832</v>
      </c>
      <c r="I23" s="40">
        <f t="shared" si="2"/>
        <v>2358091032</v>
      </c>
    </row>
    <row r="24" spans="1:9" x14ac:dyDescent="0.25">
      <c r="A24" s="199" t="s">
        <v>145</v>
      </c>
      <c r="B24" s="199"/>
      <c r="C24" s="27">
        <v>17</v>
      </c>
      <c r="D24" s="125">
        <v>0</v>
      </c>
      <c r="E24" s="125">
        <v>0</v>
      </c>
      <c r="F24" s="40">
        <f t="shared" si="1"/>
        <v>0</v>
      </c>
      <c r="G24" s="125">
        <v>0</v>
      </c>
      <c r="H24" s="125">
        <v>0</v>
      </c>
      <c r="I24" s="40">
        <f t="shared" si="2"/>
        <v>0</v>
      </c>
    </row>
    <row r="25" spans="1:9" x14ac:dyDescent="0.25">
      <c r="A25" s="200" t="s">
        <v>146</v>
      </c>
      <c r="B25" s="200"/>
      <c r="C25" s="26">
        <v>18</v>
      </c>
      <c r="D25" s="40">
        <f>D26+D27+D28+D29</f>
        <v>1884095466</v>
      </c>
      <c r="E25" s="40">
        <f>E26+E27+E28+E29</f>
        <v>3283111285</v>
      </c>
      <c r="F25" s="40">
        <f t="shared" si="1"/>
        <v>5167206751</v>
      </c>
      <c r="G25" s="40">
        <f t="shared" ref="G25:H25" si="8">G26+G27+G28+G29</f>
        <v>1846856007</v>
      </c>
      <c r="H25" s="40">
        <f t="shared" si="8"/>
        <v>3260908617</v>
      </c>
      <c r="I25" s="40">
        <f t="shared" si="2"/>
        <v>5107764624</v>
      </c>
    </row>
    <row r="26" spans="1:9" x14ac:dyDescent="0.25">
      <c r="A26" s="199" t="s">
        <v>147</v>
      </c>
      <c r="B26" s="199"/>
      <c r="C26" s="27">
        <v>19</v>
      </c>
      <c r="D26" s="125">
        <v>78835758</v>
      </c>
      <c r="E26" s="125">
        <v>794141134</v>
      </c>
      <c r="F26" s="40">
        <f t="shared" si="1"/>
        <v>872976892</v>
      </c>
      <c r="G26" s="125">
        <v>88141707</v>
      </c>
      <c r="H26" s="125">
        <v>838744602</v>
      </c>
      <c r="I26" s="40">
        <f t="shared" si="2"/>
        <v>926886309</v>
      </c>
    </row>
    <row r="27" spans="1:9" x14ac:dyDescent="0.25">
      <c r="A27" s="199" t="s">
        <v>148</v>
      </c>
      <c r="B27" s="199"/>
      <c r="C27" s="27">
        <v>20</v>
      </c>
      <c r="D27" s="125">
        <v>1700547001</v>
      </c>
      <c r="E27" s="125">
        <v>2168583697</v>
      </c>
      <c r="F27" s="40">
        <f t="shared" si="1"/>
        <v>3869130698</v>
      </c>
      <c r="G27" s="125">
        <v>1660324402</v>
      </c>
      <c r="H27" s="125">
        <v>2136900132</v>
      </c>
      <c r="I27" s="40">
        <f t="shared" si="2"/>
        <v>3797224534</v>
      </c>
    </row>
    <row r="28" spans="1:9" x14ac:dyDescent="0.25">
      <c r="A28" s="199" t="s">
        <v>118</v>
      </c>
      <c r="B28" s="199"/>
      <c r="C28" s="27">
        <v>21</v>
      </c>
      <c r="D28" s="125">
        <v>104712707</v>
      </c>
      <c r="E28" s="125">
        <v>320386454</v>
      </c>
      <c r="F28" s="40">
        <f t="shared" si="1"/>
        <v>425099161</v>
      </c>
      <c r="G28" s="125">
        <v>98389898</v>
      </c>
      <c r="H28" s="125">
        <v>285263883</v>
      </c>
      <c r="I28" s="40">
        <f t="shared" si="2"/>
        <v>383653781</v>
      </c>
    </row>
    <row r="29" spans="1:9" x14ac:dyDescent="0.25">
      <c r="A29" s="199" t="s">
        <v>149</v>
      </c>
      <c r="B29" s="199"/>
      <c r="C29" s="27">
        <v>22</v>
      </c>
      <c r="D29" s="125">
        <v>0</v>
      </c>
      <c r="E29" s="125">
        <v>0</v>
      </c>
      <c r="F29" s="40">
        <f t="shared" si="1"/>
        <v>0</v>
      </c>
      <c r="G29" s="125">
        <v>0</v>
      </c>
      <c r="H29" s="125">
        <v>0</v>
      </c>
      <c r="I29" s="40">
        <f t="shared" si="2"/>
        <v>0</v>
      </c>
    </row>
    <row r="30" spans="1:9" ht="21" customHeight="1" x14ac:dyDescent="0.25">
      <c r="A30" s="200" t="s">
        <v>150</v>
      </c>
      <c r="B30" s="200"/>
      <c r="C30" s="26">
        <v>23</v>
      </c>
      <c r="D30" s="40">
        <f>D31+D32+D33+D34+D35</f>
        <v>309553</v>
      </c>
      <c r="E30" s="40">
        <f>E31+E32+E33+E34+E35</f>
        <v>28489385</v>
      </c>
      <c r="F30" s="40">
        <f t="shared" si="1"/>
        <v>28798938</v>
      </c>
      <c r="G30" s="40">
        <f t="shared" ref="G30:H30" si="9">G31+G32+G33+G34+G35</f>
        <v>161538</v>
      </c>
      <c r="H30" s="40">
        <f t="shared" si="9"/>
        <v>28941606</v>
      </c>
      <c r="I30" s="40">
        <f t="shared" si="2"/>
        <v>29103144</v>
      </c>
    </row>
    <row r="31" spans="1:9" x14ac:dyDescent="0.25">
      <c r="A31" s="199" t="s">
        <v>151</v>
      </c>
      <c r="B31" s="199"/>
      <c r="C31" s="27">
        <v>24</v>
      </c>
      <c r="D31" s="125">
        <v>0</v>
      </c>
      <c r="E31" s="125">
        <v>25765552</v>
      </c>
      <c r="F31" s="40">
        <f t="shared" si="1"/>
        <v>25765552</v>
      </c>
      <c r="G31" s="125">
        <v>0</v>
      </c>
      <c r="H31" s="125">
        <v>27159521</v>
      </c>
      <c r="I31" s="40">
        <f t="shared" si="2"/>
        <v>27159521</v>
      </c>
    </row>
    <row r="32" spans="1:9" x14ac:dyDescent="0.25">
      <c r="A32" s="199" t="s">
        <v>152</v>
      </c>
      <c r="B32" s="199"/>
      <c r="C32" s="27">
        <v>25</v>
      </c>
      <c r="D32" s="125">
        <v>0</v>
      </c>
      <c r="E32" s="125">
        <v>0</v>
      </c>
      <c r="F32" s="40">
        <f t="shared" si="1"/>
        <v>0</v>
      </c>
      <c r="G32" s="125">
        <v>0</v>
      </c>
      <c r="H32" s="125">
        <v>0</v>
      </c>
      <c r="I32" s="40">
        <f t="shared" si="2"/>
        <v>0</v>
      </c>
    </row>
    <row r="33" spans="1:9" x14ac:dyDescent="0.25">
      <c r="A33" s="199" t="s">
        <v>153</v>
      </c>
      <c r="B33" s="199"/>
      <c r="C33" s="27">
        <v>26</v>
      </c>
      <c r="D33" s="125">
        <v>309553</v>
      </c>
      <c r="E33" s="125">
        <v>2723833</v>
      </c>
      <c r="F33" s="40">
        <f t="shared" si="1"/>
        <v>3033386</v>
      </c>
      <c r="G33" s="125">
        <v>161538</v>
      </c>
      <c r="H33" s="125">
        <v>1782085</v>
      </c>
      <c r="I33" s="40">
        <f t="shared" si="2"/>
        <v>1943623</v>
      </c>
    </row>
    <row r="34" spans="1:9" x14ac:dyDescent="0.25">
      <c r="A34" s="199" t="s">
        <v>119</v>
      </c>
      <c r="B34" s="199"/>
      <c r="C34" s="27">
        <v>27</v>
      </c>
      <c r="D34" s="125">
        <v>0</v>
      </c>
      <c r="E34" s="125">
        <v>0</v>
      </c>
      <c r="F34" s="40">
        <f t="shared" si="1"/>
        <v>0</v>
      </c>
      <c r="G34" s="125">
        <v>0</v>
      </c>
      <c r="H34" s="125">
        <v>0</v>
      </c>
      <c r="I34" s="40">
        <f t="shared" si="2"/>
        <v>0</v>
      </c>
    </row>
    <row r="35" spans="1:9" x14ac:dyDescent="0.25">
      <c r="A35" s="199" t="s">
        <v>154</v>
      </c>
      <c r="B35" s="199"/>
      <c r="C35" s="27">
        <v>28</v>
      </c>
      <c r="D35" s="125">
        <v>0</v>
      </c>
      <c r="E35" s="125">
        <v>0</v>
      </c>
      <c r="F35" s="40">
        <f t="shared" si="1"/>
        <v>0</v>
      </c>
      <c r="G35" s="125">
        <v>0</v>
      </c>
      <c r="H35" s="125">
        <v>0</v>
      </c>
      <c r="I35" s="40">
        <f t="shared" si="2"/>
        <v>0</v>
      </c>
    </row>
    <row r="36" spans="1:9" x14ac:dyDescent="0.25">
      <c r="A36" s="200" t="s">
        <v>155</v>
      </c>
      <c r="B36" s="200"/>
      <c r="C36" s="26">
        <v>29</v>
      </c>
      <c r="D36" s="40">
        <f>D37+D38+D39</f>
        <v>108011864</v>
      </c>
      <c r="E36" s="40">
        <f>E37+E38+E39</f>
        <v>530157926</v>
      </c>
      <c r="F36" s="40">
        <f t="shared" si="1"/>
        <v>638169790</v>
      </c>
      <c r="G36" s="40">
        <f t="shared" ref="G36:H36" si="10">G37+G38+G39</f>
        <v>106855769</v>
      </c>
      <c r="H36" s="40">
        <f t="shared" si="10"/>
        <v>504010783</v>
      </c>
      <c r="I36" s="40">
        <f t="shared" si="2"/>
        <v>610866552</v>
      </c>
    </row>
    <row r="37" spans="1:9" x14ac:dyDescent="0.25">
      <c r="A37" s="201" t="s">
        <v>156</v>
      </c>
      <c r="B37" s="201"/>
      <c r="C37" s="27">
        <v>30</v>
      </c>
      <c r="D37" s="125">
        <v>67847755</v>
      </c>
      <c r="E37" s="125">
        <v>100289307</v>
      </c>
      <c r="F37" s="40">
        <f t="shared" si="1"/>
        <v>168137062</v>
      </c>
      <c r="G37" s="125">
        <v>68200780</v>
      </c>
      <c r="H37" s="125">
        <v>70379909</v>
      </c>
      <c r="I37" s="40">
        <f t="shared" si="2"/>
        <v>138580689</v>
      </c>
    </row>
    <row r="38" spans="1:9" x14ac:dyDescent="0.25">
      <c r="A38" s="199" t="s">
        <v>120</v>
      </c>
      <c r="B38" s="199"/>
      <c r="C38" s="27">
        <v>31</v>
      </c>
      <c r="D38" s="125">
        <v>39445265</v>
      </c>
      <c r="E38" s="125">
        <v>283366478</v>
      </c>
      <c r="F38" s="40">
        <f t="shared" si="1"/>
        <v>322811743</v>
      </c>
      <c r="G38" s="125">
        <v>37448937</v>
      </c>
      <c r="H38" s="125">
        <v>282546646</v>
      </c>
      <c r="I38" s="40">
        <f t="shared" si="2"/>
        <v>319995583</v>
      </c>
    </row>
    <row r="39" spans="1:9" x14ac:dyDescent="0.25">
      <c r="A39" s="199" t="s">
        <v>157</v>
      </c>
      <c r="B39" s="199"/>
      <c r="C39" s="27">
        <v>32</v>
      </c>
      <c r="D39" s="125">
        <v>718844</v>
      </c>
      <c r="E39" s="125">
        <v>146502141</v>
      </c>
      <c r="F39" s="40">
        <f t="shared" si="1"/>
        <v>147220985</v>
      </c>
      <c r="G39" s="125">
        <v>1206052</v>
      </c>
      <c r="H39" s="125">
        <v>151084228</v>
      </c>
      <c r="I39" s="40">
        <f t="shared" si="2"/>
        <v>152290280</v>
      </c>
    </row>
    <row r="40" spans="1:9" x14ac:dyDescent="0.25">
      <c r="A40" s="205" t="s">
        <v>158</v>
      </c>
      <c r="B40" s="199"/>
      <c r="C40" s="27">
        <v>33</v>
      </c>
      <c r="D40" s="125">
        <v>0</v>
      </c>
      <c r="E40" s="125">
        <v>0</v>
      </c>
      <c r="F40" s="40">
        <f t="shared" si="1"/>
        <v>0</v>
      </c>
      <c r="G40" s="125">
        <v>0</v>
      </c>
      <c r="H40" s="125">
        <v>0</v>
      </c>
      <c r="I40" s="40">
        <f t="shared" si="2"/>
        <v>0</v>
      </c>
    </row>
    <row r="41" spans="1:9" x14ac:dyDescent="0.25">
      <c r="A41" s="205" t="s">
        <v>159</v>
      </c>
      <c r="B41" s="199"/>
      <c r="C41" s="27">
        <v>34</v>
      </c>
      <c r="D41" s="125">
        <v>355280253</v>
      </c>
      <c r="E41" s="125">
        <v>0</v>
      </c>
      <c r="F41" s="40">
        <f t="shared" si="1"/>
        <v>355280253</v>
      </c>
      <c r="G41" s="125">
        <v>304992282</v>
      </c>
      <c r="H41" s="125">
        <v>0</v>
      </c>
      <c r="I41" s="40">
        <f t="shared" si="2"/>
        <v>304992282</v>
      </c>
    </row>
    <row r="42" spans="1:9" x14ac:dyDescent="0.25">
      <c r="A42" s="202" t="s">
        <v>160</v>
      </c>
      <c r="B42" s="200"/>
      <c r="C42" s="26">
        <v>35</v>
      </c>
      <c r="D42" s="40">
        <f>D43+D44+D45+D46+D47+D48+D49</f>
        <v>20627</v>
      </c>
      <c r="E42" s="40">
        <f>E43+E44+E45+E46+E47+E48+E49</f>
        <v>331321934</v>
      </c>
      <c r="F42" s="40">
        <f t="shared" si="1"/>
        <v>331342561</v>
      </c>
      <c r="G42" s="40">
        <f>G43+G44+G45+G46+G47+G48+G49</f>
        <v>49075</v>
      </c>
      <c r="H42" s="40">
        <f>H43+H44+H45+H46+H47+H48+H49</f>
        <v>406591655</v>
      </c>
      <c r="I42" s="40">
        <f t="shared" si="2"/>
        <v>406640730</v>
      </c>
    </row>
    <row r="43" spans="1:9" x14ac:dyDescent="0.25">
      <c r="A43" s="199" t="s">
        <v>161</v>
      </c>
      <c r="B43" s="199"/>
      <c r="C43" s="27">
        <v>36</v>
      </c>
      <c r="D43" s="125">
        <v>0</v>
      </c>
      <c r="E43" s="125">
        <v>75363648</v>
      </c>
      <c r="F43" s="40">
        <f t="shared" si="1"/>
        <v>75363648</v>
      </c>
      <c r="G43" s="125">
        <v>27077</v>
      </c>
      <c r="H43" s="125">
        <v>157930186</v>
      </c>
      <c r="I43" s="40">
        <f t="shared" si="2"/>
        <v>157957263</v>
      </c>
    </row>
    <row r="44" spans="1:9" x14ac:dyDescent="0.25">
      <c r="A44" s="199" t="s">
        <v>162</v>
      </c>
      <c r="B44" s="199"/>
      <c r="C44" s="27">
        <v>37</v>
      </c>
      <c r="D44" s="125">
        <v>20627</v>
      </c>
      <c r="E44" s="125">
        <v>0</v>
      </c>
      <c r="F44" s="40">
        <f t="shared" si="1"/>
        <v>20627</v>
      </c>
      <c r="G44" s="125">
        <v>21998</v>
      </c>
      <c r="H44" s="125">
        <v>0</v>
      </c>
      <c r="I44" s="40">
        <f t="shared" si="2"/>
        <v>21998</v>
      </c>
    </row>
    <row r="45" spans="1:9" x14ac:dyDescent="0.25">
      <c r="A45" s="199" t="s">
        <v>121</v>
      </c>
      <c r="B45" s="199"/>
      <c r="C45" s="27">
        <v>38</v>
      </c>
      <c r="D45" s="125">
        <v>0</v>
      </c>
      <c r="E45" s="125">
        <v>255958286</v>
      </c>
      <c r="F45" s="40">
        <f t="shared" si="1"/>
        <v>255958286</v>
      </c>
      <c r="G45" s="125">
        <v>0</v>
      </c>
      <c r="H45" s="125">
        <v>248661469</v>
      </c>
      <c r="I45" s="40">
        <f t="shared" si="2"/>
        <v>248661469</v>
      </c>
    </row>
    <row r="46" spans="1:9" x14ac:dyDescent="0.25">
      <c r="A46" s="199" t="s">
        <v>163</v>
      </c>
      <c r="B46" s="199"/>
      <c r="C46" s="27">
        <v>39</v>
      </c>
      <c r="D46" s="125">
        <v>0</v>
      </c>
      <c r="E46" s="125">
        <v>0</v>
      </c>
      <c r="F46" s="40">
        <f t="shared" si="1"/>
        <v>0</v>
      </c>
      <c r="G46" s="125">
        <v>0</v>
      </c>
      <c r="H46" s="125">
        <v>0</v>
      </c>
      <c r="I46" s="40">
        <f t="shared" si="2"/>
        <v>0</v>
      </c>
    </row>
    <row r="47" spans="1:9" x14ac:dyDescent="0.25">
      <c r="A47" s="201" t="s">
        <v>106</v>
      </c>
      <c r="B47" s="201"/>
      <c r="C47" s="27">
        <v>40</v>
      </c>
      <c r="D47" s="125">
        <v>0</v>
      </c>
      <c r="E47" s="125">
        <v>0</v>
      </c>
      <c r="F47" s="40">
        <f t="shared" si="1"/>
        <v>0</v>
      </c>
      <c r="G47" s="125">
        <v>0</v>
      </c>
      <c r="H47" s="125">
        <v>0</v>
      </c>
      <c r="I47" s="40">
        <f t="shared" si="2"/>
        <v>0</v>
      </c>
    </row>
    <row r="48" spans="1:9" x14ac:dyDescent="0.25">
      <c r="A48" s="199" t="s">
        <v>164</v>
      </c>
      <c r="B48" s="199"/>
      <c r="C48" s="27">
        <v>41</v>
      </c>
      <c r="D48" s="125">
        <v>0</v>
      </c>
      <c r="E48" s="125">
        <v>0</v>
      </c>
      <c r="F48" s="40">
        <f t="shared" si="1"/>
        <v>0</v>
      </c>
      <c r="G48" s="125">
        <v>0</v>
      </c>
      <c r="H48" s="125">
        <v>0</v>
      </c>
      <c r="I48" s="40">
        <f t="shared" si="2"/>
        <v>0</v>
      </c>
    </row>
    <row r="49" spans="1:9" ht="31.5" customHeight="1" x14ac:dyDescent="0.25">
      <c r="A49" s="199" t="s">
        <v>165</v>
      </c>
      <c r="B49" s="199"/>
      <c r="C49" s="27">
        <v>42</v>
      </c>
      <c r="D49" s="125">
        <v>0</v>
      </c>
      <c r="E49" s="125">
        <v>0</v>
      </c>
      <c r="F49" s="40">
        <f t="shared" si="1"/>
        <v>0</v>
      </c>
      <c r="G49" s="125">
        <v>0</v>
      </c>
      <c r="H49" s="125">
        <v>0</v>
      </c>
      <c r="I49" s="40">
        <f t="shared" si="2"/>
        <v>0</v>
      </c>
    </row>
    <row r="50" spans="1:9" x14ac:dyDescent="0.25">
      <c r="A50" s="202" t="s">
        <v>166</v>
      </c>
      <c r="B50" s="200"/>
      <c r="C50" s="26">
        <v>43</v>
      </c>
      <c r="D50" s="40">
        <f>D51+D52</f>
        <v>2125392</v>
      </c>
      <c r="E50" s="40">
        <f>E51+E52</f>
        <v>69111257</v>
      </c>
      <c r="F50" s="40">
        <f t="shared" si="1"/>
        <v>71236649</v>
      </c>
      <c r="G50" s="40">
        <f>G51+G52</f>
        <v>2125392</v>
      </c>
      <c r="H50" s="40">
        <f>H51+H52</f>
        <v>79783550</v>
      </c>
      <c r="I50" s="40">
        <f t="shared" si="2"/>
        <v>81908942</v>
      </c>
    </row>
    <row r="51" spans="1:9" x14ac:dyDescent="0.25">
      <c r="A51" s="199" t="s">
        <v>122</v>
      </c>
      <c r="B51" s="199"/>
      <c r="C51" s="27">
        <v>44</v>
      </c>
      <c r="D51" s="125">
        <v>2125392</v>
      </c>
      <c r="E51" s="125">
        <v>69111257</v>
      </c>
      <c r="F51" s="40">
        <f t="shared" si="1"/>
        <v>71236649</v>
      </c>
      <c r="G51" s="125">
        <v>2125392</v>
      </c>
      <c r="H51" s="125">
        <v>69111257</v>
      </c>
      <c r="I51" s="40">
        <f t="shared" si="2"/>
        <v>71236649</v>
      </c>
    </row>
    <row r="52" spans="1:9" x14ac:dyDescent="0.25">
      <c r="A52" s="199" t="s">
        <v>123</v>
      </c>
      <c r="B52" s="199"/>
      <c r="C52" s="27">
        <v>45</v>
      </c>
      <c r="D52" s="125">
        <v>0</v>
      </c>
      <c r="E52" s="125">
        <v>0</v>
      </c>
      <c r="F52" s="40">
        <f t="shared" si="1"/>
        <v>0</v>
      </c>
      <c r="G52" s="125">
        <v>0</v>
      </c>
      <c r="H52" s="125">
        <v>10672293</v>
      </c>
      <c r="I52" s="40">
        <f t="shared" si="2"/>
        <v>10672293</v>
      </c>
    </row>
    <row r="53" spans="1:9" x14ac:dyDescent="0.25">
      <c r="A53" s="202" t="s">
        <v>167</v>
      </c>
      <c r="B53" s="200"/>
      <c r="C53" s="26">
        <v>46</v>
      </c>
      <c r="D53" s="40">
        <f>D54+D57+D58</f>
        <v>16107888</v>
      </c>
      <c r="E53" s="40">
        <f>E54+E57+E58</f>
        <v>895130447</v>
      </c>
      <c r="F53" s="40">
        <f t="shared" si="1"/>
        <v>911238335</v>
      </c>
      <c r="G53" s="40">
        <f>G54+G57+G58</f>
        <v>1059946</v>
      </c>
      <c r="H53" s="40">
        <f>H54+H57+H58</f>
        <v>1078374370</v>
      </c>
      <c r="I53" s="40">
        <f t="shared" si="2"/>
        <v>1079434316</v>
      </c>
    </row>
    <row r="54" spans="1:9" x14ac:dyDescent="0.25">
      <c r="A54" s="202" t="s">
        <v>168</v>
      </c>
      <c r="B54" s="200"/>
      <c r="C54" s="26">
        <v>47</v>
      </c>
      <c r="D54" s="40">
        <f>D55+D56</f>
        <v>233896</v>
      </c>
      <c r="E54" s="40">
        <f>E55+E56</f>
        <v>536565103</v>
      </c>
      <c r="F54" s="40">
        <f t="shared" si="1"/>
        <v>536798999</v>
      </c>
      <c r="G54" s="40">
        <f>G55+G56</f>
        <v>233896</v>
      </c>
      <c r="H54" s="40">
        <f>H55+H56</f>
        <v>750030719</v>
      </c>
      <c r="I54" s="40">
        <f t="shared" si="2"/>
        <v>750264615</v>
      </c>
    </row>
    <row r="55" spans="1:9" x14ac:dyDescent="0.25">
      <c r="A55" s="199" t="s">
        <v>107</v>
      </c>
      <c r="B55" s="199"/>
      <c r="C55" s="27">
        <v>48</v>
      </c>
      <c r="D55" s="125">
        <v>0</v>
      </c>
      <c r="E55" s="125">
        <v>536452727</v>
      </c>
      <c r="F55" s="40">
        <f t="shared" si="1"/>
        <v>536452727</v>
      </c>
      <c r="G55" s="125">
        <v>0</v>
      </c>
      <c r="H55" s="125">
        <v>749546486</v>
      </c>
      <c r="I55" s="40">
        <f t="shared" si="2"/>
        <v>749546486</v>
      </c>
    </row>
    <row r="56" spans="1:9" x14ac:dyDescent="0.25">
      <c r="A56" s="199" t="s">
        <v>169</v>
      </c>
      <c r="B56" s="199"/>
      <c r="C56" s="27">
        <v>49</v>
      </c>
      <c r="D56" s="125">
        <v>233896</v>
      </c>
      <c r="E56" s="125">
        <v>112376</v>
      </c>
      <c r="F56" s="40">
        <f t="shared" si="1"/>
        <v>346272</v>
      </c>
      <c r="G56" s="125">
        <v>233896</v>
      </c>
      <c r="H56" s="125">
        <v>484233</v>
      </c>
      <c r="I56" s="40">
        <f t="shared" si="2"/>
        <v>718129</v>
      </c>
    </row>
    <row r="57" spans="1:9" x14ac:dyDescent="0.25">
      <c r="A57" s="205" t="s">
        <v>170</v>
      </c>
      <c r="B57" s="199"/>
      <c r="C57" s="27">
        <v>50</v>
      </c>
      <c r="D57" s="125">
        <v>465</v>
      </c>
      <c r="E57" s="125">
        <v>150119653</v>
      </c>
      <c r="F57" s="40">
        <f t="shared" si="1"/>
        <v>150120118</v>
      </c>
      <c r="G57" s="125">
        <v>752</v>
      </c>
      <c r="H57" s="125">
        <v>106753836</v>
      </c>
      <c r="I57" s="40">
        <f t="shared" si="2"/>
        <v>106754588</v>
      </c>
    </row>
    <row r="58" spans="1:9" x14ac:dyDescent="0.25">
      <c r="A58" s="202" t="s">
        <v>171</v>
      </c>
      <c r="B58" s="200"/>
      <c r="C58" s="26">
        <v>51</v>
      </c>
      <c r="D58" s="40">
        <f>D59+D60+D61</f>
        <v>15873527</v>
      </c>
      <c r="E58" s="40">
        <f>E59+E60+E61</f>
        <v>208445691</v>
      </c>
      <c r="F58" s="40">
        <f t="shared" si="1"/>
        <v>224319218</v>
      </c>
      <c r="G58" s="40">
        <f>G59+G60+G61</f>
        <v>825298</v>
      </c>
      <c r="H58" s="40">
        <f>H59+H60+H61</f>
        <v>221589815</v>
      </c>
      <c r="I58" s="40">
        <f t="shared" si="2"/>
        <v>222415113</v>
      </c>
    </row>
    <row r="59" spans="1:9" x14ac:dyDescent="0.25">
      <c r="A59" s="199" t="s">
        <v>105</v>
      </c>
      <c r="B59" s="199"/>
      <c r="C59" s="27">
        <v>52</v>
      </c>
      <c r="D59" s="125">
        <v>0</v>
      </c>
      <c r="E59" s="125">
        <v>130469004</v>
      </c>
      <c r="F59" s="40">
        <f t="shared" si="1"/>
        <v>130469004</v>
      </c>
      <c r="G59" s="125">
        <v>0</v>
      </c>
      <c r="H59" s="125">
        <v>129995695</v>
      </c>
      <c r="I59" s="40">
        <f t="shared" si="2"/>
        <v>129995695</v>
      </c>
    </row>
    <row r="60" spans="1:9" x14ac:dyDescent="0.25">
      <c r="A60" s="199" t="s">
        <v>172</v>
      </c>
      <c r="B60" s="199"/>
      <c r="C60" s="27">
        <v>53</v>
      </c>
      <c r="D60" s="125">
        <v>381379</v>
      </c>
      <c r="E60" s="125">
        <v>610571</v>
      </c>
      <c r="F60" s="40">
        <f t="shared" si="1"/>
        <v>991950</v>
      </c>
      <c r="G60" s="125">
        <v>354406</v>
      </c>
      <c r="H60" s="125">
        <v>77060</v>
      </c>
      <c r="I60" s="40">
        <f t="shared" si="2"/>
        <v>431466</v>
      </c>
    </row>
    <row r="61" spans="1:9" x14ac:dyDescent="0.25">
      <c r="A61" s="199" t="s">
        <v>124</v>
      </c>
      <c r="B61" s="199"/>
      <c r="C61" s="27">
        <v>54</v>
      </c>
      <c r="D61" s="125">
        <v>15492148</v>
      </c>
      <c r="E61" s="125">
        <v>77366116</v>
      </c>
      <c r="F61" s="40">
        <f t="shared" si="1"/>
        <v>92858264</v>
      </c>
      <c r="G61" s="125">
        <v>470892</v>
      </c>
      <c r="H61" s="125">
        <v>91517060</v>
      </c>
      <c r="I61" s="40">
        <f t="shared" si="2"/>
        <v>91987952</v>
      </c>
    </row>
    <row r="62" spans="1:9" x14ac:dyDescent="0.25">
      <c r="A62" s="202" t="s">
        <v>173</v>
      </c>
      <c r="B62" s="200"/>
      <c r="C62" s="26">
        <v>55</v>
      </c>
      <c r="D62" s="40">
        <f>D63+D67+D68</f>
        <v>48451977</v>
      </c>
      <c r="E62" s="40">
        <f>E63+E67+E68</f>
        <v>530581366</v>
      </c>
      <c r="F62" s="40">
        <f t="shared" si="1"/>
        <v>579033343</v>
      </c>
      <c r="G62" s="40">
        <f>G63+G67+G68</f>
        <v>84505061</v>
      </c>
      <c r="H62" s="40">
        <f>H63+H67+H68</f>
        <v>514582331</v>
      </c>
      <c r="I62" s="40">
        <f t="shared" si="2"/>
        <v>599087392</v>
      </c>
    </row>
    <row r="63" spans="1:9" x14ac:dyDescent="0.25">
      <c r="A63" s="202" t="s">
        <v>174</v>
      </c>
      <c r="B63" s="200"/>
      <c r="C63" s="26">
        <v>56</v>
      </c>
      <c r="D63" s="40">
        <f>D64+D65+D66</f>
        <v>48451977</v>
      </c>
      <c r="E63" s="40">
        <f>E64+E65+E66</f>
        <v>530580854</v>
      </c>
      <c r="F63" s="40">
        <f t="shared" si="1"/>
        <v>579032831</v>
      </c>
      <c r="G63" s="40">
        <f>G64+G65+G66</f>
        <v>84505061</v>
      </c>
      <c r="H63" s="40">
        <f>H64+H65+H66</f>
        <v>514581819</v>
      </c>
      <c r="I63" s="40">
        <f t="shared" si="2"/>
        <v>599086880</v>
      </c>
    </row>
    <row r="64" spans="1:9" x14ac:dyDescent="0.25">
      <c r="A64" s="199" t="s">
        <v>125</v>
      </c>
      <c r="B64" s="199"/>
      <c r="C64" s="27">
        <v>57</v>
      </c>
      <c r="D64" s="125">
        <v>0</v>
      </c>
      <c r="E64" s="125">
        <v>530580854</v>
      </c>
      <c r="F64" s="40">
        <f t="shared" si="1"/>
        <v>530580854</v>
      </c>
      <c r="G64" s="125">
        <v>0</v>
      </c>
      <c r="H64" s="125">
        <v>514581819</v>
      </c>
      <c r="I64" s="40">
        <f t="shared" si="2"/>
        <v>514581819</v>
      </c>
    </row>
    <row r="65" spans="1:9" x14ac:dyDescent="0.25">
      <c r="A65" s="199" t="s">
        <v>126</v>
      </c>
      <c r="B65" s="199"/>
      <c r="C65" s="27">
        <v>58</v>
      </c>
      <c r="D65" s="125">
        <v>48451977</v>
      </c>
      <c r="E65" s="125">
        <v>0</v>
      </c>
      <c r="F65" s="40">
        <f t="shared" si="1"/>
        <v>48451977</v>
      </c>
      <c r="G65" s="125">
        <v>84505061</v>
      </c>
      <c r="H65" s="125">
        <v>0</v>
      </c>
      <c r="I65" s="40">
        <f t="shared" si="2"/>
        <v>84505061</v>
      </c>
    </row>
    <row r="66" spans="1:9" x14ac:dyDescent="0.25">
      <c r="A66" s="199" t="s">
        <v>127</v>
      </c>
      <c r="B66" s="199"/>
      <c r="C66" s="27">
        <v>59</v>
      </c>
      <c r="D66" s="125">
        <v>0</v>
      </c>
      <c r="E66" s="125">
        <v>0</v>
      </c>
      <c r="F66" s="40">
        <f t="shared" si="1"/>
        <v>0</v>
      </c>
      <c r="G66" s="125">
        <v>0</v>
      </c>
      <c r="H66" s="125">
        <v>0</v>
      </c>
      <c r="I66" s="40">
        <f t="shared" si="2"/>
        <v>0</v>
      </c>
    </row>
    <row r="67" spans="1:9" x14ac:dyDescent="0.25">
      <c r="A67" s="205" t="s">
        <v>128</v>
      </c>
      <c r="B67" s="199"/>
      <c r="C67" s="27">
        <v>60</v>
      </c>
      <c r="D67" s="125">
        <v>0</v>
      </c>
      <c r="E67" s="125">
        <v>0</v>
      </c>
      <c r="F67" s="40">
        <f t="shared" si="1"/>
        <v>0</v>
      </c>
      <c r="G67" s="125">
        <v>0</v>
      </c>
      <c r="H67" s="125">
        <v>0</v>
      </c>
      <c r="I67" s="40">
        <f t="shared" si="2"/>
        <v>0</v>
      </c>
    </row>
    <row r="68" spans="1:9" x14ac:dyDescent="0.25">
      <c r="A68" s="205" t="s">
        <v>129</v>
      </c>
      <c r="B68" s="199"/>
      <c r="C68" s="27">
        <v>61</v>
      </c>
      <c r="D68" s="125">
        <v>0</v>
      </c>
      <c r="E68" s="125">
        <v>512</v>
      </c>
      <c r="F68" s="40">
        <f t="shared" si="1"/>
        <v>512</v>
      </c>
      <c r="G68" s="125">
        <v>0</v>
      </c>
      <c r="H68" s="125">
        <v>512</v>
      </c>
      <c r="I68" s="40">
        <f t="shared" si="2"/>
        <v>512</v>
      </c>
    </row>
    <row r="69" spans="1:9" ht="23.25" customHeight="1" x14ac:dyDescent="0.25">
      <c r="A69" s="202" t="s">
        <v>175</v>
      </c>
      <c r="B69" s="200"/>
      <c r="C69" s="26">
        <v>62</v>
      </c>
      <c r="D69" s="40">
        <f>D70+D71+D72</f>
        <v>0</v>
      </c>
      <c r="E69" s="40">
        <f>E70+E71+E72</f>
        <v>217928510</v>
      </c>
      <c r="F69" s="40">
        <f t="shared" si="1"/>
        <v>217928510</v>
      </c>
      <c r="G69" s="40">
        <f>G70+G71+G72</f>
        <v>0</v>
      </c>
      <c r="H69" s="40">
        <f>H70+H71+H72</f>
        <v>239609950</v>
      </c>
      <c r="I69" s="40">
        <f t="shared" si="2"/>
        <v>239609950</v>
      </c>
    </row>
    <row r="70" spans="1:9" x14ac:dyDescent="0.25">
      <c r="A70" s="199" t="s">
        <v>130</v>
      </c>
      <c r="B70" s="199"/>
      <c r="C70" s="27">
        <v>63</v>
      </c>
      <c r="D70" s="125">
        <v>0</v>
      </c>
      <c r="E70" s="125">
        <v>0</v>
      </c>
      <c r="F70" s="40">
        <f t="shared" si="1"/>
        <v>0</v>
      </c>
      <c r="G70" s="125">
        <v>0</v>
      </c>
      <c r="H70" s="125">
        <v>0</v>
      </c>
      <c r="I70" s="40">
        <f t="shared" si="2"/>
        <v>0</v>
      </c>
    </row>
    <row r="71" spans="1:9" x14ac:dyDescent="0.25">
      <c r="A71" s="199" t="s">
        <v>131</v>
      </c>
      <c r="B71" s="199"/>
      <c r="C71" s="27">
        <v>64</v>
      </c>
      <c r="D71" s="125">
        <v>0</v>
      </c>
      <c r="E71" s="125">
        <v>196996387</v>
      </c>
      <c r="F71" s="40">
        <f t="shared" si="1"/>
        <v>196996387</v>
      </c>
      <c r="G71" s="125">
        <v>0</v>
      </c>
      <c r="H71" s="125">
        <v>212767347</v>
      </c>
      <c r="I71" s="40">
        <f t="shared" si="2"/>
        <v>212767347</v>
      </c>
    </row>
    <row r="72" spans="1:9" x14ac:dyDescent="0.25">
      <c r="A72" s="199" t="s">
        <v>135</v>
      </c>
      <c r="B72" s="199"/>
      <c r="C72" s="27">
        <v>65</v>
      </c>
      <c r="D72" s="125">
        <v>0</v>
      </c>
      <c r="E72" s="125">
        <v>20932123</v>
      </c>
      <c r="F72" s="40">
        <f t="shared" si="1"/>
        <v>20932123</v>
      </c>
      <c r="G72" s="125">
        <v>0</v>
      </c>
      <c r="H72" s="125">
        <v>26842603</v>
      </c>
      <c r="I72" s="40">
        <f t="shared" si="2"/>
        <v>26842603</v>
      </c>
    </row>
    <row r="73" spans="1:9" x14ac:dyDescent="0.25">
      <c r="A73" s="202" t="s">
        <v>176</v>
      </c>
      <c r="B73" s="200"/>
      <c r="C73" s="26">
        <v>66</v>
      </c>
      <c r="D73" s="40">
        <f>D8+D11+D15+D41+D42+D50+D53+D62+D69</f>
        <v>3645878981</v>
      </c>
      <c r="E73" s="40">
        <f>E8+E11+E15+E41+E42+E50+E53+E62+E69</f>
        <v>8519046830</v>
      </c>
      <c r="F73" s="40">
        <f t="shared" si="1"/>
        <v>12164925811</v>
      </c>
      <c r="G73" s="40">
        <f>G8+G11+G15+G41+G42+G50+G53+G62+G69</f>
        <v>3592919403</v>
      </c>
      <c r="H73" s="40">
        <f>H8+H11+H15+H41+H42+H50+H53+H62+H69</f>
        <v>8761181830</v>
      </c>
      <c r="I73" s="40">
        <f>G73+H73</f>
        <v>12354101233</v>
      </c>
    </row>
    <row r="74" spans="1:9" x14ac:dyDescent="0.25">
      <c r="A74" s="205" t="s">
        <v>177</v>
      </c>
      <c r="B74" s="199"/>
      <c r="C74" s="27">
        <v>67</v>
      </c>
      <c r="D74" s="125">
        <v>295776653</v>
      </c>
      <c r="E74" s="125">
        <v>3127366763</v>
      </c>
      <c r="F74" s="40">
        <f t="shared" ref="F74" si="11">D74+E74</f>
        <v>3423143416</v>
      </c>
      <c r="G74" s="125">
        <v>295892252</v>
      </c>
      <c r="H74" s="125">
        <v>3531291726</v>
      </c>
      <c r="I74" s="40">
        <f t="shared" ref="I74" si="12">G74+H74</f>
        <v>3827183978</v>
      </c>
    </row>
    <row r="75" spans="1:9" x14ac:dyDescent="0.25">
      <c r="A75" s="206" t="s">
        <v>78</v>
      </c>
      <c r="B75" s="207"/>
      <c r="C75" s="207"/>
      <c r="D75" s="207"/>
      <c r="E75" s="207"/>
      <c r="F75" s="207"/>
      <c r="G75" s="207"/>
      <c r="H75" s="207"/>
      <c r="I75" s="207"/>
    </row>
    <row r="76" spans="1:9" x14ac:dyDescent="0.25">
      <c r="A76" s="202" t="s">
        <v>178</v>
      </c>
      <c r="B76" s="200"/>
      <c r="C76" s="26">
        <v>68</v>
      </c>
      <c r="D76" s="40">
        <f>D77+D80+D81+D85+D89+D92</f>
        <v>433496449</v>
      </c>
      <c r="E76" s="40">
        <f>E77+E80+E81+E85+E89+E92</f>
        <v>3582303680</v>
      </c>
      <c r="F76" s="40">
        <f>D76+E76</f>
        <v>4015800129</v>
      </c>
      <c r="G76" s="40">
        <f t="shared" ref="G76:H76" si="13">G77+G80+G81+G85+G89+G92</f>
        <v>369331533</v>
      </c>
      <c r="H76" s="40">
        <f t="shared" si="13"/>
        <v>3603034572</v>
      </c>
      <c r="I76" s="40">
        <f>G76+H76</f>
        <v>3972366105</v>
      </c>
    </row>
    <row r="77" spans="1:9" x14ac:dyDescent="0.25">
      <c r="A77" s="202" t="s">
        <v>179</v>
      </c>
      <c r="B77" s="200"/>
      <c r="C77" s="26">
        <v>69</v>
      </c>
      <c r="D77" s="40">
        <f>D78+D79</f>
        <v>44288720</v>
      </c>
      <c r="E77" s="40">
        <f>E78+E79</f>
        <v>545037080</v>
      </c>
      <c r="F77" s="40">
        <f t="shared" ref="F77:F125" si="14">D77+E77</f>
        <v>589325800</v>
      </c>
      <c r="G77" s="40">
        <f t="shared" ref="G77" si="15">G78+G79</f>
        <v>44288720</v>
      </c>
      <c r="H77" s="40">
        <f>H78+H79</f>
        <v>545037080</v>
      </c>
      <c r="I77" s="40">
        <f t="shared" ref="I77:I125" si="16">G77+H77</f>
        <v>589325800</v>
      </c>
    </row>
    <row r="78" spans="1:9" x14ac:dyDescent="0.25">
      <c r="A78" s="199" t="s">
        <v>18</v>
      </c>
      <c r="B78" s="199"/>
      <c r="C78" s="27">
        <v>70</v>
      </c>
      <c r="D78" s="125">
        <v>44288720</v>
      </c>
      <c r="E78" s="125">
        <v>545037080</v>
      </c>
      <c r="F78" s="40">
        <f t="shared" si="14"/>
        <v>589325800</v>
      </c>
      <c r="G78" s="125">
        <v>44288720</v>
      </c>
      <c r="H78" s="125">
        <v>545037080</v>
      </c>
      <c r="I78" s="40">
        <f t="shared" si="16"/>
        <v>589325800</v>
      </c>
    </row>
    <row r="79" spans="1:9" x14ac:dyDescent="0.25">
      <c r="A79" s="199" t="s">
        <v>180</v>
      </c>
      <c r="B79" s="199"/>
      <c r="C79" s="27">
        <v>71</v>
      </c>
      <c r="D79" s="125">
        <v>0</v>
      </c>
      <c r="E79" s="125">
        <v>0</v>
      </c>
      <c r="F79" s="40">
        <f t="shared" si="14"/>
        <v>0</v>
      </c>
      <c r="G79" s="125">
        <v>0</v>
      </c>
      <c r="H79" s="125">
        <v>0</v>
      </c>
      <c r="I79" s="40">
        <f t="shared" si="16"/>
        <v>0</v>
      </c>
    </row>
    <row r="80" spans="1:9" x14ac:dyDescent="0.25">
      <c r="A80" s="205" t="s">
        <v>19</v>
      </c>
      <c r="B80" s="199"/>
      <c r="C80" s="27">
        <v>72</v>
      </c>
      <c r="D80" s="125">
        <v>0</v>
      </c>
      <c r="E80" s="125">
        <v>681482525</v>
      </c>
      <c r="F80" s="40">
        <f t="shared" si="14"/>
        <v>681482525</v>
      </c>
      <c r="G80" s="125">
        <v>0</v>
      </c>
      <c r="H80" s="125">
        <v>681482525</v>
      </c>
      <c r="I80" s="40">
        <f t="shared" si="16"/>
        <v>681482525</v>
      </c>
    </row>
    <row r="81" spans="1:9" x14ac:dyDescent="0.25">
      <c r="A81" s="202" t="s">
        <v>181</v>
      </c>
      <c r="B81" s="200"/>
      <c r="C81" s="26">
        <v>73</v>
      </c>
      <c r="D81" s="40">
        <f>D82+D83+D84</f>
        <v>115128390</v>
      </c>
      <c r="E81" s="40">
        <f>E82+E83+E84</f>
        <v>503064646</v>
      </c>
      <c r="F81" s="40">
        <f t="shared" si="14"/>
        <v>618193036</v>
      </c>
      <c r="G81" s="40">
        <f t="shared" ref="G81:H81" si="17">G82+G83+G84</f>
        <v>33488391</v>
      </c>
      <c r="H81" s="40">
        <f t="shared" si="17"/>
        <v>421555660</v>
      </c>
      <c r="I81" s="40">
        <f t="shared" si="16"/>
        <v>455044051</v>
      </c>
    </row>
    <row r="82" spans="1:9" x14ac:dyDescent="0.25">
      <c r="A82" s="199" t="s">
        <v>20</v>
      </c>
      <c r="B82" s="199"/>
      <c r="C82" s="27">
        <v>74</v>
      </c>
      <c r="D82" s="125">
        <v>0</v>
      </c>
      <c r="E82" s="125">
        <v>48514703</v>
      </c>
      <c r="F82" s="40">
        <f t="shared" si="14"/>
        <v>48514703</v>
      </c>
      <c r="G82" s="125">
        <v>0</v>
      </c>
      <c r="H82" s="125">
        <v>48415501</v>
      </c>
      <c r="I82" s="40">
        <f t="shared" si="16"/>
        <v>48415501</v>
      </c>
    </row>
    <row r="83" spans="1:9" x14ac:dyDescent="0.25">
      <c r="A83" s="199" t="s">
        <v>182</v>
      </c>
      <c r="B83" s="199"/>
      <c r="C83" s="27">
        <v>75</v>
      </c>
      <c r="D83" s="125">
        <v>115128390</v>
      </c>
      <c r="E83" s="125">
        <v>454549943</v>
      </c>
      <c r="F83" s="40">
        <f t="shared" si="14"/>
        <v>569678333</v>
      </c>
      <c r="G83" s="125">
        <v>33488391</v>
      </c>
      <c r="H83" s="125">
        <v>373140159</v>
      </c>
      <c r="I83" s="40">
        <f t="shared" si="16"/>
        <v>406628550</v>
      </c>
    </row>
    <row r="84" spans="1:9" x14ac:dyDescent="0.25">
      <c r="A84" s="199" t="s">
        <v>21</v>
      </c>
      <c r="B84" s="199"/>
      <c r="C84" s="27">
        <v>76</v>
      </c>
      <c r="D84" s="125">
        <v>0</v>
      </c>
      <c r="E84" s="125">
        <v>0</v>
      </c>
      <c r="F84" s="40">
        <f t="shared" si="14"/>
        <v>0</v>
      </c>
      <c r="G84" s="125">
        <v>0</v>
      </c>
      <c r="H84" s="125">
        <v>0</v>
      </c>
      <c r="I84" s="40">
        <f t="shared" si="16"/>
        <v>0</v>
      </c>
    </row>
    <row r="85" spans="1:9" x14ac:dyDescent="0.25">
      <c r="A85" s="202" t="s">
        <v>183</v>
      </c>
      <c r="B85" s="200"/>
      <c r="C85" s="26">
        <v>77</v>
      </c>
      <c r="D85" s="40">
        <f>D86+D87+D88</f>
        <v>85295937</v>
      </c>
      <c r="E85" s="40">
        <f>E86+E87+E88</f>
        <v>316742639</v>
      </c>
      <c r="F85" s="40">
        <f t="shared" si="14"/>
        <v>402038576</v>
      </c>
      <c r="G85" s="40">
        <f t="shared" ref="G85:H85" si="18">G86+G87+G88</f>
        <v>85295937</v>
      </c>
      <c r="H85" s="40">
        <f t="shared" si="18"/>
        <v>316742639</v>
      </c>
      <c r="I85" s="40">
        <f t="shared" si="16"/>
        <v>402038576</v>
      </c>
    </row>
    <row r="86" spans="1:9" x14ac:dyDescent="0.25">
      <c r="A86" s="199" t="s">
        <v>22</v>
      </c>
      <c r="B86" s="199"/>
      <c r="C86" s="27">
        <v>78</v>
      </c>
      <c r="D86" s="125">
        <v>2214436</v>
      </c>
      <c r="E86" s="125">
        <v>27864354</v>
      </c>
      <c r="F86" s="40">
        <f t="shared" si="14"/>
        <v>30078790</v>
      </c>
      <c r="G86" s="125">
        <v>2214436</v>
      </c>
      <c r="H86" s="125">
        <v>27864354</v>
      </c>
      <c r="I86" s="40">
        <f t="shared" si="16"/>
        <v>30078790</v>
      </c>
    </row>
    <row r="87" spans="1:9" x14ac:dyDescent="0.25">
      <c r="A87" s="199" t="s">
        <v>23</v>
      </c>
      <c r="B87" s="199"/>
      <c r="C87" s="27">
        <v>79</v>
      </c>
      <c r="D87" s="125">
        <v>7581501</v>
      </c>
      <c r="E87" s="125">
        <v>139638499</v>
      </c>
      <c r="F87" s="40">
        <f t="shared" si="14"/>
        <v>147220000</v>
      </c>
      <c r="G87" s="125">
        <v>7581501</v>
      </c>
      <c r="H87" s="125">
        <v>139638499</v>
      </c>
      <c r="I87" s="40">
        <f t="shared" si="16"/>
        <v>147220000</v>
      </c>
    </row>
    <row r="88" spans="1:9" x14ac:dyDescent="0.25">
      <c r="A88" s="199" t="s">
        <v>24</v>
      </c>
      <c r="B88" s="199"/>
      <c r="C88" s="27">
        <v>80</v>
      </c>
      <c r="D88" s="125">
        <v>75500000</v>
      </c>
      <c r="E88" s="125">
        <v>149239786</v>
      </c>
      <c r="F88" s="40">
        <f t="shared" si="14"/>
        <v>224739786</v>
      </c>
      <c r="G88" s="125">
        <v>75500000</v>
      </c>
      <c r="H88" s="125">
        <v>149239786</v>
      </c>
      <c r="I88" s="40">
        <f t="shared" si="16"/>
        <v>224739786</v>
      </c>
    </row>
    <row r="89" spans="1:9" x14ac:dyDescent="0.25">
      <c r="A89" s="202" t="s">
        <v>184</v>
      </c>
      <c r="B89" s="200"/>
      <c r="C89" s="26">
        <v>81</v>
      </c>
      <c r="D89" s="40">
        <f>D90+D91</f>
        <v>179986450</v>
      </c>
      <c r="E89" s="40">
        <f>E90+E91</f>
        <v>1210660461</v>
      </c>
      <c r="F89" s="40">
        <f t="shared" si="14"/>
        <v>1390646911</v>
      </c>
      <c r="G89" s="40">
        <f t="shared" ref="G89:H89" si="19">G90+G91</f>
        <v>188783402</v>
      </c>
      <c r="H89" s="40">
        <f t="shared" si="19"/>
        <v>1536097769</v>
      </c>
      <c r="I89" s="40">
        <f t="shared" si="16"/>
        <v>1724881171</v>
      </c>
    </row>
    <row r="90" spans="1:9" x14ac:dyDescent="0.25">
      <c r="A90" s="199" t="s">
        <v>2</v>
      </c>
      <c r="B90" s="199"/>
      <c r="C90" s="27">
        <v>82</v>
      </c>
      <c r="D90" s="125">
        <v>179986450</v>
      </c>
      <c r="E90" s="125">
        <v>1210660461</v>
      </c>
      <c r="F90" s="40">
        <f t="shared" si="14"/>
        <v>1390646911</v>
      </c>
      <c r="G90" s="125">
        <v>188783402</v>
      </c>
      <c r="H90" s="125">
        <v>1536097769</v>
      </c>
      <c r="I90" s="40">
        <f t="shared" si="16"/>
        <v>1724881171</v>
      </c>
    </row>
    <row r="91" spans="1:9" x14ac:dyDescent="0.25">
      <c r="A91" s="199" t="s">
        <v>86</v>
      </c>
      <c r="B91" s="199"/>
      <c r="C91" s="27">
        <v>83</v>
      </c>
      <c r="D91" s="125">
        <v>0</v>
      </c>
      <c r="E91" s="125">
        <v>0</v>
      </c>
      <c r="F91" s="40">
        <f t="shared" si="14"/>
        <v>0</v>
      </c>
      <c r="G91" s="125">
        <v>0</v>
      </c>
      <c r="H91" s="125">
        <v>0</v>
      </c>
      <c r="I91" s="40">
        <f t="shared" si="16"/>
        <v>0</v>
      </c>
    </row>
    <row r="92" spans="1:9" x14ac:dyDescent="0.25">
      <c r="A92" s="202" t="s">
        <v>185</v>
      </c>
      <c r="B92" s="200"/>
      <c r="C92" s="26">
        <v>84</v>
      </c>
      <c r="D92" s="40">
        <f>D93+D94</f>
        <v>8796952</v>
      </c>
      <c r="E92" s="40">
        <f>E93+E94</f>
        <v>325316329</v>
      </c>
      <c r="F92" s="40">
        <f t="shared" si="14"/>
        <v>334113281</v>
      </c>
      <c r="G92" s="40">
        <f t="shared" ref="G92:H92" si="20">G93+G94</f>
        <v>17475083</v>
      </c>
      <c r="H92" s="40">
        <f t="shared" si="20"/>
        <v>102118899</v>
      </c>
      <c r="I92" s="40">
        <f t="shared" si="16"/>
        <v>119593982</v>
      </c>
    </row>
    <row r="93" spans="1:9" x14ac:dyDescent="0.25">
      <c r="A93" s="199" t="s">
        <v>87</v>
      </c>
      <c r="B93" s="199"/>
      <c r="C93" s="27">
        <v>85</v>
      </c>
      <c r="D93" s="125">
        <v>8796952</v>
      </c>
      <c r="E93" s="125">
        <v>325316329</v>
      </c>
      <c r="F93" s="40">
        <f t="shared" si="14"/>
        <v>334113281</v>
      </c>
      <c r="G93" s="125">
        <v>17475083</v>
      </c>
      <c r="H93" s="125">
        <v>102118899</v>
      </c>
      <c r="I93" s="40">
        <f t="shared" si="16"/>
        <v>119593982</v>
      </c>
    </row>
    <row r="94" spans="1:9" x14ac:dyDescent="0.25">
      <c r="A94" s="199" t="s">
        <v>108</v>
      </c>
      <c r="B94" s="199"/>
      <c r="C94" s="27">
        <v>86</v>
      </c>
      <c r="D94" s="125">
        <v>0</v>
      </c>
      <c r="E94" s="125">
        <v>0</v>
      </c>
      <c r="F94" s="40">
        <f t="shared" si="14"/>
        <v>0</v>
      </c>
      <c r="G94" s="125">
        <v>0</v>
      </c>
      <c r="H94" s="125">
        <v>0</v>
      </c>
      <c r="I94" s="40">
        <f t="shared" si="16"/>
        <v>0</v>
      </c>
    </row>
    <row r="95" spans="1:9" x14ac:dyDescent="0.25">
      <c r="A95" s="205" t="s">
        <v>186</v>
      </c>
      <c r="B95" s="199"/>
      <c r="C95" s="27">
        <v>87</v>
      </c>
      <c r="D95" s="125">
        <v>0</v>
      </c>
      <c r="E95" s="125">
        <v>0</v>
      </c>
      <c r="F95" s="40">
        <f t="shared" si="14"/>
        <v>0</v>
      </c>
      <c r="G95" s="125">
        <v>0</v>
      </c>
      <c r="H95" s="125">
        <v>0</v>
      </c>
      <c r="I95" s="40">
        <f t="shared" si="16"/>
        <v>0</v>
      </c>
    </row>
    <row r="96" spans="1:9" x14ac:dyDescent="0.25">
      <c r="A96" s="205" t="s">
        <v>187</v>
      </c>
      <c r="B96" s="199"/>
      <c r="C96" s="27">
        <v>88</v>
      </c>
      <c r="D96" s="125">
        <v>0</v>
      </c>
      <c r="E96" s="125">
        <v>0</v>
      </c>
      <c r="F96" s="40">
        <f t="shared" si="14"/>
        <v>0</v>
      </c>
      <c r="G96" s="125">
        <v>0</v>
      </c>
      <c r="H96" s="125">
        <v>0</v>
      </c>
      <c r="I96" s="40">
        <f t="shared" si="16"/>
        <v>0</v>
      </c>
    </row>
    <row r="97" spans="1:9" x14ac:dyDescent="0.25">
      <c r="A97" s="202" t="s">
        <v>188</v>
      </c>
      <c r="B97" s="200"/>
      <c r="C97" s="26">
        <v>89</v>
      </c>
      <c r="D97" s="40">
        <f>D98+D99+D100+D101+D102+D103</f>
        <v>2749553919</v>
      </c>
      <c r="E97" s="40">
        <f>E98+E99+E100+E101+E102+E103</f>
        <v>3836466172</v>
      </c>
      <c r="F97" s="40">
        <f t="shared" si="14"/>
        <v>6586020091</v>
      </c>
      <c r="G97" s="40">
        <f t="shared" ref="G97:H97" si="21">G98+G99+G100+G101+G102+G103</f>
        <v>2838336987</v>
      </c>
      <c r="H97" s="40">
        <f t="shared" si="21"/>
        <v>4031212730</v>
      </c>
      <c r="I97" s="40">
        <f t="shared" si="16"/>
        <v>6869549717</v>
      </c>
    </row>
    <row r="98" spans="1:9" x14ac:dyDescent="0.25">
      <c r="A98" s="199" t="s">
        <v>189</v>
      </c>
      <c r="B98" s="199"/>
      <c r="C98" s="27">
        <v>90</v>
      </c>
      <c r="D98" s="125">
        <v>5179737</v>
      </c>
      <c r="E98" s="125">
        <v>1193835121</v>
      </c>
      <c r="F98" s="40">
        <f t="shared" si="14"/>
        <v>1199014858</v>
      </c>
      <c r="G98" s="125">
        <v>5385056</v>
      </c>
      <c r="H98" s="125">
        <v>1447561093</v>
      </c>
      <c r="I98" s="40">
        <f t="shared" si="16"/>
        <v>1452946149</v>
      </c>
    </row>
    <row r="99" spans="1:9" x14ac:dyDescent="0.25">
      <c r="A99" s="199" t="s">
        <v>190</v>
      </c>
      <c r="B99" s="199"/>
      <c r="C99" s="27">
        <v>91</v>
      </c>
      <c r="D99" s="125">
        <v>2649731672</v>
      </c>
      <c r="E99" s="125">
        <v>6553376</v>
      </c>
      <c r="F99" s="40">
        <f t="shared" si="14"/>
        <v>2656285048</v>
      </c>
      <c r="G99" s="125">
        <v>2726506722</v>
      </c>
      <c r="H99" s="125">
        <v>5666979</v>
      </c>
      <c r="I99" s="40">
        <f t="shared" si="16"/>
        <v>2732173701</v>
      </c>
    </row>
    <row r="100" spans="1:9" x14ac:dyDescent="0.25">
      <c r="A100" s="199" t="s">
        <v>191</v>
      </c>
      <c r="B100" s="199"/>
      <c r="C100" s="27">
        <v>92</v>
      </c>
      <c r="D100" s="125">
        <v>94642510</v>
      </c>
      <c r="E100" s="125">
        <v>2600712902</v>
      </c>
      <c r="F100" s="40">
        <f t="shared" si="14"/>
        <v>2695355412</v>
      </c>
      <c r="G100" s="125">
        <v>106445209</v>
      </c>
      <c r="H100" s="125">
        <v>2540502801</v>
      </c>
      <c r="I100" s="40">
        <f t="shared" si="16"/>
        <v>2646948010</v>
      </c>
    </row>
    <row r="101" spans="1:9" x14ac:dyDescent="0.25">
      <c r="A101" s="199" t="s">
        <v>192</v>
      </c>
      <c r="B101" s="199"/>
      <c r="C101" s="27">
        <v>93</v>
      </c>
      <c r="D101" s="125">
        <v>0</v>
      </c>
      <c r="E101" s="125">
        <v>21471444</v>
      </c>
      <c r="F101" s="40">
        <f t="shared" si="14"/>
        <v>21471444</v>
      </c>
      <c r="G101" s="125">
        <v>0</v>
      </c>
      <c r="H101" s="125">
        <v>22324477</v>
      </c>
      <c r="I101" s="40">
        <f t="shared" si="16"/>
        <v>22324477</v>
      </c>
    </row>
    <row r="102" spans="1:9" x14ac:dyDescent="0.25">
      <c r="A102" s="199" t="s">
        <v>109</v>
      </c>
      <c r="B102" s="199"/>
      <c r="C102" s="27">
        <v>94</v>
      </c>
      <c r="D102" s="125">
        <v>0</v>
      </c>
      <c r="E102" s="125">
        <v>7055533</v>
      </c>
      <c r="F102" s="40">
        <f t="shared" si="14"/>
        <v>7055533</v>
      </c>
      <c r="G102" s="125">
        <v>0</v>
      </c>
      <c r="H102" s="125">
        <v>7055533</v>
      </c>
      <c r="I102" s="40">
        <f t="shared" si="16"/>
        <v>7055533</v>
      </c>
    </row>
    <row r="103" spans="1:9" x14ac:dyDescent="0.25">
      <c r="A103" s="199" t="s">
        <v>193</v>
      </c>
      <c r="B103" s="199"/>
      <c r="C103" s="27">
        <v>95</v>
      </c>
      <c r="D103" s="125">
        <v>0</v>
      </c>
      <c r="E103" s="125">
        <v>6837796</v>
      </c>
      <c r="F103" s="40">
        <f t="shared" si="14"/>
        <v>6837796</v>
      </c>
      <c r="G103" s="125">
        <v>0</v>
      </c>
      <c r="H103" s="125">
        <v>8101847</v>
      </c>
      <c r="I103" s="40">
        <f t="shared" si="16"/>
        <v>8101847</v>
      </c>
    </row>
    <row r="104" spans="1:9" ht="28.5" customHeight="1" x14ac:dyDescent="0.25">
      <c r="A104" s="205" t="s">
        <v>194</v>
      </c>
      <c r="B104" s="199"/>
      <c r="C104" s="27">
        <v>96</v>
      </c>
      <c r="D104" s="125">
        <v>355280253</v>
      </c>
      <c r="E104" s="125">
        <v>0</v>
      </c>
      <c r="F104" s="40">
        <f t="shared" si="14"/>
        <v>355280253</v>
      </c>
      <c r="G104" s="125">
        <v>304992282</v>
      </c>
      <c r="H104" s="125">
        <v>0</v>
      </c>
      <c r="I104" s="40">
        <f t="shared" si="16"/>
        <v>304992282</v>
      </c>
    </row>
    <row r="105" spans="1:9" x14ac:dyDescent="0.25">
      <c r="A105" s="202" t="s">
        <v>195</v>
      </c>
      <c r="B105" s="200"/>
      <c r="C105" s="26">
        <v>97</v>
      </c>
      <c r="D105" s="40">
        <f>D106+D107</f>
        <v>4059715</v>
      </c>
      <c r="E105" s="40">
        <f>E106+E107</f>
        <v>56691988</v>
      </c>
      <c r="F105" s="40">
        <f t="shared" si="14"/>
        <v>60751703</v>
      </c>
      <c r="G105" s="40">
        <f t="shared" ref="G105:H105" si="22">G106+G107</f>
        <v>3842273</v>
      </c>
      <c r="H105" s="40">
        <f t="shared" si="22"/>
        <v>46848887</v>
      </c>
      <c r="I105" s="40">
        <f t="shared" si="16"/>
        <v>50691160</v>
      </c>
    </row>
    <row r="106" spans="1:9" x14ac:dyDescent="0.25">
      <c r="A106" s="201" t="s">
        <v>88</v>
      </c>
      <c r="B106" s="201"/>
      <c r="C106" s="27">
        <v>98</v>
      </c>
      <c r="D106" s="125">
        <v>3950010</v>
      </c>
      <c r="E106" s="125">
        <v>54103971</v>
      </c>
      <c r="F106" s="40">
        <f t="shared" si="14"/>
        <v>58053981</v>
      </c>
      <c r="G106" s="125">
        <v>3842273</v>
      </c>
      <c r="H106" s="125">
        <v>44226910</v>
      </c>
      <c r="I106" s="40">
        <f t="shared" si="16"/>
        <v>48069183</v>
      </c>
    </row>
    <row r="107" spans="1:9" x14ac:dyDescent="0.25">
      <c r="A107" s="199" t="s">
        <v>89</v>
      </c>
      <c r="B107" s="199"/>
      <c r="C107" s="27">
        <v>99</v>
      </c>
      <c r="D107" s="125">
        <v>109705</v>
      </c>
      <c r="E107" s="125">
        <v>2588017</v>
      </c>
      <c r="F107" s="40">
        <f t="shared" si="14"/>
        <v>2697722</v>
      </c>
      <c r="G107" s="125">
        <v>0</v>
      </c>
      <c r="H107" s="125">
        <v>2621977</v>
      </c>
      <c r="I107" s="40">
        <f t="shared" si="16"/>
        <v>2621977</v>
      </c>
    </row>
    <row r="108" spans="1:9" x14ac:dyDescent="0.25">
      <c r="A108" s="202" t="s">
        <v>196</v>
      </c>
      <c r="B108" s="200"/>
      <c r="C108" s="26">
        <v>100</v>
      </c>
      <c r="D108" s="40">
        <f>D109+D110</f>
        <v>25272086</v>
      </c>
      <c r="E108" s="40">
        <f>E109+E110</f>
        <v>133082324</v>
      </c>
      <c r="F108" s="40">
        <f t="shared" si="14"/>
        <v>158354410</v>
      </c>
      <c r="G108" s="40">
        <f t="shared" ref="G108:H108" si="23">G109+G110</f>
        <v>11187104</v>
      </c>
      <c r="H108" s="40">
        <f t="shared" si="23"/>
        <v>135066723</v>
      </c>
      <c r="I108" s="40">
        <f t="shared" si="16"/>
        <v>146253827</v>
      </c>
    </row>
    <row r="109" spans="1:9" x14ac:dyDescent="0.25">
      <c r="A109" s="199" t="s">
        <v>90</v>
      </c>
      <c r="B109" s="199"/>
      <c r="C109" s="27">
        <v>101</v>
      </c>
      <c r="D109" s="125">
        <v>25272086</v>
      </c>
      <c r="E109" s="125">
        <v>110447790</v>
      </c>
      <c r="F109" s="40">
        <f t="shared" si="14"/>
        <v>135719876</v>
      </c>
      <c r="G109" s="125">
        <v>7351110</v>
      </c>
      <c r="H109" s="125">
        <v>92606958</v>
      </c>
      <c r="I109" s="40">
        <f t="shared" si="16"/>
        <v>99958068</v>
      </c>
    </row>
    <row r="110" spans="1:9" x14ac:dyDescent="0.25">
      <c r="A110" s="199" t="s">
        <v>91</v>
      </c>
      <c r="B110" s="199"/>
      <c r="C110" s="27">
        <v>102</v>
      </c>
      <c r="D110" s="125">
        <v>0</v>
      </c>
      <c r="E110" s="125">
        <v>22634534</v>
      </c>
      <c r="F110" s="40">
        <f t="shared" si="14"/>
        <v>22634534</v>
      </c>
      <c r="G110" s="125">
        <v>3835994</v>
      </c>
      <c r="H110" s="125">
        <v>42459765</v>
      </c>
      <c r="I110" s="40">
        <f t="shared" si="16"/>
        <v>46295759</v>
      </c>
    </row>
    <row r="111" spans="1:9" x14ac:dyDescent="0.25">
      <c r="A111" s="205" t="s">
        <v>197</v>
      </c>
      <c r="B111" s="199"/>
      <c r="C111" s="27">
        <v>103</v>
      </c>
      <c r="D111" s="125">
        <v>0</v>
      </c>
      <c r="E111" s="125">
        <v>0</v>
      </c>
      <c r="F111" s="40">
        <f t="shared" si="14"/>
        <v>0</v>
      </c>
      <c r="G111" s="125">
        <v>0</v>
      </c>
      <c r="H111" s="125">
        <v>0</v>
      </c>
      <c r="I111" s="40">
        <f t="shared" si="16"/>
        <v>0</v>
      </c>
    </row>
    <row r="112" spans="1:9" x14ac:dyDescent="0.25">
      <c r="A112" s="202" t="s">
        <v>198</v>
      </c>
      <c r="B112" s="200"/>
      <c r="C112" s="26">
        <v>104</v>
      </c>
      <c r="D112" s="40">
        <f>D113+D114+D115</f>
        <v>20256104</v>
      </c>
      <c r="E112" s="40">
        <f>E113+E114+E115</f>
        <v>349578104</v>
      </c>
      <c r="F112" s="40">
        <f t="shared" si="14"/>
        <v>369834208</v>
      </c>
      <c r="G112" s="40">
        <f t="shared" ref="G112:H112" si="24">G113+G114+G115</f>
        <v>1676648</v>
      </c>
      <c r="H112" s="40">
        <f t="shared" si="24"/>
        <v>304176883</v>
      </c>
      <c r="I112" s="40">
        <f t="shared" si="16"/>
        <v>305853531</v>
      </c>
    </row>
    <row r="113" spans="1:9" x14ac:dyDescent="0.25">
      <c r="A113" s="199" t="s">
        <v>79</v>
      </c>
      <c r="B113" s="199"/>
      <c r="C113" s="27">
        <v>105</v>
      </c>
      <c r="D113" s="125">
        <v>0</v>
      </c>
      <c r="E113" s="125">
        <v>0</v>
      </c>
      <c r="F113" s="40">
        <f t="shared" si="14"/>
        <v>0</v>
      </c>
      <c r="G113" s="125">
        <v>0</v>
      </c>
      <c r="H113" s="125">
        <v>0</v>
      </c>
      <c r="I113" s="40">
        <f t="shared" si="16"/>
        <v>0</v>
      </c>
    </row>
    <row r="114" spans="1:9" x14ac:dyDescent="0.25">
      <c r="A114" s="199" t="s">
        <v>199</v>
      </c>
      <c r="B114" s="199"/>
      <c r="C114" s="27">
        <v>106</v>
      </c>
      <c r="D114" s="125">
        <v>0</v>
      </c>
      <c r="E114" s="125">
        <v>0</v>
      </c>
      <c r="F114" s="40">
        <f t="shared" si="14"/>
        <v>0</v>
      </c>
      <c r="G114" s="125">
        <v>0</v>
      </c>
      <c r="H114" s="125">
        <v>0</v>
      </c>
      <c r="I114" s="40">
        <f t="shared" si="16"/>
        <v>0</v>
      </c>
    </row>
    <row r="115" spans="1:9" x14ac:dyDescent="0.25">
      <c r="A115" s="199" t="s">
        <v>80</v>
      </c>
      <c r="B115" s="199"/>
      <c r="C115" s="27">
        <v>107</v>
      </c>
      <c r="D115" s="125">
        <v>20256104</v>
      </c>
      <c r="E115" s="125">
        <v>349578104</v>
      </c>
      <c r="F115" s="40">
        <f t="shared" si="14"/>
        <v>369834208</v>
      </c>
      <c r="G115" s="125">
        <v>1676648</v>
      </c>
      <c r="H115" s="125">
        <v>304176883</v>
      </c>
      <c r="I115" s="40">
        <f t="shared" si="16"/>
        <v>305853531</v>
      </c>
    </row>
    <row r="116" spans="1:9" x14ac:dyDescent="0.25">
      <c r="A116" s="202" t="s">
        <v>200</v>
      </c>
      <c r="B116" s="200"/>
      <c r="C116" s="26">
        <v>108</v>
      </c>
      <c r="D116" s="40">
        <f>D117+D118+D119+D120</f>
        <v>27562002</v>
      </c>
      <c r="E116" s="40">
        <f>E117+E118+E119+E120</f>
        <v>306953588</v>
      </c>
      <c r="F116" s="40">
        <f t="shared" si="14"/>
        <v>334515590</v>
      </c>
      <c r="G116" s="40">
        <f t="shared" ref="G116:H116" si="25">G117+G118+G119+G120</f>
        <v>53841902</v>
      </c>
      <c r="H116" s="40">
        <f t="shared" si="25"/>
        <v>331533680</v>
      </c>
      <c r="I116" s="40">
        <f t="shared" si="16"/>
        <v>385375582</v>
      </c>
    </row>
    <row r="117" spans="1:9" x14ac:dyDescent="0.25">
      <c r="A117" s="199" t="s">
        <v>201</v>
      </c>
      <c r="B117" s="199"/>
      <c r="C117" s="27">
        <v>109</v>
      </c>
      <c r="D117" s="125">
        <v>717639</v>
      </c>
      <c r="E117" s="125">
        <v>92089280</v>
      </c>
      <c r="F117" s="40">
        <f t="shared" si="14"/>
        <v>92806919</v>
      </c>
      <c r="G117" s="125">
        <v>2159521</v>
      </c>
      <c r="H117" s="125">
        <v>105935888</v>
      </c>
      <c r="I117" s="40">
        <f t="shared" si="16"/>
        <v>108095409</v>
      </c>
    </row>
    <row r="118" spans="1:9" x14ac:dyDescent="0.25">
      <c r="A118" s="199" t="s">
        <v>81</v>
      </c>
      <c r="B118" s="199"/>
      <c r="C118" s="27">
        <v>110</v>
      </c>
      <c r="D118" s="125">
        <v>18567</v>
      </c>
      <c r="E118" s="125">
        <v>110193290</v>
      </c>
      <c r="F118" s="40">
        <f t="shared" si="14"/>
        <v>110211857</v>
      </c>
      <c r="G118" s="125">
        <v>18803</v>
      </c>
      <c r="H118" s="125">
        <v>144503792</v>
      </c>
      <c r="I118" s="40">
        <f t="shared" si="16"/>
        <v>144522595</v>
      </c>
    </row>
    <row r="119" spans="1:9" x14ac:dyDescent="0.25">
      <c r="A119" s="199" t="s">
        <v>82</v>
      </c>
      <c r="B119" s="199"/>
      <c r="C119" s="27">
        <v>111</v>
      </c>
      <c r="D119" s="125">
        <v>0</v>
      </c>
      <c r="E119" s="125">
        <v>0</v>
      </c>
      <c r="F119" s="40">
        <f t="shared" si="14"/>
        <v>0</v>
      </c>
      <c r="G119" s="125">
        <v>0</v>
      </c>
      <c r="H119" s="125">
        <v>0</v>
      </c>
      <c r="I119" s="40">
        <f t="shared" si="16"/>
        <v>0</v>
      </c>
    </row>
    <row r="120" spans="1:9" x14ac:dyDescent="0.25">
      <c r="A120" s="199" t="s">
        <v>83</v>
      </c>
      <c r="B120" s="199"/>
      <c r="C120" s="27">
        <v>112</v>
      </c>
      <c r="D120" s="125">
        <v>26825796</v>
      </c>
      <c r="E120" s="125">
        <v>104671018</v>
      </c>
      <c r="F120" s="40">
        <f t="shared" si="14"/>
        <v>131496814</v>
      </c>
      <c r="G120" s="125">
        <v>51663578</v>
      </c>
      <c r="H120" s="125">
        <v>81094000</v>
      </c>
      <c r="I120" s="40">
        <f t="shared" si="16"/>
        <v>132757578</v>
      </c>
    </row>
    <row r="121" spans="1:9" ht="22.5" customHeight="1" x14ac:dyDescent="0.25">
      <c r="A121" s="202" t="s">
        <v>202</v>
      </c>
      <c r="B121" s="200"/>
      <c r="C121" s="26">
        <v>113</v>
      </c>
      <c r="D121" s="40">
        <f>D122+D123</f>
        <v>30398453</v>
      </c>
      <c r="E121" s="40">
        <f>E122+E123</f>
        <v>253970974</v>
      </c>
      <c r="F121" s="40">
        <f t="shared" si="14"/>
        <v>284369427</v>
      </c>
      <c r="G121" s="40">
        <f t="shared" ref="G121:H121" si="26">G122+G123</f>
        <v>9710674</v>
      </c>
      <c r="H121" s="40">
        <f t="shared" si="26"/>
        <v>309308355</v>
      </c>
      <c r="I121" s="40">
        <f t="shared" si="16"/>
        <v>319019029</v>
      </c>
    </row>
    <row r="122" spans="1:9" x14ac:dyDescent="0.25">
      <c r="A122" s="199" t="s">
        <v>84</v>
      </c>
      <c r="B122" s="199"/>
      <c r="C122" s="27">
        <v>114</v>
      </c>
      <c r="D122" s="125">
        <v>0</v>
      </c>
      <c r="E122" s="125">
        <v>8988308</v>
      </c>
      <c r="F122" s="40">
        <f t="shared" si="14"/>
        <v>8988308</v>
      </c>
      <c r="G122" s="125">
        <v>0</v>
      </c>
      <c r="H122" s="125">
        <v>15892797</v>
      </c>
      <c r="I122" s="40">
        <f t="shared" si="16"/>
        <v>15892797</v>
      </c>
    </row>
    <row r="123" spans="1:9" x14ac:dyDescent="0.25">
      <c r="A123" s="199" t="s">
        <v>85</v>
      </c>
      <c r="B123" s="199"/>
      <c r="C123" s="27">
        <v>115</v>
      </c>
      <c r="D123" s="125">
        <v>30398453</v>
      </c>
      <c r="E123" s="125">
        <v>244982666</v>
      </c>
      <c r="F123" s="40">
        <f t="shared" si="14"/>
        <v>275381119</v>
      </c>
      <c r="G123" s="125">
        <v>9710674</v>
      </c>
      <c r="H123" s="125">
        <v>293415558</v>
      </c>
      <c r="I123" s="40">
        <f t="shared" si="16"/>
        <v>303126232</v>
      </c>
    </row>
    <row r="124" spans="1:9" x14ac:dyDescent="0.25">
      <c r="A124" s="202" t="s">
        <v>203</v>
      </c>
      <c r="B124" s="200"/>
      <c r="C124" s="26">
        <v>116</v>
      </c>
      <c r="D124" s="40">
        <f>D95++D96+D97+D104+D105+D108+D111+D112+D116+D121+D76</f>
        <v>3645878981</v>
      </c>
      <c r="E124" s="40">
        <f>E95++E96+E97+E104+E105+E108+E111+E112+E116+E121+E76</f>
        <v>8519046830</v>
      </c>
      <c r="F124" s="40">
        <f t="shared" si="14"/>
        <v>12164925811</v>
      </c>
      <c r="G124" s="40">
        <f t="shared" ref="G124:H124" si="27">G95++G96+G97+G104+G105+G108+G111+G112+G116+G121+G76</f>
        <v>3592919403</v>
      </c>
      <c r="H124" s="40">
        <f t="shared" si="27"/>
        <v>8761181830</v>
      </c>
      <c r="I124" s="40">
        <f t="shared" si="16"/>
        <v>12354101233</v>
      </c>
    </row>
    <row r="125" spans="1:9" x14ac:dyDescent="0.25">
      <c r="A125" s="205" t="s">
        <v>204</v>
      </c>
      <c r="B125" s="199"/>
      <c r="C125" s="27">
        <v>117</v>
      </c>
      <c r="D125" s="125">
        <v>295776653</v>
      </c>
      <c r="E125" s="125">
        <v>3127366763</v>
      </c>
      <c r="F125" s="40">
        <f t="shared" si="14"/>
        <v>3423143416</v>
      </c>
      <c r="G125" s="125">
        <v>295892252</v>
      </c>
      <c r="H125" s="125">
        <v>3531291726</v>
      </c>
      <c r="I125" s="40">
        <f t="shared" si="16"/>
        <v>3827183978</v>
      </c>
    </row>
  </sheetData>
  <sheetProtection algorithmName="SHA-512" hashValue="R6mGkNcAxec3U9C7k4zMTCLwO6y+b3vRTbvoyfM6nLzpZu4YH6avfYHRelf33FX0Bjjm6iQowiOcaCfWY4yEkQ==" saltValue="N6MOF1MUWqBzyHNPpBUbQg==" spinCount="100000" sheet="1" objects="1" scenarios="1"/>
  <mergeCells count="126"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</mergeCells>
  <phoneticPr fontId="4" type="noConversion"/>
  <dataValidations count="4">
    <dataValidation type="whole" operator="notEqual" allowBlank="1" showInputMessage="1" showErrorMessage="1" errorTitle="Nedopušten unos" error="Dopušten je unos samo cjelobrojnih (pozitivnih ili negativnih) vrijednosti i nule." sqref="D76:I76 D81:I84 D89:I89 D92:I92" xr:uid="{00000000-0002-0000-0100-000000000000}">
      <formula1>999999999</formula1>
    </dataValidation>
    <dataValidation type="whole" operator="greaterThanOrEqual" allowBlank="1" showErrorMessage="1" errorTitle="Pogrešan unos" error="Dopušten je unos samo pozitivnih cjelobrojnih vrijednosti ili nule." sqref="D8:I74" xr:uid="{00000000-0002-0000-0100-000001000000}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D95:I125 D93:I93 D90:I90 D85:I88 D77:I80" xr:uid="{00000000-0002-0000-0100-000002000000}">
      <formula1>0</formula1>
    </dataValidation>
    <dataValidation type="whole" operator="lessThanOrEqual" allowBlank="1" showInputMessage="1" showErrorMessage="1" errorTitle="Pogrešan unos" error="Dopušten je unos samo negativnih cjelobrojnih vrijednosti ili nule." sqref="D91:I91 D94:I94" xr:uid="{00000000-0002-0000-0100-000003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6"/>
  <sheetViews>
    <sheetView view="pageBreakPreview" zoomScaleNormal="100" zoomScaleSheetLayoutView="100" workbookViewId="0">
      <selection activeCell="E9" sqref="E9"/>
    </sheetView>
  </sheetViews>
  <sheetFormatPr defaultColWidth="8.6640625" defaultRowHeight="13.2" x14ac:dyDescent="0.25"/>
  <cols>
    <col min="1" max="1" width="26.6640625" style="3" customWidth="1"/>
    <col min="2" max="2" width="15" style="3" customWidth="1"/>
    <col min="3" max="3" width="8.6640625" style="3"/>
    <col min="4" max="4" width="10.44140625" style="12" customWidth="1"/>
    <col min="5" max="6" width="11.6640625" style="12" customWidth="1"/>
    <col min="7" max="7" width="10.44140625" style="12" customWidth="1"/>
    <col min="8" max="9" width="11.6640625" style="12" customWidth="1"/>
    <col min="10" max="10" width="8.6640625" style="3"/>
    <col min="11" max="11" width="14.6640625" style="3" bestFit="1" customWidth="1"/>
    <col min="12" max="13" width="16.33203125" style="3" bestFit="1" customWidth="1"/>
    <col min="14" max="14" width="14.6640625" style="3" bestFit="1" customWidth="1"/>
    <col min="15" max="16" width="11.33203125" style="3" customWidth="1"/>
    <col min="17" max="17" width="12.6640625" style="3" bestFit="1" customWidth="1"/>
    <col min="18" max="18" width="11.6640625" style="3" bestFit="1" customWidth="1"/>
    <col min="19" max="22" width="12.6640625" style="3" bestFit="1" customWidth="1"/>
    <col min="23" max="23" width="13.6640625" style="3" bestFit="1" customWidth="1"/>
    <col min="24" max="16384" width="8.6640625" style="3"/>
  </cols>
  <sheetData>
    <row r="1" spans="1:9" ht="15.6" x14ac:dyDescent="0.25">
      <c r="A1" s="226" t="s">
        <v>348</v>
      </c>
      <c r="B1" s="209"/>
      <c r="C1" s="209"/>
      <c r="D1" s="209"/>
      <c r="E1" s="209"/>
      <c r="F1" s="209"/>
      <c r="G1" s="209"/>
      <c r="H1" s="209"/>
      <c r="I1" s="209"/>
    </row>
    <row r="2" spans="1:9" x14ac:dyDescent="0.25">
      <c r="A2" s="210" t="s">
        <v>418</v>
      </c>
      <c r="B2" s="227"/>
      <c r="C2" s="227"/>
      <c r="D2" s="227"/>
      <c r="E2" s="227"/>
      <c r="F2" s="227"/>
      <c r="G2" s="227"/>
      <c r="H2" s="227"/>
      <c r="I2" s="227"/>
    </row>
    <row r="3" spans="1:9" x14ac:dyDescent="0.25">
      <c r="A3" s="228" t="s">
        <v>35</v>
      </c>
      <c r="B3" s="229"/>
      <c r="C3" s="229"/>
      <c r="D3" s="229"/>
      <c r="E3" s="229"/>
      <c r="F3" s="229"/>
      <c r="G3" s="229"/>
      <c r="H3" s="229"/>
      <c r="I3" s="229"/>
    </row>
    <row r="4" spans="1:9" ht="33.75" customHeight="1" x14ac:dyDescent="0.25">
      <c r="A4" s="230" t="s">
        <v>0</v>
      </c>
      <c r="B4" s="231"/>
      <c r="C4" s="234" t="s">
        <v>77</v>
      </c>
      <c r="D4" s="236" t="s">
        <v>4</v>
      </c>
      <c r="E4" s="237"/>
      <c r="F4" s="238"/>
      <c r="G4" s="236" t="s">
        <v>93</v>
      </c>
      <c r="H4" s="237"/>
      <c r="I4" s="238"/>
    </row>
    <row r="5" spans="1:9" ht="24" customHeight="1" thickBot="1" x14ac:dyDescent="0.3">
      <c r="A5" s="232"/>
      <c r="B5" s="233"/>
      <c r="C5" s="235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5">
      <c r="A6" s="222">
        <v>1</v>
      </c>
      <c r="B6" s="223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5">
      <c r="A7" s="224" t="s">
        <v>205</v>
      </c>
      <c r="B7" s="225"/>
      <c r="C7" s="31">
        <v>118</v>
      </c>
      <c r="D7" s="49">
        <f>D8+D9+D10+D11+D12</f>
        <v>116721074</v>
      </c>
      <c r="E7" s="50">
        <f>E8+E9+E10+E11+E12</f>
        <v>509160580</v>
      </c>
      <c r="F7" s="50">
        <f>D7+E7</f>
        <v>625881654</v>
      </c>
      <c r="G7" s="49">
        <f t="shared" ref="G7:H7" si="0">G8+G9+G10+G11+G12</f>
        <v>144037948</v>
      </c>
      <c r="H7" s="50">
        <f t="shared" si="0"/>
        <v>527930100</v>
      </c>
      <c r="I7" s="51">
        <f>G7+H7</f>
        <v>671968048</v>
      </c>
    </row>
    <row r="8" spans="1:9" x14ac:dyDescent="0.25">
      <c r="A8" s="220" t="s">
        <v>67</v>
      </c>
      <c r="B8" s="220"/>
      <c r="C8" s="29">
        <v>119</v>
      </c>
      <c r="D8" s="52">
        <v>116693301</v>
      </c>
      <c r="E8" s="53">
        <v>750160755</v>
      </c>
      <c r="F8" s="54">
        <f t="shared" ref="F8:F71" si="1">D8+E8</f>
        <v>866854056</v>
      </c>
      <c r="G8" s="52">
        <v>144253768</v>
      </c>
      <c r="H8" s="53">
        <v>841174685</v>
      </c>
      <c r="I8" s="54">
        <f t="shared" ref="I8:I71" si="2">G8+H8</f>
        <v>985428453</v>
      </c>
    </row>
    <row r="9" spans="1:9" ht="19.5" customHeight="1" x14ac:dyDescent="0.25">
      <c r="A9" s="220" t="s">
        <v>206</v>
      </c>
      <c r="B9" s="220"/>
      <c r="C9" s="29">
        <v>120</v>
      </c>
      <c r="D9" s="52">
        <v>0</v>
      </c>
      <c r="E9" s="53">
        <v>2628479</v>
      </c>
      <c r="F9" s="54">
        <f>D9+E9</f>
        <v>2628479</v>
      </c>
      <c r="G9" s="52">
        <v>0</v>
      </c>
      <c r="H9" s="53">
        <v>4589072</v>
      </c>
      <c r="I9" s="54">
        <f t="shared" si="2"/>
        <v>4589072</v>
      </c>
    </row>
    <row r="10" spans="1:9" x14ac:dyDescent="0.25">
      <c r="A10" s="220" t="s">
        <v>207</v>
      </c>
      <c r="B10" s="220"/>
      <c r="C10" s="29">
        <v>121</v>
      </c>
      <c r="D10" s="52">
        <v>-44310</v>
      </c>
      <c r="E10" s="53">
        <v>-123384926</v>
      </c>
      <c r="F10" s="54">
        <f t="shared" si="1"/>
        <v>-123429236</v>
      </c>
      <c r="G10" s="52">
        <v>-37578</v>
      </c>
      <c r="H10" s="53">
        <v>-146674224</v>
      </c>
      <c r="I10" s="54">
        <f t="shared" si="2"/>
        <v>-146711802</v>
      </c>
    </row>
    <row r="11" spans="1:9" ht="22.5" customHeight="1" x14ac:dyDescent="0.25">
      <c r="A11" s="220" t="s">
        <v>208</v>
      </c>
      <c r="B11" s="220"/>
      <c r="C11" s="29">
        <v>122</v>
      </c>
      <c r="D11" s="52">
        <v>61472</v>
      </c>
      <c r="E11" s="53">
        <v>-196234504</v>
      </c>
      <c r="F11" s="54">
        <f t="shared" si="1"/>
        <v>-196173032</v>
      </c>
      <c r="G11" s="52">
        <v>-205319</v>
      </c>
      <c r="H11" s="53">
        <v>-253725972</v>
      </c>
      <c r="I11" s="54">
        <f t="shared" si="2"/>
        <v>-253931291</v>
      </c>
    </row>
    <row r="12" spans="1:9" ht="21.75" customHeight="1" x14ac:dyDescent="0.25">
      <c r="A12" s="220" t="s">
        <v>209</v>
      </c>
      <c r="B12" s="220"/>
      <c r="C12" s="29">
        <v>123</v>
      </c>
      <c r="D12" s="52">
        <v>10611</v>
      </c>
      <c r="E12" s="53">
        <v>75990776</v>
      </c>
      <c r="F12" s="54">
        <f t="shared" si="1"/>
        <v>76001387</v>
      </c>
      <c r="G12" s="52">
        <v>27077</v>
      </c>
      <c r="H12" s="53">
        <v>82566539</v>
      </c>
      <c r="I12" s="54">
        <f t="shared" si="2"/>
        <v>82593616</v>
      </c>
    </row>
    <row r="13" spans="1:9" x14ac:dyDescent="0.25">
      <c r="A13" s="218" t="s">
        <v>210</v>
      </c>
      <c r="B13" s="219"/>
      <c r="C13" s="32">
        <v>124</v>
      </c>
      <c r="D13" s="55">
        <f>D14+D15+D16+D17+D18+D19+D20</f>
        <v>36347166</v>
      </c>
      <c r="E13" s="56">
        <f>E14+E15+E16+E17+E18+E19+E20</f>
        <v>81612060</v>
      </c>
      <c r="F13" s="54">
        <f t="shared" si="1"/>
        <v>117959226</v>
      </c>
      <c r="G13" s="55">
        <f t="shared" ref="G13" si="3">G14+G15+G16+G17+G18+G19+G20</f>
        <v>48420641</v>
      </c>
      <c r="H13" s="56">
        <f>H14+H15+H16+H17+H18+H19+H20</f>
        <v>92185867</v>
      </c>
      <c r="I13" s="54">
        <f t="shared" si="2"/>
        <v>140606508</v>
      </c>
    </row>
    <row r="14" spans="1:9" ht="24" customHeight="1" x14ac:dyDescent="0.25">
      <c r="A14" s="220" t="s">
        <v>211</v>
      </c>
      <c r="B14" s="220"/>
      <c r="C14" s="29">
        <v>125</v>
      </c>
      <c r="D14" s="52">
        <v>445052</v>
      </c>
      <c r="E14" s="53">
        <v>10988002</v>
      </c>
      <c r="F14" s="54">
        <f t="shared" si="1"/>
        <v>11433054</v>
      </c>
      <c r="G14" s="52">
        <v>493108</v>
      </c>
      <c r="H14" s="53">
        <v>11924680</v>
      </c>
      <c r="I14" s="54">
        <f t="shared" si="2"/>
        <v>12417788</v>
      </c>
    </row>
    <row r="15" spans="1:9" ht="17.7" customHeight="1" x14ac:dyDescent="0.25">
      <c r="A15" s="220" t="s">
        <v>212</v>
      </c>
      <c r="B15" s="220"/>
      <c r="C15" s="29">
        <v>126</v>
      </c>
      <c r="D15" s="52">
        <v>0</v>
      </c>
      <c r="E15" s="53">
        <v>9541056</v>
      </c>
      <c r="F15" s="54">
        <f t="shared" si="1"/>
        <v>9541056</v>
      </c>
      <c r="G15" s="52">
        <v>0</v>
      </c>
      <c r="H15" s="53">
        <v>10922502</v>
      </c>
      <c r="I15" s="54">
        <f t="shared" si="2"/>
        <v>10922502</v>
      </c>
    </row>
    <row r="16" spans="1:9" x14ac:dyDescent="0.25">
      <c r="A16" s="220" t="s">
        <v>92</v>
      </c>
      <c r="B16" s="220"/>
      <c r="C16" s="29">
        <v>127</v>
      </c>
      <c r="D16" s="52">
        <v>21447203</v>
      </c>
      <c r="E16" s="53">
        <v>22373849</v>
      </c>
      <c r="F16" s="54">
        <f t="shared" si="1"/>
        <v>43821052</v>
      </c>
      <c r="G16" s="52">
        <v>21419969</v>
      </c>
      <c r="H16" s="53">
        <v>20479901</v>
      </c>
      <c r="I16" s="54">
        <f t="shared" si="2"/>
        <v>41899870</v>
      </c>
    </row>
    <row r="17" spans="1:9" x14ac:dyDescent="0.25">
      <c r="A17" s="220" t="s">
        <v>213</v>
      </c>
      <c r="B17" s="220"/>
      <c r="C17" s="29">
        <v>128</v>
      </c>
      <c r="D17" s="52">
        <v>197119</v>
      </c>
      <c r="E17" s="53">
        <v>4347245</v>
      </c>
      <c r="F17" s="54">
        <f t="shared" si="1"/>
        <v>4544364</v>
      </c>
      <c r="G17" s="52">
        <v>825964</v>
      </c>
      <c r="H17" s="53">
        <v>5877563</v>
      </c>
      <c r="I17" s="54">
        <f t="shared" si="2"/>
        <v>6703527</v>
      </c>
    </row>
    <row r="18" spans="1:9" x14ac:dyDescent="0.25">
      <c r="A18" s="220" t="s">
        <v>214</v>
      </c>
      <c r="B18" s="220"/>
      <c r="C18" s="29">
        <v>129</v>
      </c>
      <c r="D18" s="52">
        <v>1863165</v>
      </c>
      <c r="E18" s="53">
        <v>17390025</v>
      </c>
      <c r="F18" s="54">
        <f t="shared" si="1"/>
        <v>19253190</v>
      </c>
      <c r="G18" s="52">
        <v>3768664</v>
      </c>
      <c r="H18" s="53">
        <v>22231516</v>
      </c>
      <c r="I18" s="54">
        <f t="shared" si="2"/>
        <v>26000180</v>
      </c>
    </row>
    <row r="19" spans="1:9" x14ac:dyDescent="0.25">
      <c r="A19" s="220" t="s">
        <v>6</v>
      </c>
      <c r="B19" s="220"/>
      <c r="C19" s="29">
        <v>130</v>
      </c>
      <c r="D19" s="52">
        <v>12394148</v>
      </c>
      <c r="E19" s="53">
        <v>9705318</v>
      </c>
      <c r="F19" s="54">
        <f t="shared" si="1"/>
        <v>22099466</v>
      </c>
      <c r="G19" s="52">
        <v>21912039</v>
      </c>
      <c r="H19" s="53">
        <v>14757290</v>
      </c>
      <c r="I19" s="54">
        <f t="shared" si="2"/>
        <v>36669329</v>
      </c>
    </row>
    <row r="20" spans="1:9" x14ac:dyDescent="0.25">
      <c r="A20" s="220" t="s">
        <v>7</v>
      </c>
      <c r="B20" s="220"/>
      <c r="C20" s="29">
        <v>131</v>
      </c>
      <c r="D20" s="52">
        <v>479</v>
      </c>
      <c r="E20" s="53">
        <v>7266565</v>
      </c>
      <c r="F20" s="54">
        <f t="shared" si="1"/>
        <v>7267044</v>
      </c>
      <c r="G20" s="52">
        <v>897</v>
      </c>
      <c r="H20" s="53">
        <v>5992415</v>
      </c>
      <c r="I20" s="54">
        <f t="shared" si="2"/>
        <v>5993312</v>
      </c>
    </row>
    <row r="21" spans="1:9" x14ac:dyDescent="0.25">
      <c r="A21" s="221" t="s">
        <v>8</v>
      </c>
      <c r="B21" s="220"/>
      <c r="C21" s="29">
        <v>132</v>
      </c>
      <c r="D21" s="52">
        <v>477546</v>
      </c>
      <c r="E21" s="53">
        <v>2411392</v>
      </c>
      <c r="F21" s="54">
        <f t="shared" si="1"/>
        <v>2888938</v>
      </c>
      <c r="G21" s="52">
        <v>389349</v>
      </c>
      <c r="H21" s="53">
        <v>10444248</v>
      </c>
      <c r="I21" s="54">
        <f t="shared" si="2"/>
        <v>10833597</v>
      </c>
    </row>
    <row r="22" spans="1:9" ht="24.75" customHeight="1" x14ac:dyDescent="0.25">
      <c r="A22" s="221" t="s">
        <v>9</v>
      </c>
      <c r="B22" s="220"/>
      <c r="C22" s="29">
        <v>133</v>
      </c>
      <c r="D22" s="52">
        <v>46551</v>
      </c>
      <c r="E22" s="53">
        <v>4174315</v>
      </c>
      <c r="F22" s="54">
        <f t="shared" si="1"/>
        <v>4220866</v>
      </c>
      <c r="G22" s="52">
        <v>36707</v>
      </c>
      <c r="H22" s="53">
        <v>4224488</v>
      </c>
      <c r="I22" s="54">
        <f t="shared" si="2"/>
        <v>4261195</v>
      </c>
    </row>
    <row r="23" spans="1:9" x14ac:dyDescent="0.25">
      <c r="A23" s="221" t="s">
        <v>10</v>
      </c>
      <c r="B23" s="220"/>
      <c r="C23" s="29">
        <v>134</v>
      </c>
      <c r="D23" s="52">
        <v>1</v>
      </c>
      <c r="E23" s="53">
        <v>2488658</v>
      </c>
      <c r="F23" s="54">
        <f t="shared" si="1"/>
        <v>2488659</v>
      </c>
      <c r="G23" s="52">
        <v>3707</v>
      </c>
      <c r="H23" s="53">
        <v>2053358</v>
      </c>
      <c r="I23" s="54">
        <f t="shared" si="2"/>
        <v>2057065</v>
      </c>
    </row>
    <row r="24" spans="1:9" ht="21" customHeight="1" x14ac:dyDescent="0.25">
      <c r="A24" s="218" t="s">
        <v>215</v>
      </c>
      <c r="B24" s="219"/>
      <c r="C24" s="32">
        <v>135</v>
      </c>
      <c r="D24" s="55">
        <f>D25+D28</f>
        <v>-107117898</v>
      </c>
      <c r="E24" s="56">
        <f>E25+E28</f>
        <v>-217211819</v>
      </c>
      <c r="F24" s="54">
        <f t="shared" si="1"/>
        <v>-324329717</v>
      </c>
      <c r="G24" s="55">
        <f t="shared" ref="G24:H24" si="4">G25+G28</f>
        <v>-127653291</v>
      </c>
      <c r="H24" s="56">
        <f t="shared" si="4"/>
        <v>-233115946</v>
      </c>
      <c r="I24" s="54">
        <f t="shared" si="2"/>
        <v>-360769237</v>
      </c>
    </row>
    <row r="25" spans="1:9" x14ac:dyDescent="0.25">
      <c r="A25" s="219" t="s">
        <v>216</v>
      </c>
      <c r="B25" s="219"/>
      <c r="C25" s="32">
        <v>136</v>
      </c>
      <c r="D25" s="55">
        <f>D26+D27</f>
        <v>-111199269</v>
      </c>
      <c r="E25" s="56">
        <f>E26+E27</f>
        <v>-317021273</v>
      </c>
      <c r="F25" s="54">
        <f t="shared" si="1"/>
        <v>-428220542</v>
      </c>
      <c r="G25" s="55">
        <f t="shared" ref="G25:H25" si="5">G26+G27</f>
        <v>-115850592</v>
      </c>
      <c r="H25" s="56">
        <f t="shared" si="5"/>
        <v>-286029229</v>
      </c>
      <c r="I25" s="54">
        <f t="shared" si="2"/>
        <v>-401879821</v>
      </c>
    </row>
    <row r="26" spans="1:9" x14ac:dyDescent="0.25">
      <c r="A26" s="220" t="s">
        <v>217</v>
      </c>
      <c r="B26" s="220"/>
      <c r="C26" s="29">
        <v>137</v>
      </c>
      <c r="D26" s="52">
        <v>-111199269</v>
      </c>
      <c r="E26" s="53">
        <v>-347718972</v>
      </c>
      <c r="F26" s="54">
        <f t="shared" si="1"/>
        <v>-458918241</v>
      </c>
      <c r="G26" s="52">
        <v>-115850592</v>
      </c>
      <c r="H26" s="53">
        <v>-319638586</v>
      </c>
      <c r="I26" s="54">
        <f t="shared" si="2"/>
        <v>-435489178</v>
      </c>
    </row>
    <row r="27" spans="1:9" x14ac:dyDescent="0.25">
      <c r="A27" s="220" t="s">
        <v>218</v>
      </c>
      <c r="B27" s="220"/>
      <c r="C27" s="29">
        <v>138</v>
      </c>
      <c r="D27" s="52">
        <v>0</v>
      </c>
      <c r="E27" s="53">
        <v>30697699</v>
      </c>
      <c r="F27" s="54">
        <f t="shared" si="1"/>
        <v>30697699</v>
      </c>
      <c r="G27" s="52">
        <v>0</v>
      </c>
      <c r="H27" s="53">
        <v>33609357</v>
      </c>
      <c r="I27" s="54">
        <f t="shared" si="2"/>
        <v>33609357</v>
      </c>
    </row>
    <row r="28" spans="1:9" x14ac:dyDescent="0.25">
      <c r="A28" s="219" t="s">
        <v>219</v>
      </c>
      <c r="B28" s="219"/>
      <c r="C28" s="32">
        <v>139</v>
      </c>
      <c r="D28" s="55">
        <f>D29+D30</f>
        <v>4081371</v>
      </c>
      <c r="E28" s="56">
        <f>E29+E30</f>
        <v>99809454</v>
      </c>
      <c r="F28" s="54">
        <f t="shared" si="1"/>
        <v>103890825</v>
      </c>
      <c r="G28" s="55">
        <f t="shared" ref="G28:H28" si="6">G29+G30</f>
        <v>-11802699</v>
      </c>
      <c r="H28" s="56">
        <f t="shared" si="6"/>
        <v>52913283</v>
      </c>
      <c r="I28" s="54">
        <f t="shared" si="2"/>
        <v>41110584</v>
      </c>
    </row>
    <row r="29" spans="1:9" x14ac:dyDescent="0.25">
      <c r="A29" s="220" t="s">
        <v>11</v>
      </c>
      <c r="B29" s="220"/>
      <c r="C29" s="29">
        <v>140</v>
      </c>
      <c r="D29" s="52">
        <v>4081371</v>
      </c>
      <c r="E29" s="53">
        <v>92245466</v>
      </c>
      <c r="F29" s="54">
        <f t="shared" si="1"/>
        <v>96326837</v>
      </c>
      <c r="G29" s="52">
        <v>-11802699</v>
      </c>
      <c r="H29" s="53">
        <v>60210101</v>
      </c>
      <c r="I29" s="54">
        <f t="shared" si="2"/>
        <v>48407402</v>
      </c>
    </row>
    <row r="30" spans="1:9" x14ac:dyDescent="0.25">
      <c r="A30" s="220" t="s">
        <v>12</v>
      </c>
      <c r="B30" s="220"/>
      <c r="C30" s="29">
        <v>141</v>
      </c>
      <c r="D30" s="52">
        <v>0</v>
      </c>
      <c r="E30" s="53">
        <v>7563988</v>
      </c>
      <c r="F30" s="54">
        <f t="shared" si="1"/>
        <v>7563988</v>
      </c>
      <c r="G30" s="52">
        <v>0</v>
      </c>
      <c r="H30" s="53">
        <v>-7296818</v>
      </c>
      <c r="I30" s="54">
        <f t="shared" si="2"/>
        <v>-7296818</v>
      </c>
    </row>
    <row r="31" spans="1:9" ht="31.5" customHeight="1" x14ac:dyDescent="0.25">
      <c r="A31" s="218" t="s">
        <v>248</v>
      </c>
      <c r="B31" s="219"/>
      <c r="C31" s="32">
        <v>142</v>
      </c>
      <c r="D31" s="55">
        <f>D32+D35</f>
        <v>-29182111</v>
      </c>
      <c r="E31" s="56">
        <f>E32+E35</f>
        <v>-9619985</v>
      </c>
      <c r="F31" s="54">
        <f t="shared" si="1"/>
        <v>-38802096</v>
      </c>
      <c r="G31" s="55">
        <f t="shared" ref="G31:H31" si="7">G32+G35</f>
        <v>-76773680</v>
      </c>
      <c r="H31" s="56">
        <f t="shared" si="7"/>
        <v>-1230687</v>
      </c>
      <c r="I31" s="54">
        <f t="shared" si="2"/>
        <v>-78004367</v>
      </c>
    </row>
    <row r="32" spans="1:9" x14ac:dyDescent="0.25">
      <c r="A32" s="219" t="s">
        <v>220</v>
      </c>
      <c r="B32" s="219"/>
      <c r="C32" s="32">
        <v>143</v>
      </c>
      <c r="D32" s="55">
        <f>D33+D34</f>
        <v>-29182111</v>
      </c>
      <c r="E32" s="56">
        <f>E33+E34</f>
        <v>1330679</v>
      </c>
      <c r="F32" s="54">
        <f t="shared" si="1"/>
        <v>-27851432</v>
      </c>
      <c r="G32" s="55">
        <f t="shared" ref="G32:H32" si="8">G33+G34</f>
        <v>-76773680</v>
      </c>
      <c r="H32" s="56">
        <f t="shared" si="8"/>
        <v>886397</v>
      </c>
      <c r="I32" s="54">
        <f t="shared" si="2"/>
        <v>-75887283</v>
      </c>
    </row>
    <row r="33" spans="1:9" x14ac:dyDescent="0.25">
      <c r="A33" s="220" t="s">
        <v>221</v>
      </c>
      <c r="B33" s="220"/>
      <c r="C33" s="29">
        <v>144</v>
      </c>
      <c r="D33" s="52">
        <v>-29186933</v>
      </c>
      <c r="E33" s="53">
        <v>1330679</v>
      </c>
      <c r="F33" s="54">
        <f t="shared" si="1"/>
        <v>-27856254</v>
      </c>
      <c r="G33" s="52">
        <v>-76775050</v>
      </c>
      <c r="H33" s="53">
        <v>886397</v>
      </c>
      <c r="I33" s="54">
        <f t="shared" si="2"/>
        <v>-75888653</v>
      </c>
    </row>
    <row r="34" spans="1:9" x14ac:dyDescent="0.25">
      <c r="A34" s="220" t="s">
        <v>222</v>
      </c>
      <c r="B34" s="220"/>
      <c r="C34" s="29">
        <v>145</v>
      </c>
      <c r="D34" s="52">
        <v>4822</v>
      </c>
      <c r="E34" s="53">
        <v>0</v>
      </c>
      <c r="F34" s="54">
        <f t="shared" si="1"/>
        <v>4822</v>
      </c>
      <c r="G34" s="52">
        <v>1370</v>
      </c>
      <c r="H34" s="53">
        <v>0</v>
      </c>
      <c r="I34" s="54">
        <f t="shared" si="2"/>
        <v>1370</v>
      </c>
    </row>
    <row r="35" spans="1:9" ht="31.5" customHeight="1" x14ac:dyDescent="0.25">
      <c r="A35" s="219" t="s">
        <v>223</v>
      </c>
      <c r="B35" s="219"/>
      <c r="C35" s="32">
        <v>146</v>
      </c>
      <c r="D35" s="55">
        <f>D36+D37</f>
        <v>0</v>
      </c>
      <c r="E35" s="56">
        <f>E36+E37</f>
        <v>-10950664</v>
      </c>
      <c r="F35" s="54">
        <f t="shared" si="1"/>
        <v>-10950664</v>
      </c>
      <c r="G35" s="55">
        <f t="shared" ref="G35:H35" si="9">G36+G37</f>
        <v>0</v>
      </c>
      <c r="H35" s="56">
        <f t="shared" si="9"/>
        <v>-2117084</v>
      </c>
      <c r="I35" s="54">
        <f t="shared" si="2"/>
        <v>-2117084</v>
      </c>
    </row>
    <row r="36" spans="1:9" x14ac:dyDescent="0.25">
      <c r="A36" s="220" t="s">
        <v>224</v>
      </c>
      <c r="B36" s="220"/>
      <c r="C36" s="29">
        <v>147</v>
      </c>
      <c r="D36" s="52">
        <v>0</v>
      </c>
      <c r="E36" s="53">
        <v>-10950664</v>
      </c>
      <c r="F36" s="54">
        <f t="shared" si="1"/>
        <v>-10950664</v>
      </c>
      <c r="G36" s="52">
        <v>0</v>
      </c>
      <c r="H36" s="53">
        <v>-2117084</v>
      </c>
      <c r="I36" s="54">
        <f t="shared" si="2"/>
        <v>-2117084</v>
      </c>
    </row>
    <row r="37" spans="1:9" x14ac:dyDescent="0.25">
      <c r="A37" s="220" t="s">
        <v>225</v>
      </c>
      <c r="B37" s="220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</row>
    <row r="38" spans="1:9" ht="45.75" customHeight="1" x14ac:dyDescent="0.25">
      <c r="A38" s="218" t="s">
        <v>317</v>
      </c>
      <c r="B38" s="219"/>
      <c r="C38" s="32">
        <v>149</v>
      </c>
      <c r="D38" s="55">
        <f>D39+D40</f>
        <v>4749889</v>
      </c>
      <c r="E38" s="56">
        <f>E39+E40</f>
        <v>0</v>
      </c>
      <c r="F38" s="54">
        <f t="shared" si="1"/>
        <v>4749889</v>
      </c>
      <c r="G38" s="55">
        <f t="shared" ref="G38:H38" si="10">G39+G40</f>
        <v>44379000</v>
      </c>
      <c r="H38" s="56">
        <f t="shared" si="10"/>
        <v>0</v>
      </c>
      <c r="I38" s="54">
        <f t="shared" si="2"/>
        <v>44379000</v>
      </c>
    </row>
    <row r="39" spans="1:9" x14ac:dyDescent="0.25">
      <c r="A39" s="220" t="s">
        <v>226</v>
      </c>
      <c r="B39" s="220"/>
      <c r="C39" s="29">
        <v>150</v>
      </c>
      <c r="D39" s="52">
        <v>4749889</v>
      </c>
      <c r="E39" s="53">
        <v>0</v>
      </c>
      <c r="F39" s="54">
        <f t="shared" si="1"/>
        <v>4749889</v>
      </c>
      <c r="G39" s="52">
        <v>44379000</v>
      </c>
      <c r="H39" s="53">
        <v>0</v>
      </c>
      <c r="I39" s="54">
        <f t="shared" si="2"/>
        <v>44379000</v>
      </c>
    </row>
    <row r="40" spans="1:9" x14ac:dyDescent="0.25">
      <c r="A40" s="220" t="s">
        <v>227</v>
      </c>
      <c r="B40" s="220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</row>
    <row r="41" spans="1:9" ht="21" customHeight="1" x14ac:dyDescent="0.25">
      <c r="A41" s="218" t="s">
        <v>228</v>
      </c>
      <c r="B41" s="219"/>
      <c r="C41" s="32">
        <v>152</v>
      </c>
      <c r="D41" s="55">
        <f>D42+D43</f>
        <v>0</v>
      </c>
      <c r="E41" s="55">
        <f>E42+E43</f>
        <v>-2767377</v>
      </c>
      <c r="F41" s="54">
        <f t="shared" si="1"/>
        <v>-2767377</v>
      </c>
      <c r="G41" s="55">
        <f>G42+G43</f>
        <v>0</v>
      </c>
      <c r="H41" s="55">
        <f>H42+H43</f>
        <v>-3506207</v>
      </c>
      <c r="I41" s="54">
        <f t="shared" si="2"/>
        <v>-3506207</v>
      </c>
    </row>
    <row r="42" spans="1:9" x14ac:dyDescent="0.25">
      <c r="A42" s="220" t="s">
        <v>13</v>
      </c>
      <c r="B42" s="220"/>
      <c r="C42" s="29">
        <v>153</v>
      </c>
      <c r="D42" s="52">
        <v>0</v>
      </c>
      <c r="E42" s="53">
        <v>-2767377</v>
      </c>
      <c r="F42" s="54">
        <f t="shared" si="1"/>
        <v>-2767377</v>
      </c>
      <c r="G42" s="52">
        <v>0</v>
      </c>
      <c r="H42" s="53">
        <v>-3506207</v>
      </c>
      <c r="I42" s="54">
        <f t="shared" si="2"/>
        <v>-3506207</v>
      </c>
    </row>
    <row r="43" spans="1:9" x14ac:dyDescent="0.25">
      <c r="A43" s="220" t="s">
        <v>14</v>
      </c>
      <c r="B43" s="220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</row>
    <row r="44" spans="1:9" ht="22.5" customHeight="1" x14ac:dyDescent="0.25">
      <c r="A44" s="218" t="s">
        <v>229</v>
      </c>
      <c r="B44" s="219"/>
      <c r="C44" s="32">
        <v>155</v>
      </c>
      <c r="D44" s="55">
        <f>D45+D49</f>
        <v>-12393406</v>
      </c>
      <c r="E44" s="56">
        <f>E45+E49</f>
        <v>-202712035</v>
      </c>
      <c r="F44" s="54">
        <f t="shared" si="1"/>
        <v>-215105441</v>
      </c>
      <c r="G44" s="55">
        <f t="shared" ref="G44:H44" si="11">G45+G49</f>
        <v>-8247295</v>
      </c>
      <c r="H44" s="56">
        <f t="shared" si="11"/>
        <v>-223200026</v>
      </c>
      <c r="I44" s="54">
        <f t="shared" si="2"/>
        <v>-231447321</v>
      </c>
    </row>
    <row r="45" spans="1:9" x14ac:dyDescent="0.25">
      <c r="A45" s="219" t="s">
        <v>230</v>
      </c>
      <c r="B45" s="219"/>
      <c r="C45" s="32">
        <v>156</v>
      </c>
      <c r="D45" s="55">
        <f>D46+D47+D48</f>
        <v>-5878525</v>
      </c>
      <c r="E45" s="56">
        <f>E46+E47+E48</f>
        <v>-116742524</v>
      </c>
      <c r="F45" s="54">
        <f t="shared" si="1"/>
        <v>-122621049</v>
      </c>
      <c r="G45" s="55">
        <f t="shared" ref="G45:H45" si="12">G46+G47+G48</f>
        <v>-2737173</v>
      </c>
      <c r="H45" s="56">
        <f t="shared" si="12"/>
        <v>-131788387</v>
      </c>
      <c r="I45" s="54">
        <f t="shared" si="2"/>
        <v>-134525560</v>
      </c>
    </row>
    <row r="46" spans="1:9" x14ac:dyDescent="0.25">
      <c r="A46" s="220" t="s">
        <v>15</v>
      </c>
      <c r="B46" s="220"/>
      <c r="C46" s="29">
        <v>157</v>
      </c>
      <c r="D46" s="52">
        <v>-1556314</v>
      </c>
      <c r="E46" s="53">
        <v>-74219926</v>
      </c>
      <c r="F46" s="54">
        <f t="shared" si="1"/>
        <v>-75776240</v>
      </c>
      <c r="G46" s="52">
        <v>-1657393</v>
      </c>
      <c r="H46" s="53">
        <v>-88314790</v>
      </c>
      <c r="I46" s="54">
        <f t="shared" si="2"/>
        <v>-89972183</v>
      </c>
    </row>
    <row r="47" spans="1:9" x14ac:dyDescent="0.25">
      <c r="A47" s="220" t="s">
        <v>16</v>
      </c>
      <c r="B47" s="220"/>
      <c r="C47" s="29">
        <v>158</v>
      </c>
      <c r="D47" s="52">
        <v>-4322211</v>
      </c>
      <c r="E47" s="53">
        <v>-50974738</v>
      </c>
      <c r="F47" s="54">
        <f t="shared" si="1"/>
        <v>-55296949</v>
      </c>
      <c r="G47" s="52">
        <v>-1079780</v>
      </c>
      <c r="H47" s="53">
        <v>-59244557</v>
      </c>
      <c r="I47" s="54">
        <f t="shared" si="2"/>
        <v>-60324337</v>
      </c>
    </row>
    <row r="48" spans="1:9" x14ac:dyDescent="0.25">
      <c r="A48" s="220" t="s">
        <v>17</v>
      </c>
      <c r="B48" s="220"/>
      <c r="C48" s="29">
        <v>159</v>
      </c>
      <c r="D48" s="52">
        <v>0</v>
      </c>
      <c r="E48" s="53">
        <v>8452140</v>
      </c>
      <c r="F48" s="54">
        <f t="shared" si="1"/>
        <v>8452140</v>
      </c>
      <c r="G48" s="52">
        <v>0</v>
      </c>
      <c r="H48" s="53">
        <v>15770960</v>
      </c>
      <c r="I48" s="54">
        <f t="shared" si="2"/>
        <v>15770960</v>
      </c>
    </row>
    <row r="49" spans="1:9" ht="24.75" customHeight="1" x14ac:dyDescent="0.25">
      <c r="A49" s="219" t="s">
        <v>231</v>
      </c>
      <c r="B49" s="219"/>
      <c r="C49" s="32">
        <v>160</v>
      </c>
      <c r="D49" s="55">
        <f>D50+D51+D52</f>
        <v>-6514881</v>
      </c>
      <c r="E49" s="56">
        <f>E50+E51+E52</f>
        <v>-85969511</v>
      </c>
      <c r="F49" s="54">
        <f t="shared" si="1"/>
        <v>-92484392</v>
      </c>
      <c r="G49" s="55">
        <f t="shared" ref="G49:H49" si="13">G50+G51+G52</f>
        <v>-5510122</v>
      </c>
      <c r="H49" s="56">
        <f t="shared" si="13"/>
        <v>-91411639</v>
      </c>
      <c r="I49" s="54">
        <f t="shared" si="2"/>
        <v>-96921761</v>
      </c>
    </row>
    <row r="50" spans="1:9" x14ac:dyDescent="0.25">
      <c r="A50" s="220" t="s">
        <v>232</v>
      </c>
      <c r="B50" s="220"/>
      <c r="C50" s="29">
        <v>161</v>
      </c>
      <c r="D50" s="52">
        <v>-556162</v>
      </c>
      <c r="E50" s="53">
        <v>-12910932</v>
      </c>
      <c r="F50" s="54">
        <f t="shared" si="1"/>
        <v>-13467094</v>
      </c>
      <c r="G50" s="52">
        <v>-336041</v>
      </c>
      <c r="H50" s="53">
        <v>-15373673</v>
      </c>
      <c r="I50" s="54">
        <f t="shared" si="2"/>
        <v>-15709714</v>
      </c>
    </row>
    <row r="51" spans="1:9" x14ac:dyDescent="0.25">
      <c r="A51" s="220" t="s">
        <v>28</v>
      </c>
      <c r="B51" s="220"/>
      <c r="C51" s="29">
        <v>162</v>
      </c>
      <c r="D51" s="52">
        <v>-2675978</v>
      </c>
      <c r="E51" s="53">
        <v>-26534235</v>
      </c>
      <c r="F51" s="54">
        <f t="shared" si="1"/>
        <v>-29210213</v>
      </c>
      <c r="G51" s="52">
        <v>-2204459</v>
      </c>
      <c r="H51" s="53">
        <v>-29676147</v>
      </c>
      <c r="I51" s="54">
        <f t="shared" si="2"/>
        <v>-31880606</v>
      </c>
    </row>
    <row r="52" spans="1:9" x14ac:dyDescent="0.25">
      <c r="A52" s="220" t="s">
        <v>29</v>
      </c>
      <c r="B52" s="220"/>
      <c r="C52" s="29">
        <v>163</v>
      </c>
      <c r="D52" s="52">
        <v>-3282741</v>
      </c>
      <c r="E52" s="53">
        <v>-46524344</v>
      </c>
      <c r="F52" s="54">
        <f t="shared" si="1"/>
        <v>-49807085</v>
      </c>
      <c r="G52" s="52">
        <v>-2969622</v>
      </c>
      <c r="H52" s="53">
        <v>-46361819</v>
      </c>
      <c r="I52" s="54">
        <f t="shared" si="2"/>
        <v>-49331441</v>
      </c>
    </row>
    <row r="53" spans="1:9" x14ac:dyDescent="0.25">
      <c r="A53" s="218" t="s">
        <v>233</v>
      </c>
      <c r="B53" s="219"/>
      <c r="C53" s="32">
        <v>164</v>
      </c>
      <c r="D53" s="55">
        <f>D54+D55+D56+D57+D58+D59+D60</f>
        <v>-2647986</v>
      </c>
      <c r="E53" s="56">
        <f>E54+E55+E56+E57+E58+E59+E60</f>
        <v>-23010438</v>
      </c>
      <c r="F53" s="54">
        <f t="shared" si="1"/>
        <v>-25658424</v>
      </c>
      <c r="G53" s="55">
        <f t="shared" ref="G53:H53" si="14">G54+G55+G56+G57+G58+G59+G60</f>
        <v>-3171116</v>
      </c>
      <c r="H53" s="56">
        <f t="shared" si="14"/>
        <v>-34099792</v>
      </c>
      <c r="I53" s="54">
        <f t="shared" si="2"/>
        <v>-37270908</v>
      </c>
    </row>
    <row r="54" spans="1:9" ht="24" customHeight="1" x14ac:dyDescent="0.25">
      <c r="A54" s="220" t="s">
        <v>318</v>
      </c>
      <c r="B54" s="220"/>
      <c r="C54" s="29">
        <v>165</v>
      </c>
      <c r="D54" s="52">
        <v>0</v>
      </c>
      <c r="E54" s="53">
        <v>0</v>
      </c>
      <c r="F54" s="54">
        <f t="shared" si="1"/>
        <v>0</v>
      </c>
      <c r="G54" s="52">
        <v>0</v>
      </c>
      <c r="H54" s="53">
        <v>0</v>
      </c>
      <c r="I54" s="54">
        <f t="shared" si="2"/>
        <v>0</v>
      </c>
    </row>
    <row r="55" spans="1:9" x14ac:dyDescent="0.25">
      <c r="A55" s="220" t="s">
        <v>30</v>
      </c>
      <c r="B55" s="220"/>
      <c r="C55" s="29">
        <v>166</v>
      </c>
      <c r="D55" s="52">
        <v>-230196</v>
      </c>
      <c r="E55" s="53">
        <v>-1995909</v>
      </c>
      <c r="F55" s="54">
        <f t="shared" si="1"/>
        <v>-2226105</v>
      </c>
      <c r="G55" s="52">
        <v>-118290</v>
      </c>
      <c r="H55" s="53">
        <v>-2413452</v>
      </c>
      <c r="I55" s="54">
        <f t="shared" si="2"/>
        <v>-2531742</v>
      </c>
    </row>
    <row r="56" spans="1:9" x14ac:dyDescent="0.25">
      <c r="A56" s="220" t="s">
        <v>69</v>
      </c>
      <c r="B56" s="220"/>
      <c r="C56" s="29">
        <v>167</v>
      </c>
      <c r="D56" s="52">
        <v>0</v>
      </c>
      <c r="E56" s="53">
        <v>-9816</v>
      </c>
      <c r="F56" s="54">
        <f t="shared" si="1"/>
        <v>-9816</v>
      </c>
      <c r="G56" s="52">
        <v>0</v>
      </c>
      <c r="H56" s="53">
        <v>-2174163</v>
      </c>
      <c r="I56" s="54">
        <f t="shared" si="2"/>
        <v>-2174163</v>
      </c>
    </row>
    <row r="57" spans="1:9" x14ac:dyDescent="0.25">
      <c r="A57" s="220" t="s">
        <v>234</v>
      </c>
      <c r="B57" s="220"/>
      <c r="C57" s="29">
        <v>168</v>
      </c>
      <c r="D57" s="52">
        <v>-705769</v>
      </c>
      <c r="E57" s="53">
        <v>-1821570</v>
      </c>
      <c r="F57" s="54">
        <f t="shared" si="1"/>
        <v>-2527339</v>
      </c>
      <c r="G57" s="52">
        <v>-201733</v>
      </c>
      <c r="H57" s="53">
        <v>-1491466</v>
      </c>
      <c r="I57" s="54">
        <f t="shared" si="2"/>
        <v>-1693199</v>
      </c>
    </row>
    <row r="58" spans="1:9" x14ac:dyDescent="0.25">
      <c r="A58" s="220" t="s">
        <v>235</v>
      </c>
      <c r="B58" s="220"/>
      <c r="C58" s="29">
        <v>169</v>
      </c>
      <c r="D58" s="52">
        <v>-1148570</v>
      </c>
      <c r="E58" s="53">
        <v>-8947056</v>
      </c>
      <c r="F58" s="54">
        <f t="shared" si="1"/>
        <v>-10095626</v>
      </c>
      <c r="G58" s="52">
        <v>-2394710</v>
      </c>
      <c r="H58" s="53">
        <v>-17703744</v>
      </c>
      <c r="I58" s="54">
        <f t="shared" si="2"/>
        <v>-20098454</v>
      </c>
    </row>
    <row r="59" spans="1:9" x14ac:dyDescent="0.25">
      <c r="A59" s="220" t="s">
        <v>236</v>
      </c>
      <c r="B59" s="220"/>
      <c r="C59" s="29">
        <v>170</v>
      </c>
      <c r="D59" s="52">
        <v>0</v>
      </c>
      <c r="E59" s="53">
        <v>0</v>
      </c>
      <c r="F59" s="54">
        <f t="shared" si="1"/>
        <v>0</v>
      </c>
      <c r="G59" s="52">
        <v>0</v>
      </c>
      <c r="H59" s="53">
        <v>0</v>
      </c>
      <c r="I59" s="54">
        <f t="shared" si="2"/>
        <v>0</v>
      </c>
    </row>
    <row r="60" spans="1:9" x14ac:dyDescent="0.25">
      <c r="A60" s="220" t="s">
        <v>94</v>
      </c>
      <c r="B60" s="220"/>
      <c r="C60" s="29">
        <v>171</v>
      </c>
      <c r="D60" s="52">
        <v>-563451</v>
      </c>
      <c r="E60" s="53">
        <v>-10236087</v>
      </c>
      <c r="F60" s="54">
        <f t="shared" si="1"/>
        <v>-10799538</v>
      </c>
      <c r="G60" s="52">
        <v>-456383</v>
      </c>
      <c r="H60" s="53">
        <v>-10316967</v>
      </c>
      <c r="I60" s="54">
        <f t="shared" si="2"/>
        <v>-10773350</v>
      </c>
    </row>
    <row r="61" spans="1:9" ht="29.25" customHeight="1" x14ac:dyDescent="0.25">
      <c r="A61" s="218" t="s">
        <v>319</v>
      </c>
      <c r="B61" s="219"/>
      <c r="C61" s="32">
        <v>172</v>
      </c>
      <c r="D61" s="55">
        <f>D62+D63</f>
        <v>-883528</v>
      </c>
      <c r="E61" s="56">
        <f>E62+E63</f>
        <v>-9911963</v>
      </c>
      <c r="F61" s="54">
        <f t="shared" si="1"/>
        <v>-10795491</v>
      </c>
      <c r="G61" s="55">
        <f t="shared" ref="G61:H61" si="15">G62+G63</f>
        <v>-108056</v>
      </c>
      <c r="H61" s="56">
        <f t="shared" si="15"/>
        <v>-9299535</v>
      </c>
      <c r="I61" s="54">
        <f t="shared" si="2"/>
        <v>-9407591</v>
      </c>
    </row>
    <row r="62" spans="1:9" x14ac:dyDescent="0.25">
      <c r="A62" s="220" t="s">
        <v>31</v>
      </c>
      <c r="B62" s="220"/>
      <c r="C62" s="29">
        <v>173</v>
      </c>
      <c r="D62" s="52">
        <v>0</v>
      </c>
      <c r="E62" s="53">
        <v>0</v>
      </c>
      <c r="F62" s="54">
        <f t="shared" si="1"/>
        <v>0</v>
      </c>
      <c r="G62" s="52">
        <v>0</v>
      </c>
      <c r="H62" s="53">
        <v>0</v>
      </c>
      <c r="I62" s="54">
        <f t="shared" si="2"/>
        <v>0</v>
      </c>
    </row>
    <row r="63" spans="1:9" x14ac:dyDescent="0.25">
      <c r="A63" s="220" t="s">
        <v>32</v>
      </c>
      <c r="B63" s="220"/>
      <c r="C63" s="29">
        <v>174</v>
      </c>
      <c r="D63" s="52">
        <v>-883528</v>
      </c>
      <c r="E63" s="53">
        <v>-9911963</v>
      </c>
      <c r="F63" s="54">
        <f t="shared" si="1"/>
        <v>-10795491</v>
      </c>
      <c r="G63" s="52">
        <v>-108056</v>
      </c>
      <c r="H63" s="53">
        <v>-9299535</v>
      </c>
      <c r="I63" s="54">
        <f t="shared" si="2"/>
        <v>-9407591</v>
      </c>
    </row>
    <row r="64" spans="1:9" x14ac:dyDescent="0.25">
      <c r="A64" s="221" t="s">
        <v>238</v>
      </c>
      <c r="B64" s="220"/>
      <c r="C64" s="29">
        <v>175</v>
      </c>
      <c r="D64" s="52">
        <v>-3579</v>
      </c>
      <c r="E64" s="53">
        <v>-146670</v>
      </c>
      <c r="F64" s="54">
        <f t="shared" si="1"/>
        <v>-150249</v>
      </c>
      <c r="G64" s="52">
        <v>-2841</v>
      </c>
      <c r="H64" s="53">
        <v>-10441738</v>
      </c>
      <c r="I64" s="54">
        <f t="shared" si="2"/>
        <v>-10444579</v>
      </c>
    </row>
    <row r="65" spans="1:9" ht="42" customHeight="1" x14ac:dyDescent="0.25">
      <c r="A65" s="218" t="s">
        <v>249</v>
      </c>
      <c r="B65" s="219"/>
      <c r="C65" s="32">
        <v>176</v>
      </c>
      <c r="D65" s="55">
        <f>D7+D13+D21+D22+D23+D24+D31+D38+D41+D53+D61+D64+D44</f>
        <v>6113719</v>
      </c>
      <c r="E65" s="56">
        <f>E7+E13+E21+E22+E23+E24+E31+E38+E41+E53+E61+E64+E44</f>
        <v>134466718</v>
      </c>
      <c r="F65" s="54">
        <f t="shared" si="1"/>
        <v>140580437</v>
      </c>
      <c r="G65" s="55">
        <f t="shared" ref="G65:H65" si="16">G7+G13+G21+G22+G23+G24+G31+G38+G41+G53+G61+G64+G44</f>
        <v>21311073</v>
      </c>
      <c r="H65" s="56">
        <f t="shared" si="16"/>
        <v>121944130</v>
      </c>
      <c r="I65" s="54">
        <f t="shared" si="2"/>
        <v>143255203</v>
      </c>
    </row>
    <row r="66" spans="1:9" x14ac:dyDescent="0.25">
      <c r="A66" s="218" t="s">
        <v>239</v>
      </c>
      <c r="B66" s="219"/>
      <c r="C66" s="32">
        <v>177</v>
      </c>
      <c r="D66" s="55">
        <f>D67+D68</f>
        <v>-1020360</v>
      </c>
      <c r="E66" s="56">
        <f>E67+E68</f>
        <v>-22227936</v>
      </c>
      <c r="F66" s="54">
        <f t="shared" si="1"/>
        <v>-23248296</v>
      </c>
      <c r="G66" s="55">
        <f t="shared" ref="G66:H66" si="17">G67+G68</f>
        <v>-3835990</v>
      </c>
      <c r="H66" s="56">
        <f t="shared" si="17"/>
        <v>-19825231</v>
      </c>
      <c r="I66" s="54">
        <f t="shared" si="2"/>
        <v>-23661221</v>
      </c>
    </row>
    <row r="67" spans="1:9" x14ac:dyDescent="0.25">
      <c r="A67" s="220" t="s">
        <v>240</v>
      </c>
      <c r="B67" s="220"/>
      <c r="C67" s="29">
        <v>178</v>
      </c>
      <c r="D67" s="52">
        <v>-1020360</v>
      </c>
      <c r="E67" s="53">
        <v>-22227936</v>
      </c>
      <c r="F67" s="54">
        <f t="shared" si="1"/>
        <v>-23248296</v>
      </c>
      <c r="G67" s="52">
        <v>-3835990</v>
      </c>
      <c r="H67" s="53">
        <v>-19825231</v>
      </c>
      <c r="I67" s="54">
        <f t="shared" si="2"/>
        <v>-23661221</v>
      </c>
    </row>
    <row r="68" spans="1:9" x14ac:dyDescent="0.25">
      <c r="A68" s="220" t="s">
        <v>241</v>
      </c>
      <c r="B68" s="220"/>
      <c r="C68" s="29">
        <v>179</v>
      </c>
      <c r="D68" s="52">
        <v>0</v>
      </c>
      <c r="E68" s="53">
        <v>0</v>
      </c>
      <c r="F68" s="54">
        <f t="shared" si="1"/>
        <v>0</v>
      </c>
      <c r="G68" s="52">
        <v>0</v>
      </c>
      <c r="H68" s="53">
        <v>0</v>
      </c>
      <c r="I68" s="54">
        <f t="shared" si="2"/>
        <v>0</v>
      </c>
    </row>
    <row r="69" spans="1:9" ht="24" customHeight="1" x14ac:dyDescent="0.25">
      <c r="A69" s="218" t="s">
        <v>320</v>
      </c>
      <c r="B69" s="219"/>
      <c r="C69" s="32">
        <v>180</v>
      </c>
      <c r="D69" s="55">
        <f>D65+D66</f>
        <v>5093359</v>
      </c>
      <c r="E69" s="56">
        <f>E65+E66</f>
        <v>112238782</v>
      </c>
      <c r="F69" s="54">
        <f t="shared" si="1"/>
        <v>117332141</v>
      </c>
      <c r="G69" s="55">
        <f t="shared" ref="G69:H69" si="18">G65+G66</f>
        <v>17475083</v>
      </c>
      <c r="H69" s="56">
        <f t="shared" si="18"/>
        <v>102118899</v>
      </c>
      <c r="I69" s="54">
        <f t="shared" si="2"/>
        <v>119593982</v>
      </c>
    </row>
    <row r="70" spans="1:9" x14ac:dyDescent="0.25">
      <c r="A70" s="214" t="s">
        <v>95</v>
      </c>
      <c r="B70" s="214"/>
      <c r="C70" s="29">
        <v>181</v>
      </c>
      <c r="D70" s="52">
        <v>0</v>
      </c>
      <c r="E70" s="53">
        <v>0</v>
      </c>
      <c r="F70" s="54">
        <f t="shared" si="1"/>
        <v>0</v>
      </c>
      <c r="G70" s="52">
        <v>0</v>
      </c>
      <c r="H70" s="53">
        <v>0</v>
      </c>
      <c r="I70" s="54">
        <f t="shared" si="2"/>
        <v>0</v>
      </c>
    </row>
    <row r="71" spans="1:9" x14ac:dyDescent="0.25">
      <c r="A71" s="214" t="s">
        <v>242</v>
      </c>
      <c r="B71" s="214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</row>
    <row r="72" spans="1:9" ht="30" customHeight="1" x14ac:dyDescent="0.25">
      <c r="A72" s="218" t="s">
        <v>243</v>
      </c>
      <c r="B72" s="218"/>
      <c r="C72" s="32">
        <v>183</v>
      </c>
      <c r="D72" s="55">
        <f>D7+D13+D21+D22+D23+D68</f>
        <v>153592338</v>
      </c>
      <c r="E72" s="56">
        <f>E7+E13+E21+E22+E23+E68</f>
        <v>599847005</v>
      </c>
      <c r="F72" s="54">
        <f t="shared" ref="F72:F86" si="19">D72+E72</f>
        <v>753439343</v>
      </c>
      <c r="G72" s="55">
        <f t="shared" ref="G72:H72" si="20">G7+G13+G21+G22+G23+G68</f>
        <v>192888352</v>
      </c>
      <c r="H72" s="56">
        <f t="shared" si="20"/>
        <v>636838061</v>
      </c>
      <c r="I72" s="54">
        <f t="shared" ref="I72:I86" si="21">G72+H72</f>
        <v>829726413</v>
      </c>
    </row>
    <row r="73" spans="1:9" ht="31.5" customHeight="1" x14ac:dyDescent="0.25">
      <c r="A73" s="218" t="s">
        <v>316</v>
      </c>
      <c r="B73" s="218"/>
      <c r="C73" s="32">
        <v>184</v>
      </c>
      <c r="D73" s="55">
        <f>D24+D31+D38+D41+D44+D53+D61+D64+D67</f>
        <v>-148498979</v>
      </c>
      <c r="E73" s="56">
        <f>E24+E31+E38+E41+E44+E53+E61+E64+E67</f>
        <v>-487608223</v>
      </c>
      <c r="F73" s="54">
        <f t="shared" si="19"/>
        <v>-636107202</v>
      </c>
      <c r="G73" s="55">
        <f t="shared" ref="G73:H73" si="22">G24+G31+G38+G41+G44+G53+G61+G64+G67</f>
        <v>-175413269</v>
      </c>
      <c r="H73" s="56">
        <f t="shared" si="22"/>
        <v>-534719162</v>
      </c>
      <c r="I73" s="54">
        <f t="shared" si="21"/>
        <v>-710132431</v>
      </c>
    </row>
    <row r="74" spans="1:9" x14ac:dyDescent="0.25">
      <c r="A74" s="218" t="s">
        <v>244</v>
      </c>
      <c r="B74" s="219"/>
      <c r="C74" s="32">
        <v>185</v>
      </c>
      <c r="D74" s="55">
        <f>D75+D76+D77+D78+D79+D80+D81+D82</f>
        <v>-13809587</v>
      </c>
      <c r="E74" s="56">
        <f>E75+E76+E77+E78+E79+E80+E81+E82</f>
        <v>64947477</v>
      </c>
      <c r="F74" s="54">
        <f t="shared" si="19"/>
        <v>51137890</v>
      </c>
      <c r="G74" s="55">
        <f t="shared" ref="G74:H74" si="23">G75+G76+G77+G78+G79+G80+G81+G82</f>
        <v>-81639999</v>
      </c>
      <c r="H74" s="56">
        <f t="shared" si="23"/>
        <v>-81409784</v>
      </c>
      <c r="I74" s="54">
        <f t="shared" si="21"/>
        <v>-163049783</v>
      </c>
    </row>
    <row r="75" spans="1:9" ht="27.75" customHeight="1" x14ac:dyDescent="0.25">
      <c r="A75" s="217" t="s">
        <v>321</v>
      </c>
      <c r="B75" s="217"/>
      <c r="C75" s="29">
        <v>186</v>
      </c>
      <c r="D75" s="57">
        <v>0</v>
      </c>
      <c r="E75" s="58">
        <v>-71281</v>
      </c>
      <c r="F75" s="54">
        <f t="shared" si="19"/>
        <v>-71281</v>
      </c>
      <c r="G75" s="57">
        <v>0</v>
      </c>
      <c r="H75" s="58">
        <v>-234084</v>
      </c>
      <c r="I75" s="54">
        <f t="shared" si="21"/>
        <v>-234084</v>
      </c>
    </row>
    <row r="76" spans="1:9" ht="21.6" customHeight="1" x14ac:dyDescent="0.25">
      <c r="A76" s="217" t="s">
        <v>322</v>
      </c>
      <c r="B76" s="217"/>
      <c r="C76" s="29">
        <v>187</v>
      </c>
      <c r="D76" s="57">
        <v>-16840960</v>
      </c>
      <c r="E76" s="58">
        <v>79291168</v>
      </c>
      <c r="F76" s="54">
        <f t="shared" si="19"/>
        <v>62450208</v>
      </c>
      <c r="G76" s="57">
        <v>-99560974</v>
      </c>
      <c r="H76" s="58">
        <v>-98994757</v>
      </c>
      <c r="I76" s="54">
        <f t="shared" si="21"/>
        <v>-198555731</v>
      </c>
    </row>
    <row r="77" spans="1:9" ht="28.2" customHeight="1" x14ac:dyDescent="0.25">
      <c r="A77" s="217" t="s">
        <v>323</v>
      </c>
      <c r="B77" s="217"/>
      <c r="C77" s="29">
        <v>188</v>
      </c>
      <c r="D77" s="57">
        <v>0</v>
      </c>
      <c r="E77" s="58">
        <v>0</v>
      </c>
      <c r="F77" s="54">
        <f t="shared" si="19"/>
        <v>0</v>
      </c>
      <c r="G77" s="57">
        <v>0</v>
      </c>
      <c r="H77" s="58">
        <v>0</v>
      </c>
      <c r="I77" s="54">
        <f t="shared" si="21"/>
        <v>0</v>
      </c>
    </row>
    <row r="78" spans="1:9" ht="25.2" customHeight="1" x14ac:dyDescent="0.25">
      <c r="A78" s="217" t="s">
        <v>324</v>
      </c>
      <c r="B78" s="217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</row>
    <row r="79" spans="1:9" x14ac:dyDescent="0.25">
      <c r="A79" s="217" t="s">
        <v>96</v>
      </c>
      <c r="B79" s="217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</row>
    <row r="80" spans="1:9" ht="21" customHeight="1" x14ac:dyDescent="0.25">
      <c r="A80" s="217" t="s">
        <v>97</v>
      </c>
      <c r="B80" s="217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</row>
    <row r="81" spans="1:9" ht="16.2" customHeight="1" x14ac:dyDescent="0.25">
      <c r="A81" s="217" t="s">
        <v>98</v>
      </c>
      <c r="B81" s="217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</row>
    <row r="82" spans="1:9" x14ac:dyDescent="0.25">
      <c r="A82" s="217" t="s">
        <v>99</v>
      </c>
      <c r="B82" s="217"/>
      <c r="C82" s="29">
        <v>193</v>
      </c>
      <c r="D82" s="57">
        <v>3031373</v>
      </c>
      <c r="E82" s="58">
        <v>-14272410</v>
      </c>
      <c r="F82" s="54">
        <f t="shared" si="19"/>
        <v>-11241037</v>
      </c>
      <c r="G82" s="57">
        <v>17920975</v>
      </c>
      <c r="H82" s="58">
        <v>17819057</v>
      </c>
      <c r="I82" s="54">
        <f t="shared" si="21"/>
        <v>35740032</v>
      </c>
    </row>
    <row r="83" spans="1:9" x14ac:dyDescent="0.25">
      <c r="A83" s="218" t="s">
        <v>245</v>
      </c>
      <c r="B83" s="219"/>
      <c r="C83" s="32">
        <v>194</v>
      </c>
      <c r="D83" s="55">
        <f>D69+D74</f>
        <v>-8716228</v>
      </c>
      <c r="E83" s="56">
        <f>E69+E74</f>
        <v>177186259</v>
      </c>
      <c r="F83" s="54">
        <f t="shared" si="19"/>
        <v>168470031</v>
      </c>
      <c r="G83" s="55">
        <f t="shared" ref="G83:H83" si="24">G69+G74</f>
        <v>-64164916</v>
      </c>
      <c r="H83" s="56">
        <f t="shared" si="24"/>
        <v>20709115</v>
      </c>
      <c r="I83" s="54">
        <f t="shared" si="21"/>
        <v>-43455801</v>
      </c>
    </row>
    <row r="84" spans="1:9" x14ac:dyDescent="0.25">
      <c r="A84" s="214" t="s">
        <v>246</v>
      </c>
      <c r="B84" s="214"/>
      <c r="C84" s="29">
        <v>195</v>
      </c>
      <c r="D84" s="52">
        <v>0</v>
      </c>
      <c r="E84" s="53">
        <v>0</v>
      </c>
      <c r="F84" s="54">
        <f t="shared" si="19"/>
        <v>0</v>
      </c>
      <c r="G84" s="52">
        <v>0</v>
      </c>
      <c r="H84" s="53">
        <v>0</v>
      </c>
      <c r="I84" s="54">
        <f t="shared" si="21"/>
        <v>0</v>
      </c>
    </row>
    <row r="85" spans="1:9" x14ac:dyDescent="0.25">
      <c r="A85" s="214" t="s">
        <v>247</v>
      </c>
      <c r="B85" s="214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</row>
    <row r="86" spans="1:9" x14ac:dyDescent="0.25">
      <c r="A86" s="215" t="s">
        <v>110</v>
      </c>
      <c r="B86" s="216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</row>
  </sheetData>
  <sheetProtection algorithmName="SHA-512" hashValue="1YFVM61SR35/Y7NHGYD0iEVxj+sUZIYc0egwd6w7Oytjz9zDeifaLQaAhyl4IKD8hvEudbC0y1CxivZPrgg8IA==" saltValue="MoxvoIo50LSTnBSiT4jaRw==" spinCount="100000" sheet="1" objects="1" scenarios="1"/>
  <mergeCells count="88">
    <mergeCell ref="A1:I1"/>
    <mergeCell ref="A2:I2"/>
    <mergeCell ref="A3:I3"/>
    <mergeCell ref="A4:B5"/>
    <mergeCell ref="C4:C5"/>
    <mergeCell ref="D4:F4"/>
    <mergeCell ref="G4:I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</mergeCells>
  <dataValidations count="5">
    <dataValidation type="whole" operator="greaterThanOrEqual" allowBlank="1" showErrorMessage="1" errorTitle="Nedopušten unos" error="Dopušten je unos samo cjelobrojnih pozitivnih vrijednosti ili nule." sqref="D27:I27 D13:I23 D72:I72 D8:I8" xr:uid="{00000000-0002-0000-0200-000000000000}">
      <formula1>0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200-000001000000}">
      <formula1>0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200-000002000000}">
      <formula1>999999999</formula1>
    </dataValidation>
    <dataValidation type="whole" operator="notEqual" allowBlank="1" showErrorMessage="1" errorTitle="Nedopušten unos" error="Dopušten je unos samo cjelobrojnih vrijednosti." sqref="D82:I82" xr:uid="{00000000-0002-0000-0200-000003000000}">
      <formula1>99999999</formula1>
    </dataValidation>
    <dataValidation allowBlank="1" sqref="A87:I1048576 C6 A6 C4 H5:I6 A1:A4 D4:D6 E5:F6 G4:G6 J1:XFD1048576" xr:uid="{00000000-0002-0000-0200-000004000000}"/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86"/>
  <sheetViews>
    <sheetView view="pageBreakPreview" zoomScaleNormal="100" zoomScaleSheetLayoutView="100" workbookViewId="0">
      <selection activeCell="E71" sqref="E71"/>
    </sheetView>
  </sheetViews>
  <sheetFormatPr defaultColWidth="8.6640625" defaultRowHeight="13.2" x14ac:dyDescent="0.25"/>
  <cols>
    <col min="1" max="1" width="26.6640625" style="3" customWidth="1"/>
    <col min="2" max="2" width="15" style="3" customWidth="1"/>
    <col min="3" max="3" width="8.6640625" style="3"/>
    <col min="4" max="4" width="10.44140625" style="12" customWidth="1"/>
    <col min="5" max="6" width="11.6640625" style="12" customWidth="1"/>
    <col min="7" max="7" width="10.44140625" style="12" customWidth="1"/>
    <col min="8" max="9" width="11.6640625" style="12" customWidth="1"/>
    <col min="10" max="10" width="8.6640625" style="3"/>
    <col min="11" max="11" width="14.6640625" style="3" bestFit="1" customWidth="1"/>
    <col min="12" max="13" width="16.33203125" style="3" bestFit="1" customWidth="1"/>
    <col min="14" max="14" width="14.6640625" style="3" bestFit="1" customWidth="1"/>
    <col min="15" max="16" width="11.33203125" style="3" customWidth="1"/>
    <col min="17" max="17" width="12.6640625" style="3" bestFit="1" customWidth="1"/>
    <col min="18" max="18" width="11.6640625" style="3" bestFit="1" customWidth="1"/>
    <col min="19" max="22" width="12.6640625" style="3" bestFit="1" customWidth="1"/>
    <col min="23" max="23" width="13.6640625" style="3" bestFit="1" customWidth="1"/>
    <col min="24" max="16384" width="8.6640625" style="3"/>
  </cols>
  <sheetData>
    <row r="1" spans="1:9" ht="15.6" x14ac:dyDescent="0.25">
      <c r="A1" s="226" t="s">
        <v>349</v>
      </c>
      <c r="B1" s="209"/>
      <c r="C1" s="209"/>
      <c r="D1" s="209"/>
      <c r="E1" s="209"/>
      <c r="F1" s="209"/>
      <c r="G1" s="209"/>
      <c r="H1" s="209"/>
      <c r="I1" s="209"/>
    </row>
    <row r="2" spans="1:9" x14ac:dyDescent="0.25">
      <c r="A2" s="210" t="s">
        <v>418</v>
      </c>
      <c r="B2" s="227"/>
      <c r="C2" s="227"/>
      <c r="D2" s="227"/>
      <c r="E2" s="227"/>
      <c r="F2" s="227"/>
      <c r="G2" s="227"/>
      <c r="H2" s="227"/>
      <c r="I2" s="227"/>
    </row>
    <row r="3" spans="1:9" x14ac:dyDescent="0.25">
      <c r="A3" s="228" t="s">
        <v>35</v>
      </c>
      <c r="B3" s="229"/>
      <c r="C3" s="229"/>
      <c r="D3" s="229"/>
      <c r="E3" s="229"/>
      <c r="F3" s="229"/>
      <c r="G3" s="229"/>
      <c r="H3" s="229"/>
      <c r="I3" s="229"/>
    </row>
    <row r="4" spans="1:9" ht="33.75" customHeight="1" x14ac:dyDescent="0.25">
      <c r="A4" s="212" t="s">
        <v>0</v>
      </c>
      <c r="B4" s="213"/>
      <c r="C4" s="212" t="s">
        <v>77</v>
      </c>
      <c r="D4" s="197" t="s">
        <v>4</v>
      </c>
      <c r="E4" s="198"/>
      <c r="F4" s="198"/>
      <c r="G4" s="197" t="s">
        <v>285</v>
      </c>
      <c r="H4" s="198"/>
      <c r="I4" s="198"/>
    </row>
    <row r="5" spans="1:9" ht="24" customHeight="1" x14ac:dyDescent="0.25">
      <c r="A5" s="213"/>
      <c r="B5" s="213"/>
      <c r="C5" s="213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12">
        <v>1</v>
      </c>
      <c r="B6" s="213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5">
      <c r="A7" s="202" t="s">
        <v>205</v>
      </c>
      <c r="B7" s="200"/>
      <c r="C7" s="26">
        <v>118</v>
      </c>
      <c r="D7" s="40">
        <f>D8+D9+D10+D11+D12</f>
        <v>116721074</v>
      </c>
      <c r="E7" s="40">
        <f>E8+E9+E10+E11+E12</f>
        <v>509160580</v>
      </c>
      <c r="F7" s="40">
        <f>D7+E7</f>
        <v>625881654</v>
      </c>
      <c r="G7" s="40">
        <f t="shared" ref="G7:H7" si="0">G8+G9+G10+G11+G12</f>
        <v>144037948</v>
      </c>
      <c r="H7" s="40">
        <f t="shared" si="0"/>
        <v>527930100</v>
      </c>
      <c r="I7" s="40">
        <f>G7+H7</f>
        <v>671968048</v>
      </c>
    </row>
    <row r="8" spans="1:9" x14ac:dyDescent="0.25">
      <c r="A8" s="201" t="s">
        <v>67</v>
      </c>
      <c r="B8" s="201"/>
      <c r="C8" s="27">
        <v>119</v>
      </c>
      <c r="D8" s="41">
        <v>116693301</v>
      </c>
      <c r="E8" s="41">
        <v>750160755</v>
      </c>
      <c r="F8" s="40">
        <f t="shared" ref="F8:F71" si="1">D8+E8</f>
        <v>866854056</v>
      </c>
      <c r="G8" s="41">
        <v>144253768</v>
      </c>
      <c r="H8" s="41">
        <v>841174685</v>
      </c>
      <c r="I8" s="40">
        <f t="shared" ref="I8:I71" si="2">G8+H8</f>
        <v>985428453</v>
      </c>
    </row>
    <row r="9" spans="1:9" ht="19.5" customHeight="1" x14ac:dyDescent="0.25">
      <c r="A9" s="201" t="s">
        <v>206</v>
      </c>
      <c r="B9" s="201"/>
      <c r="C9" s="27">
        <v>120</v>
      </c>
      <c r="D9" s="41">
        <v>0</v>
      </c>
      <c r="E9" s="41">
        <v>2628479</v>
      </c>
      <c r="F9" s="40">
        <f t="shared" si="1"/>
        <v>2628479</v>
      </c>
      <c r="G9" s="41">
        <v>0</v>
      </c>
      <c r="H9" s="41">
        <v>4589072</v>
      </c>
      <c r="I9" s="40">
        <f t="shared" si="2"/>
        <v>4589072</v>
      </c>
    </row>
    <row r="10" spans="1:9" x14ac:dyDescent="0.25">
      <c r="A10" s="201" t="s">
        <v>207</v>
      </c>
      <c r="B10" s="201"/>
      <c r="C10" s="27">
        <v>121</v>
      </c>
      <c r="D10" s="41">
        <v>-44310</v>
      </c>
      <c r="E10" s="41">
        <v>-123384926</v>
      </c>
      <c r="F10" s="40">
        <f t="shared" si="1"/>
        <v>-123429236</v>
      </c>
      <c r="G10" s="41">
        <v>-37578</v>
      </c>
      <c r="H10" s="41">
        <v>-146674224</v>
      </c>
      <c r="I10" s="40">
        <f t="shared" si="2"/>
        <v>-146711802</v>
      </c>
    </row>
    <row r="11" spans="1:9" ht="22.5" customHeight="1" x14ac:dyDescent="0.25">
      <c r="A11" s="201" t="s">
        <v>208</v>
      </c>
      <c r="B11" s="201"/>
      <c r="C11" s="27">
        <v>122</v>
      </c>
      <c r="D11" s="41">
        <v>61472</v>
      </c>
      <c r="E11" s="41">
        <v>-196234504</v>
      </c>
      <c r="F11" s="40">
        <f t="shared" si="1"/>
        <v>-196173032</v>
      </c>
      <c r="G11" s="41">
        <v>-205319</v>
      </c>
      <c r="H11" s="41">
        <v>-253725972</v>
      </c>
      <c r="I11" s="40">
        <f t="shared" si="2"/>
        <v>-253931291</v>
      </c>
    </row>
    <row r="12" spans="1:9" ht="21.75" customHeight="1" x14ac:dyDescent="0.25">
      <c r="A12" s="201" t="s">
        <v>209</v>
      </c>
      <c r="B12" s="201"/>
      <c r="C12" s="27">
        <v>123</v>
      </c>
      <c r="D12" s="41">
        <v>10611</v>
      </c>
      <c r="E12" s="41">
        <v>75990776</v>
      </c>
      <c r="F12" s="40">
        <f t="shared" si="1"/>
        <v>76001387</v>
      </c>
      <c r="G12" s="41">
        <v>27077</v>
      </c>
      <c r="H12" s="41">
        <v>82566539</v>
      </c>
      <c r="I12" s="40">
        <f t="shared" si="2"/>
        <v>82593616</v>
      </c>
    </row>
    <row r="13" spans="1:9" x14ac:dyDescent="0.25">
      <c r="A13" s="202" t="s">
        <v>210</v>
      </c>
      <c r="B13" s="200"/>
      <c r="C13" s="26">
        <v>124</v>
      </c>
      <c r="D13" s="40">
        <f>D14+D15+D16+D17+D18+D19+D20</f>
        <v>36347166</v>
      </c>
      <c r="E13" s="40">
        <f>E14+E15+E16+E17+E18+E19+E20</f>
        <v>81612060</v>
      </c>
      <c r="F13" s="40">
        <f t="shared" si="1"/>
        <v>117959226</v>
      </c>
      <c r="G13" s="40">
        <f t="shared" ref="G13" si="3">G14+G15+G16+G17+G18+G19+G20</f>
        <v>48420641</v>
      </c>
      <c r="H13" s="40">
        <f>H14+H15+H16+H17+H18+H19+H20</f>
        <v>92185867</v>
      </c>
      <c r="I13" s="40">
        <f t="shared" si="2"/>
        <v>140606508</v>
      </c>
    </row>
    <row r="14" spans="1:9" ht="24" customHeight="1" x14ac:dyDescent="0.25">
      <c r="A14" s="201" t="s">
        <v>211</v>
      </c>
      <c r="B14" s="201"/>
      <c r="C14" s="27">
        <v>125</v>
      </c>
      <c r="D14" s="41">
        <v>445052</v>
      </c>
      <c r="E14" s="41">
        <v>10988002</v>
      </c>
      <c r="F14" s="40">
        <f t="shared" si="1"/>
        <v>11433054</v>
      </c>
      <c r="G14" s="41">
        <v>493108</v>
      </c>
      <c r="H14" s="41">
        <v>11924680</v>
      </c>
      <c r="I14" s="40">
        <f t="shared" si="2"/>
        <v>12417788</v>
      </c>
    </row>
    <row r="15" spans="1:9" ht="24.75" customHeight="1" x14ac:dyDescent="0.25">
      <c r="A15" s="201" t="s">
        <v>212</v>
      </c>
      <c r="B15" s="201"/>
      <c r="C15" s="27">
        <v>126</v>
      </c>
      <c r="D15" s="41">
        <v>0</v>
      </c>
      <c r="E15" s="41">
        <v>9541056</v>
      </c>
      <c r="F15" s="40">
        <f t="shared" si="1"/>
        <v>9541056</v>
      </c>
      <c r="G15" s="41">
        <v>0</v>
      </c>
      <c r="H15" s="41">
        <v>10922502</v>
      </c>
      <c r="I15" s="40">
        <f t="shared" si="2"/>
        <v>10922502</v>
      </c>
    </row>
    <row r="16" spans="1:9" x14ac:dyDescent="0.25">
      <c r="A16" s="201" t="s">
        <v>92</v>
      </c>
      <c r="B16" s="201"/>
      <c r="C16" s="27">
        <v>127</v>
      </c>
      <c r="D16" s="41">
        <v>21447203</v>
      </c>
      <c r="E16" s="41">
        <v>22373849</v>
      </c>
      <c r="F16" s="40">
        <f t="shared" si="1"/>
        <v>43821052</v>
      </c>
      <c r="G16" s="41">
        <v>21419969</v>
      </c>
      <c r="H16" s="41">
        <v>20479901</v>
      </c>
      <c r="I16" s="40">
        <f t="shared" si="2"/>
        <v>41899870</v>
      </c>
    </row>
    <row r="17" spans="1:9" x14ac:dyDescent="0.25">
      <c r="A17" s="201" t="s">
        <v>213</v>
      </c>
      <c r="B17" s="201"/>
      <c r="C17" s="27">
        <v>128</v>
      </c>
      <c r="D17" s="41">
        <v>197119</v>
      </c>
      <c r="E17" s="41">
        <v>4347245</v>
      </c>
      <c r="F17" s="40">
        <f t="shared" si="1"/>
        <v>4544364</v>
      </c>
      <c r="G17" s="41">
        <v>825964</v>
      </c>
      <c r="H17" s="41">
        <v>5877563</v>
      </c>
      <c r="I17" s="40">
        <f t="shared" si="2"/>
        <v>6703527</v>
      </c>
    </row>
    <row r="18" spans="1:9" x14ac:dyDescent="0.25">
      <c r="A18" s="201" t="s">
        <v>214</v>
      </c>
      <c r="B18" s="201"/>
      <c r="C18" s="27">
        <v>129</v>
      </c>
      <c r="D18" s="41">
        <v>1863165</v>
      </c>
      <c r="E18" s="41">
        <v>17390025</v>
      </c>
      <c r="F18" s="40">
        <f t="shared" si="1"/>
        <v>19253190</v>
      </c>
      <c r="G18" s="41">
        <v>3768664</v>
      </c>
      <c r="H18" s="41">
        <v>22231516</v>
      </c>
      <c r="I18" s="40">
        <f t="shared" si="2"/>
        <v>26000180</v>
      </c>
    </row>
    <row r="19" spans="1:9" x14ac:dyDescent="0.25">
      <c r="A19" s="201" t="s">
        <v>6</v>
      </c>
      <c r="B19" s="201"/>
      <c r="C19" s="27">
        <v>130</v>
      </c>
      <c r="D19" s="41">
        <v>12394148</v>
      </c>
      <c r="E19" s="41">
        <v>9705318</v>
      </c>
      <c r="F19" s="40">
        <f t="shared" si="1"/>
        <v>22099466</v>
      </c>
      <c r="G19" s="41">
        <v>21912039</v>
      </c>
      <c r="H19" s="41">
        <v>14757290</v>
      </c>
      <c r="I19" s="40">
        <f t="shared" si="2"/>
        <v>36669329</v>
      </c>
    </row>
    <row r="20" spans="1:9" x14ac:dyDescent="0.25">
      <c r="A20" s="201" t="s">
        <v>7</v>
      </c>
      <c r="B20" s="201"/>
      <c r="C20" s="27">
        <v>131</v>
      </c>
      <c r="D20" s="41">
        <v>479</v>
      </c>
      <c r="E20" s="41">
        <v>7266565</v>
      </c>
      <c r="F20" s="40">
        <f t="shared" si="1"/>
        <v>7267044</v>
      </c>
      <c r="G20" s="41">
        <v>897</v>
      </c>
      <c r="H20" s="41">
        <v>5992415</v>
      </c>
      <c r="I20" s="40">
        <f t="shared" si="2"/>
        <v>5993312</v>
      </c>
    </row>
    <row r="21" spans="1:9" x14ac:dyDescent="0.25">
      <c r="A21" s="240" t="s">
        <v>8</v>
      </c>
      <c r="B21" s="201"/>
      <c r="C21" s="27">
        <v>132</v>
      </c>
      <c r="D21" s="41">
        <v>477546</v>
      </c>
      <c r="E21" s="41">
        <v>2411392</v>
      </c>
      <c r="F21" s="40">
        <f t="shared" si="1"/>
        <v>2888938</v>
      </c>
      <c r="G21" s="41">
        <v>389349</v>
      </c>
      <c r="H21" s="41">
        <v>10444248</v>
      </c>
      <c r="I21" s="40">
        <f t="shared" si="2"/>
        <v>10833597</v>
      </c>
    </row>
    <row r="22" spans="1:9" ht="24.75" customHeight="1" x14ac:dyDescent="0.25">
      <c r="A22" s="240" t="s">
        <v>9</v>
      </c>
      <c r="B22" s="201"/>
      <c r="C22" s="27">
        <v>133</v>
      </c>
      <c r="D22" s="41">
        <v>46551</v>
      </c>
      <c r="E22" s="41">
        <v>4174315</v>
      </c>
      <c r="F22" s="40">
        <f t="shared" si="1"/>
        <v>4220866</v>
      </c>
      <c r="G22" s="41">
        <v>36707</v>
      </c>
      <c r="H22" s="41">
        <v>4224488</v>
      </c>
      <c r="I22" s="40">
        <f t="shared" si="2"/>
        <v>4261195</v>
      </c>
    </row>
    <row r="23" spans="1:9" x14ac:dyDescent="0.25">
      <c r="A23" s="240" t="s">
        <v>10</v>
      </c>
      <c r="B23" s="201"/>
      <c r="C23" s="27">
        <v>134</v>
      </c>
      <c r="D23" s="41">
        <v>1</v>
      </c>
      <c r="E23" s="41">
        <v>2488658</v>
      </c>
      <c r="F23" s="40">
        <f t="shared" si="1"/>
        <v>2488659</v>
      </c>
      <c r="G23" s="41">
        <v>3707</v>
      </c>
      <c r="H23" s="41">
        <v>2053358</v>
      </c>
      <c r="I23" s="40">
        <f t="shared" si="2"/>
        <v>2057065</v>
      </c>
    </row>
    <row r="24" spans="1:9" ht="21" customHeight="1" x14ac:dyDescent="0.25">
      <c r="A24" s="202" t="s">
        <v>215</v>
      </c>
      <c r="B24" s="200"/>
      <c r="C24" s="26">
        <v>135</v>
      </c>
      <c r="D24" s="40">
        <f>D25+D28</f>
        <v>-107117898</v>
      </c>
      <c r="E24" s="40">
        <f>E25+E28</f>
        <v>-217211819</v>
      </c>
      <c r="F24" s="40">
        <f t="shared" si="1"/>
        <v>-324329717</v>
      </c>
      <c r="G24" s="40">
        <f t="shared" ref="G24:H24" si="4">G25+G28</f>
        <v>-127653291</v>
      </c>
      <c r="H24" s="40">
        <f t="shared" si="4"/>
        <v>-233115946</v>
      </c>
      <c r="I24" s="40">
        <f t="shared" si="2"/>
        <v>-360769237</v>
      </c>
    </row>
    <row r="25" spans="1:9" x14ac:dyDescent="0.25">
      <c r="A25" s="200" t="s">
        <v>216</v>
      </c>
      <c r="B25" s="200"/>
      <c r="C25" s="26">
        <v>136</v>
      </c>
      <c r="D25" s="40">
        <f>D26+D27</f>
        <v>-111199269</v>
      </c>
      <c r="E25" s="40">
        <f>E26+E27</f>
        <v>-317021273</v>
      </c>
      <c r="F25" s="40">
        <f t="shared" si="1"/>
        <v>-428220542</v>
      </c>
      <c r="G25" s="40">
        <f t="shared" ref="G25:H25" si="5">G26+G27</f>
        <v>-115850592</v>
      </c>
      <c r="H25" s="40">
        <f t="shared" si="5"/>
        <v>-286029229</v>
      </c>
      <c r="I25" s="40">
        <f t="shared" si="2"/>
        <v>-401879821</v>
      </c>
    </row>
    <row r="26" spans="1:9" x14ac:dyDescent="0.25">
      <c r="A26" s="201" t="s">
        <v>217</v>
      </c>
      <c r="B26" s="201"/>
      <c r="C26" s="27">
        <v>137</v>
      </c>
      <c r="D26" s="41">
        <v>-111199269</v>
      </c>
      <c r="E26" s="41">
        <v>-347718972</v>
      </c>
      <c r="F26" s="40">
        <f t="shared" si="1"/>
        <v>-458918241</v>
      </c>
      <c r="G26" s="41">
        <v>-115850592</v>
      </c>
      <c r="H26" s="41">
        <v>-319638586</v>
      </c>
      <c r="I26" s="40">
        <f t="shared" si="2"/>
        <v>-435489178</v>
      </c>
    </row>
    <row r="27" spans="1:9" x14ac:dyDescent="0.25">
      <c r="A27" s="201" t="s">
        <v>218</v>
      </c>
      <c r="B27" s="201"/>
      <c r="C27" s="27">
        <v>138</v>
      </c>
      <c r="D27" s="41">
        <v>0</v>
      </c>
      <c r="E27" s="41">
        <v>30697699</v>
      </c>
      <c r="F27" s="40">
        <f t="shared" si="1"/>
        <v>30697699</v>
      </c>
      <c r="G27" s="41">
        <v>0</v>
      </c>
      <c r="H27" s="41">
        <v>33609357</v>
      </c>
      <c r="I27" s="40">
        <f t="shared" si="2"/>
        <v>33609357</v>
      </c>
    </row>
    <row r="28" spans="1:9" x14ac:dyDescent="0.25">
      <c r="A28" s="200" t="s">
        <v>219</v>
      </c>
      <c r="B28" s="200"/>
      <c r="C28" s="26">
        <v>139</v>
      </c>
      <c r="D28" s="40">
        <f>D29+D30</f>
        <v>4081371</v>
      </c>
      <c r="E28" s="40">
        <f>E29+E30</f>
        <v>99809454</v>
      </c>
      <c r="F28" s="40">
        <f t="shared" si="1"/>
        <v>103890825</v>
      </c>
      <c r="G28" s="40">
        <f t="shared" ref="G28:H28" si="6">G29+G30</f>
        <v>-11802699</v>
      </c>
      <c r="H28" s="40">
        <f t="shared" si="6"/>
        <v>52913283</v>
      </c>
      <c r="I28" s="40">
        <f t="shared" si="2"/>
        <v>41110584</v>
      </c>
    </row>
    <row r="29" spans="1:9" x14ac:dyDescent="0.25">
      <c r="A29" s="201" t="s">
        <v>11</v>
      </c>
      <c r="B29" s="201"/>
      <c r="C29" s="27">
        <v>140</v>
      </c>
      <c r="D29" s="41">
        <v>4081371</v>
      </c>
      <c r="E29" s="41">
        <v>92245466</v>
      </c>
      <c r="F29" s="40">
        <f t="shared" si="1"/>
        <v>96326837</v>
      </c>
      <c r="G29" s="41">
        <v>-11802699</v>
      </c>
      <c r="H29" s="41">
        <v>60210101</v>
      </c>
      <c r="I29" s="40">
        <f t="shared" si="2"/>
        <v>48407402</v>
      </c>
    </row>
    <row r="30" spans="1:9" x14ac:dyDescent="0.25">
      <c r="A30" s="201" t="s">
        <v>12</v>
      </c>
      <c r="B30" s="201"/>
      <c r="C30" s="27">
        <v>141</v>
      </c>
      <c r="D30" s="41">
        <v>0</v>
      </c>
      <c r="E30" s="41">
        <v>7563988</v>
      </c>
      <c r="F30" s="40">
        <f t="shared" si="1"/>
        <v>7563988</v>
      </c>
      <c r="G30" s="41">
        <v>0</v>
      </c>
      <c r="H30" s="41">
        <v>-7296818</v>
      </c>
      <c r="I30" s="40">
        <f t="shared" si="2"/>
        <v>-7296818</v>
      </c>
    </row>
    <row r="31" spans="1:9" ht="31.5" customHeight="1" x14ac:dyDescent="0.25">
      <c r="A31" s="202" t="s">
        <v>248</v>
      </c>
      <c r="B31" s="200"/>
      <c r="C31" s="26">
        <v>142</v>
      </c>
      <c r="D31" s="40">
        <f>D32+D35</f>
        <v>-29182111</v>
      </c>
      <c r="E31" s="40">
        <f>E32+E35</f>
        <v>-9619985</v>
      </c>
      <c r="F31" s="40">
        <f t="shared" si="1"/>
        <v>-38802096</v>
      </c>
      <c r="G31" s="40">
        <f t="shared" ref="G31:H31" si="7">G32+G35</f>
        <v>-76773680</v>
      </c>
      <c r="H31" s="40">
        <f t="shared" si="7"/>
        <v>-1230687</v>
      </c>
      <c r="I31" s="40">
        <f t="shared" si="2"/>
        <v>-78004367</v>
      </c>
    </row>
    <row r="32" spans="1:9" x14ac:dyDescent="0.25">
      <c r="A32" s="200" t="s">
        <v>220</v>
      </c>
      <c r="B32" s="200"/>
      <c r="C32" s="26">
        <v>143</v>
      </c>
      <c r="D32" s="40">
        <f>D33+D34</f>
        <v>-29182111</v>
      </c>
      <c r="E32" s="40">
        <f>E33+E34</f>
        <v>1330679</v>
      </c>
      <c r="F32" s="40">
        <f t="shared" si="1"/>
        <v>-27851432</v>
      </c>
      <c r="G32" s="40">
        <f t="shared" ref="G32:H32" si="8">G33+G34</f>
        <v>-76773680</v>
      </c>
      <c r="H32" s="40">
        <f t="shared" si="8"/>
        <v>886397</v>
      </c>
      <c r="I32" s="40">
        <f t="shared" si="2"/>
        <v>-75887283</v>
      </c>
    </row>
    <row r="33" spans="1:9" x14ac:dyDescent="0.25">
      <c r="A33" s="201" t="s">
        <v>221</v>
      </c>
      <c r="B33" s="201"/>
      <c r="C33" s="27">
        <v>144</v>
      </c>
      <c r="D33" s="41">
        <v>-29186933</v>
      </c>
      <c r="E33" s="41">
        <v>1330679</v>
      </c>
      <c r="F33" s="40">
        <f t="shared" si="1"/>
        <v>-27856254</v>
      </c>
      <c r="G33" s="41">
        <v>-76775050</v>
      </c>
      <c r="H33" s="41">
        <v>886397</v>
      </c>
      <c r="I33" s="40">
        <f t="shared" si="2"/>
        <v>-75888653</v>
      </c>
    </row>
    <row r="34" spans="1:9" x14ac:dyDescent="0.25">
      <c r="A34" s="201" t="s">
        <v>222</v>
      </c>
      <c r="B34" s="201"/>
      <c r="C34" s="27">
        <v>145</v>
      </c>
      <c r="D34" s="41">
        <v>4822</v>
      </c>
      <c r="E34" s="41">
        <v>0</v>
      </c>
      <c r="F34" s="40">
        <f t="shared" si="1"/>
        <v>4822</v>
      </c>
      <c r="G34" s="41">
        <v>1370</v>
      </c>
      <c r="H34" s="41">
        <v>0</v>
      </c>
      <c r="I34" s="40">
        <f t="shared" si="2"/>
        <v>1370</v>
      </c>
    </row>
    <row r="35" spans="1:9" ht="31.5" customHeight="1" x14ac:dyDescent="0.25">
      <c r="A35" s="200" t="s">
        <v>223</v>
      </c>
      <c r="B35" s="200"/>
      <c r="C35" s="26">
        <v>146</v>
      </c>
      <c r="D35" s="40">
        <f>D36+D37</f>
        <v>0</v>
      </c>
      <c r="E35" s="40">
        <f>E36+E37</f>
        <v>-10950664</v>
      </c>
      <c r="F35" s="40">
        <f t="shared" si="1"/>
        <v>-10950664</v>
      </c>
      <c r="G35" s="40">
        <f t="shared" ref="G35:H35" si="9">G36+G37</f>
        <v>0</v>
      </c>
      <c r="H35" s="40">
        <f t="shared" si="9"/>
        <v>-2117084</v>
      </c>
      <c r="I35" s="40">
        <f t="shared" si="2"/>
        <v>-2117084</v>
      </c>
    </row>
    <row r="36" spans="1:9" x14ac:dyDescent="0.25">
      <c r="A36" s="201" t="s">
        <v>224</v>
      </c>
      <c r="B36" s="201"/>
      <c r="C36" s="27">
        <v>147</v>
      </c>
      <c r="D36" s="41">
        <v>0</v>
      </c>
      <c r="E36" s="41">
        <v>-10950664</v>
      </c>
      <c r="F36" s="40">
        <f t="shared" si="1"/>
        <v>-10950664</v>
      </c>
      <c r="G36" s="41">
        <v>0</v>
      </c>
      <c r="H36" s="41">
        <v>-2117084</v>
      </c>
      <c r="I36" s="40">
        <f t="shared" si="2"/>
        <v>-2117084</v>
      </c>
    </row>
    <row r="37" spans="1:9" x14ac:dyDescent="0.25">
      <c r="A37" s="201" t="s">
        <v>225</v>
      </c>
      <c r="B37" s="201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 x14ac:dyDescent="0.25">
      <c r="A38" s="202" t="s">
        <v>325</v>
      </c>
      <c r="B38" s="200"/>
      <c r="C38" s="26">
        <v>149</v>
      </c>
      <c r="D38" s="40">
        <f>D39+D40</f>
        <v>4749889</v>
      </c>
      <c r="E38" s="40">
        <f>E39+E40</f>
        <v>0</v>
      </c>
      <c r="F38" s="40">
        <f t="shared" si="1"/>
        <v>4749889</v>
      </c>
      <c r="G38" s="40">
        <f t="shared" ref="G38:H38" si="10">G39+G40</f>
        <v>44379000</v>
      </c>
      <c r="H38" s="40">
        <f t="shared" si="10"/>
        <v>0</v>
      </c>
      <c r="I38" s="40">
        <f t="shared" si="2"/>
        <v>44379000</v>
      </c>
    </row>
    <row r="39" spans="1:9" x14ac:dyDescent="0.25">
      <c r="A39" s="201" t="s">
        <v>226</v>
      </c>
      <c r="B39" s="201"/>
      <c r="C39" s="27">
        <v>150</v>
      </c>
      <c r="D39" s="41">
        <v>4749889</v>
      </c>
      <c r="E39" s="41">
        <v>0</v>
      </c>
      <c r="F39" s="40">
        <f t="shared" si="1"/>
        <v>4749889</v>
      </c>
      <c r="G39" s="41">
        <v>44379000</v>
      </c>
      <c r="H39" s="41">
        <v>0</v>
      </c>
      <c r="I39" s="40">
        <f t="shared" si="2"/>
        <v>44379000</v>
      </c>
    </row>
    <row r="40" spans="1:9" x14ac:dyDescent="0.25">
      <c r="A40" s="201" t="s">
        <v>227</v>
      </c>
      <c r="B40" s="201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5" customHeight="1" x14ac:dyDescent="0.25">
      <c r="A41" s="240" t="s">
        <v>370</v>
      </c>
      <c r="B41" s="201"/>
      <c r="C41" s="27">
        <v>152</v>
      </c>
      <c r="D41" s="62">
        <f>D42+D43</f>
        <v>0</v>
      </c>
      <c r="E41" s="62">
        <f>E42+E43</f>
        <v>-2767377</v>
      </c>
      <c r="F41" s="40">
        <f t="shared" si="1"/>
        <v>-2767377</v>
      </c>
      <c r="G41" s="62">
        <f>G42+G43</f>
        <v>0</v>
      </c>
      <c r="H41" s="62">
        <f>H42+H43</f>
        <v>-3506207</v>
      </c>
      <c r="I41" s="40">
        <f t="shared" si="2"/>
        <v>-3506207</v>
      </c>
    </row>
    <row r="42" spans="1:9" x14ac:dyDescent="0.25">
      <c r="A42" s="201" t="s">
        <v>13</v>
      </c>
      <c r="B42" s="201"/>
      <c r="C42" s="27">
        <v>153</v>
      </c>
      <c r="D42" s="41">
        <v>0</v>
      </c>
      <c r="E42" s="41">
        <v>-2767377</v>
      </c>
      <c r="F42" s="40">
        <f t="shared" si="1"/>
        <v>-2767377</v>
      </c>
      <c r="G42" s="41">
        <v>0</v>
      </c>
      <c r="H42" s="41">
        <v>-3506207</v>
      </c>
      <c r="I42" s="40">
        <f t="shared" si="2"/>
        <v>-3506207</v>
      </c>
    </row>
    <row r="43" spans="1:9" x14ac:dyDescent="0.25">
      <c r="A43" s="201" t="s">
        <v>14</v>
      </c>
      <c r="B43" s="201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</row>
    <row r="44" spans="1:9" ht="22.5" customHeight="1" x14ac:dyDescent="0.25">
      <c r="A44" s="202" t="s">
        <v>229</v>
      </c>
      <c r="B44" s="200"/>
      <c r="C44" s="26">
        <v>155</v>
      </c>
      <c r="D44" s="40">
        <f>D45+D49</f>
        <v>-12393406</v>
      </c>
      <c r="E44" s="40">
        <f>E45+E49</f>
        <v>-202712035</v>
      </c>
      <c r="F44" s="40">
        <f t="shared" si="1"/>
        <v>-215105441</v>
      </c>
      <c r="G44" s="40">
        <f t="shared" ref="G44:H44" si="11">G45+G49</f>
        <v>-8247295</v>
      </c>
      <c r="H44" s="40">
        <f t="shared" si="11"/>
        <v>-223200026</v>
      </c>
      <c r="I44" s="40">
        <f t="shared" si="2"/>
        <v>-231447321</v>
      </c>
    </row>
    <row r="45" spans="1:9" x14ac:dyDescent="0.25">
      <c r="A45" s="200" t="s">
        <v>230</v>
      </c>
      <c r="B45" s="200"/>
      <c r="C45" s="26">
        <v>156</v>
      </c>
      <c r="D45" s="40">
        <f>D46+D47+D48</f>
        <v>-5878525</v>
      </c>
      <c r="E45" s="40">
        <f>E46+E47+E48</f>
        <v>-116742524</v>
      </c>
      <c r="F45" s="40">
        <f t="shared" si="1"/>
        <v>-122621049</v>
      </c>
      <c r="G45" s="40">
        <f t="shared" ref="G45:H45" si="12">G46+G47+G48</f>
        <v>-2737173</v>
      </c>
      <c r="H45" s="40">
        <f t="shared" si="12"/>
        <v>-131788387</v>
      </c>
      <c r="I45" s="40">
        <f t="shared" si="2"/>
        <v>-134525560</v>
      </c>
    </row>
    <row r="46" spans="1:9" x14ac:dyDescent="0.25">
      <c r="A46" s="201" t="s">
        <v>15</v>
      </c>
      <c r="B46" s="201"/>
      <c r="C46" s="27">
        <v>157</v>
      </c>
      <c r="D46" s="41">
        <v>-1556314</v>
      </c>
      <c r="E46" s="41">
        <v>-74219926</v>
      </c>
      <c r="F46" s="40">
        <f t="shared" si="1"/>
        <v>-75776240</v>
      </c>
      <c r="G46" s="41">
        <v>-1657393</v>
      </c>
      <c r="H46" s="41">
        <v>-88314790</v>
      </c>
      <c r="I46" s="40">
        <f t="shared" si="2"/>
        <v>-89972183</v>
      </c>
    </row>
    <row r="47" spans="1:9" x14ac:dyDescent="0.25">
      <c r="A47" s="201" t="s">
        <v>16</v>
      </c>
      <c r="B47" s="201"/>
      <c r="C47" s="27">
        <v>158</v>
      </c>
      <c r="D47" s="41">
        <v>-4322211</v>
      </c>
      <c r="E47" s="41">
        <v>-50974738</v>
      </c>
      <c r="F47" s="40">
        <f t="shared" si="1"/>
        <v>-55296949</v>
      </c>
      <c r="G47" s="41">
        <v>-1079780</v>
      </c>
      <c r="H47" s="41">
        <v>-59244557</v>
      </c>
      <c r="I47" s="40">
        <f t="shared" si="2"/>
        <v>-60324337</v>
      </c>
    </row>
    <row r="48" spans="1:9" x14ac:dyDescent="0.25">
      <c r="A48" s="201" t="s">
        <v>17</v>
      </c>
      <c r="B48" s="201"/>
      <c r="C48" s="27">
        <v>159</v>
      </c>
      <c r="D48" s="41">
        <v>0</v>
      </c>
      <c r="E48" s="41">
        <v>8452140</v>
      </c>
      <c r="F48" s="40">
        <f t="shared" si="1"/>
        <v>8452140</v>
      </c>
      <c r="G48" s="41">
        <v>0</v>
      </c>
      <c r="H48" s="41">
        <v>15770960</v>
      </c>
      <c r="I48" s="40">
        <f t="shared" si="2"/>
        <v>15770960</v>
      </c>
    </row>
    <row r="49" spans="1:9" ht="24.75" customHeight="1" x14ac:dyDescent="0.25">
      <c r="A49" s="200" t="s">
        <v>231</v>
      </c>
      <c r="B49" s="200"/>
      <c r="C49" s="26">
        <v>160</v>
      </c>
      <c r="D49" s="40">
        <f>D50+D51+D52</f>
        <v>-6514881</v>
      </c>
      <c r="E49" s="40">
        <f>E50+E51+E52</f>
        <v>-85969511</v>
      </c>
      <c r="F49" s="40">
        <f t="shared" si="1"/>
        <v>-92484392</v>
      </c>
      <c r="G49" s="40">
        <f t="shared" ref="G49:H49" si="13">G50+G51+G52</f>
        <v>-5510122</v>
      </c>
      <c r="H49" s="40">
        <f t="shared" si="13"/>
        <v>-91411639</v>
      </c>
      <c r="I49" s="40">
        <f t="shared" si="2"/>
        <v>-96921761</v>
      </c>
    </row>
    <row r="50" spans="1:9" x14ac:dyDescent="0.25">
      <c r="A50" s="201" t="s">
        <v>232</v>
      </c>
      <c r="B50" s="201"/>
      <c r="C50" s="27">
        <v>161</v>
      </c>
      <c r="D50" s="41">
        <v>-556162</v>
      </c>
      <c r="E50" s="41">
        <v>-12910932</v>
      </c>
      <c r="F50" s="40">
        <f t="shared" si="1"/>
        <v>-13467094</v>
      </c>
      <c r="G50" s="41">
        <v>-336041</v>
      </c>
      <c r="H50" s="41">
        <v>-15373673</v>
      </c>
      <c r="I50" s="40">
        <f t="shared" si="2"/>
        <v>-15709714</v>
      </c>
    </row>
    <row r="51" spans="1:9" x14ac:dyDescent="0.25">
      <c r="A51" s="201" t="s">
        <v>28</v>
      </c>
      <c r="B51" s="201"/>
      <c r="C51" s="27">
        <v>162</v>
      </c>
      <c r="D51" s="41">
        <v>-2675978</v>
      </c>
      <c r="E51" s="41">
        <v>-26534235</v>
      </c>
      <c r="F51" s="40">
        <f t="shared" si="1"/>
        <v>-29210213</v>
      </c>
      <c r="G51" s="41">
        <v>-2204459</v>
      </c>
      <c r="H51" s="41">
        <v>-29676147</v>
      </c>
      <c r="I51" s="40">
        <f t="shared" si="2"/>
        <v>-31880606</v>
      </c>
    </row>
    <row r="52" spans="1:9" x14ac:dyDescent="0.25">
      <c r="A52" s="201" t="s">
        <v>29</v>
      </c>
      <c r="B52" s="201"/>
      <c r="C52" s="27">
        <v>163</v>
      </c>
      <c r="D52" s="41">
        <v>-3282741</v>
      </c>
      <c r="E52" s="41">
        <v>-46524344</v>
      </c>
      <c r="F52" s="40">
        <f t="shared" si="1"/>
        <v>-49807085</v>
      </c>
      <c r="G52" s="41">
        <v>-2969622</v>
      </c>
      <c r="H52" s="41">
        <v>-46361819</v>
      </c>
      <c r="I52" s="40">
        <f t="shared" si="2"/>
        <v>-49331441</v>
      </c>
    </row>
    <row r="53" spans="1:9" x14ac:dyDescent="0.25">
      <c r="A53" s="202" t="s">
        <v>233</v>
      </c>
      <c r="B53" s="200"/>
      <c r="C53" s="26">
        <v>164</v>
      </c>
      <c r="D53" s="40">
        <f>D54+D55+D56+D57+D58+D59+D60</f>
        <v>-2647986</v>
      </c>
      <c r="E53" s="40">
        <f>E54+E55+E56+E57+E58+E59+E60</f>
        <v>-23010438</v>
      </c>
      <c r="F53" s="40">
        <f t="shared" si="1"/>
        <v>-25658424</v>
      </c>
      <c r="G53" s="40">
        <f t="shared" ref="G53:H53" si="14">G54+G55+G56+G57+G58+G59+G60</f>
        <v>-3171116</v>
      </c>
      <c r="H53" s="40">
        <f t="shared" si="14"/>
        <v>-34099792</v>
      </c>
      <c r="I53" s="40">
        <f t="shared" si="2"/>
        <v>-37270908</v>
      </c>
    </row>
    <row r="54" spans="1:9" ht="24" customHeight="1" x14ac:dyDescent="0.25">
      <c r="A54" s="201" t="s">
        <v>318</v>
      </c>
      <c r="B54" s="201"/>
      <c r="C54" s="27">
        <v>165</v>
      </c>
      <c r="D54" s="41">
        <v>0</v>
      </c>
      <c r="E54" s="41">
        <v>0</v>
      </c>
      <c r="F54" s="40">
        <f t="shared" si="1"/>
        <v>0</v>
      </c>
      <c r="G54" s="41">
        <v>0</v>
      </c>
      <c r="H54" s="41">
        <v>0</v>
      </c>
      <c r="I54" s="40">
        <f t="shared" si="2"/>
        <v>0</v>
      </c>
    </row>
    <row r="55" spans="1:9" x14ac:dyDescent="0.25">
      <c r="A55" s="201" t="s">
        <v>30</v>
      </c>
      <c r="B55" s="201"/>
      <c r="C55" s="27">
        <v>166</v>
      </c>
      <c r="D55" s="41">
        <v>-230196</v>
      </c>
      <c r="E55" s="41">
        <v>-1995909</v>
      </c>
      <c r="F55" s="40">
        <f t="shared" si="1"/>
        <v>-2226105</v>
      </c>
      <c r="G55" s="41">
        <v>-118290</v>
      </c>
      <c r="H55" s="41">
        <v>-2413452</v>
      </c>
      <c r="I55" s="40">
        <f t="shared" si="2"/>
        <v>-2531742</v>
      </c>
    </row>
    <row r="56" spans="1:9" x14ac:dyDescent="0.25">
      <c r="A56" s="201" t="s">
        <v>69</v>
      </c>
      <c r="B56" s="201"/>
      <c r="C56" s="27">
        <v>167</v>
      </c>
      <c r="D56" s="41">
        <v>0</v>
      </c>
      <c r="E56" s="41">
        <v>-9816</v>
      </c>
      <c r="F56" s="40">
        <f t="shared" si="1"/>
        <v>-9816</v>
      </c>
      <c r="G56" s="41">
        <v>0</v>
      </c>
      <c r="H56" s="41">
        <v>-2174163</v>
      </c>
      <c r="I56" s="40">
        <f t="shared" si="2"/>
        <v>-2174163</v>
      </c>
    </row>
    <row r="57" spans="1:9" x14ac:dyDescent="0.25">
      <c r="A57" s="201" t="s">
        <v>234</v>
      </c>
      <c r="B57" s="201"/>
      <c r="C57" s="27">
        <v>168</v>
      </c>
      <c r="D57" s="41">
        <v>-705769</v>
      </c>
      <c r="E57" s="41">
        <v>-1821570</v>
      </c>
      <c r="F57" s="40">
        <f t="shared" si="1"/>
        <v>-2527339</v>
      </c>
      <c r="G57" s="41">
        <v>-201733</v>
      </c>
      <c r="H57" s="41">
        <v>-1491466</v>
      </c>
      <c r="I57" s="40">
        <f t="shared" si="2"/>
        <v>-1693199</v>
      </c>
    </row>
    <row r="58" spans="1:9" x14ac:dyDescent="0.25">
      <c r="A58" s="201" t="s">
        <v>235</v>
      </c>
      <c r="B58" s="201"/>
      <c r="C58" s="27">
        <v>169</v>
      </c>
      <c r="D58" s="41">
        <v>-1148570</v>
      </c>
      <c r="E58" s="41">
        <v>-8947056</v>
      </c>
      <c r="F58" s="40">
        <f t="shared" si="1"/>
        <v>-10095626</v>
      </c>
      <c r="G58" s="41">
        <v>-2394710</v>
      </c>
      <c r="H58" s="41">
        <v>-17703744</v>
      </c>
      <c r="I58" s="40">
        <f t="shared" si="2"/>
        <v>-20098454</v>
      </c>
    </row>
    <row r="59" spans="1:9" x14ac:dyDescent="0.25">
      <c r="A59" s="201" t="s">
        <v>236</v>
      </c>
      <c r="B59" s="201"/>
      <c r="C59" s="27">
        <v>170</v>
      </c>
      <c r="D59" s="41">
        <v>0</v>
      </c>
      <c r="E59" s="41">
        <v>0</v>
      </c>
      <c r="F59" s="40">
        <f t="shared" si="1"/>
        <v>0</v>
      </c>
      <c r="G59" s="41">
        <v>0</v>
      </c>
      <c r="H59" s="41">
        <v>0</v>
      </c>
      <c r="I59" s="40">
        <f t="shared" si="2"/>
        <v>0</v>
      </c>
    </row>
    <row r="60" spans="1:9" x14ac:dyDescent="0.25">
      <c r="A60" s="201" t="s">
        <v>94</v>
      </c>
      <c r="B60" s="201"/>
      <c r="C60" s="27">
        <v>171</v>
      </c>
      <c r="D60" s="41">
        <v>-563451</v>
      </c>
      <c r="E60" s="41">
        <v>-10236087</v>
      </c>
      <c r="F60" s="40">
        <f t="shared" si="1"/>
        <v>-10799538</v>
      </c>
      <c r="G60" s="41">
        <v>-456383</v>
      </c>
      <c r="H60" s="41">
        <v>-10316967</v>
      </c>
      <c r="I60" s="40">
        <f t="shared" si="2"/>
        <v>-10773350</v>
      </c>
    </row>
    <row r="61" spans="1:9" ht="29.25" customHeight="1" x14ac:dyDescent="0.25">
      <c r="A61" s="202" t="s">
        <v>237</v>
      </c>
      <c r="B61" s="200"/>
      <c r="C61" s="26">
        <v>172</v>
      </c>
      <c r="D61" s="40">
        <f>D62+D63</f>
        <v>-883528</v>
      </c>
      <c r="E61" s="40">
        <f>E62+E63</f>
        <v>-9911963</v>
      </c>
      <c r="F61" s="40">
        <f t="shared" si="1"/>
        <v>-10795491</v>
      </c>
      <c r="G61" s="40">
        <f t="shared" ref="G61:H61" si="15">G62+G63</f>
        <v>-108056</v>
      </c>
      <c r="H61" s="40">
        <f t="shared" si="15"/>
        <v>-9299535</v>
      </c>
      <c r="I61" s="40">
        <f t="shared" si="2"/>
        <v>-9407591</v>
      </c>
    </row>
    <row r="62" spans="1:9" x14ac:dyDescent="0.25">
      <c r="A62" s="201" t="s">
        <v>31</v>
      </c>
      <c r="B62" s="201"/>
      <c r="C62" s="27">
        <v>173</v>
      </c>
      <c r="D62" s="41">
        <v>0</v>
      </c>
      <c r="E62" s="41">
        <v>0</v>
      </c>
      <c r="F62" s="40">
        <f t="shared" si="1"/>
        <v>0</v>
      </c>
      <c r="G62" s="41">
        <v>0</v>
      </c>
      <c r="H62" s="41">
        <v>0</v>
      </c>
      <c r="I62" s="40">
        <f t="shared" si="2"/>
        <v>0</v>
      </c>
    </row>
    <row r="63" spans="1:9" x14ac:dyDescent="0.25">
      <c r="A63" s="201" t="s">
        <v>32</v>
      </c>
      <c r="B63" s="201"/>
      <c r="C63" s="27">
        <v>174</v>
      </c>
      <c r="D63" s="41">
        <v>-883528</v>
      </c>
      <c r="E63" s="41">
        <v>-9911963</v>
      </c>
      <c r="F63" s="40">
        <f t="shared" si="1"/>
        <v>-10795491</v>
      </c>
      <c r="G63" s="41">
        <v>-108056</v>
      </c>
      <c r="H63" s="41">
        <v>-9299535</v>
      </c>
      <c r="I63" s="40">
        <f t="shared" si="2"/>
        <v>-9407591</v>
      </c>
    </row>
    <row r="64" spans="1:9" x14ac:dyDescent="0.25">
      <c r="A64" s="240" t="s">
        <v>238</v>
      </c>
      <c r="B64" s="201"/>
      <c r="C64" s="27">
        <v>175</v>
      </c>
      <c r="D64" s="41">
        <v>-3579</v>
      </c>
      <c r="E64" s="41">
        <v>-146670</v>
      </c>
      <c r="F64" s="40">
        <f t="shared" si="1"/>
        <v>-150249</v>
      </c>
      <c r="G64" s="41">
        <v>-2841</v>
      </c>
      <c r="H64" s="41">
        <v>-10441738</v>
      </c>
      <c r="I64" s="40">
        <f t="shared" si="2"/>
        <v>-10444579</v>
      </c>
    </row>
    <row r="65" spans="1:9" ht="42" customHeight="1" x14ac:dyDescent="0.25">
      <c r="A65" s="202" t="s">
        <v>314</v>
      </c>
      <c r="B65" s="200"/>
      <c r="C65" s="26">
        <v>176</v>
      </c>
      <c r="D65" s="40">
        <f>D7+D13+D21+D22+D23+D24+D31+D38+D41+D53+D61+D64+D44</f>
        <v>6113719</v>
      </c>
      <c r="E65" s="40">
        <f>E7+E13+E21+E22+E23+E24+E31+E38+E41+E53+E61+E64+E44</f>
        <v>134466718</v>
      </c>
      <c r="F65" s="40">
        <f t="shared" si="1"/>
        <v>140580437</v>
      </c>
      <c r="G65" s="40">
        <f t="shared" ref="G65:H65" si="16">G7+G13+G21+G22+G23+G24+G31+G38+G41+G53+G61+G64+G44</f>
        <v>21311073</v>
      </c>
      <c r="H65" s="40">
        <f t="shared" si="16"/>
        <v>121944130</v>
      </c>
      <c r="I65" s="40">
        <f t="shared" si="2"/>
        <v>143255203</v>
      </c>
    </row>
    <row r="66" spans="1:9" x14ac:dyDescent="0.25">
      <c r="A66" s="202" t="s">
        <v>239</v>
      </c>
      <c r="B66" s="200"/>
      <c r="C66" s="26">
        <v>177</v>
      </c>
      <c r="D66" s="40">
        <f>D67+D68</f>
        <v>-1020360</v>
      </c>
      <c r="E66" s="40">
        <f>E67+E68</f>
        <v>-22227936</v>
      </c>
      <c r="F66" s="40">
        <f t="shared" si="1"/>
        <v>-23248296</v>
      </c>
      <c r="G66" s="40">
        <f t="shared" ref="G66:H66" si="17">G67+G68</f>
        <v>-3835990</v>
      </c>
      <c r="H66" s="40">
        <f t="shared" si="17"/>
        <v>-19825231</v>
      </c>
      <c r="I66" s="40">
        <f t="shared" si="2"/>
        <v>-23661221</v>
      </c>
    </row>
    <row r="67" spans="1:9" x14ac:dyDescent="0.25">
      <c r="A67" s="201" t="s">
        <v>240</v>
      </c>
      <c r="B67" s="201"/>
      <c r="C67" s="27">
        <v>178</v>
      </c>
      <c r="D67" s="41">
        <v>-1020360</v>
      </c>
      <c r="E67" s="41">
        <v>-22227936</v>
      </c>
      <c r="F67" s="40">
        <f t="shared" si="1"/>
        <v>-23248296</v>
      </c>
      <c r="G67" s="41">
        <v>-3835990</v>
      </c>
      <c r="H67" s="41">
        <v>-19825231</v>
      </c>
      <c r="I67" s="40">
        <f t="shared" si="2"/>
        <v>-23661221</v>
      </c>
    </row>
    <row r="68" spans="1:9" x14ac:dyDescent="0.25">
      <c r="A68" s="201" t="s">
        <v>241</v>
      </c>
      <c r="B68" s="201"/>
      <c r="C68" s="27">
        <v>179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4" customHeight="1" x14ac:dyDescent="0.25">
      <c r="A69" s="202" t="s">
        <v>315</v>
      </c>
      <c r="B69" s="200"/>
      <c r="C69" s="26">
        <v>180</v>
      </c>
      <c r="D69" s="40">
        <f>D65+D66</f>
        <v>5093359</v>
      </c>
      <c r="E69" s="40">
        <f>E65+E66</f>
        <v>112238782</v>
      </c>
      <c r="F69" s="40">
        <f t="shared" si="1"/>
        <v>117332141</v>
      </c>
      <c r="G69" s="40">
        <f t="shared" ref="G69:H69" si="18">G65+G66</f>
        <v>17475083</v>
      </c>
      <c r="H69" s="40">
        <f t="shared" si="18"/>
        <v>102118899</v>
      </c>
      <c r="I69" s="40">
        <f t="shared" si="2"/>
        <v>119593982</v>
      </c>
    </row>
    <row r="70" spans="1:9" x14ac:dyDescent="0.25">
      <c r="A70" s="239" t="s">
        <v>95</v>
      </c>
      <c r="B70" s="239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</row>
    <row r="71" spans="1:9" x14ac:dyDescent="0.25">
      <c r="A71" s="239" t="s">
        <v>242</v>
      </c>
      <c r="B71" s="239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ht="30" customHeight="1" x14ac:dyDescent="0.25">
      <c r="A72" s="202" t="s">
        <v>243</v>
      </c>
      <c r="B72" s="202"/>
      <c r="C72" s="26">
        <v>183</v>
      </c>
      <c r="D72" s="40">
        <f>D7+D13+D21+D22+D23+D68</f>
        <v>153592338</v>
      </c>
      <c r="E72" s="40">
        <f>E7+E13+E21+E22+E23+E68</f>
        <v>599847005</v>
      </c>
      <c r="F72" s="40">
        <f t="shared" ref="F72:F86" si="19">D72+E72</f>
        <v>753439343</v>
      </c>
      <c r="G72" s="40">
        <f t="shared" ref="G72:H72" si="20">G7+G13+G21+G22+G23+G68</f>
        <v>192888352</v>
      </c>
      <c r="H72" s="40">
        <f t="shared" si="20"/>
        <v>636838061</v>
      </c>
      <c r="I72" s="40">
        <f t="shared" ref="I72:I86" si="21">G72+H72</f>
        <v>829726413</v>
      </c>
    </row>
    <row r="73" spans="1:9" ht="31.5" customHeight="1" x14ac:dyDescent="0.25">
      <c r="A73" s="202" t="s">
        <v>316</v>
      </c>
      <c r="B73" s="202"/>
      <c r="C73" s="26">
        <v>184</v>
      </c>
      <c r="D73" s="40">
        <f>D24+D31+D38+D41+D44+D53+D61+D64+D67</f>
        <v>-148498979</v>
      </c>
      <c r="E73" s="40">
        <f>E24+E31+E38+E41+E44+E53+E61+E64+E67</f>
        <v>-487608223</v>
      </c>
      <c r="F73" s="40">
        <f t="shared" si="19"/>
        <v>-636107202</v>
      </c>
      <c r="G73" s="40">
        <f t="shared" ref="G73:H73" si="22">G24+G31+G38+G41+G44+G53+G61+G64+G67</f>
        <v>-175413269</v>
      </c>
      <c r="H73" s="40">
        <f t="shared" si="22"/>
        <v>-534719162</v>
      </c>
      <c r="I73" s="40">
        <f t="shared" si="21"/>
        <v>-710132431</v>
      </c>
    </row>
    <row r="74" spans="1:9" x14ac:dyDescent="0.25">
      <c r="A74" s="202" t="s">
        <v>244</v>
      </c>
      <c r="B74" s="200"/>
      <c r="C74" s="26">
        <v>185</v>
      </c>
      <c r="D74" s="40">
        <f>D75+D76+D77+D78+D79+D80+D81+D82</f>
        <v>-13809587</v>
      </c>
      <c r="E74" s="40">
        <f>E75+E76+E77+E78+E79+E80+E81+E82</f>
        <v>64947477</v>
      </c>
      <c r="F74" s="40">
        <f t="shared" si="19"/>
        <v>51137890</v>
      </c>
      <c r="G74" s="40">
        <f t="shared" ref="G74:H74" si="23">G75+G76+G77+G78+G79+G80+G81+G82</f>
        <v>-81639999</v>
      </c>
      <c r="H74" s="40">
        <f t="shared" si="23"/>
        <v>-81409784</v>
      </c>
      <c r="I74" s="40">
        <f t="shared" si="21"/>
        <v>-163049783</v>
      </c>
    </row>
    <row r="75" spans="1:9" ht="27.75" customHeight="1" x14ac:dyDescent="0.25">
      <c r="A75" s="199" t="s">
        <v>321</v>
      </c>
      <c r="B75" s="199"/>
      <c r="C75" s="27">
        <v>186</v>
      </c>
      <c r="D75" s="63">
        <v>0</v>
      </c>
      <c r="E75" s="63">
        <v>-71281</v>
      </c>
      <c r="F75" s="40">
        <f t="shared" si="19"/>
        <v>-71281</v>
      </c>
      <c r="G75" s="63">
        <v>0</v>
      </c>
      <c r="H75" s="63">
        <v>-234084</v>
      </c>
      <c r="I75" s="40">
        <f t="shared" si="21"/>
        <v>-234084</v>
      </c>
    </row>
    <row r="76" spans="1:9" ht="22.95" customHeight="1" x14ac:dyDescent="0.25">
      <c r="A76" s="199" t="s">
        <v>322</v>
      </c>
      <c r="B76" s="199"/>
      <c r="C76" s="27">
        <v>187</v>
      </c>
      <c r="D76" s="63">
        <v>-16840960</v>
      </c>
      <c r="E76" s="63">
        <v>79291168</v>
      </c>
      <c r="F76" s="40">
        <f t="shared" si="19"/>
        <v>62450208</v>
      </c>
      <c r="G76" s="63">
        <v>-99560974</v>
      </c>
      <c r="H76" s="63">
        <v>-98994757</v>
      </c>
      <c r="I76" s="40">
        <f t="shared" si="21"/>
        <v>-198555731</v>
      </c>
    </row>
    <row r="77" spans="1:9" ht="32.25" customHeight="1" x14ac:dyDescent="0.25">
      <c r="A77" s="199" t="s">
        <v>323</v>
      </c>
      <c r="B77" s="199"/>
      <c r="C77" s="27">
        <v>188</v>
      </c>
      <c r="D77" s="63">
        <v>0</v>
      </c>
      <c r="E77" s="63">
        <v>0</v>
      </c>
      <c r="F77" s="40">
        <f t="shared" si="19"/>
        <v>0</v>
      </c>
      <c r="G77" s="63">
        <v>0</v>
      </c>
      <c r="H77" s="63">
        <v>0</v>
      </c>
      <c r="I77" s="40">
        <f t="shared" si="21"/>
        <v>0</v>
      </c>
    </row>
    <row r="78" spans="1:9" ht="32.25" customHeight="1" x14ac:dyDescent="0.25">
      <c r="A78" s="199" t="s">
        <v>324</v>
      </c>
      <c r="B78" s="199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 x14ac:dyDescent="0.25">
      <c r="A79" s="199" t="s">
        <v>96</v>
      </c>
      <c r="B79" s="199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 x14ac:dyDescent="0.25">
      <c r="A80" s="199" t="s">
        <v>97</v>
      </c>
      <c r="B80" s="199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00000000000001" customHeight="1" x14ac:dyDescent="0.25">
      <c r="A81" s="199" t="s">
        <v>98</v>
      </c>
      <c r="B81" s="199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 x14ac:dyDescent="0.25">
      <c r="A82" s="199" t="s">
        <v>99</v>
      </c>
      <c r="B82" s="199"/>
      <c r="C82" s="27">
        <v>193</v>
      </c>
      <c r="D82" s="63">
        <v>3031373</v>
      </c>
      <c r="E82" s="63">
        <v>-14272410</v>
      </c>
      <c r="F82" s="40">
        <f t="shared" si="19"/>
        <v>-11241037</v>
      </c>
      <c r="G82" s="63">
        <v>17920975</v>
      </c>
      <c r="H82" s="63">
        <v>17819057</v>
      </c>
      <c r="I82" s="40">
        <f t="shared" si="21"/>
        <v>35740032</v>
      </c>
    </row>
    <row r="83" spans="1:9" x14ac:dyDescent="0.25">
      <c r="A83" s="202" t="s">
        <v>245</v>
      </c>
      <c r="B83" s="200"/>
      <c r="C83" s="26">
        <v>194</v>
      </c>
      <c r="D83" s="40">
        <f>D69+D74</f>
        <v>-8716228</v>
      </c>
      <c r="E83" s="40">
        <f>E69+E74</f>
        <v>177186259</v>
      </c>
      <c r="F83" s="40">
        <f t="shared" si="19"/>
        <v>168470031</v>
      </c>
      <c r="G83" s="40">
        <f t="shared" ref="G83:H83" si="24">G69+G74</f>
        <v>-64164916</v>
      </c>
      <c r="H83" s="40">
        <f t="shared" si="24"/>
        <v>20709115</v>
      </c>
      <c r="I83" s="40">
        <f t="shared" si="21"/>
        <v>-43455801</v>
      </c>
    </row>
    <row r="84" spans="1:9" x14ac:dyDescent="0.25">
      <c r="A84" s="239" t="s">
        <v>246</v>
      </c>
      <c r="B84" s="239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</row>
    <row r="85" spans="1:9" x14ac:dyDescent="0.25">
      <c r="A85" s="239" t="s">
        <v>247</v>
      </c>
      <c r="B85" s="239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</row>
    <row r="86" spans="1:9" x14ac:dyDescent="0.25">
      <c r="A86" s="205" t="s">
        <v>110</v>
      </c>
      <c r="B86" s="199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sheetProtection algorithmName="SHA-512" hashValue="Nwt3jHlqE3I5ZqagMnZqMAp22H/hdvXXqvZPz7aS5HUMjLBpKyNkvfD2SiRD0XaoE+iIb4RcRl4c9NWHNvwKFg==" saltValue="D4wxhbY3hjikgniVjynydQ==" spinCount="100000" sheet="1" objects="1" scenarios="1"/>
  <mergeCells count="88">
    <mergeCell ref="A1:I1"/>
    <mergeCell ref="A2:I2"/>
    <mergeCell ref="A3:I3"/>
    <mergeCell ref="C4:C5"/>
    <mergeCell ref="A4:B5"/>
    <mergeCell ref="D4:F4"/>
    <mergeCell ref="G4:I4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53:B53"/>
    <mergeCell ref="A54:B54"/>
    <mergeCell ref="A55:B55"/>
    <mergeCell ref="A56:B56"/>
    <mergeCell ref="A50:B50"/>
    <mergeCell ref="A51:B51"/>
    <mergeCell ref="A52:B52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19:B19"/>
    <mergeCell ref="A20:B20"/>
    <mergeCell ref="A23:B23"/>
    <mergeCell ref="A24:B24"/>
    <mergeCell ref="A26:B26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34:B34"/>
    <mergeCell ref="A28:B28"/>
    <mergeCell ref="A29:B29"/>
    <mergeCell ref="A30:B30"/>
    <mergeCell ref="A49:B49"/>
    <mergeCell ref="A47:B47"/>
    <mergeCell ref="A48:B48"/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</mergeCells>
  <phoneticPr fontId="4" type="noConversion"/>
  <dataValidations count="5">
    <dataValidation allowBlank="1" sqref="A87:I1048576 C6 A6 C4 H5:I6 A1:A4 D4:D6 E5:F6 G4:G6 J1:XFD1048576" xr:uid="{00000000-0002-0000-0300-000000000000}"/>
    <dataValidation type="whole" operator="notEqual" allowBlank="1" showErrorMessage="1" errorTitle="Nedopušten unos" error="Dopušten je unos samo cjelobrojnih vrijednosti." sqref="D82:I82" xr:uid="{00000000-0002-0000-0300-000001000000}">
      <formula1>99999999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300-000002000000}">
      <formula1>999999999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300-000003000000}">
      <formula1>0</formula1>
    </dataValidation>
    <dataValidation type="whole" operator="greaterThanOrEqual" allowBlank="1" showErrorMessage="1" errorTitle="Nedopušten unos" error="Dopušten je unos samo cjelobrojnih pozitivnih vrijednosti ili nule." sqref="D27:I27 D13:I23 D72:I72 D8:I8" xr:uid="{00000000-0002-0000-0300-000004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62"/>
  <sheetViews>
    <sheetView tabSelected="1" view="pageBreakPreview" zoomScaleNormal="100" zoomScaleSheetLayoutView="100" workbookViewId="0">
      <selection activeCell="I4" sqref="I4"/>
    </sheetView>
  </sheetViews>
  <sheetFormatPr defaultColWidth="9.33203125" defaultRowHeight="13.2" x14ac:dyDescent="0.25"/>
  <cols>
    <col min="1" max="7" width="9.33203125" style="18"/>
    <col min="8" max="8" width="13.33203125" style="70" customWidth="1"/>
    <col min="9" max="9" width="13.33203125" style="17" customWidth="1"/>
    <col min="10" max="10" width="16.33203125" style="17" bestFit="1" customWidth="1"/>
    <col min="11" max="16384" width="9.33203125" style="18"/>
  </cols>
  <sheetData>
    <row r="1" spans="1:9" x14ac:dyDescent="0.25">
      <c r="A1" s="208" t="s">
        <v>70</v>
      </c>
      <c r="B1" s="209"/>
      <c r="C1" s="209"/>
      <c r="D1" s="209"/>
      <c r="E1" s="209"/>
      <c r="F1" s="209"/>
      <c r="G1" s="209"/>
      <c r="H1" s="209"/>
    </row>
    <row r="2" spans="1:9" x14ac:dyDescent="0.25">
      <c r="A2" s="210" t="s">
        <v>418</v>
      </c>
      <c r="B2" s="211"/>
      <c r="C2" s="211"/>
      <c r="D2" s="211"/>
      <c r="E2" s="211"/>
      <c r="F2" s="211"/>
      <c r="G2" s="211"/>
      <c r="H2" s="211"/>
    </row>
    <row r="3" spans="1:9" x14ac:dyDescent="0.25">
      <c r="A3" s="250" t="s">
        <v>35</v>
      </c>
      <c r="B3" s="229"/>
      <c r="C3" s="229"/>
      <c r="D3" s="229"/>
      <c r="E3" s="229"/>
      <c r="F3" s="229"/>
      <c r="G3" s="229"/>
      <c r="H3" s="229"/>
    </row>
    <row r="4" spans="1:9" ht="31.2" thickBot="1" x14ac:dyDescent="0.3">
      <c r="A4" s="251" t="s">
        <v>3</v>
      </c>
      <c r="B4" s="252"/>
      <c r="C4" s="252"/>
      <c r="D4" s="252"/>
      <c r="E4" s="252"/>
      <c r="F4" s="253"/>
      <c r="G4" s="19" t="s">
        <v>38</v>
      </c>
      <c r="H4" s="64" t="s">
        <v>4</v>
      </c>
      <c r="I4" s="64" t="s">
        <v>5</v>
      </c>
    </row>
    <row r="5" spans="1:9" ht="12.75" customHeight="1" x14ac:dyDescent="0.25">
      <c r="A5" s="254">
        <v>1</v>
      </c>
      <c r="B5" s="255"/>
      <c r="C5" s="255"/>
      <c r="D5" s="255"/>
      <c r="E5" s="255"/>
      <c r="F5" s="256"/>
      <c r="G5" s="20">
        <v>2</v>
      </c>
      <c r="H5" s="65">
        <v>3</v>
      </c>
      <c r="I5" s="65">
        <v>4</v>
      </c>
    </row>
    <row r="6" spans="1:9" x14ac:dyDescent="0.25">
      <c r="A6" s="257" t="s">
        <v>250</v>
      </c>
      <c r="B6" s="258"/>
      <c r="C6" s="258"/>
      <c r="D6" s="258"/>
      <c r="E6" s="258"/>
      <c r="F6" s="258"/>
      <c r="G6" s="21">
        <v>1</v>
      </c>
      <c r="H6" s="66">
        <f>H7+H18+H36</f>
        <v>-114894953</v>
      </c>
      <c r="I6" s="66">
        <f>I7+I18+I36</f>
        <v>51503847</v>
      </c>
    </row>
    <row r="7" spans="1:9" ht="21" customHeight="1" x14ac:dyDescent="0.25">
      <c r="A7" s="245" t="s">
        <v>251</v>
      </c>
      <c r="B7" s="247"/>
      <c r="C7" s="247"/>
      <c r="D7" s="247"/>
      <c r="E7" s="247"/>
      <c r="F7" s="247"/>
      <c r="G7" s="22">
        <v>2</v>
      </c>
      <c r="H7" s="67">
        <f>H8+H9</f>
        <v>110661050</v>
      </c>
      <c r="I7" s="67">
        <f>I8+I9</f>
        <v>107758815</v>
      </c>
    </row>
    <row r="8" spans="1:9" x14ac:dyDescent="0.25">
      <c r="A8" s="241" t="s">
        <v>48</v>
      </c>
      <c r="B8" s="242"/>
      <c r="C8" s="242"/>
      <c r="D8" s="242"/>
      <c r="E8" s="242"/>
      <c r="F8" s="242"/>
      <c r="G8" s="23">
        <v>3</v>
      </c>
      <c r="H8" s="68">
        <v>140580437</v>
      </c>
      <c r="I8" s="68">
        <v>143255203</v>
      </c>
    </row>
    <row r="9" spans="1:9" x14ac:dyDescent="0.25">
      <c r="A9" s="247" t="s">
        <v>49</v>
      </c>
      <c r="B9" s="247"/>
      <c r="C9" s="247"/>
      <c r="D9" s="247"/>
      <c r="E9" s="247"/>
      <c r="F9" s="247"/>
      <c r="G9" s="22">
        <v>4</v>
      </c>
      <c r="H9" s="67">
        <f>SUM(H10:H17)</f>
        <v>-29919387</v>
      </c>
      <c r="I9" s="67">
        <f>SUM(I10:I17)</f>
        <v>-35496388</v>
      </c>
    </row>
    <row r="10" spans="1:9" x14ac:dyDescent="0.25">
      <c r="A10" s="241" t="s">
        <v>252</v>
      </c>
      <c r="B10" s="242"/>
      <c r="C10" s="242"/>
      <c r="D10" s="242"/>
      <c r="E10" s="242"/>
      <c r="F10" s="242"/>
      <c r="G10" s="23">
        <v>5</v>
      </c>
      <c r="H10" s="68">
        <v>7953346</v>
      </c>
      <c r="I10" s="68">
        <v>9045614</v>
      </c>
    </row>
    <row r="11" spans="1:9" x14ac:dyDescent="0.25">
      <c r="A11" s="241" t="s">
        <v>253</v>
      </c>
      <c r="B11" s="242"/>
      <c r="C11" s="242"/>
      <c r="D11" s="242"/>
      <c r="E11" s="242"/>
      <c r="F11" s="242"/>
      <c r="G11" s="23">
        <v>6</v>
      </c>
      <c r="H11" s="68">
        <v>5513748</v>
      </c>
      <c r="I11" s="68">
        <v>6664100</v>
      </c>
    </row>
    <row r="12" spans="1:9" ht="23.25" customHeight="1" x14ac:dyDescent="0.25">
      <c r="A12" s="241" t="s">
        <v>254</v>
      </c>
      <c r="B12" s="242"/>
      <c r="C12" s="242"/>
      <c r="D12" s="242"/>
      <c r="E12" s="242"/>
      <c r="F12" s="242"/>
      <c r="G12" s="23">
        <v>7</v>
      </c>
      <c r="H12" s="68">
        <v>-543920</v>
      </c>
      <c r="I12" s="68">
        <v>-10071004</v>
      </c>
    </row>
    <row r="13" spans="1:9" x14ac:dyDescent="0.25">
      <c r="A13" s="241" t="s">
        <v>255</v>
      </c>
      <c r="B13" s="242"/>
      <c r="C13" s="242"/>
      <c r="D13" s="242"/>
      <c r="E13" s="242"/>
      <c r="F13" s="242"/>
      <c r="G13" s="23">
        <v>8</v>
      </c>
      <c r="H13" s="68">
        <v>2226105</v>
      </c>
      <c r="I13" s="68">
        <v>2531742</v>
      </c>
    </row>
    <row r="14" spans="1:9" x14ac:dyDescent="0.25">
      <c r="A14" s="241" t="s">
        <v>256</v>
      </c>
      <c r="B14" s="242"/>
      <c r="C14" s="242"/>
      <c r="D14" s="242"/>
      <c r="E14" s="242"/>
      <c r="F14" s="242"/>
      <c r="G14" s="23">
        <v>9</v>
      </c>
      <c r="H14" s="68">
        <v>-43821052</v>
      </c>
      <c r="I14" s="68">
        <v>-41899870</v>
      </c>
    </row>
    <row r="15" spans="1:9" x14ac:dyDescent="0.25">
      <c r="A15" s="241" t="s">
        <v>257</v>
      </c>
      <c r="B15" s="242"/>
      <c r="C15" s="242"/>
      <c r="D15" s="242"/>
      <c r="E15" s="242"/>
      <c r="F15" s="242"/>
      <c r="G15" s="23">
        <v>10</v>
      </c>
      <c r="H15" s="68">
        <v>0</v>
      </c>
      <c r="I15" s="68">
        <v>0</v>
      </c>
    </row>
    <row r="16" spans="1:9" ht="24.75" customHeight="1" x14ac:dyDescent="0.25">
      <c r="A16" s="241" t="s">
        <v>258</v>
      </c>
      <c r="B16" s="242"/>
      <c r="C16" s="242"/>
      <c r="D16" s="242"/>
      <c r="E16" s="242"/>
      <c r="F16" s="242"/>
      <c r="G16" s="23">
        <v>11</v>
      </c>
      <c r="H16" s="68">
        <v>-136647</v>
      </c>
      <c r="I16" s="68">
        <v>-655079</v>
      </c>
    </row>
    <row r="17" spans="1:9" x14ac:dyDescent="0.25">
      <c r="A17" s="241" t="s">
        <v>259</v>
      </c>
      <c r="B17" s="242"/>
      <c r="C17" s="242"/>
      <c r="D17" s="242"/>
      <c r="E17" s="242"/>
      <c r="F17" s="242"/>
      <c r="G17" s="23">
        <v>12</v>
      </c>
      <c r="H17" s="68">
        <v>-1110967</v>
      </c>
      <c r="I17" s="68">
        <v>-1111891</v>
      </c>
    </row>
    <row r="18" spans="1:9" ht="30.75" customHeight="1" x14ac:dyDescent="0.25">
      <c r="A18" s="245" t="s">
        <v>55</v>
      </c>
      <c r="B18" s="247"/>
      <c r="C18" s="247"/>
      <c r="D18" s="247"/>
      <c r="E18" s="247"/>
      <c r="F18" s="247"/>
      <c r="G18" s="22">
        <v>13</v>
      </c>
      <c r="H18" s="67">
        <f>SUM(H19:H35)</f>
        <v>-214561954</v>
      </c>
      <c r="I18" s="67">
        <f>SUM(I19:I35)</f>
        <v>-45582675</v>
      </c>
    </row>
    <row r="19" spans="1:9" x14ac:dyDescent="0.25">
      <c r="A19" s="241" t="s">
        <v>260</v>
      </c>
      <c r="B19" s="242"/>
      <c r="C19" s="242"/>
      <c r="D19" s="242"/>
      <c r="E19" s="242"/>
      <c r="F19" s="242"/>
      <c r="G19" s="23">
        <v>14</v>
      </c>
      <c r="H19" s="68">
        <v>-309067540</v>
      </c>
      <c r="I19" s="68">
        <v>-98756480</v>
      </c>
    </row>
    <row r="20" spans="1:9" ht="24.75" customHeight="1" x14ac:dyDescent="0.25">
      <c r="A20" s="241" t="s">
        <v>261</v>
      </c>
      <c r="B20" s="242"/>
      <c r="C20" s="242"/>
      <c r="D20" s="242"/>
      <c r="E20" s="242"/>
      <c r="F20" s="242"/>
      <c r="G20" s="23">
        <v>15</v>
      </c>
      <c r="H20" s="68">
        <v>-5294905</v>
      </c>
      <c r="I20" s="68">
        <v>5116555</v>
      </c>
    </row>
    <row r="21" spans="1:9" x14ac:dyDescent="0.25">
      <c r="A21" s="241" t="s">
        <v>262</v>
      </c>
      <c r="B21" s="242"/>
      <c r="C21" s="242"/>
      <c r="D21" s="242"/>
      <c r="E21" s="242"/>
      <c r="F21" s="242"/>
      <c r="G21" s="23">
        <v>16</v>
      </c>
      <c r="H21" s="68">
        <v>93210683</v>
      </c>
      <c r="I21" s="68">
        <v>18253919</v>
      </c>
    </row>
    <row r="22" spans="1:9" x14ac:dyDescent="0.25">
      <c r="A22" s="241" t="s">
        <v>263</v>
      </c>
      <c r="B22" s="242"/>
      <c r="C22" s="242"/>
      <c r="D22" s="242"/>
      <c r="E22" s="242"/>
      <c r="F22" s="242"/>
      <c r="G22" s="23">
        <v>17</v>
      </c>
      <c r="H22" s="68">
        <v>0</v>
      </c>
      <c r="I22" s="68">
        <v>0</v>
      </c>
    </row>
    <row r="23" spans="1:9" ht="30" customHeight="1" x14ac:dyDescent="0.25">
      <c r="A23" s="241" t="s">
        <v>264</v>
      </c>
      <c r="B23" s="242"/>
      <c r="C23" s="242"/>
      <c r="D23" s="242"/>
      <c r="E23" s="242"/>
      <c r="F23" s="242"/>
      <c r="G23" s="23">
        <v>18</v>
      </c>
      <c r="H23" s="68">
        <v>1450689</v>
      </c>
      <c r="I23" s="68">
        <v>50287971</v>
      </c>
    </row>
    <row r="24" spans="1:9" x14ac:dyDescent="0.25">
      <c r="A24" s="241" t="s">
        <v>56</v>
      </c>
      <c r="B24" s="242"/>
      <c r="C24" s="242"/>
      <c r="D24" s="242"/>
      <c r="E24" s="242"/>
      <c r="F24" s="242"/>
      <c r="G24" s="23">
        <v>19</v>
      </c>
      <c r="H24" s="68">
        <v>-83570196</v>
      </c>
      <c r="I24" s="68">
        <v>-75298168</v>
      </c>
    </row>
    <row r="25" spans="1:9" x14ac:dyDescent="0.25">
      <c r="A25" s="241" t="s">
        <v>57</v>
      </c>
      <c r="B25" s="242"/>
      <c r="C25" s="242"/>
      <c r="D25" s="242"/>
      <c r="E25" s="242"/>
      <c r="F25" s="242"/>
      <c r="G25" s="23">
        <v>20</v>
      </c>
      <c r="H25" s="68">
        <v>-10994049</v>
      </c>
      <c r="I25" s="68">
        <v>-10672293</v>
      </c>
    </row>
    <row r="26" spans="1:9" x14ac:dyDescent="0.25">
      <c r="A26" s="241" t="s">
        <v>58</v>
      </c>
      <c r="B26" s="242"/>
      <c r="C26" s="242"/>
      <c r="D26" s="242"/>
      <c r="E26" s="242"/>
      <c r="F26" s="242"/>
      <c r="G26" s="23">
        <v>21</v>
      </c>
      <c r="H26" s="68">
        <v>-238276051</v>
      </c>
      <c r="I26" s="68">
        <v>-168578868</v>
      </c>
    </row>
    <row r="27" spans="1:9" x14ac:dyDescent="0.25">
      <c r="A27" s="241" t="s">
        <v>59</v>
      </c>
      <c r="B27" s="242"/>
      <c r="C27" s="242"/>
      <c r="D27" s="242"/>
      <c r="E27" s="242"/>
      <c r="F27" s="242"/>
      <c r="G27" s="23">
        <v>22</v>
      </c>
      <c r="H27" s="68">
        <v>0</v>
      </c>
      <c r="I27" s="68">
        <v>0</v>
      </c>
    </row>
    <row r="28" spans="1:9" ht="25.5" customHeight="1" x14ac:dyDescent="0.25">
      <c r="A28" s="241" t="s">
        <v>265</v>
      </c>
      <c r="B28" s="242"/>
      <c r="C28" s="242"/>
      <c r="D28" s="242"/>
      <c r="E28" s="242"/>
      <c r="F28" s="242"/>
      <c r="G28" s="23">
        <v>23</v>
      </c>
      <c r="H28" s="68">
        <v>26371619</v>
      </c>
      <c r="I28" s="68">
        <v>-21681440</v>
      </c>
    </row>
    <row r="29" spans="1:9" x14ac:dyDescent="0.25">
      <c r="A29" s="241" t="s">
        <v>60</v>
      </c>
      <c r="B29" s="242"/>
      <c r="C29" s="242"/>
      <c r="D29" s="242"/>
      <c r="E29" s="242"/>
      <c r="F29" s="242"/>
      <c r="G29" s="23">
        <v>24</v>
      </c>
      <c r="H29" s="68">
        <v>138653115</v>
      </c>
      <c r="I29" s="68">
        <v>283529626</v>
      </c>
    </row>
    <row r="30" spans="1:9" ht="33" customHeight="1" x14ac:dyDescent="0.25">
      <c r="A30" s="241" t="s">
        <v>283</v>
      </c>
      <c r="B30" s="242"/>
      <c r="C30" s="242"/>
      <c r="D30" s="242"/>
      <c r="E30" s="242"/>
      <c r="F30" s="242"/>
      <c r="G30" s="23">
        <v>25</v>
      </c>
      <c r="H30" s="68">
        <v>-1450689</v>
      </c>
      <c r="I30" s="68">
        <v>-50287971</v>
      </c>
    </row>
    <row r="31" spans="1:9" x14ac:dyDescent="0.25">
      <c r="A31" s="241" t="s">
        <v>61</v>
      </c>
      <c r="B31" s="242"/>
      <c r="C31" s="242"/>
      <c r="D31" s="242"/>
      <c r="E31" s="242"/>
      <c r="F31" s="242"/>
      <c r="G31" s="23">
        <v>26</v>
      </c>
      <c r="H31" s="68">
        <v>10994049</v>
      </c>
      <c r="I31" s="68">
        <v>10672293</v>
      </c>
    </row>
    <row r="32" spans="1:9" ht="23.25" customHeight="1" x14ac:dyDescent="0.25">
      <c r="A32" s="241" t="s">
        <v>62</v>
      </c>
      <c r="B32" s="242"/>
      <c r="C32" s="242"/>
      <c r="D32" s="242"/>
      <c r="E32" s="242"/>
      <c r="F32" s="242"/>
      <c r="G32" s="23">
        <v>27</v>
      </c>
      <c r="H32" s="68">
        <v>0</v>
      </c>
      <c r="I32" s="68">
        <v>0</v>
      </c>
    </row>
    <row r="33" spans="1:9" x14ac:dyDescent="0.25">
      <c r="A33" s="241" t="s">
        <v>63</v>
      </c>
      <c r="B33" s="242"/>
      <c r="C33" s="242"/>
      <c r="D33" s="242"/>
      <c r="E33" s="242"/>
      <c r="F33" s="242"/>
      <c r="G33" s="23">
        <v>28</v>
      </c>
      <c r="H33" s="68">
        <v>88919104</v>
      </c>
      <c r="I33" s="68">
        <v>-63616867</v>
      </c>
    </row>
    <row r="34" spans="1:9" x14ac:dyDescent="0.25">
      <c r="A34" s="241" t="s">
        <v>64</v>
      </c>
      <c r="B34" s="242"/>
      <c r="C34" s="242"/>
      <c r="D34" s="242"/>
      <c r="E34" s="242"/>
      <c r="F34" s="242"/>
      <c r="G34" s="23">
        <v>29</v>
      </c>
      <c r="H34" s="68">
        <v>47414602</v>
      </c>
      <c r="I34" s="68">
        <v>40799451</v>
      </c>
    </row>
    <row r="35" spans="1:9" ht="21" customHeight="1" x14ac:dyDescent="0.25">
      <c r="A35" s="241" t="s">
        <v>266</v>
      </c>
      <c r="B35" s="242"/>
      <c r="C35" s="242"/>
      <c r="D35" s="242"/>
      <c r="E35" s="242"/>
      <c r="F35" s="242"/>
      <c r="G35" s="23">
        <v>30</v>
      </c>
      <c r="H35" s="68">
        <v>27077615</v>
      </c>
      <c r="I35" s="68">
        <v>34649597</v>
      </c>
    </row>
    <row r="36" spans="1:9" x14ac:dyDescent="0.25">
      <c r="A36" s="243" t="s">
        <v>65</v>
      </c>
      <c r="B36" s="242"/>
      <c r="C36" s="242"/>
      <c r="D36" s="242"/>
      <c r="E36" s="242"/>
      <c r="F36" s="242"/>
      <c r="G36" s="23">
        <v>31</v>
      </c>
      <c r="H36" s="68">
        <v>-10994049</v>
      </c>
      <c r="I36" s="68">
        <v>-10672293</v>
      </c>
    </row>
    <row r="37" spans="1:9" x14ac:dyDescent="0.25">
      <c r="A37" s="245" t="s">
        <v>50</v>
      </c>
      <c r="B37" s="247"/>
      <c r="C37" s="247"/>
      <c r="D37" s="247"/>
      <c r="E37" s="247"/>
      <c r="F37" s="247"/>
      <c r="G37" s="22">
        <v>32</v>
      </c>
      <c r="H37" s="67">
        <f>SUM(H38:H51)</f>
        <v>-24921717</v>
      </c>
      <c r="I37" s="67">
        <f>SUM(I38:I51)</f>
        <v>10615175</v>
      </c>
    </row>
    <row r="38" spans="1:9" x14ac:dyDescent="0.25">
      <c r="A38" s="241" t="s">
        <v>267</v>
      </c>
      <c r="B38" s="242"/>
      <c r="C38" s="242"/>
      <c r="D38" s="242"/>
      <c r="E38" s="242"/>
      <c r="F38" s="242"/>
      <c r="G38" s="23">
        <v>33</v>
      </c>
      <c r="H38" s="68">
        <v>17220</v>
      </c>
      <c r="I38" s="68">
        <v>341825</v>
      </c>
    </row>
    <row r="39" spans="1:9" x14ac:dyDescent="0.25">
      <c r="A39" s="241" t="s">
        <v>268</v>
      </c>
      <c r="B39" s="242"/>
      <c r="C39" s="242"/>
      <c r="D39" s="242"/>
      <c r="E39" s="242"/>
      <c r="F39" s="242"/>
      <c r="G39" s="23">
        <v>34</v>
      </c>
      <c r="H39" s="68">
        <v>-2177820</v>
      </c>
      <c r="I39" s="68">
        <v>-4556743</v>
      </c>
    </row>
    <row r="40" spans="1:9" x14ac:dyDescent="0.25">
      <c r="A40" s="241" t="s">
        <v>269</v>
      </c>
      <c r="B40" s="242"/>
      <c r="C40" s="242"/>
      <c r="D40" s="242"/>
      <c r="E40" s="242"/>
      <c r="F40" s="242"/>
      <c r="G40" s="23">
        <v>35</v>
      </c>
      <c r="H40" s="68">
        <v>0</v>
      </c>
      <c r="I40" s="68">
        <v>0</v>
      </c>
    </row>
    <row r="41" spans="1:9" x14ac:dyDescent="0.25">
      <c r="A41" s="241" t="s">
        <v>270</v>
      </c>
      <c r="B41" s="242"/>
      <c r="C41" s="242"/>
      <c r="D41" s="242"/>
      <c r="E41" s="242"/>
      <c r="F41" s="242"/>
      <c r="G41" s="23">
        <v>36</v>
      </c>
      <c r="H41" s="68">
        <v>-22344183</v>
      </c>
      <c r="I41" s="68">
        <v>-9932849</v>
      </c>
    </row>
    <row r="42" spans="1:9" ht="25.5" customHeight="1" x14ac:dyDescent="0.25">
      <c r="A42" s="241" t="s">
        <v>271</v>
      </c>
      <c r="B42" s="242"/>
      <c r="C42" s="242"/>
      <c r="D42" s="242"/>
      <c r="E42" s="242"/>
      <c r="F42" s="242"/>
      <c r="G42" s="23">
        <v>37</v>
      </c>
      <c r="H42" s="68">
        <v>3288270</v>
      </c>
      <c r="I42" s="68">
        <v>4300000</v>
      </c>
    </row>
    <row r="43" spans="1:9" ht="21.75" customHeight="1" x14ac:dyDescent="0.25">
      <c r="A43" s="241" t="s">
        <v>272</v>
      </c>
      <c r="B43" s="242"/>
      <c r="C43" s="242"/>
      <c r="D43" s="242"/>
      <c r="E43" s="242"/>
      <c r="F43" s="242"/>
      <c r="G43" s="23">
        <v>38</v>
      </c>
      <c r="H43" s="68">
        <v>-158115</v>
      </c>
      <c r="I43" s="68">
        <v>-625990</v>
      </c>
    </row>
    <row r="44" spans="1:9" ht="24" customHeight="1" x14ac:dyDescent="0.25">
      <c r="A44" s="241" t="s">
        <v>273</v>
      </c>
      <c r="B44" s="242"/>
      <c r="C44" s="242"/>
      <c r="D44" s="242"/>
      <c r="E44" s="242"/>
      <c r="F44" s="242"/>
      <c r="G44" s="23">
        <v>39</v>
      </c>
      <c r="H44" s="68">
        <v>-5696810</v>
      </c>
      <c r="I44" s="68">
        <v>0</v>
      </c>
    </row>
    <row r="45" spans="1:9" x14ac:dyDescent="0.25">
      <c r="A45" s="241" t="s">
        <v>274</v>
      </c>
      <c r="B45" s="242"/>
      <c r="C45" s="242"/>
      <c r="D45" s="242"/>
      <c r="E45" s="242"/>
      <c r="F45" s="242"/>
      <c r="G45" s="23">
        <v>40</v>
      </c>
      <c r="H45" s="68">
        <v>35193367</v>
      </c>
      <c r="I45" s="68">
        <v>36336582</v>
      </c>
    </row>
    <row r="46" spans="1:9" x14ac:dyDescent="0.25">
      <c r="A46" s="241" t="s">
        <v>275</v>
      </c>
      <c r="B46" s="242"/>
      <c r="C46" s="242"/>
      <c r="D46" s="242"/>
      <c r="E46" s="242"/>
      <c r="F46" s="242"/>
      <c r="G46" s="23">
        <v>41</v>
      </c>
      <c r="H46" s="68">
        <v>-52602801</v>
      </c>
      <c r="I46" s="68">
        <v>-37027954</v>
      </c>
    </row>
    <row r="47" spans="1:9" x14ac:dyDescent="0.25">
      <c r="A47" s="241" t="s">
        <v>276</v>
      </c>
      <c r="B47" s="242"/>
      <c r="C47" s="242"/>
      <c r="D47" s="242"/>
      <c r="E47" s="242"/>
      <c r="F47" s="242"/>
      <c r="G47" s="23">
        <v>42</v>
      </c>
      <c r="H47" s="68">
        <v>0</v>
      </c>
      <c r="I47" s="68">
        <v>0</v>
      </c>
    </row>
    <row r="48" spans="1:9" x14ac:dyDescent="0.25">
      <c r="A48" s="241" t="s">
        <v>277</v>
      </c>
      <c r="B48" s="242"/>
      <c r="C48" s="242"/>
      <c r="D48" s="242"/>
      <c r="E48" s="242"/>
      <c r="F48" s="242"/>
      <c r="G48" s="23">
        <v>43</v>
      </c>
      <c r="H48" s="68">
        <v>0</v>
      </c>
      <c r="I48" s="68">
        <v>0</v>
      </c>
    </row>
    <row r="49" spans="1:9" x14ac:dyDescent="0.25">
      <c r="A49" s="241" t="s">
        <v>278</v>
      </c>
      <c r="B49" s="244"/>
      <c r="C49" s="244"/>
      <c r="D49" s="244"/>
      <c r="E49" s="244"/>
      <c r="F49" s="244"/>
      <c r="G49" s="23">
        <v>44</v>
      </c>
      <c r="H49" s="68">
        <v>1531448</v>
      </c>
      <c r="I49" s="68">
        <v>1917788</v>
      </c>
    </row>
    <row r="50" spans="1:9" x14ac:dyDescent="0.25">
      <c r="A50" s="241" t="s">
        <v>279</v>
      </c>
      <c r="B50" s="244"/>
      <c r="C50" s="244"/>
      <c r="D50" s="244"/>
      <c r="E50" s="244"/>
      <c r="F50" s="244"/>
      <c r="G50" s="23">
        <v>45</v>
      </c>
      <c r="H50" s="68">
        <v>25868549</v>
      </c>
      <c r="I50" s="68">
        <v>38082372</v>
      </c>
    </row>
    <row r="51" spans="1:9" x14ac:dyDescent="0.25">
      <c r="A51" s="241" t="s">
        <v>280</v>
      </c>
      <c r="B51" s="244"/>
      <c r="C51" s="244"/>
      <c r="D51" s="244"/>
      <c r="E51" s="244"/>
      <c r="F51" s="244"/>
      <c r="G51" s="23">
        <v>46</v>
      </c>
      <c r="H51" s="68">
        <v>-7840842</v>
      </c>
      <c r="I51" s="68">
        <v>-18219856</v>
      </c>
    </row>
    <row r="52" spans="1:9" x14ac:dyDescent="0.25">
      <c r="A52" s="245" t="s">
        <v>51</v>
      </c>
      <c r="B52" s="246"/>
      <c r="C52" s="246"/>
      <c r="D52" s="246"/>
      <c r="E52" s="246"/>
      <c r="F52" s="246"/>
      <c r="G52" s="22">
        <v>47</v>
      </c>
      <c r="H52" s="67">
        <f>SUM(H53:H57)</f>
        <v>-4964466</v>
      </c>
      <c r="I52" s="67">
        <f>SUM(I53:I57)</f>
        <v>-5395644</v>
      </c>
    </row>
    <row r="53" spans="1:9" x14ac:dyDescent="0.25">
      <c r="A53" s="241" t="s">
        <v>281</v>
      </c>
      <c r="B53" s="244"/>
      <c r="C53" s="244"/>
      <c r="D53" s="244"/>
      <c r="E53" s="244"/>
      <c r="F53" s="244"/>
      <c r="G53" s="23">
        <v>48</v>
      </c>
      <c r="H53" s="68">
        <v>0</v>
      </c>
      <c r="I53" s="68">
        <v>0</v>
      </c>
    </row>
    <row r="54" spans="1:9" x14ac:dyDescent="0.25">
      <c r="A54" s="241" t="s">
        <v>100</v>
      </c>
      <c r="B54" s="244"/>
      <c r="C54" s="244"/>
      <c r="D54" s="244"/>
      <c r="E54" s="244"/>
      <c r="F54" s="244"/>
      <c r="G54" s="23">
        <v>49</v>
      </c>
      <c r="H54" s="68">
        <v>0</v>
      </c>
      <c r="I54" s="68">
        <v>0</v>
      </c>
    </row>
    <row r="55" spans="1:9" x14ac:dyDescent="0.25">
      <c r="A55" s="241" t="s">
        <v>101</v>
      </c>
      <c r="B55" s="244"/>
      <c r="C55" s="244"/>
      <c r="D55" s="244"/>
      <c r="E55" s="244"/>
      <c r="F55" s="244"/>
      <c r="G55" s="23">
        <v>50</v>
      </c>
      <c r="H55" s="68">
        <v>-4964466</v>
      </c>
      <c r="I55" s="68">
        <v>-5395644</v>
      </c>
    </row>
    <row r="56" spans="1:9" x14ac:dyDescent="0.25">
      <c r="A56" s="241" t="s">
        <v>102</v>
      </c>
      <c r="B56" s="244"/>
      <c r="C56" s="244"/>
      <c r="D56" s="244"/>
      <c r="E56" s="244"/>
      <c r="F56" s="244"/>
      <c r="G56" s="23">
        <v>51</v>
      </c>
      <c r="H56" s="68">
        <v>0</v>
      </c>
      <c r="I56" s="68">
        <v>0</v>
      </c>
    </row>
    <row r="57" spans="1:9" x14ac:dyDescent="0.25">
      <c r="A57" s="241" t="s">
        <v>103</v>
      </c>
      <c r="B57" s="244"/>
      <c r="C57" s="244"/>
      <c r="D57" s="244"/>
      <c r="E57" s="244"/>
      <c r="F57" s="244"/>
      <c r="G57" s="23">
        <v>52</v>
      </c>
      <c r="H57" s="68">
        <v>0</v>
      </c>
      <c r="I57" s="68">
        <v>0</v>
      </c>
    </row>
    <row r="58" spans="1:9" x14ac:dyDescent="0.25">
      <c r="A58" s="245" t="s">
        <v>52</v>
      </c>
      <c r="B58" s="246"/>
      <c r="C58" s="246"/>
      <c r="D58" s="246"/>
      <c r="E58" s="246"/>
      <c r="F58" s="246"/>
      <c r="G58" s="22">
        <v>53</v>
      </c>
      <c r="H58" s="67">
        <f>H6+H37+H52</f>
        <v>-144781136</v>
      </c>
      <c r="I58" s="67">
        <f>I6+I37+I52</f>
        <v>56723378</v>
      </c>
    </row>
    <row r="59" spans="1:9" ht="24.75" customHeight="1" x14ac:dyDescent="0.25">
      <c r="A59" s="243" t="s">
        <v>282</v>
      </c>
      <c r="B59" s="244"/>
      <c r="C59" s="244"/>
      <c r="D59" s="244"/>
      <c r="E59" s="244"/>
      <c r="F59" s="244"/>
      <c r="G59" s="23">
        <v>54</v>
      </c>
      <c r="H59" s="68">
        <v>-22099466</v>
      </c>
      <c r="I59" s="68">
        <v>-36669329</v>
      </c>
    </row>
    <row r="60" spans="1:9" ht="27.75" customHeight="1" x14ac:dyDescent="0.25">
      <c r="A60" s="245" t="s">
        <v>53</v>
      </c>
      <c r="B60" s="246"/>
      <c r="C60" s="246"/>
      <c r="D60" s="246"/>
      <c r="E60" s="246"/>
      <c r="F60" s="246"/>
      <c r="G60" s="22">
        <v>55</v>
      </c>
      <c r="H60" s="67">
        <f>H58+H59</f>
        <v>-166880602</v>
      </c>
      <c r="I60" s="67">
        <f>I58+I59</f>
        <v>20054049</v>
      </c>
    </row>
    <row r="61" spans="1:9" x14ac:dyDescent="0.25">
      <c r="A61" s="241" t="s">
        <v>104</v>
      </c>
      <c r="B61" s="244"/>
      <c r="C61" s="244"/>
      <c r="D61" s="244"/>
      <c r="E61" s="244"/>
      <c r="F61" s="244"/>
      <c r="G61" s="23">
        <v>56</v>
      </c>
      <c r="H61" s="68">
        <v>512936448</v>
      </c>
      <c r="I61" s="68">
        <v>579033343</v>
      </c>
    </row>
    <row r="62" spans="1:9" x14ac:dyDescent="0.25">
      <c r="A62" s="248" t="s">
        <v>54</v>
      </c>
      <c r="B62" s="249"/>
      <c r="C62" s="249"/>
      <c r="D62" s="249"/>
      <c r="E62" s="249"/>
      <c r="F62" s="249"/>
      <c r="G62" s="24">
        <v>57</v>
      </c>
      <c r="H62" s="69">
        <f>H60+H61</f>
        <v>346055846</v>
      </c>
      <c r="I62" s="69">
        <f>I60+I61</f>
        <v>599087392</v>
      </c>
    </row>
  </sheetData>
  <sheetProtection algorithmName="SHA-512" hashValue="KC7skkZAZ2bNo1rCcEgoaDBUwB7sn3u+FdFfHdhYuCc53ZoB/dRb5DkWarQdImYIkRDClDweIPxw+uxW2I0JKw==" saltValue="TcL9cUJK5UH2vZM66dM7Iw==" spinCount="100000" sheet="1" objects="1" scenarios="1"/>
  <mergeCells count="62"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34:F34"/>
    <mergeCell ref="A35:F35"/>
    <mergeCell ref="A36:F36"/>
    <mergeCell ref="A37:F37"/>
    <mergeCell ref="A38:F38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20:F20"/>
    <mergeCell ref="A21:F21"/>
    <mergeCell ref="A22:F22"/>
    <mergeCell ref="A23:F23"/>
    <mergeCell ref="A24:F24"/>
  </mergeCells>
  <phoneticPr fontId="4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42"/>
  <sheetViews>
    <sheetView view="pageBreakPreview" zoomScale="80" zoomScaleNormal="100" zoomScaleSheetLayoutView="80" workbookViewId="0">
      <pane xSplit="4" ySplit="6" topLeftCell="E7" activePane="bottomRight" state="frozen"/>
      <selection activeCell="L1" sqref="L1"/>
      <selection pane="topRight" activeCell="L1" sqref="L1"/>
      <selection pane="bottomLeft" activeCell="L1" sqref="L1"/>
      <selection pane="bottomRight" activeCell="A3" sqref="A3"/>
    </sheetView>
  </sheetViews>
  <sheetFormatPr defaultColWidth="8.6640625" defaultRowHeight="13.2" x14ac:dyDescent="0.25"/>
  <cols>
    <col min="1" max="3" width="9.33203125" style="15" customWidth="1"/>
    <col min="4" max="4" width="8.6640625" style="16"/>
    <col min="5" max="6" width="10.6640625" style="12" customWidth="1"/>
    <col min="7" max="7" width="11.6640625" style="12" customWidth="1"/>
    <col min="8" max="9" width="10.6640625" style="12" customWidth="1"/>
    <col min="10" max="10" width="12.33203125" style="12" customWidth="1"/>
    <col min="11" max="11" width="14.33203125" style="12" customWidth="1"/>
    <col min="12" max="12" width="12" style="12" customWidth="1"/>
    <col min="13" max="13" width="12.33203125" style="12" customWidth="1"/>
    <col min="14" max="14" width="11.33203125" style="1" bestFit="1" customWidth="1"/>
    <col min="15" max="23" width="13.33203125" style="2" customWidth="1"/>
    <col min="24" max="28" width="13.33203125" style="1" customWidth="1"/>
    <col min="29" max="29" width="11.6640625" style="1" bestFit="1" customWidth="1"/>
    <col min="30" max="30" width="13.44140625" style="1" bestFit="1" customWidth="1"/>
    <col min="31" max="31" width="11.6640625" style="1" bestFit="1" customWidth="1"/>
    <col min="32" max="32" width="13.44140625" style="3" bestFit="1" customWidth="1"/>
    <col min="33" max="16384" width="8.6640625" style="3"/>
  </cols>
  <sheetData>
    <row r="1" spans="1:34" ht="22.5" customHeight="1" x14ac:dyDescent="0.3">
      <c r="A1" s="264" t="s">
        <v>66</v>
      </c>
      <c r="B1" s="265"/>
      <c r="C1" s="265"/>
      <c r="D1" s="265"/>
      <c r="E1" s="266"/>
      <c r="F1" s="267"/>
      <c r="G1" s="267"/>
      <c r="H1" s="267"/>
      <c r="I1" s="267"/>
      <c r="J1" s="267"/>
      <c r="K1" s="268"/>
      <c r="L1" s="209"/>
      <c r="M1" s="209"/>
    </row>
    <row r="2" spans="1:34" ht="19.5" customHeight="1" x14ac:dyDescent="0.25">
      <c r="A2" s="210" t="s">
        <v>418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</row>
    <row r="3" spans="1:34" x14ac:dyDescent="0.25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69" t="s">
        <v>35</v>
      </c>
      <c r="M3" s="269"/>
    </row>
    <row r="4" spans="1:34" ht="13.5" customHeight="1" x14ac:dyDescent="0.25">
      <c r="A4" s="270" t="s">
        <v>27</v>
      </c>
      <c r="B4" s="270"/>
      <c r="C4" s="270"/>
      <c r="D4" s="263" t="s">
        <v>38</v>
      </c>
      <c r="E4" s="197" t="s">
        <v>71</v>
      </c>
      <c r="F4" s="197"/>
      <c r="G4" s="197"/>
      <c r="H4" s="197"/>
      <c r="I4" s="197"/>
      <c r="J4" s="197"/>
      <c r="K4" s="197"/>
      <c r="L4" s="197" t="s">
        <v>76</v>
      </c>
      <c r="M4" s="197" t="s">
        <v>47</v>
      </c>
    </row>
    <row r="5" spans="1:34" ht="51" x14ac:dyDescent="0.25">
      <c r="A5" s="270"/>
      <c r="B5" s="270"/>
      <c r="C5" s="270"/>
      <c r="D5" s="263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197"/>
      <c r="M5" s="197"/>
    </row>
    <row r="6" spans="1:34" x14ac:dyDescent="0.25">
      <c r="A6" s="197">
        <v>1</v>
      </c>
      <c r="B6" s="197"/>
      <c r="C6" s="197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5">
      <c r="A7" s="262" t="s">
        <v>286</v>
      </c>
      <c r="B7" s="262"/>
      <c r="C7" s="262"/>
      <c r="D7" s="11">
        <v>1</v>
      </c>
      <c r="E7" s="73">
        <v>589325800</v>
      </c>
      <c r="F7" s="73">
        <v>681482525</v>
      </c>
      <c r="G7" s="73">
        <v>471124404</v>
      </c>
      <c r="H7" s="73">
        <v>402038576</v>
      </c>
      <c r="I7" s="73">
        <v>1160279132</v>
      </c>
      <c r="J7" s="73">
        <v>229589272</v>
      </c>
      <c r="K7" s="74">
        <f>SUM(E7:J7)</f>
        <v>3533839709</v>
      </c>
      <c r="L7" s="73">
        <v>0</v>
      </c>
      <c r="M7" s="74">
        <f>K7+L7</f>
        <v>3533839709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5">
      <c r="A8" s="260" t="s">
        <v>294</v>
      </c>
      <c r="B8" s="260"/>
      <c r="C8" s="260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5">
      <c r="A9" s="260" t="s">
        <v>295</v>
      </c>
      <c r="B9" s="260"/>
      <c r="C9" s="260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700000000000003" customHeight="1" x14ac:dyDescent="0.25">
      <c r="A10" s="259" t="s">
        <v>287</v>
      </c>
      <c r="B10" s="259"/>
      <c r="C10" s="259"/>
      <c r="D10" s="13">
        <v>4</v>
      </c>
      <c r="E10" s="74">
        <f>E7+E8+E9</f>
        <v>589325800</v>
      </c>
      <c r="F10" s="74">
        <f t="shared" ref="F10:L10" si="2">F7+F8+F9</f>
        <v>681482525</v>
      </c>
      <c r="G10" s="74">
        <f>G7+G8+G9</f>
        <v>471124404</v>
      </c>
      <c r="H10" s="74">
        <f t="shared" si="2"/>
        <v>402038576</v>
      </c>
      <c r="I10" s="74">
        <f t="shared" si="2"/>
        <v>1160279132</v>
      </c>
      <c r="J10" s="74">
        <f t="shared" si="2"/>
        <v>229589272</v>
      </c>
      <c r="K10" s="74">
        <f t="shared" si="0"/>
        <v>3533839709</v>
      </c>
      <c r="L10" s="74">
        <f t="shared" si="2"/>
        <v>0</v>
      </c>
      <c r="M10" s="74">
        <f t="shared" si="1"/>
        <v>3533839709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5">
      <c r="A11" s="259" t="s">
        <v>291</v>
      </c>
      <c r="B11" s="259"/>
      <c r="C11" s="259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147707008</v>
      </c>
      <c r="H11" s="74">
        <f t="shared" si="3"/>
        <v>0</v>
      </c>
      <c r="I11" s="74">
        <f t="shared" si="3"/>
        <v>0</v>
      </c>
      <c r="J11" s="74">
        <f t="shared" si="3"/>
        <v>334113281</v>
      </c>
      <c r="K11" s="74">
        <f t="shared" si="0"/>
        <v>481820289</v>
      </c>
      <c r="L11" s="74">
        <f t="shared" si="3"/>
        <v>0</v>
      </c>
      <c r="M11" s="74">
        <f t="shared" si="1"/>
        <v>481820289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5">
      <c r="A12" s="260" t="s">
        <v>296</v>
      </c>
      <c r="B12" s="260"/>
      <c r="C12" s="260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334113281</v>
      </c>
      <c r="K12" s="74">
        <f t="shared" si="0"/>
        <v>334113281</v>
      </c>
      <c r="L12" s="73">
        <v>0</v>
      </c>
      <c r="M12" s="74">
        <f t="shared" si="1"/>
        <v>334113281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5">
      <c r="A13" s="261" t="s">
        <v>292</v>
      </c>
      <c r="B13" s="261"/>
      <c r="C13" s="261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147707008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147707008</v>
      </c>
      <c r="L13" s="74">
        <f t="shared" si="4"/>
        <v>0</v>
      </c>
      <c r="M13" s="74">
        <f t="shared" si="1"/>
        <v>147707008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700000000000003" customHeight="1" x14ac:dyDescent="0.25">
      <c r="A14" s="260" t="s">
        <v>297</v>
      </c>
      <c r="B14" s="260"/>
      <c r="C14" s="260"/>
      <c r="D14" s="11">
        <v>8</v>
      </c>
      <c r="E14" s="73">
        <v>0</v>
      </c>
      <c r="F14" s="73">
        <v>0</v>
      </c>
      <c r="G14" s="73">
        <v>-20559</v>
      </c>
      <c r="H14" s="73">
        <v>0</v>
      </c>
      <c r="I14" s="73">
        <v>0</v>
      </c>
      <c r="J14" s="73">
        <v>0</v>
      </c>
      <c r="K14" s="74">
        <f>SUM(E14:J14)</f>
        <v>-20559</v>
      </c>
      <c r="L14" s="73">
        <v>0</v>
      </c>
      <c r="M14" s="74">
        <f>K14+L14</f>
        <v>-20559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700000000000003" customHeight="1" x14ac:dyDescent="0.25">
      <c r="A15" s="260" t="s">
        <v>298</v>
      </c>
      <c r="B15" s="260"/>
      <c r="C15" s="260"/>
      <c r="D15" s="11">
        <v>9</v>
      </c>
      <c r="E15" s="73">
        <v>0</v>
      </c>
      <c r="F15" s="73">
        <v>0</v>
      </c>
      <c r="G15" s="73">
        <v>173001041</v>
      </c>
      <c r="H15" s="73">
        <v>0</v>
      </c>
      <c r="I15" s="73">
        <v>0</v>
      </c>
      <c r="J15" s="73">
        <v>0</v>
      </c>
      <c r="K15" s="74">
        <f t="shared" si="0"/>
        <v>173001041</v>
      </c>
      <c r="L15" s="126">
        <v>0</v>
      </c>
      <c r="M15" s="74">
        <f t="shared" si="1"/>
        <v>173001041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700000000000003" customHeight="1" x14ac:dyDescent="0.25">
      <c r="A16" s="260" t="s">
        <v>299</v>
      </c>
      <c r="B16" s="260"/>
      <c r="C16" s="260"/>
      <c r="D16" s="11">
        <v>10</v>
      </c>
      <c r="E16" s="73">
        <v>0</v>
      </c>
      <c r="F16" s="73">
        <v>0</v>
      </c>
      <c r="G16" s="73">
        <v>-25326111</v>
      </c>
      <c r="H16" s="73">
        <v>0</v>
      </c>
      <c r="I16" s="73">
        <v>0</v>
      </c>
      <c r="J16" s="73">
        <v>0</v>
      </c>
      <c r="K16" s="74">
        <f t="shared" si="0"/>
        <v>-25326111</v>
      </c>
      <c r="L16" s="126">
        <v>0</v>
      </c>
      <c r="M16" s="74">
        <f t="shared" si="1"/>
        <v>-25326111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5">
      <c r="A17" s="260" t="s">
        <v>300</v>
      </c>
      <c r="B17" s="260"/>
      <c r="C17" s="260"/>
      <c r="D17" s="11">
        <v>11</v>
      </c>
      <c r="E17" s="73">
        <v>0</v>
      </c>
      <c r="F17" s="73">
        <v>0</v>
      </c>
      <c r="G17" s="73">
        <v>52637</v>
      </c>
      <c r="H17" s="73">
        <v>0</v>
      </c>
      <c r="I17" s="73">
        <v>0</v>
      </c>
      <c r="J17" s="73">
        <v>0</v>
      </c>
      <c r="K17" s="74">
        <f t="shared" si="0"/>
        <v>52637</v>
      </c>
      <c r="L17" s="123">
        <v>0</v>
      </c>
      <c r="M17" s="74">
        <f t="shared" si="1"/>
        <v>52637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5">
      <c r="A18" s="259" t="s">
        <v>301</v>
      </c>
      <c r="B18" s="259"/>
      <c r="C18" s="259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-638376</v>
      </c>
      <c r="H18" s="74">
        <f t="shared" si="5"/>
        <v>0</v>
      </c>
      <c r="I18" s="74">
        <f t="shared" si="5"/>
        <v>230367779</v>
      </c>
      <c r="J18" s="74">
        <f t="shared" si="5"/>
        <v>-229589272</v>
      </c>
      <c r="K18" s="74">
        <f t="shared" si="0"/>
        <v>140131</v>
      </c>
      <c r="L18" s="74">
        <f t="shared" si="5"/>
        <v>0</v>
      </c>
      <c r="M18" s="74">
        <f t="shared" si="1"/>
        <v>140131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2" customHeight="1" x14ac:dyDescent="0.25">
      <c r="A19" s="260" t="s">
        <v>302</v>
      </c>
      <c r="B19" s="260"/>
      <c r="C19" s="260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5">
      <c r="A20" s="260" t="s">
        <v>303</v>
      </c>
      <c r="B20" s="260"/>
      <c r="C20" s="260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5">
      <c r="A21" s="260" t="s">
        <v>304</v>
      </c>
      <c r="B21" s="260"/>
      <c r="C21" s="260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4">
        <f t="shared" si="0"/>
        <v>0</v>
      </c>
      <c r="L21" s="73">
        <v>0</v>
      </c>
      <c r="M21" s="74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2" customHeight="1" x14ac:dyDescent="0.25">
      <c r="A22" s="260" t="s">
        <v>305</v>
      </c>
      <c r="B22" s="260"/>
      <c r="C22" s="260"/>
      <c r="D22" s="11">
        <v>16</v>
      </c>
      <c r="E22" s="73">
        <v>0</v>
      </c>
      <c r="F22" s="73">
        <v>0</v>
      </c>
      <c r="G22" s="73">
        <v>-638376</v>
      </c>
      <c r="H22" s="73">
        <v>0</v>
      </c>
      <c r="I22" s="73">
        <v>230367779</v>
      </c>
      <c r="J22" s="73">
        <v>-229589272</v>
      </c>
      <c r="K22" s="74">
        <f t="shared" si="0"/>
        <v>140131</v>
      </c>
      <c r="L22" s="73">
        <v>0</v>
      </c>
      <c r="M22" s="74">
        <f t="shared" si="1"/>
        <v>140131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5">
      <c r="A23" s="259" t="s">
        <v>288</v>
      </c>
      <c r="B23" s="259"/>
      <c r="C23" s="259"/>
      <c r="D23" s="13">
        <v>17</v>
      </c>
      <c r="E23" s="74">
        <f>E18+E11+E10</f>
        <v>589325800</v>
      </c>
      <c r="F23" s="74">
        <f t="shared" ref="F23:J23" si="6">F18+F11+F10</f>
        <v>681482525</v>
      </c>
      <c r="G23" s="74">
        <f t="shared" si="6"/>
        <v>618193036</v>
      </c>
      <c r="H23" s="74">
        <f t="shared" si="6"/>
        <v>402038576</v>
      </c>
      <c r="I23" s="74">
        <f t="shared" si="6"/>
        <v>1390646911</v>
      </c>
      <c r="J23" s="74">
        <f t="shared" si="6"/>
        <v>334113281</v>
      </c>
      <c r="K23" s="74">
        <f t="shared" si="0"/>
        <v>4015800129</v>
      </c>
      <c r="L23" s="74">
        <f t="shared" ref="L23" si="7">L18+L11+L10</f>
        <v>0</v>
      </c>
      <c r="M23" s="74">
        <f t="shared" si="1"/>
        <v>4015800129</v>
      </c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5">
      <c r="A24" s="262" t="s">
        <v>289</v>
      </c>
      <c r="B24" s="262"/>
      <c r="C24" s="262"/>
      <c r="D24" s="11">
        <v>18</v>
      </c>
      <c r="E24" s="73">
        <v>589325800</v>
      </c>
      <c r="F24" s="73">
        <v>681482525</v>
      </c>
      <c r="G24" s="73">
        <v>618193036</v>
      </c>
      <c r="H24" s="73">
        <v>402038576</v>
      </c>
      <c r="I24" s="73">
        <v>1390646911</v>
      </c>
      <c r="J24" s="73">
        <v>334113281</v>
      </c>
      <c r="K24" s="74">
        <f t="shared" si="0"/>
        <v>4015800129</v>
      </c>
      <c r="L24" s="73">
        <v>0</v>
      </c>
      <c r="M24" s="74">
        <f t="shared" si="1"/>
        <v>4015800129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2" customHeight="1" x14ac:dyDescent="0.25">
      <c r="A25" s="260" t="s">
        <v>306</v>
      </c>
      <c r="B25" s="260"/>
      <c r="C25" s="260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2" customHeight="1" x14ac:dyDescent="0.25">
      <c r="A26" s="260" t="s">
        <v>295</v>
      </c>
      <c r="B26" s="260"/>
      <c r="C26" s="260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5">
      <c r="A27" s="259" t="s">
        <v>290</v>
      </c>
      <c r="B27" s="259"/>
      <c r="C27" s="259"/>
      <c r="D27" s="13">
        <v>21</v>
      </c>
      <c r="E27" s="74">
        <f>E24+E25+E26</f>
        <v>589325800</v>
      </c>
      <c r="F27" s="74">
        <f t="shared" ref="F27:L27" si="8">F24+F25+F26</f>
        <v>681482525</v>
      </c>
      <c r="G27" s="74">
        <f t="shared" si="8"/>
        <v>618193036</v>
      </c>
      <c r="H27" s="74">
        <f t="shared" si="8"/>
        <v>402038576</v>
      </c>
      <c r="I27" s="74">
        <f t="shared" si="8"/>
        <v>1390646911</v>
      </c>
      <c r="J27" s="74">
        <f t="shared" si="8"/>
        <v>334113281</v>
      </c>
      <c r="K27" s="74">
        <f t="shared" si="0"/>
        <v>4015800129</v>
      </c>
      <c r="L27" s="74">
        <f t="shared" si="8"/>
        <v>0</v>
      </c>
      <c r="M27" s="74">
        <f t="shared" si="1"/>
        <v>4015800129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5">
      <c r="A28" s="259" t="s">
        <v>307</v>
      </c>
      <c r="B28" s="259"/>
      <c r="C28" s="259"/>
      <c r="D28" s="13">
        <v>22</v>
      </c>
      <c r="E28" s="74">
        <f>E29+E30</f>
        <v>0</v>
      </c>
      <c r="F28" s="74">
        <f t="shared" ref="F28:L28" si="9">F29+F30</f>
        <v>0</v>
      </c>
      <c r="G28" s="74">
        <f t="shared" si="9"/>
        <v>-163049783</v>
      </c>
      <c r="H28" s="74">
        <f t="shared" si="9"/>
        <v>0</v>
      </c>
      <c r="I28" s="74">
        <f t="shared" si="9"/>
        <v>0</v>
      </c>
      <c r="J28" s="74">
        <f t="shared" si="9"/>
        <v>119593982</v>
      </c>
      <c r="K28" s="74">
        <f t="shared" si="0"/>
        <v>-43455801</v>
      </c>
      <c r="L28" s="74">
        <f t="shared" si="9"/>
        <v>0</v>
      </c>
      <c r="M28" s="74">
        <f t="shared" si="1"/>
        <v>-43455801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5">
      <c r="A29" s="260" t="s">
        <v>296</v>
      </c>
      <c r="B29" s="260"/>
      <c r="C29" s="260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119593982</v>
      </c>
      <c r="K29" s="74">
        <f t="shared" si="0"/>
        <v>119593982</v>
      </c>
      <c r="L29" s="73">
        <v>0</v>
      </c>
      <c r="M29" s="74">
        <f t="shared" si="1"/>
        <v>119593982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5">
      <c r="A30" s="261" t="s">
        <v>308</v>
      </c>
      <c r="B30" s="261"/>
      <c r="C30" s="261"/>
      <c r="D30" s="13">
        <v>24</v>
      </c>
      <c r="E30" s="74">
        <f>E31+E32+E33+E34</f>
        <v>0</v>
      </c>
      <c r="F30" s="74">
        <f t="shared" ref="F30:L30" si="10">F31+F32+F33+F34</f>
        <v>0</v>
      </c>
      <c r="G30" s="74">
        <f t="shared" si="10"/>
        <v>-163049783</v>
      </c>
      <c r="H30" s="74">
        <f t="shared" si="10"/>
        <v>0</v>
      </c>
      <c r="I30" s="74">
        <f t="shared" si="10"/>
        <v>0</v>
      </c>
      <c r="J30" s="74">
        <f t="shared" si="10"/>
        <v>0</v>
      </c>
      <c r="K30" s="74">
        <f t="shared" si="0"/>
        <v>-163049783</v>
      </c>
      <c r="L30" s="74">
        <f t="shared" si="10"/>
        <v>0</v>
      </c>
      <c r="M30" s="74">
        <f t="shared" si="1"/>
        <v>-163049783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5">
      <c r="A31" s="260" t="s">
        <v>297</v>
      </c>
      <c r="B31" s="260"/>
      <c r="C31" s="260"/>
      <c r="D31" s="11">
        <v>25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4">
        <f t="shared" si="0"/>
        <v>0</v>
      </c>
      <c r="L31" s="73">
        <v>0</v>
      </c>
      <c r="M31" s="74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5">
      <c r="A32" s="260" t="s">
        <v>298</v>
      </c>
      <c r="B32" s="260"/>
      <c r="C32" s="260"/>
      <c r="D32" s="11">
        <v>26</v>
      </c>
      <c r="E32" s="73">
        <v>0</v>
      </c>
      <c r="F32" s="73">
        <v>0</v>
      </c>
      <c r="G32" s="73">
        <v>-142021772</v>
      </c>
      <c r="H32" s="73">
        <v>0</v>
      </c>
      <c r="I32" s="73">
        <v>0</v>
      </c>
      <c r="J32" s="73">
        <v>0</v>
      </c>
      <c r="K32" s="74">
        <f t="shared" si="0"/>
        <v>-142021772</v>
      </c>
      <c r="L32" s="73">
        <v>0</v>
      </c>
      <c r="M32" s="74">
        <f t="shared" si="1"/>
        <v>-142021772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5">
      <c r="A33" s="260" t="s">
        <v>299</v>
      </c>
      <c r="B33" s="260"/>
      <c r="C33" s="260"/>
      <c r="D33" s="11">
        <v>27</v>
      </c>
      <c r="E33" s="73">
        <v>0</v>
      </c>
      <c r="F33" s="73">
        <v>0</v>
      </c>
      <c r="G33" s="73">
        <v>-20793927</v>
      </c>
      <c r="H33" s="73">
        <v>0</v>
      </c>
      <c r="I33" s="73">
        <v>0</v>
      </c>
      <c r="J33" s="73">
        <v>0</v>
      </c>
      <c r="K33" s="74">
        <f t="shared" si="0"/>
        <v>-20793927</v>
      </c>
      <c r="L33" s="73">
        <v>0</v>
      </c>
      <c r="M33" s="74">
        <f t="shared" si="1"/>
        <v>-20793927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5">
      <c r="A34" s="260" t="s">
        <v>309</v>
      </c>
      <c r="B34" s="260"/>
      <c r="C34" s="260"/>
      <c r="D34" s="11">
        <v>28</v>
      </c>
      <c r="E34" s="73">
        <v>0</v>
      </c>
      <c r="F34" s="73">
        <v>0</v>
      </c>
      <c r="G34" s="73">
        <v>-234084</v>
      </c>
      <c r="H34" s="73">
        <v>0</v>
      </c>
      <c r="I34" s="73">
        <v>0</v>
      </c>
      <c r="J34" s="73">
        <v>0</v>
      </c>
      <c r="K34" s="74">
        <f t="shared" si="0"/>
        <v>-234084</v>
      </c>
      <c r="L34" s="73">
        <v>0</v>
      </c>
      <c r="M34" s="74">
        <f t="shared" si="1"/>
        <v>-234084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5">
      <c r="A35" s="259" t="s">
        <v>310</v>
      </c>
      <c r="B35" s="259"/>
      <c r="C35" s="259"/>
      <c r="D35" s="13">
        <v>29</v>
      </c>
      <c r="E35" s="74">
        <f>E36+E37+E38+E39</f>
        <v>0</v>
      </c>
      <c r="F35" s="74">
        <f t="shared" ref="F35:L35" si="11">F36+F37+F38+F39</f>
        <v>0</v>
      </c>
      <c r="G35" s="74">
        <f t="shared" si="11"/>
        <v>-99202</v>
      </c>
      <c r="H35" s="74">
        <f t="shared" si="11"/>
        <v>0</v>
      </c>
      <c r="I35" s="74">
        <f t="shared" si="11"/>
        <v>334234260</v>
      </c>
      <c r="J35" s="74">
        <f t="shared" si="11"/>
        <v>-334113281</v>
      </c>
      <c r="K35" s="74">
        <f t="shared" si="0"/>
        <v>21777</v>
      </c>
      <c r="L35" s="74">
        <f t="shared" si="11"/>
        <v>0</v>
      </c>
      <c r="M35" s="74">
        <f t="shared" si="1"/>
        <v>21777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5">
      <c r="A36" s="260" t="s">
        <v>302</v>
      </c>
      <c r="B36" s="260"/>
      <c r="C36" s="260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5">
      <c r="A37" s="260" t="s">
        <v>303</v>
      </c>
      <c r="B37" s="260"/>
      <c r="C37" s="260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5">
      <c r="A38" s="260" t="s">
        <v>311</v>
      </c>
      <c r="B38" s="260"/>
      <c r="C38" s="260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5">
      <c r="A39" s="260" t="s">
        <v>312</v>
      </c>
      <c r="B39" s="260"/>
      <c r="C39" s="260"/>
      <c r="D39" s="11">
        <v>33</v>
      </c>
      <c r="E39" s="73">
        <v>0</v>
      </c>
      <c r="F39" s="73">
        <v>0</v>
      </c>
      <c r="G39" s="73">
        <v>-99202</v>
      </c>
      <c r="H39" s="73">
        <v>0</v>
      </c>
      <c r="I39" s="73">
        <v>334234260</v>
      </c>
      <c r="J39" s="73">
        <v>-334113281</v>
      </c>
      <c r="K39" s="74">
        <f t="shared" si="0"/>
        <v>21777</v>
      </c>
      <c r="L39" s="73">
        <v>0</v>
      </c>
      <c r="M39" s="74">
        <f t="shared" si="1"/>
        <v>21777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5">
      <c r="A40" s="259" t="s">
        <v>313</v>
      </c>
      <c r="B40" s="259"/>
      <c r="C40" s="259"/>
      <c r="D40" s="13">
        <v>34</v>
      </c>
      <c r="E40" s="74">
        <f>E35+E28+E27</f>
        <v>589325800</v>
      </c>
      <c r="F40" s="74">
        <f t="shared" ref="F40:J40" si="12">F35+F28+F27</f>
        <v>681482525</v>
      </c>
      <c r="G40" s="74">
        <f t="shared" si="12"/>
        <v>455044051</v>
      </c>
      <c r="H40" s="74">
        <f t="shared" si="12"/>
        <v>402038576</v>
      </c>
      <c r="I40" s="74">
        <f t="shared" si="12"/>
        <v>1724881171</v>
      </c>
      <c r="J40" s="74">
        <f t="shared" si="12"/>
        <v>119593982</v>
      </c>
      <c r="K40" s="74">
        <f t="shared" si="0"/>
        <v>3972366105</v>
      </c>
      <c r="L40" s="74">
        <f t="shared" ref="L40" si="13">L35+L28+L27</f>
        <v>0</v>
      </c>
      <c r="M40" s="74">
        <f t="shared" si="1"/>
        <v>3972366105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5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5">
      <c r="X42" s="2"/>
      <c r="Y42" s="2"/>
      <c r="Z42" s="2"/>
      <c r="AA42" s="2"/>
      <c r="AB42" s="2"/>
      <c r="AC42" s="2"/>
      <c r="AD42" s="2"/>
      <c r="AE42" s="2"/>
      <c r="AF42" s="12"/>
    </row>
  </sheetData>
  <mergeCells count="43">
    <mergeCell ref="A21:C21"/>
    <mergeCell ref="A16:C16"/>
    <mergeCell ref="A17:C17"/>
    <mergeCell ref="A18:C18"/>
    <mergeCell ref="A19:C19"/>
    <mergeCell ref="A12:C12"/>
    <mergeCell ref="A13:C13"/>
    <mergeCell ref="A6:C6"/>
    <mergeCell ref="A7:C7"/>
    <mergeCell ref="A4:C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28:C28"/>
    <mergeCell ref="A29:C29"/>
    <mergeCell ref="A22:C22"/>
    <mergeCell ref="A23:C23"/>
    <mergeCell ref="A24:C24"/>
    <mergeCell ref="A25:C25"/>
    <mergeCell ref="A30:C30"/>
    <mergeCell ref="A31:C31"/>
    <mergeCell ref="A34:C34"/>
    <mergeCell ref="A35:C35"/>
    <mergeCell ref="A32:C32"/>
    <mergeCell ref="A33:C33"/>
    <mergeCell ref="A40:C40"/>
    <mergeCell ref="A36:C36"/>
    <mergeCell ref="A37:C37"/>
    <mergeCell ref="A38:C38"/>
    <mergeCell ref="A39:C39"/>
  </mergeCells>
  <phoneticPr fontId="4" type="noConversion"/>
  <dataValidations count="1">
    <dataValidation allowBlank="1" sqref="O6:P6 B1:K1 A6:M6 A1:A5 N1:P5 B3:M5 A7:P65535 Q1:IV1048576" xr:uid="{00000000-0002-0000-0500-000000000000}"/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3"/>
  <sheetViews>
    <sheetView zoomScale="75" zoomScaleNormal="75" workbookViewId="0">
      <selection activeCell="J62" sqref="J62:J63"/>
    </sheetView>
  </sheetViews>
  <sheetFormatPr defaultRowHeight="13.2" x14ac:dyDescent="0.25"/>
  <cols>
    <col min="9" max="9" width="92.6640625" customWidth="1"/>
  </cols>
  <sheetData>
    <row r="1" spans="1:9" x14ac:dyDescent="0.25">
      <c r="A1" s="271" t="s">
        <v>419</v>
      </c>
      <c r="B1" s="272"/>
      <c r="C1" s="272"/>
      <c r="D1" s="272"/>
      <c r="E1" s="272"/>
      <c r="F1" s="272"/>
      <c r="G1" s="272"/>
      <c r="H1" s="272"/>
      <c r="I1" s="272"/>
    </row>
    <row r="2" spans="1:9" x14ac:dyDescent="0.25">
      <c r="A2" s="272"/>
      <c r="B2" s="272"/>
      <c r="C2" s="272"/>
      <c r="D2" s="272"/>
      <c r="E2" s="272"/>
      <c r="F2" s="272"/>
      <c r="G2" s="272"/>
      <c r="H2" s="272"/>
      <c r="I2" s="272"/>
    </row>
    <row r="3" spans="1:9" x14ac:dyDescent="0.25">
      <c r="A3" s="272"/>
      <c r="B3" s="272"/>
      <c r="C3" s="272"/>
      <c r="D3" s="272"/>
      <c r="E3" s="272"/>
      <c r="F3" s="272"/>
      <c r="G3" s="272"/>
      <c r="H3" s="272"/>
      <c r="I3" s="272"/>
    </row>
    <row r="4" spans="1:9" x14ac:dyDescent="0.25">
      <c r="A4" s="272"/>
      <c r="B4" s="272"/>
      <c r="C4" s="272"/>
      <c r="D4" s="272"/>
      <c r="E4" s="272"/>
      <c r="F4" s="272"/>
      <c r="G4" s="272"/>
      <c r="H4" s="272"/>
      <c r="I4" s="272"/>
    </row>
    <row r="5" spans="1:9" x14ac:dyDescent="0.25">
      <c r="A5" s="272"/>
      <c r="B5" s="272"/>
      <c r="C5" s="272"/>
      <c r="D5" s="272"/>
      <c r="E5" s="272"/>
      <c r="F5" s="272"/>
      <c r="G5" s="272"/>
      <c r="H5" s="272"/>
      <c r="I5" s="272"/>
    </row>
    <row r="6" spans="1:9" x14ac:dyDescent="0.25">
      <c r="A6" s="272"/>
      <c r="B6" s="272"/>
      <c r="C6" s="272"/>
      <c r="D6" s="272"/>
      <c r="E6" s="272"/>
      <c r="F6" s="272"/>
      <c r="G6" s="272"/>
      <c r="H6" s="272"/>
      <c r="I6" s="272"/>
    </row>
    <row r="7" spans="1:9" x14ac:dyDescent="0.25">
      <c r="A7" s="272"/>
      <c r="B7" s="272"/>
      <c r="C7" s="272"/>
      <c r="D7" s="272"/>
      <c r="E7" s="272"/>
      <c r="F7" s="272"/>
      <c r="G7" s="272"/>
      <c r="H7" s="272"/>
      <c r="I7" s="272"/>
    </row>
    <row r="8" spans="1:9" x14ac:dyDescent="0.25">
      <c r="A8" s="272"/>
      <c r="B8" s="272"/>
      <c r="C8" s="272"/>
      <c r="D8" s="272"/>
      <c r="E8" s="272"/>
      <c r="F8" s="272"/>
      <c r="G8" s="272"/>
      <c r="H8" s="272"/>
      <c r="I8" s="272"/>
    </row>
    <row r="9" spans="1:9" x14ac:dyDescent="0.25">
      <c r="A9" s="272"/>
      <c r="B9" s="272"/>
      <c r="C9" s="272"/>
      <c r="D9" s="272"/>
      <c r="E9" s="272"/>
      <c r="F9" s="272"/>
      <c r="G9" s="272"/>
      <c r="H9" s="272"/>
      <c r="I9" s="272"/>
    </row>
    <row r="10" spans="1:9" x14ac:dyDescent="0.25">
      <c r="A10" s="272"/>
      <c r="B10" s="272"/>
      <c r="C10" s="272"/>
      <c r="D10" s="272"/>
      <c r="E10" s="272"/>
      <c r="F10" s="272"/>
      <c r="G10" s="272"/>
      <c r="H10" s="272"/>
      <c r="I10" s="272"/>
    </row>
    <row r="11" spans="1:9" x14ac:dyDescent="0.25">
      <c r="A11" s="272"/>
      <c r="B11" s="272"/>
      <c r="C11" s="272"/>
      <c r="D11" s="272"/>
      <c r="E11" s="272"/>
      <c r="F11" s="272"/>
      <c r="G11" s="272"/>
      <c r="H11" s="272"/>
      <c r="I11" s="272"/>
    </row>
    <row r="12" spans="1:9" x14ac:dyDescent="0.25">
      <c r="A12" s="272"/>
      <c r="B12" s="272"/>
      <c r="C12" s="272"/>
      <c r="D12" s="272"/>
      <c r="E12" s="272"/>
      <c r="F12" s="272"/>
      <c r="G12" s="272"/>
      <c r="H12" s="272"/>
      <c r="I12" s="272"/>
    </row>
    <row r="13" spans="1:9" x14ac:dyDescent="0.25">
      <c r="A13" s="272"/>
      <c r="B13" s="272"/>
      <c r="C13" s="272"/>
      <c r="D13" s="272"/>
      <c r="E13" s="272"/>
      <c r="F13" s="272"/>
      <c r="G13" s="272"/>
      <c r="H13" s="272"/>
      <c r="I13" s="272"/>
    </row>
    <row r="14" spans="1:9" x14ac:dyDescent="0.25">
      <c r="A14" s="272"/>
      <c r="B14" s="272"/>
      <c r="C14" s="272"/>
      <c r="D14" s="272"/>
      <c r="E14" s="272"/>
      <c r="F14" s="272"/>
      <c r="G14" s="272"/>
      <c r="H14" s="272"/>
      <c r="I14" s="272"/>
    </row>
    <row r="15" spans="1:9" x14ac:dyDescent="0.25">
      <c r="A15" s="272"/>
      <c r="B15" s="272"/>
      <c r="C15" s="272"/>
      <c r="D15" s="272"/>
      <c r="E15" s="272"/>
      <c r="F15" s="272"/>
      <c r="G15" s="272"/>
      <c r="H15" s="272"/>
      <c r="I15" s="272"/>
    </row>
    <row r="16" spans="1:9" x14ac:dyDescent="0.25">
      <c r="A16" s="272"/>
      <c r="B16" s="272"/>
      <c r="C16" s="272"/>
      <c r="D16" s="272"/>
      <c r="E16" s="272"/>
      <c r="F16" s="272"/>
      <c r="G16" s="272"/>
      <c r="H16" s="272"/>
      <c r="I16" s="272"/>
    </row>
    <row r="17" spans="1:9" x14ac:dyDescent="0.25">
      <c r="A17" s="272"/>
      <c r="B17" s="272"/>
      <c r="C17" s="272"/>
      <c r="D17" s="272"/>
      <c r="E17" s="272"/>
      <c r="F17" s="272"/>
      <c r="G17" s="272"/>
      <c r="H17" s="272"/>
      <c r="I17" s="272"/>
    </row>
    <row r="18" spans="1:9" x14ac:dyDescent="0.25">
      <c r="A18" s="272"/>
      <c r="B18" s="272"/>
      <c r="C18" s="272"/>
      <c r="D18" s="272"/>
      <c r="E18" s="272"/>
      <c r="F18" s="272"/>
      <c r="G18" s="272"/>
      <c r="H18" s="272"/>
      <c r="I18" s="272"/>
    </row>
    <row r="19" spans="1:9" x14ac:dyDescent="0.25">
      <c r="A19" s="272"/>
      <c r="B19" s="272"/>
      <c r="C19" s="272"/>
      <c r="D19" s="272"/>
      <c r="E19" s="272"/>
      <c r="F19" s="272"/>
      <c r="G19" s="272"/>
      <c r="H19" s="272"/>
      <c r="I19" s="272"/>
    </row>
    <row r="20" spans="1:9" x14ac:dyDescent="0.25">
      <c r="A20" s="272"/>
      <c r="B20" s="272"/>
      <c r="C20" s="272"/>
      <c r="D20" s="272"/>
      <c r="E20" s="272"/>
      <c r="F20" s="272"/>
      <c r="G20" s="272"/>
      <c r="H20" s="272"/>
      <c r="I20" s="272"/>
    </row>
    <row r="21" spans="1:9" x14ac:dyDescent="0.25">
      <c r="A21" s="272"/>
      <c r="B21" s="272"/>
      <c r="C21" s="272"/>
      <c r="D21" s="272"/>
      <c r="E21" s="272"/>
      <c r="F21" s="272"/>
      <c r="G21" s="272"/>
      <c r="H21" s="272"/>
      <c r="I21" s="272"/>
    </row>
    <row r="22" spans="1:9" x14ac:dyDescent="0.25">
      <c r="A22" s="272"/>
      <c r="B22" s="272"/>
      <c r="C22" s="272"/>
      <c r="D22" s="272"/>
      <c r="E22" s="272"/>
      <c r="F22" s="272"/>
      <c r="G22" s="272"/>
      <c r="H22" s="272"/>
      <c r="I22" s="272"/>
    </row>
    <row r="23" spans="1:9" x14ac:dyDescent="0.25">
      <c r="A23" s="272"/>
      <c r="B23" s="272"/>
      <c r="C23" s="272"/>
      <c r="D23" s="272"/>
      <c r="E23" s="272"/>
      <c r="F23" s="272"/>
      <c r="G23" s="272"/>
      <c r="H23" s="272"/>
      <c r="I23" s="272"/>
    </row>
    <row r="24" spans="1:9" x14ac:dyDescent="0.25">
      <c r="A24" s="272"/>
      <c r="B24" s="272"/>
      <c r="C24" s="272"/>
      <c r="D24" s="272"/>
      <c r="E24" s="272"/>
      <c r="F24" s="272"/>
      <c r="G24" s="272"/>
      <c r="H24" s="272"/>
      <c r="I24" s="272"/>
    </row>
    <row r="25" spans="1:9" x14ac:dyDescent="0.25">
      <c r="A25" s="272"/>
      <c r="B25" s="272"/>
      <c r="C25" s="272"/>
      <c r="D25" s="272"/>
      <c r="E25" s="272"/>
      <c r="F25" s="272"/>
      <c r="G25" s="272"/>
      <c r="H25" s="272"/>
      <c r="I25" s="272"/>
    </row>
    <row r="26" spans="1:9" x14ac:dyDescent="0.25">
      <c r="A26" s="272"/>
      <c r="B26" s="272"/>
      <c r="C26" s="272"/>
      <c r="D26" s="272"/>
      <c r="E26" s="272"/>
      <c r="F26" s="272"/>
      <c r="G26" s="272"/>
      <c r="H26" s="272"/>
      <c r="I26" s="272"/>
    </row>
    <row r="27" spans="1:9" x14ac:dyDescent="0.25">
      <c r="A27" s="272"/>
      <c r="B27" s="272"/>
      <c r="C27" s="272"/>
      <c r="D27" s="272"/>
      <c r="E27" s="272"/>
      <c r="F27" s="272"/>
      <c r="G27" s="272"/>
      <c r="H27" s="272"/>
      <c r="I27" s="272"/>
    </row>
    <row r="28" spans="1:9" x14ac:dyDescent="0.25">
      <c r="A28" s="272"/>
      <c r="B28" s="272"/>
      <c r="C28" s="272"/>
      <c r="D28" s="272"/>
      <c r="E28" s="272"/>
      <c r="F28" s="272"/>
      <c r="G28" s="272"/>
      <c r="H28" s="272"/>
      <c r="I28" s="272"/>
    </row>
    <row r="29" spans="1:9" x14ac:dyDescent="0.25">
      <c r="A29" s="272"/>
      <c r="B29" s="272"/>
      <c r="C29" s="272"/>
      <c r="D29" s="272"/>
      <c r="E29" s="272"/>
      <c r="F29" s="272"/>
      <c r="G29" s="272"/>
      <c r="H29" s="272"/>
      <c r="I29" s="272"/>
    </row>
    <row r="30" spans="1:9" x14ac:dyDescent="0.25">
      <c r="A30" s="272"/>
      <c r="B30" s="272"/>
      <c r="C30" s="272"/>
      <c r="D30" s="272"/>
      <c r="E30" s="272"/>
      <c r="F30" s="272"/>
      <c r="G30" s="272"/>
      <c r="H30" s="272"/>
      <c r="I30" s="272"/>
    </row>
    <row r="31" spans="1:9" x14ac:dyDescent="0.25">
      <c r="A31" s="272"/>
      <c r="B31" s="272"/>
      <c r="C31" s="272"/>
      <c r="D31" s="272"/>
      <c r="E31" s="272"/>
      <c r="F31" s="272"/>
      <c r="G31" s="272"/>
      <c r="H31" s="272"/>
      <c r="I31" s="272"/>
    </row>
    <row r="32" spans="1:9" x14ac:dyDescent="0.25">
      <c r="A32" s="272"/>
      <c r="B32" s="272"/>
      <c r="C32" s="272"/>
      <c r="D32" s="272"/>
      <c r="E32" s="272"/>
      <c r="F32" s="272"/>
      <c r="G32" s="272"/>
      <c r="H32" s="272"/>
      <c r="I32" s="272"/>
    </row>
    <row r="33" spans="1:9" x14ac:dyDescent="0.25">
      <c r="A33" s="272"/>
      <c r="B33" s="272"/>
      <c r="C33" s="272"/>
      <c r="D33" s="272"/>
      <c r="E33" s="272"/>
      <c r="F33" s="272"/>
      <c r="G33" s="272"/>
      <c r="H33" s="272"/>
      <c r="I33" s="272"/>
    </row>
    <row r="34" spans="1:9" x14ac:dyDescent="0.25">
      <c r="A34" s="272"/>
      <c r="B34" s="272"/>
      <c r="C34" s="272"/>
      <c r="D34" s="272"/>
      <c r="E34" s="272"/>
      <c r="F34" s="272"/>
      <c r="G34" s="272"/>
      <c r="H34" s="272"/>
      <c r="I34" s="272"/>
    </row>
    <row r="35" spans="1:9" x14ac:dyDescent="0.25">
      <c r="A35" s="272"/>
      <c r="B35" s="272"/>
      <c r="C35" s="272"/>
      <c r="D35" s="272"/>
      <c r="E35" s="272"/>
      <c r="F35" s="272"/>
      <c r="G35" s="272"/>
      <c r="H35" s="272"/>
      <c r="I35" s="272"/>
    </row>
    <row r="36" spans="1:9" x14ac:dyDescent="0.25">
      <c r="A36" s="272"/>
      <c r="B36" s="272"/>
      <c r="C36" s="272"/>
      <c r="D36" s="272"/>
      <c r="E36" s="272"/>
      <c r="F36" s="272"/>
      <c r="G36" s="272"/>
      <c r="H36" s="272"/>
      <c r="I36" s="272"/>
    </row>
    <row r="37" spans="1:9" x14ac:dyDescent="0.25">
      <c r="A37" s="272"/>
      <c r="B37" s="272"/>
      <c r="C37" s="272"/>
      <c r="D37" s="272"/>
      <c r="E37" s="272"/>
      <c r="F37" s="272"/>
      <c r="G37" s="272"/>
      <c r="H37" s="272"/>
      <c r="I37" s="272"/>
    </row>
    <row r="38" spans="1:9" x14ac:dyDescent="0.25">
      <c r="A38" s="272"/>
      <c r="B38" s="272"/>
      <c r="C38" s="272"/>
      <c r="D38" s="272"/>
      <c r="E38" s="272"/>
      <c r="F38" s="272"/>
      <c r="G38" s="272"/>
      <c r="H38" s="272"/>
      <c r="I38" s="272"/>
    </row>
    <row r="39" spans="1:9" ht="201.75" customHeight="1" x14ac:dyDescent="0.25">
      <c r="A39" s="272"/>
      <c r="B39" s="272"/>
      <c r="C39" s="272"/>
      <c r="D39" s="272"/>
      <c r="E39" s="272"/>
      <c r="F39" s="272"/>
      <c r="G39" s="272"/>
      <c r="H39" s="272"/>
      <c r="I39" s="272"/>
    </row>
    <row r="40" spans="1:9" ht="222.75" customHeight="1" x14ac:dyDescent="0.25">
      <c r="A40" s="272"/>
      <c r="B40" s="272"/>
      <c r="C40" s="272"/>
      <c r="D40" s="272"/>
      <c r="E40" s="272"/>
      <c r="F40" s="272"/>
      <c r="G40" s="272"/>
      <c r="H40" s="272"/>
      <c r="I40" s="272"/>
    </row>
    <row r="44" spans="1:9" x14ac:dyDescent="0.25">
      <c r="A44" s="127" t="s">
        <v>386</v>
      </c>
    </row>
    <row r="45" spans="1:9" x14ac:dyDescent="0.25">
      <c r="A45" s="124"/>
    </row>
    <row r="46" spans="1:9" x14ac:dyDescent="0.25">
      <c r="A46" s="128" t="s">
        <v>387</v>
      </c>
    </row>
    <row r="47" spans="1:9" x14ac:dyDescent="0.25">
      <c r="A47" s="128" t="s">
        <v>420</v>
      </c>
    </row>
    <row r="48" spans="1:9" x14ac:dyDescent="0.25">
      <c r="A48" s="128"/>
    </row>
    <row r="49" spans="1:1" x14ac:dyDescent="0.25">
      <c r="A49" s="128" t="s">
        <v>388</v>
      </c>
    </row>
    <row r="50" spans="1:1" x14ac:dyDescent="0.25">
      <c r="A50" s="128" t="s">
        <v>422</v>
      </c>
    </row>
    <row r="51" spans="1:1" x14ac:dyDescent="0.25">
      <c r="A51" s="128" t="s">
        <v>389</v>
      </c>
    </row>
    <row r="52" spans="1:1" x14ac:dyDescent="0.25">
      <c r="A52" s="128"/>
    </row>
    <row r="53" spans="1:1" x14ac:dyDescent="0.25">
      <c r="A53" s="128" t="s">
        <v>390</v>
      </c>
    </row>
    <row r="54" spans="1:1" x14ac:dyDescent="0.25">
      <c r="A54" s="128" t="s">
        <v>423</v>
      </c>
    </row>
    <row r="55" spans="1:1" x14ac:dyDescent="0.25">
      <c r="A55" s="128" t="s">
        <v>391</v>
      </c>
    </row>
    <row r="56" spans="1:1" x14ac:dyDescent="0.25">
      <c r="A56" s="129"/>
    </row>
    <row r="57" spans="1:1" x14ac:dyDescent="0.25">
      <c r="A57" s="128" t="s">
        <v>392</v>
      </c>
    </row>
    <row r="58" spans="1:1" x14ac:dyDescent="0.25">
      <c r="A58" s="128" t="s">
        <v>421</v>
      </c>
    </row>
    <row r="59" spans="1:1" x14ac:dyDescent="0.25">
      <c r="A59" s="128"/>
    </row>
    <row r="60" spans="1:1" x14ac:dyDescent="0.25">
      <c r="A60" s="128" t="s">
        <v>393</v>
      </c>
    </row>
    <row r="61" spans="1:1" x14ac:dyDescent="0.25">
      <c r="A61" s="128" t="s">
        <v>421</v>
      </c>
    </row>
    <row r="62" spans="1:1" x14ac:dyDescent="0.25">
      <c r="A62" s="129"/>
    </row>
    <row r="63" spans="1:1" x14ac:dyDescent="0.25">
      <c r="A63" s="128" t="s">
        <v>394</v>
      </c>
    </row>
    <row r="64" spans="1:1" x14ac:dyDescent="0.25">
      <c r="A64" s="128" t="s">
        <v>421</v>
      </c>
    </row>
    <row r="65" spans="1:1" x14ac:dyDescent="0.25">
      <c r="A65" s="129"/>
    </row>
    <row r="66" spans="1:1" x14ac:dyDescent="0.25">
      <c r="A66" s="128" t="s">
        <v>395</v>
      </c>
    </row>
    <row r="67" spans="1:1" x14ac:dyDescent="0.25">
      <c r="A67" s="128" t="s">
        <v>424</v>
      </c>
    </row>
    <row r="68" spans="1:1" x14ac:dyDescent="0.25">
      <c r="A68" s="128" t="s">
        <v>396</v>
      </c>
    </row>
    <row r="69" spans="1:1" x14ac:dyDescent="0.25">
      <c r="A69" s="129"/>
    </row>
    <row r="70" spans="1:1" x14ac:dyDescent="0.25">
      <c r="A70" s="128" t="s">
        <v>397</v>
      </c>
    </row>
    <row r="71" spans="1:1" x14ac:dyDescent="0.25">
      <c r="A71" s="128" t="s">
        <v>421</v>
      </c>
    </row>
    <row r="72" spans="1:1" x14ac:dyDescent="0.25">
      <c r="A72" s="129"/>
    </row>
    <row r="73" spans="1:1" x14ac:dyDescent="0.25">
      <c r="A73" s="129" t="s">
        <v>398</v>
      </c>
    </row>
    <row r="74" spans="1:1" x14ac:dyDescent="0.25">
      <c r="A74" s="128" t="s">
        <v>420</v>
      </c>
    </row>
    <row r="75" spans="1:1" x14ac:dyDescent="0.25">
      <c r="A75" s="128"/>
    </row>
    <row r="76" spans="1:1" x14ac:dyDescent="0.25">
      <c r="A76" s="129" t="s">
        <v>399</v>
      </c>
    </row>
    <row r="77" spans="1:1" x14ac:dyDescent="0.25">
      <c r="A77" s="128" t="s">
        <v>421</v>
      </c>
    </row>
    <row r="78" spans="1:1" x14ac:dyDescent="0.25">
      <c r="A78" s="129"/>
    </row>
    <row r="79" spans="1:1" x14ac:dyDescent="0.25">
      <c r="A79" s="129" t="s">
        <v>400</v>
      </c>
    </row>
    <row r="80" spans="1:1" x14ac:dyDescent="0.25">
      <c r="A80" s="128" t="s">
        <v>421</v>
      </c>
    </row>
    <row r="81" spans="1:1" x14ac:dyDescent="0.25">
      <c r="A81" s="129"/>
    </row>
    <row r="82" spans="1:1" x14ac:dyDescent="0.25">
      <c r="A82" s="129" t="s">
        <v>401</v>
      </c>
    </row>
    <row r="83" spans="1:1" x14ac:dyDescent="0.25">
      <c r="A83" s="128" t="s">
        <v>421</v>
      </c>
    </row>
    <row r="84" spans="1:1" x14ac:dyDescent="0.25">
      <c r="A84" s="129"/>
    </row>
    <row r="85" spans="1:1" x14ac:dyDescent="0.25">
      <c r="A85" s="129" t="s">
        <v>402</v>
      </c>
    </row>
    <row r="86" spans="1:1" x14ac:dyDescent="0.25">
      <c r="A86" s="128" t="s">
        <v>421</v>
      </c>
    </row>
    <row r="87" spans="1:1" x14ac:dyDescent="0.25">
      <c r="A87" s="129"/>
    </row>
    <row r="88" spans="1:1" x14ac:dyDescent="0.25">
      <c r="A88" s="129" t="s">
        <v>403</v>
      </c>
    </row>
    <row r="89" spans="1:1" x14ac:dyDescent="0.25">
      <c r="A89" s="128" t="s">
        <v>421</v>
      </c>
    </row>
    <row r="90" spans="1:1" x14ac:dyDescent="0.25">
      <c r="A90" s="129"/>
    </row>
    <row r="91" spans="1:1" x14ac:dyDescent="0.25">
      <c r="A91" s="129" t="s">
        <v>404</v>
      </c>
    </row>
    <row r="92" spans="1:1" x14ac:dyDescent="0.25">
      <c r="A92" s="128" t="s">
        <v>421</v>
      </c>
    </row>
    <row r="93" spans="1:1" x14ac:dyDescent="0.25">
      <c r="A93" s="129"/>
    </row>
    <row r="94" spans="1:1" x14ac:dyDescent="0.25">
      <c r="A94" s="129" t="s">
        <v>405</v>
      </c>
    </row>
    <row r="95" spans="1:1" x14ac:dyDescent="0.25">
      <c r="A95" s="130" t="s">
        <v>406</v>
      </c>
    </row>
    <row r="96" spans="1:1" x14ac:dyDescent="0.25">
      <c r="A96" s="129"/>
    </row>
    <row r="97" spans="1:1" x14ac:dyDescent="0.25">
      <c r="A97" s="129" t="s">
        <v>407</v>
      </c>
    </row>
    <row r="98" spans="1:1" x14ac:dyDescent="0.25">
      <c r="A98" s="128" t="s">
        <v>408</v>
      </c>
    </row>
    <row r="99" spans="1:1" x14ac:dyDescent="0.25">
      <c r="A99" s="129"/>
    </row>
    <row r="100" spans="1:1" x14ac:dyDescent="0.25">
      <c r="A100" s="129" t="s">
        <v>409</v>
      </c>
    </row>
    <row r="101" spans="1:1" x14ac:dyDescent="0.25">
      <c r="A101" s="128" t="s">
        <v>421</v>
      </c>
    </row>
    <row r="102" spans="1:1" x14ac:dyDescent="0.25">
      <c r="A102" s="129"/>
    </row>
    <row r="103" spans="1:1" x14ac:dyDescent="0.25">
      <c r="A103" s="129" t="s">
        <v>410</v>
      </c>
    </row>
    <row r="104" spans="1:1" x14ac:dyDescent="0.25">
      <c r="A104" s="128" t="s">
        <v>411</v>
      </c>
    </row>
    <row r="105" spans="1:1" x14ac:dyDescent="0.25">
      <c r="A105" s="129"/>
    </row>
    <row r="106" spans="1:1" x14ac:dyDescent="0.25">
      <c r="A106" s="129" t="s">
        <v>412</v>
      </c>
    </row>
    <row r="107" spans="1:1" x14ac:dyDescent="0.25">
      <c r="A107" s="128" t="s">
        <v>413</v>
      </c>
    </row>
    <row r="108" spans="1:1" x14ac:dyDescent="0.25">
      <c r="A108" s="129"/>
    </row>
    <row r="109" spans="1:1" x14ac:dyDescent="0.25">
      <c r="A109" s="129" t="s">
        <v>414</v>
      </c>
    </row>
    <row r="110" spans="1:1" x14ac:dyDescent="0.25">
      <c r="A110" s="128" t="s">
        <v>415</v>
      </c>
    </row>
    <row r="111" spans="1:1" x14ac:dyDescent="0.25">
      <c r="A111" s="129"/>
    </row>
    <row r="112" spans="1:1" x14ac:dyDescent="0.25">
      <c r="A112" s="129" t="s">
        <v>416</v>
      </c>
    </row>
    <row r="113" spans="1:1" x14ac:dyDescent="0.25">
      <c r="A113" s="128" t="s">
        <v>421</v>
      </c>
    </row>
  </sheetData>
  <mergeCells count="1">
    <mergeCell ref="A1:I40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742F9B846374444193A93359F3FEF40F" ma:contentTypeVersion="33" ma:contentTypeDescription="Dokument koji je samo za potrebe ljudi iz sektora I ne ide na kolegij" ma:contentTypeScope="" ma:versionID="a325f5c0d2db39977006d6155ed1a388">
  <xsd:schema xmlns:xsd="http://www.w3.org/2001/XMLSchema" xmlns:xs="http://www.w3.org/2001/XMLSchema" xmlns:p="http://schemas.microsoft.com/office/2006/metadata/properties" xmlns:ns2="2090b57c-2e4d-4ed9-b313-510fc704fe75" targetNamespace="http://schemas.microsoft.com/office/2006/metadata/properties" ma:root="true" ma:fieldsID="7fa21133d92ec90cf070a0622a01f288" ns2:_="">
    <xsd:import namespace="2090b57c-2e4d-4ed9-b313-510fc704fe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0b57c-2e4d-4ed9-b313-510fc704fe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1D740F-F875-4DB7-9B53-43ECE1786358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2090b57c-2e4d-4ed9-b313-510fc704fe75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AA3356-BDC5-47EA-BEE7-DA23BCA46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0b57c-2e4d-4ed9-b313-510fc704fe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Jelena Matijević</cp:lastModifiedBy>
  <cp:lastPrinted>2015-04-30T06:30:17Z</cp:lastPrinted>
  <dcterms:created xsi:type="dcterms:W3CDTF">2008-10-17T11:51:54Z</dcterms:created>
  <dcterms:modified xsi:type="dcterms:W3CDTF">2022-04-27T13:59:16Z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0x0101004BF733CA9C8EBE498FD71D38BA2DB8B700742F9B846374444193A93359F3FEF40F</vt:lpwstr>
  </property>
</Properties>
</file>