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2\10 MJESEČNE KONSOLIDACIJE\06 2022\70 BURZA\06 ENG\"/>
    </mc:Choice>
  </mc:AlternateContent>
  <xr:revisionPtr revIDLastSave="0" documentId="13_ncr:1_{7F4DA5A9-E1FE-4EE0-839C-49E37836B20B}"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activeTab="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24" i="21"/>
  <c r="D31" i="21"/>
  <c r="D53" i="20"/>
  <c r="E40" i="23"/>
  <c r="K10" i="23"/>
  <c r="M10" i="23" s="1"/>
  <c r="E23" i="23"/>
  <c r="D76" i="20"/>
  <c r="D124" i="20" s="1"/>
  <c r="D21" i="20"/>
  <c r="D15"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73" i="20" l="1"/>
  <c r="D73" i="21"/>
  <c r="D65" i="2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I108" i="20" s="1"/>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F63"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35" i="21" l="1"/>
  <c r="F61" i="24"/>
  <c r="E62" i="20"/>
  <c r="F62" i="20" s="1"/>
  <c r="D44" i="24"/>
  <c r="E44" i="24"/>
  <c r="E72" i="24"/>
  <c r="F72" i="24" s="1"/>
  <c r="I13" i="21"/>
  <c r="H31" i="21"/>
  <c r="H24" i="21"/>
  <c r="I28" i="21"/>
  <c r="E24" i="21"/>
  <c r="F49" i="24"/>
  <c r="E31" i="24"/>
  <c r="E24" i="24"/>
  <c r="H31" i="24"/>
  <c r="F35" i="24"/>
  <c r="I32" i="24"/>
  <c r="F32" i="24"/>
  <c r="I61" i="21"/>
  <c r="I7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31" i="21" s="1"/>
  <c r="I17" i="20"/>
  <c r="F22" i="20"/>
  <c r="I36" i="20"/>
  <c r="E53" i="20"/>
  <c r="F53" i="20" s="1"/>
  <c r="I112" i="20"/>
  <c r="G24" i="24"/>
  <c r="F25" i="21"/>
  <c r="E31" i="21"/>
  <c r="F31" i="21" s="1"/>
  <c r="H44" i="21"/>
  <c r="F25" i="24"/>
  <c r="G24" i="21"/>
  <c r="G44" i="21"/>
  <c r="G72" i="21"/>
  <c r="H72" i="21"/>
  <c r="I7" i="24"/>
  <c r="I25" i="24"/>
  <c r="G72" i="24"/>
  <c r="F7" i="24"/>
  <c r="D24" i="24"/>
  <c r="G31" i="24"/>
  <c r="I97" i="20"/>
  <c r="G62" i="20"/>
  <c r="I62" i="20" s="1"/>
  <c r="H65" i="21" l="1"/>
  <c r="H69" i="21" s="1"/>
  <c r="H83" i="21" s="1"/>
  <c r="E73" i="24"/>
  <c r="F31" i="24"/>
  <c r="I31" i="24"/>
  <c r="I24" i="24"/>
  <c r="H73" i="24"/>
  <c r="H73" i="20"/>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24" i="24"/>
  <c r="G73" i="24"/>
  <c r="G65" i="24"/>
  <c r="G73" i="20"/>
  <c r="F73" i="24" l="1"/>
  <c r="I73" i="20"/>
  <c r="I73" i="24"/>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<sst xmlns="http://schemas.openxmlformats.org/spreadsheetml/2006/main" count="555" uniqueCount="543">
  <si>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</si>
  <si>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</si>
  <si>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</si>
  <si>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</si>
  <si>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</si>
  <si>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</si>
  <si>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</si>
  <si>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</si>
  <si>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</si>
  <si>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</si>
  <si>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</si>
  <si>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</si>
  <si>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</si>
  <si>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</si>
  <si>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</si>
  <si>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</si>
  <si>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</si>
  <si>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</si>
  <si>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</si>
  <si>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</si>
  <si>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</si>
  <si>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</si>
  <si>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</si>
  <si>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</si>
  <si>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</si>
  <si>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</si>
  <si>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</si>
  <si>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</si>
  <si>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</si>
  <si>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</si>
  <si>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</si>
  <si>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</si>
  <si>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</si>
  <si>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</si>
  <si>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</si>
  <si>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</si>
  <si>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</si>
  <si>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</si>
  <si>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</si>
  <si>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</si>
  <si>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</si>
  <si>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</si>
  <si>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</si>
  <si>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</si>
  <si>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</si>
  <si>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</si>
  <si>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</si>
  <si>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</si>
  <si>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</si>
  <si>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</si>
  <si>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</si>
  <si>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</si>
  <si>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</si>
  <si>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</si>
  <si>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</si>
  <si>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</si>
  <si>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</si>
  <si>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</si>
  <si>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</si>
  <si>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</si>
  <si>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</si>
  <si>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</si>
  <si>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</si>
  <si>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</si>
  <si>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</si>
  <si>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</si>
  <si>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</si>
  <si>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</si>
  <si>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</si>
  <si>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</si>
  <si>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</si>
  <si>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</si>
  <si>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</si>
  <si>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</si>
  <si>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</si>
  <si>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</si>
  <si>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</si>
  <si>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</si>
  <si>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</si>
  <si>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</si>
  <si>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</si>
  <si>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</si>
  <si>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</si>
  <si>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</si>
  <si>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</si>
  <si>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</si>
  <si>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</si>
  <si>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</si>
  <si>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</si>
  <si>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</si>
  <si>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</si>
  <si>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</si>
  <si>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</si>
  <si>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</si>
  <si>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</si>
  <si>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</si>
  <si>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</si>
  <si>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</si>
  <si>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</si>
  <si>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</si>
  <si>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</si>
  <si>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</si>
  <si>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</si>
  <si>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</si>
  <si>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</si>
  <si>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</si>
  <si>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</si>
  <si>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</si>
  <si>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</si>
  <si>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</si>
  <si>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</si>
  <si>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</si>
  <si>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</si>
  <si>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</si>
  <si>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</si>
  <si>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</si>
  <si>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</si>
  <si>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</si>
  <si>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</si>
  <si>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</si>
  <si>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</si>
  <si>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</si>
  <si>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</si>
  <si>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</si>
  <si>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</si>
  <si>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</si>
  <si>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</si>
  <si>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</si>
  <si>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</si>
  <si>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</si>
  <si>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</si>
  <si>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</si>
  <si>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</si>
  <si>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</si>
  <si>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</si>
  <si>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</si>
  <si>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</si>
  <si>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</si>
  <si>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</si>
  <si>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</si>
  <si>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</si>
  <si>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</si>
  <si>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</si>
  <si>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</si>
  <si>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</si>
  <si>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</si>
  <si>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</si>
  <si>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</si>
  <si>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</si>
  <si>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</si>
  <si>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</si>
  <si>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</si>
  <si>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</si>
  <si>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</si>
  <si>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</si>
  <si>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</si>
  <si>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</si>
  <si>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</si>
  <si>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</si>
  <si>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</si>
  <si>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</si>
  <si>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</si>
  <si>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</si>
  <si>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</si>
  <si>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</si>
  <si>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</si>
  <si>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</si>
  <si>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</si>
  <si>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</si>
  <si>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</si>
  <si>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</si>
  <si>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</si>
  <si>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</si>
  <si>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</si>
  <si>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</si>
  <si>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</si>
  <si>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</si>
  <si>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</si>
  <si>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</si>
  <si>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</si>
  <si>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</si>
  <si>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</si>
  <si>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</si>
  <si>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</si>
  <si>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</si>
  <si>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</si>
  <si>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</si>
  <si>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</si>
  <si>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</si>
  <si>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</si>
  <si>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</si>
  <si>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</si>
  <si>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</si>
  <si>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</si>
  <si>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</si>
  <si>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</si>
  <si>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</si>
  <si>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</si>
  <si>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</si>
  <si>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</si>
  <si>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</si>
  <si>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</si>
  <si>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</si>
  <si>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</si>
  <si>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</si>
  <si>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</si>
  <si>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</si>
  <si>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</si>
  <si>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</si>
  <si>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</si>
  <si>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</si>
  <si>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</si>
  <si>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</si>
  <si>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</si>
  <si>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</si>
  <si>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</si>
  <si>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</si>
  <si>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</si>
  <si>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</si>
  <si>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</si>
  <si>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</si>
  <si>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</si>
  <si>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</si>
  <si>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</si>
  <si>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</si>
  <si>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</si>
  <si>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</si>
  <si>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</si>
  <si>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</si>
  <si>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</si>
  <si>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</si>
  <si>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</si>
  <si>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</si>
  <si>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</si>
  <si>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</si>
  <si>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</si>
  <si>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</si>
  <si>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</si>
  <si>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</si>
  <si>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</si>
  <si>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</si>
  <si>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</si>
  <si>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</si>
  <si>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</si>
  <si>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</si>
  <si>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</si>
  <si>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</si>
  <si>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</si>
  <si>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</si>
  <si>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</si>
  <si>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</si>
  <si>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</si>
  <si>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</si>
  <si>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</si>
  <si>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</si>
  <si>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</si>
  <si>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</si>
  <si>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</si>
  <si>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</si>
  <si>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</si>
  <si>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</si>
  <si>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</si>
  <si>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</si>
  <si>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</si>
  <si>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</si>
  <si>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</si>
  <si>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</si>
  <si>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</si>
  <si>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</si>
  <si>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</si>
  <si>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</si>
  <si>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</si>
  <si>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</si>
  <si>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</si>
  <si>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</si>
  <si>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</si>
  <si>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</si>
  <si>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</si>
  <si>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</si>
  <si>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</si>
  <si>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</si>
  <si>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</si>
  <si>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</si>
  <si>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</si>
  <si>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</si>
  <si>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</si>
  <si>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</si>
  <si>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</si>
  <si>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</si>
  <si>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</si>
  <si>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</si>
  <si>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</si>
  <si>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</si>
  <si>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</si>
  <si>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</si>
  <si>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</si>
  <si>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</si>
  <si>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</si>
  <si>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</si>
  <si>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</si>
  <si>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</si>
  <si>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</si>
  <si>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</si>
  <si>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</si>
  <si>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</si>
  <si>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</si>
  <si>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</si>
  <si>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</si>
  <si>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</si>
  <si>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</si>
  <si>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</si>
  <si>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</si>
  <si>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</si>
  <si>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</si>
  <si>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</si>
  <si>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</si>
  <si>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</si>
  <si>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</si>
  <si>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</si>
  <si>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</si>
  <si>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</si>
  <si>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</si>
  <si>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</si>
  <si>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</si>
  <si>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</si>
  <si>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</si>
  <si>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</si>
  <si>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</si>
  <si>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</si>
  <si>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</si>
  <si>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</si>
  <si>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</si>
  <si>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</si>
  <si>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</si>
  <si>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</si>
  <si>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</si>
  <si>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</si>
  <si>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</si>
  <si>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</si>
  <si>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</si>
  <si>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</si>
  <si>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</si>
  <si>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</si>
  <si>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</si>
  <si>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</si>
  <si>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</si>
  <si>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</si>
  <si>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</si>
  <si>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</si>
  <si>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</si>
  <si>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</si>
  <si>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</si>
  <si>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</si>
  <si>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</si>
  <si>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</si>
  <si>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</si>
  <si>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</si>
  <si>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</si>
  <si>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</si>
  <si>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</si>
  <si>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</si>
  <si>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</si>
  <si>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</si>
  <si>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</si>
  <si>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</si>
  <si>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</si>
  <si>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</si>
  <si>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</si>
  <si>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</si>
  <si>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</si>
  <si>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</si>
  <si>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</si>
  <si>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</si>
  <si>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</si>
  <si>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</si>
  <si>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</si>
  <si>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</si>
  <si>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</si>
  <si>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</si>
  <si>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</si>
  <si>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</si>
  <si>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</si>
  <si>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</si>
  <si>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</si>
  <si>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</si>
  <si>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</si>
  <si>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</si>
  <si>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</si>
  <si>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</si>
  <si>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</si>
  <si>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</si>
  <si>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</si>
  <si>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</si>
  <si>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</si>
  <si>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</si>
  <si>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</si>
  <si>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</si>
  <si>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</si>
  <si>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</si>
  <si>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</si>
  <si>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</si>
  <si>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</si>
  <si>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</si>
  <si>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</si>
  <si>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</si>
  <si>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</si>
  <si>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</si>
  <si>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</si>
  <si>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</si>
  <si>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</si>
  <si>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</si>
  <si>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</si>
  <si>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</si>
  <si>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</si>
  <si>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</si>
  <si>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</si>
  <si>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</si>
  <si>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</si>
  <si>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</si>
  <si>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</si>
  <si>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</si>
  <si>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</si>
  <si>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</si>
  <si>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</si>
  <si>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</si>
  <si>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</si>
  <si>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</si>
  <si>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</si>
  <si>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</si>
  <si>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</si>
  <si>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</si>
  <si>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</si>
  <si>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</si>
  <si>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</si>
  <si>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</si>
  <si>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</si>
  <si>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</si>
  <si>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</si>
  <si>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</si>
  <si>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</si>
  <si>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</si>
  <si>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</si>
  <si>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</si>
  <si>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</si>
  <si>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</si>
  <si>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</si>
  <si>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</si>
  <si>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</si>
  <si>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</si>
  <si>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</si>
  <si>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</si>
  <si>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</si>
  <si>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</si>
  <si>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</si>
  <si>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</si>
  <si>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</si>
  <si>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</si>
  <si>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</si>
  <si>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</si>
  <si>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</si>
  <si>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</si>
  <si>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</si>
  <si>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</si>
  <si>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</si>
  <si>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</si>
  <si>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</si>
  <si>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</si>
  <si>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</si>
  <si>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</si>
  <si>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</si>
  <si>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</si>
  <si>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</si>
  <si>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</si>
  <si>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</si>
  <si>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</si>
  <si>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</si>
  <si>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</si>
  <si>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</si>
  <si>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</si>
  <si>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</si>
  <si>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</si>
  <si>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</si>
  <si>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</si>
  <si>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</si>
  <si>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</si>
  <si>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</si>
  <si>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</si>
  <si>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</si>
  <si>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</si>
  <si>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</si>
  <si>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</si>
  <si>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</si>
  <si>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</si>
  <si>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</si>
  <si>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</si>
  <si>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</si>
  <si>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</si>
  <si>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</si>
  <si>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</si>
  <si>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</si>
  <si>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</si>
  <si>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</si>
  <si>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</si>
  <si>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</si>
  <si>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</si>
  <si>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</si>
  <si>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</si>
  <si>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</si>
  <si>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</si>
  <si>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</si>
  <si>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</si>
  <si>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</si>
  <si>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</si>
  <si>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</si>
  <si>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</si>
  <si>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</si>
  <si>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</si>
  <si>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</si>
  <si>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</si>
  <si>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</si>
  <si>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</si>
  <si>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</si>
  <si>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</si>
  <si>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</si>
  <si>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</si>
  <si>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</si>
  <si>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</si>
  <si>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</si>
  <si>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</si>
  <si>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</si>
  <si>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</si>
  <si>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Accounting policies which are used in the preparation of financial statements for the reporting period are the same as those which are used for preparation of the audited financial statements for the year 2021.</t>
  </si>
  <si>
    <t>As at: 30.6.2022.</t>
  </si>
  <si>
    <t>For the period: 1.1.2022. - 30.6.2022.</t>
  </si>
  <si>
    <t>For the period 1.1.2022.-30.6.2022.</t>
  </si>
  <si>
    <t>For the period: 1.1.2022.-30.6.2022.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</si>
  <si>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- 30.6.2022.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</si>
  <si>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Details are disclosed in the notes to the half-year report</t>
  </si>
  <si>
    <t>Details are disclosed in the notes to the unconsolidated unaudited half-year report, for the period 1 January 2022 - 30 June 2022</t>
  </si>
  <si>
    <t>The unconsolidated unaudited half-year report, for the period 1 January 2022 - 30 June 2022  is prepared applying the same accounting policies as in the latest annual financial statements for 2021,</t>
  </si>
  <si>
    <t>Details are disclosed in the half-year management report within unconsolidated unaudited half-year report, for the period 1 January 2022 - 30 June 2022</t>
  </si>
  <si>
    <t>For the period: 1.4.2022. - 30.6.2022.</t>
  </si>
  <si>
    <t>The Annual Financial Report for 2021, for the purpose of understanding the information published in the notes to the financial statements prepared for the half-year of 2022, is available on the company's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</si>
</sst>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3" fillId="0" borderId="28" xfId="0" applyNumberFormat="1" applyFont="1" applyFill="1" applyBorder="1" applyAlignment="1" applyProtection="1">
      <alignment horizontal="right" vertical="center" shrinkToFit="1"/>
      <protection locked="0"/>
    </xf>
    <xf numFmtId="3" fontId="3" fillId="0" borderId="29" xfId="0" applyNumberFormat="1" applyFont="1" applyFill="1" applyBorder="1" applyAlignment="1" applyProtection="1">
      <alignment horizontal="right" vertical="center" shrinkToFit="1"/>
      <protection locked="0"/>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6" fillId="0" borderId="44" xfId="0" applyNumberFormat="1" applyFont="1" applyFill="1" applyBorder="1" applyAlignment="1" applyProtection="1">
      <alignment horizontal="right" vertical="center" shrinkToFit="1"/>
      <protection locked="0"/>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7" borderId="49" xfId="5" quotePrefix="1" applyFont="1" applyFill="1" applyBorder="1" applyAlignment="1" applyProtection="1">
      <alignment horizontal="center" vertical="center"/>
      <protection locked="0"/>
    </xf>
    <xf numFmtId="0" fontId="5" fillId="7" borderId="51" xfId="5"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 fillId="0" borderId="39" xfId="0" applyNumberFormat="1" applyFont="1" applyBorder="1" applyAlignment="1" applyProtection="1">
      <alignment vertical="center" shrinkToFit="1"/>
      <protection locked="0"/>
    </xf>
    <xf numFmtId="3" fontId="6" fillId="0" borderId="44" xfId="0" applyNumberFormat="1" applyFont="1" applyBorder="1" applyAlignment="1" applyProtection="1">
      <alignment horizontal="right" vertical="center" shrinkToFit="1"/>
      <protection locked="0"/>
    </xf>
    <xf numFmtId="0" fontId="6" fillId="4" borderId="46" xfId="5" applyFont="1" applyFill="1" applyBorder="1" applyAlignment="1">
      <alignment horizontal="right" vertical="center" wrapText="1"/>
    </xf>
    <xf numFmtId="0" fontId="6" fillId="4" borderId="0" xfId="5" applyFont="1" applyFill="1" applyBorder="1" applyAlignment="1">
      <alignment horizontal="right" vertical="center" wrapText="1"/>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4" borderId="0" xfId="5" applyFont="1" applyFill="1" applyBorder="1"/>
    <xf numFmtId="0" fontId="28" fillId="7" borderId="48" xfId="6" applyFont="1" applyFill="1" applyBorder="1" applyAlignment="1" applyProtection="1">
      <alignment vertical="center" wrapText="1"/>
      <protection locked="0"/>
    </xf>
    <xf numFmtId="0" fontId="28" fillId="7" borderId="10" xfId="6" applyFont="1" applyFill="1" applyBorder="1" applyAlignment="1" applyProtection="1">
      <alignment vertical="center"/>
      <protection locked="0"/>
    </xf>
    <xf numFmtId="0" fontId="28" fillId="7" borderId="49" xfId="6" applyFont="1" applyFill="1" applyBorder="1" applyAlignment="1" applyProtection="1">
      <alignment vertical="center"/>
      <protection locked="0"/>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6" fillId="4" borderId="0" xfId="5" applyFont="1" applyFill="1" applyBorder="1" applyAlignment="1">
      <alignment vertical="center"/>
    </xf>
    <xf numFmtId="49" fontId="5" fillId="7" borderId="48" xfId="6" applyNumberFormat="1" applyFont="1" applyFill="1" applyBorder="1" applyAlignment="1" applyProtection="1">
      <alignment vertical="center"/>
      <protection locked="0"/>
    </xf>
    <xf numFmtId="49" fontId="5" fillId="7" borderId="10" xfId="6" applyNumberFormat="1" applyFont="1" applyFill="1" applyBorder="1" applyAlignment="1" applyProtection="1">
      <alignment vertical="center"/>
      <protection locked="0"/>
    </xf>
    <xf numFmtId="49" fontId="5" fillId="7" borderId="49" xfId="6" applyNumberFormat="1" applyFont="1" applyFill="1" applyBorder="1" applyAlignment="1" applyProtection="1">
      <alignment vertical="center"/>
      <protection locked="0"/>
    </xf>
    <xf numFmtId="0" fontId="6"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28" fillId="4" borderId="0" xfId="5" applyFont="1" applyFill="1" applyBorder="1" applyAlignment="1">
      <alignment vertical="top"/>
    </xf>
    <xf numFmtId="0" fontId="6" fillId="4" borderId="0" xfId="5" applyFont="1" applyFill="1" applyBorder="1" applyAlignment="1">
      <alignment vertical="top"/>
    </xf>
    <xf numFmtId="0" fontId="5" fillId="7" borderId="48" xfId="5" applyFont="1" applyFill="1" applyBorder="1" applyAlignment="1" applyProtection="1">
      <alignment horizontal="right" vertical="center"/>
      <protection locked="0"/>
    </xf>
    <xf numFmtId="0" fontId="5" fillId="7" borderId="10" xfId="5" applyFont="1" applyFill="1" applyBorder="1" applyAlignment="1" applyProtection="1">
      <alignment horizontal="right" vertical="center"/>
      <protection locked="0"/>
    </xf>
    <xf numFmtId="0" fontId="5" fillId="7" borderId="49" xfId="5" applyFont="1" applyFill="1" applyBorder="1" applyAlignment="1" applyProtection="1">
      <alignment horizontal="right" vertical="center"/>
      <protection locked="0"/>
    </xf>
    <xf numFmtId="0" fontId="28" fillId="4" borderId="0" xfId="5" applyFont="1" applyFill="1" applyBorder="1" applyProtection="1">
      <protection locked="0"/>
    </xf>
    <xf numFmtId="0" fontId="28" fillId="4" borderId="0" xfId="5" applyFont="1" applyFill="1" applyBorder="1" applyAlignment="1">
      <alignment vertical="top" wrapText="1"/>
    </xf>
    <xf numFmtId="0" fontId="6" fillId="4" borderId="46" xfId="5" applyFont="1" applyFill="1" applyBorder="1" applyAlignment="1">
      <alignment horizontal="center" vertical="center"/>
    </xf>
    <xf numFmtId="0" fontId="6" fillId="4" borderId="46" xfId="5" applyFont="1" applyFill="1" applyBorder="1" applyAlignment="1">
      <alignment horizontal="right" vertical="center"/>
    </xf>
    <xf numFmtId="0" fontId="6" fillId="4" borderId="0" xfId="5" applyFont="1" applyFill="1" applyBorder="1" applyAlignment="1">
      <alignment horizontal="right" vertical="center"/>
    </xf>
    <xf numFmtId="0" fontId="29" fillId="4" borderId="0" xfId="5" applyFont="1" applyFill="1" applyBorder="1" applyAlignment="1">
      <alignment vertical="center"/>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47" xfId="5" applyFont="1" applyFill="1" applyBorder="1" applyAlignment="1">
      <alignment horizontal="right" vertical="center" wrapText="1"/>
    </xf>
    <xf numFmtId="0" fontId="29" fillId="4" borderId="46" xfId="5" applyFont="1" applyFill="1" applyBorder="1" applyAlignment="1">
      <alignment vertical="center"/>
    </xf>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7" xfId="5" applyFont="1" applyFill="1" applyBorder="1" applyAlignment="1">
      <alignment horizontal="right" vertical="center"/>
    </xf>
    <xf numFmtId="0" fontId="28" fillId="4" borderId="0" xfId="5" applyFont="1" applyFill="1" applyBorder="1" applyAlignment="1">
      <alignment wrapText="1"/>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28" fillId="4" borderId="46" xfId="5" applyFont="1" applyFill="1" applyBorder="1" applyAlignment="1">
      <alignment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Border="1" applyAlignment="1" applyProtection="1">
      <alignment vertical="center" wrapText="1"/>
    </xf>
    <xf numFmtId="0" fontId="3" fillId="6" borderId="44" xfId="0" applyFont="1" applyFill="1" applyBorder="1" applyAlignment="1" applyProtection="1">
      <alignment vertical="center" wrapText="1"/>
    </xf>
    <xf numFmtId="0" fontId="3" fillId="0" borderId="44" xfId="0" applyFont="1" applyFill="1" applyBorder="1" applyAlignment="1" applyProtection="1">
      <alignment vertical="center" wrapText="1"/>
    </xf>
    <xf numFmtId="0" fontId="8" fillId="6" borderId="44" xfId="0" applyFont="1" applyFill="1" applyBorder="1" applyAlignment="1" applyProtection="1">
      <alignment vertical="center" wrapText="1"/>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8" fillId="0" borderId="44" xfId="0" applyFont="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3" fillId="0" borderId="27" xfId="0" applyFont="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2" fillId="0" borderId="44"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vertical="center" wrapText="1"/>
    </xf>
    <xf numFmtId="0" fontId="8" fillId="0" borderId="39" xfId="0" applyFont="1" applyFill="1" applyBorder="1" applyAlignment="1" applyProtection="1">
      <alignment vertical="center" wrapText="1"/>
    </xf>
    <xf numFmtId="0" fontId="3" fillId="0" borderId="39" xfId="0" applyFont="1" applyBorder="1" applyAlignment="1" applyProtection="1">
      <alignment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3" fillId="6" borderId="39" xfId="0" applyFont="1" applyFill="1" applyBorder="1" applyAlignment="1" applyProtection="1">
      <alignment vertical="center"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4" fontId="13" fillId="6" borderId="44" xfId="0" applyNumberFormat="1" applyFont="1" applyFill="1" applyBorder="1" applyAlignment="1" applyProtection="1">
      <alignment horizontal="left" vertical="center" wrapText="1"/>
    </xf>
    <xf numFmtId="4" fontId="14" fillId="0"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4" fontId="5" fillId="2" borderId="44" xfId="0"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5EB3D75E-1505-40B8-A14B-9191C1BA9A44}"/>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opLeftCell="A10" zoomScale="80" zoomScaleNormal="80" workbookViewId="0">
      <selection activeCell="P29" sqref="P29"/>
    </sheetView>
  </sheetViews>
  <sheetFormatPr defaultColWidth="9.33203125" defaultRowHeight="14.4" x14ac:dyDescent="0.3"/>
  <cols>
    <col min="1" max="8" width="9.33203125" style="76"/>
    <col min="9" max="9" width="20" style="76" customWidth="1"/>
    <col min="10" max="16384" width="9.33203125" style="76"/>
  </cols>
  <sheetData>
    <row r="1" spans="1:10" ht="15.6" x14ac:dyDescent="0.3">
      <c r="A1" s="185" t="s">
        <v>0</v>
      </c>
      <c r="B1" s="186"/>
      <c r="C1" s="186"/>
      <c r="D1" s="74"/>
      <c r="E1" s="74"/>
      <c r="F1" s="74"/>
      <c r="G1" s="74"/>
      <c r="H1" s="74"/>
      <c r="I1" s="74"/>
      <c r="J1" s="75"/>
    </row>
    <row r="2" spans="1:10" ht="14.7" customHeight="1" x14ac:dyDescent="0.3">
      <c r="A2" s="187" t="s">
        <v>1</v>
      </c>
      <c r="B2" s="188"/>
      <c r="C2" s="188"/>
      <c r="D2" s="188"/>
      <c r="E2" s="188"/>
      <c r="F2" s="188"/>
      <c r="G2" s="188"/>
      <c r="H2" s="188"/>
      <c r="I2" s="188"/>
      <c r="J2" s="189"/>
    </row>
    <row r="3" spans="1:10" x14ac:dyDescent="0.3">
      <c r="A3" s="77"/>
      <c r="B3" s="78"/>
      <c r="C3" s="78"/>
      <c r="D3" s="78"/>
      <c r="E3" s="78"/>
      <c r="F3" s="78"/>
      <c r="G3" s="78"/>
      <c r="H3" s="78"/>
      <c r="I3" s="78"/>
      <c r="J3" s="79"/>
    </row>
    <row r="4" spans="1:10" ht="33.6" customHeight="1" x14ac:dyDescent="0.3">
      <c r="A4" s="190" t="s">
        <v>2</v>
      </c>
      <c r="B4" s="191"/>
      <c r="C4" s="191"/>
      <c r="D4" s="191"/>
      <c r="E4" s="192">
        <v>44562</v>
      </c>
      <c r="F4" s="193"/>
      <c r="G4" s="80" t="s">
        <v>3</v>
      </c>
      <c r="H4" s="192">
        <v>44742</v>
      </c>
      <c r="I4" s="193"/>
      <c r="J4" s="81"/>
    </row>
    <row r="5" spans="1:10" s="82" customFormat="1" ht="10.199999999999999" customHeight="1" x14ac:dyDescent="0.3">
      <c r="A5" s="194"/>
      <c r="B5" s="195"/>
      <c r="C5" s="195"/>
      <c r="D5" s="195"/>
      <c r="E5" s="195"/>
      <c r="F5" s="195"/>
      <c r="G5" s="195"/>
      <c r="H5" s="195"/>
      <c r="I5" s="195"/>
      <c r="J5" s="196"/>
    </row>
    <row r="6" spans="1:10" ht="20.7" customHeight="1" x14ac:dyDescent="0.3">
      <c r="A6" s="83"/>
      <c r="B6" s="84" t="s">
        <v>4</v>
      </c>
      <c r="C6" s="85"/>
      <c r="D6" s="85"/>
      <c r="E6" s="91">
        <v>2022</v>
      </c>
      <c r="F6" s="86"/>
      <c r="G6" s="80"/>
      <c r="H6" s="86"/>
      <c r="I6" s="87"/>
      <c r="J6" s="88"/>
    </row>
    <row r="7" spans="1:10" s="90" customFormat="1" ht="10.95" customHeight="1" x14ac:dyDescent="0.3">
      <c r="A7" s="83"/>
      <c r="B7" s="85"/>
      <c r="C7" s="85"/>
      <c r="D7" s="85"/>
      <c r="E7" s="89"/>
      <c r="F7" s="89"/>
      <c r="G7" s="80"/>
      <c r="H7" s="86"/>
      <c r="I7" s="87"/>
      <c r="J7" s="88"/>
    </row>
    <row r="8" spans="1:10" ht="20.7" customHeight="1" x14ac:dyDescent="0.3">
      <c r="A8" s="83"/>
      <c r="B8" s="84" t="s">
        <v>5</v>
      </c>
      <c r="C8" s="85"/>
      <c r="D8" s="85"/>
      <c r="E8" s="91">
        <v>2</v>
      </c>
      <c r="F8" s="86"/>
      <c r="G8" s="80"/>
      <c r="H8" s="86"/>
      <c r="I8" s="87"/>
      <c r="J8" s="88"/>
    </row>
    <row r="9" spans="1:10" s="90" customFormat="1" ht="10.95" customHeight="1" x14ac:dyDescent="0.3">
      <c r="A9" s="83"/>
      <c r="B9" s="85"/>
      <c r="C9" s="85"/>
      <c r="D9" s="85"/>
      <c r="E9" s="89"/>
      <c r="F9" s="89"/>
      <c r="G9" s="80"/>
      <c r="H9" s="89"/>
      <c r="I9" s="92"/>
      <c r="J9" s="88"/>
    </row>
    <row r="10" spans="1:10" ht="37.950000000000003" customHeight="1" x14ac:dyDescent="0.3">
      <c r="A10" s="181" t="s">
        <v>6</v>
      </c>
      <c r="B10" s="182"/>
      <c r="C10" s="182"/>
      <c r="D10" s="182"/>
      <c r="E10" s="182"/>
      <c r="F10" s="182"/>
      <c r="G10" s="182"/>
      <c r="H10" s="182"/>
      <c r="I10" s="182"/>
      <c r="J10" s="93"/>
    </row>
    <row r="11" spans="1:10" ht="24.6" customHeight="1" x14ac:dyDescent="0.3">
      <c r="A11" s="167" t="s">
        <v>7</v>
      </c>
      <c r="B11" s="183"/>
      <c r="C11" s="175" t="s">
        <v>483</v>
      </c>
      <c r="D11" s="176"/>
      <c r="E11" s="94"/>
      <c r="F11" s="133" t="s">
        <v>8</v>
      </c>
      <c r="G11" s="179"/>
      <c r="H11" s="173" t="s">
        <v>484</v>
      </c>
      <c r="I11" s="174"/>
      <c r="J11" s="95"/>
    </row>
    <row r="12" spans="1:10" ht="14.7" customHeight="1" x14ac:dyDescent="0.3">
      <c r="A12" s="96"/>
      <c r="B12" s="97"/>
      <c r="C12" s="97"/>
      <c r="D12" s="97"/>
      <c r="E12" s="184"/>
      <c r="F12" s="184"/>
      <c r="G12" s="184"/>
      <c r="H12" s="184"/>
      <c r="I12" s="98"/>
      <c r="J12" s="95"/>
    </row>
    <row r="13" spans="1:10" ht="21" customHeight="1" x14ac:dyDescent="0.3">
      <c r="A13" s="132" t="s">
        <v>9</v>
      </c>
      <c r="B13" s="179"/>
      <c r="C13" s="175" t="s">
        <v>485</v>
      </c>
      <c r="D13" s="176"/>
      <c r="E13" s="197"/>
      <c r="F13" s="184"/>
      <c r="G13" s="184"/>
      <c r="H13" s="184"/>
      <c r="I13" s="98"/>
      <c r="J13" s="95"/>
    </row>
    <row r="14" spans="1:10" ht="10.95" customHeight="1" x14ac:dyDescent="0.3">
      <c r="A14" s="94"/>
      <c r="B14" s="98"/>
      <c r="C14" s="97"/>
      <c r="D14" s="97"/>
      <c r="E14" s="139"/>
      <c r="F14" s="139"/>
      <c r="G14" s="139"/>
      <c r="H14" s="139"/>
      <c r="I14" s="97"/>
      <c r="J14" s="99"/>
    </row>
    <row r="15" spans="1:10" ht="22.95" customHeight="1" x14ac:dyDescent="0.3">
      <c r="A15" s="132" t="s">
        <v>10</v>
      </c>
      <c r="B15" s="179"/>
      <c r="C15" s="175" t="s">
        <v>486</v>
      </c>
      <c r="D15" s="176"/>
      <c r="E15" s="180"/>
      <c r="F15" s="169"/>
      <c r="G15" s="100" t="s">
        <v>11</v>
      </c>
      <c r="H15" s="173" t="s">
        <v>487</v>
      </c>
      <c r="I15" s="174"/>
      <c r="J15" s="101"/>
    </row>
    <row r="16" spans="1:10" ht="10.95" customHeight="1" x14ac:dyDescent="0.3">
      <c r="A16" s="94"/>
      <c r="B16" s="98"/>
      <c r="C16" s="97"/>
      <c r="D16" s="97"/>
      <c r="E16" s="139"/>
      <c r="F16" s="139"/>
      <c r="G16" s="139"/>
      <c r="H16" s="139"/>
      <c r="I16" s="97"/>
      <c r="J16" s="99"/>
    </row>
    <row r="17" spans="1:10" ht="22.95" customHeight="1" x14ac:dyDescent="0.3">
      <c r="A17" s="102"/>
      <c r="B17" s="100" t="s">
        <v>12</v>
      </c>
      <c r="C17" s="175" t="s">
        <v>488</v>
      </c>
      <c r="D17" s="176"/>
      <c r="E17" s="103"/>
      <c r="F17" s="103"/>
      <c r="G17" s="103"/>
      <c r="H17" s="103"/>
      <c r="I17" s="103"/>
      <c r="J17" s="101"/>
    </row>
    <row r="18" spans="1:10" x14ac:dyDescent="0.3">
      <c r="A18" s="177"/>
      <c r="B18" s="178"/>
      <c r="C18" s="139"/>
      <c r="D18" s="139"/>
      <c r="E18" s="139"/>
      <c r="F18" s="139"/>
      <c r="G18" s="139"/>
      <c r="H18" s="139"/>
      <c r="I18" s="97"/>
      <c r="J18" s="99"/>
    </row>
    <row r="19" spans="1:10" x14ac:dyDescent="0.3">
      <c r="A19" s="167" t="s">
        <v>13</v>
      </c>
      <c r="B19" s="168"/>
      <c r="C19" s="143" t="s">
        <v>489</v>
      </c>
      <c r="D19" s="144"/>
      <c r="E19" s="144"/>
      <c r="F19" s="144"/>
      <c r="G19" s="144"/>
      <c r="H19" s="144"/>
      <c r="I19" s="144"/>
      <c r="J19" s="145"/>
    </row>
    <row r="20" spans="1:10" x14ac:dyDescent="0.3">
      <c r="A20" s="96"/>
      <c r="B20" s="97"/>
      <c r="C20" s="104"/>
      <c r="D20" s="97"/>
      <c r="E20" s="139"/>
      <c r="F20" s="139"/>
      <c r="G20" s="139"/>
      <c r="H20" s="139"/>
      <c r="I20" s="97"/>
      <c r="J20" s="99"/>
    </row>
    <row r="21" spans="1:10" x14ac:dyDescent="0.3">
      <c r="A21" s="167" t="s">
        <v>14</v>
      </c>
      <c r="B21" s="168"/>
      <c r="C21" s="173" t="s">
        <v>490</v>
      </c>
      <c r="D21" s="174"/>
      <c r="E21" s="139"/>
      <c r="F21" s="139"/>
      <c r="G21" s="143" t="s">
        <v>491</v>
      </c>
      <c r="H21" s="144"/>
      <c r="I21" s="144"/>
      <c r="J21" s="145"/>
    </row>
    <row r="22" spans="1:10" x14ac:dyDescent="0.3">
      <c r="A22" s="96"/>
      <c r="B22" s="97"/>
      <c r="C22" s="97"/>
      <c r="D22" s="97"/>
      <c r="E22" s="139"/>
      <c r="F22" s="139"/>
      <c r="G22" s="139"/>
      <c r="H22" s="139"/>
      <c r="I22" s="97"/>
      <c r="J22" s="99"/>
    </row>
    <row r="23" spans="1:10" x14ac:dyDescent="0.3">
      <c r="A23" s="167" t="s">
        <v>15</v>
      </c>
      <c r="B23" s="168"/>
      <c r="C23" s="143" t="s">
        <v>492</v>
      </c>
      <c r="D23" s="144"/>
      <c r="E23" s="144"/>
      <c r="F23" s="144"/>
      <c r="G23" s="144"/>
      <c r="H23" s="144"/>
      <c r="I23" s="144"/>
      <c r="J23" s="145"/>
    </row>
    <row r="24" spans="1:10" x14ac:dyDescent="0.3">
      <c r="A24" s="96"/>
      <c r="B24" s="97"/>
      <c r="C24" s="97"/>
      <c r="D24" s="97"/>
      <c r="E24" s="139"/>
      <c r="F24" s="139"/>
      <c r="G24" s="139"/>
      <c r="H24" s="139"/>
      <c r="I24" s="97"/>
      <c r="J24" s="99"/>
    </row>
    <row r="25" spans="1:10" x14ac:dyDescent="0.3">
      <c r="A25" s="167" t="s">
        <v>16</v>
      </c>
      <c r="B25" s="168"/>
      <c r="C25" s="170" t="s">
        <v>493</v>
      </c>
      <c r="D25" s="171"/>
      <c r="E25" s="171"/>
      <c r="F25" s="171"/>
      <c r="G25" s="171"/>
      <c r="H25" s="171"/>
      <c r="I25" s="171"/>
      <c r="J25" s="172"/>
    </row>
    <row r="26" spans="1:10" x14ac:dyDescent="0.3">
      <c r="A26" s="96"/>
      <c r="B26" s="97"/>
      <c r="C26" s="104"/>
      <c r="D26" s="97"/>
      <c r="E26" s="139"/>
      <c r="F26" s="139"/>
      <c r="G26" s="139"/>
      <c r="H26" s="139"/>
      <c r="I26" s="97"/>
      <c r="J26" s="99"/>
    </row>
    <row r="27" spans="1:10" x14ac:dyDescent="0.3">
      <c r="A27" s="167" t="s">
        <v>17</v>
      </c>
      <c r="B27" s="168"/>
      <c r="C27" s="170" t="s">
        <v>494</v>
      </c>
      <c r="D27" s="171"/>
      <c r="E27" s="171"/>
      <c r="F27" s="171"/>
      <c r="G27" s="171"/>
      <c r="H27" s="171"/>
      <c r="I27" s="171"/>
      <c r="J27" s="172"/>
    </row>
    <row r="28" spans="1:10" ht="13.95" customHeight="1" x14ac:dyDescent="0.3">
      <c r="A28" s="96"/>
      <c r="B28" s="97"/>
      <c r="C28" s="104"/>
      <c r="D28" s="97"/>
      <c r="E28" s="139"/>
      <c r="F28" s="139"/>
      <c r="G28" s="139"/>
      <c r="H28" s="139"/>
      <c r="I28" s="97"/>
      <c r="J28" s="99"/>
    </row>
    <row r="29" spans="1:10" ht="22.95" customHeight="1" x14ac:dyDescent="0.3">
      <c r="A29" s="132" t="s">
        <v>18</v>
      </c>
      <c r="B29" s="168"/>
      <c r="C29" s="105">
        <v>2436</v>
      </c>
      <c r="D29" s="106"/>
      <c r="E29" s="146"/>
      <c r="F29" s="146"/>
      <c r="G29" s="146"/>
      <c r="H29" s="146"/>
      <c r="I29" s="107"/>
      <c r="J29" s="108"/>
    </row>
    <row r="30" spans="1:10" x14ac:dyDescent="0.3">
      <c r="A30" s="96"/>
      <c r="B30" s="97"/>
      <c r="C30" s="97"/>
      <c r="D30" s="97"/>
      <c r="E30" s="139"/>
      <c r="F30" s="139"/>
      <c r="G30" s="139"/>
      <c r="H30" s="139"/>
      <c r="I30" s="107"/>
      <c r="J30" s="108"/>
    </row>
    <row r="31" spans="1:10" x14ac:dyDescent="0.3">
      <c r="A31" s="167" t="s">
        <v>19</v>
      </c>
      <c r="B31" s="168"/>
      <c r="C31" s="120" t="s">
        <v>495</v>
      </c>
      <c r="D31" s="166" t="s">
        <v>20</v>
      </c>
      <c r="E31" s="150"/>
      <c r="F31" s="150"/>
      <c r="G31" s="150"/>
      <c r="H31" s="109"/>
      <c r="I31" s="110" t="s">
        <v>21</v>
      </c>
      <c r="J31" s="111" t="s">
        <v>22</v>
      </c>
    </row>
    <row r="32" spans="1:10" x14ac:dyDescent="0.3">
      <c r="A32" s="167"/>
      <c r="B32" s="168"/>
      <c r="C32" s="112"/>
      <c r="D32" s="80"/>
      <c r="E32" s="169"/>
      <c r="F32" s="169"/>
      <c r="G32" s="169"/>
      <c r="H32" s="169"/>
      <c r="I32" s="107"/>
      <c r="J32" s="108"/>
    </row>
    <row r="33" spans="1:10" x14ac:dyDescent="0.3">
      <c r="A33" s="167" t="s">
        <v>23</v>
      </c>
      <c r="B33" s="168"/>
      <c r="C33" s="105" t="s">
        <v>496</v>
      </c>
      <c r="D33" s="166" t="s">
        <v>24</v>
      </c>
      <c r="E33" s="150"/>
      <c r="F33" s="150"/>
      <c r="G33" s="150"/>
      <c r="H33" s="103"/>
      <c r="I33" s="110" t="s">
        <v>25</v>
      </c>
      <c r="J33" s="111" t="s">
        <v>26</v>
      </c>
    </row>
    <row r="34" spans="1:10" x14ac:dyDescent="0.3">
      <c r="A34" s="96"/>
      <c r="B34" s="97"/>
      <c r="C34" s="97"/>
      <c r="D34" s="97"/>
      <c r="E34" s="139"/>
      <c r="F34" s="139"/>
      <c r="G34" s="139"/>
      <c r="H34" s="139"/>
      <c r="I34" s="97"/>
      <c r="J34" s="99"/>
    </row>
    <row r="35" spans="1:10" x14ac:dyDescent="0.3">
      <c r="A35" s="166" t="s">
        <v>27</v>
      </c>
      <c r="B35" s="150"/>
      <c r="C35" s="150"/>
      <c r="D35" s="150"/>
      <c r="E35" s="150" t="s">
        <v>28</v>
      </c>
      <c r="F35" s="150"/>
      <c r="G35" s="150"/>
      <c r="H35" s="150"/>
      <c r="I35" s="150"/>
      <c r="J35" s="113" t="s">
        <v>29</v>
      </c>
    </row>
    <row r="36" spans="1:10" x14ac:dyDescent="0.3">
      <c r="A36" s="96"/>
      <c r="B36" s="97"/>
      <c r="C36" s="97"/>
      <c r="D36" s="97"/>
      <c r="E36" s="139"/>
      <c r="F36" s="139"/>
      <c r="G36" s="139"/>
      <c r="H36" s="139"/>
      <c r="I36" s="97"/>
      <c r="J36" s="108"/>
    </row>
    <row r="37" spans="1:10" x14ac:dyDescent="0.3">
      <c r="A37" s="161"/>
      <c r="B37" s="162"/>
      <c r="C37" s="162"/>
      <c r="D37" s="162"/>
      <c r="E37" s="161"/>
      <c r="F37" s="162"/>
      <c r="G37" s="162"/>
      <c r="H37" s="162"/>
      <c r="I37" s="163"/>
      <c r="J37" s="125"/>
    </row>
    <row r="38" spans="1:10" x14ac:dyDescent="0.3">
      <c r="A38" s="96"/>
      <c r="B38" s="97"/>
      <c r="C38" s="104"/>
      <c r="D38" s="165"/>
      <c r="E38" s="165"/>
      <c r="F38" s="165"/>
      <c r="G38" s="165"/>
      <c r="H38" s="165"/>
      <c r="I38" s="165"/>
      <c r="J38" s="99"/>
    </row>
    <row r="39" spans="1:10" x14ac:dyDescent="0.3">
      <c r="A39" s="161"/>
      <c r="B39" s="162"/>
      <c r="C39" s="162"/>
      <c r="D39" s="163"/>
      <c r="E39" s="161"/>
      <c r="F39" s="162"/>
      <c r="G39" s="162"/>
      <c r="H39" s="162"/>
      <c r="I39" s="163"/>
      <c r="J39" s="126"/>
    </row>
    <row r="40" spans="1:10" x14ac:dyDescent="0.3">
      <c r="A40" s="96"/>
      <c r="B40" s="97"/>
      <c r="C40" s="104"/>
      <c r="D40" s="114"/>
      <c r="E40" s="165"/>
      <c r="F40" s="165"/>
      <c r="G40" s="165"/>
      <c r="H40" s="165"/>
      <c r="I40" s="98"/>
      <c r="J40" s="99"/>
    </row>
    <row r="41" spans="1:10" x14ac:dyDescent="0.3">
      <c r="A41" s="161"/>
      <c r="B41" s="162"/>
      <c r="C41" s="162"/>
      <c r="D41" s="163"/>
      <c r="E41" s="161"/>
      <c r="F41" s="162"/>
      <c r="G41" s="162"/>
      <c r="H41" s="162"/>
      <c r="I41" s="163"/>
      <c r="J41" s="126"/>
    </row>
    <row r="42" spans="1:10" x14ac:dyDescent="0.3">
      <c r="A42" s="96"/>
      <c r="B42" s="97"/>
      <c r="C42" s="104"/>
      <c r="D42" s="114"/>
      <c r="E42" s="165"/>
      <c r="F42" s="165"/>
      <c r="G42" s="165"/>
      <c r="H42" s="165"/>
      <c r="I42" s="98"/>
      <c r="J42" s="99"/>
    </row>
    <row r="43" spans="1:10" x14ac:dyDescent="0.3">
      <c r="A43" s="161"/>
      <c r="B43" s="162"/>
      <c r="C43" s="162"/>
      <c r="D43" s="163"/>
      <c r="E43" s="161"/>
      <c r="F43" s="162"/>
      <c r="G43" s="162"/>
      <c r="H43" s="162"/>
      <c r="I43" s="163"/>
      <c r="J43" s="126"/>
    </row>
    <row r="44" spans="1:10" x14ac:dyDescent="0.3">
      <c r="A44" s="115"/>
      <c r="B44" s="104"/>
      <c r="C44" s="159"/>
      <c r="D44" s="159"/>
      <c r="E44" s="139"/>
      <c r="F44" s="139"/>
      <c r="G44" s="159"/>
      <c r="H44" s="159"/>
      <c r="I44" s="159"/>
      <c r="J44" s="99"/>
    </row>
    <row r="45" spans="1:10" x14ac:dyDescent="0.3">
      <c r="A45" s="161"/>
      <c r="B45" s="162"/>
      <c r="C45" s="162"/>
      <c r="D45" s="163"/>
      <c r="E45" s="161"/>
      <c r="F45" s="162"/>
      <c r="G45" s="162"/>
      <c r="H45" s="162"/>
      <c r="I45" s="163"/>
      <c r="J45" s="126"/>
    </row>
    <row r="46" spans="1:10" x14ac:dyDescent="0.3">
      <c r="A46" s="115"/>
      <c r="B46" s="104"/>
      <c r="C46" s="104"/>
      <c r="D46" s="97"/>
      <c r="E46" s="164"/>
      <c r="F46" s="164"/>
      <c r="G46" s="159"/>
      <c r="H46" s="159"/>
      <c r="I46" s="97"/>
      <c r="J46" s="99"/>
    </row>
    <row r="47" spans="1:10" x14ac:dyDescent="0.3">
      <c r="A47" s="161"/>
      <c r="B47" s="162"/>
      <c r="C47" s="162"/>
      <c r="D47" s="163"/>
      <c r="E47" s="161"/>
      <c r="F47" s="162"/>
      <c r="G47" s="162"/>
      <c r="H47" s="162"/>
      <c r="I47" s="163"/>
      <c r="J47" s="105"/>
    </row>
    <row r="48" spans="1:10" s="121" customFormat="1" x14ac:dyDescent="0.3">
      <c r="A48" s="122"/>
      <c r="B48" s="123"/>
      <c r="C48" s="123"/>
      <c r="D48" s="123"/>
      <c r="E48" s="123"/>
      <c r="F48" s="123"/>
      <c r="G48" s="123"/>
      <c r="H48" s="123"/>
      <c r="I48" s="123"/>
      <c r="J48" s="124"/>
    </row>
    <row r="49" spans="1:10" x14ac:dyDescent="0.3">
      <c r="A49" s="115"/>
      <c r="B49" s="104"/>
      <c r="C49" s="104"/>
      <c r="D49" s="97"/>
      <c r="E49" s="139"/>
      <c r="F49" s="139"/>
      <c r="G49" s="159"/>
      <c r="H49" s="159"/>
      <c r="I49" s="97"/>
      <c r="J49" s="116" t="s">
        <v>30</v>
      </c>
    </row>
    <row r="50" spans="1:10" ht="14.7" customHeight="1" x14ac:dyDescent="0.3">
      <c r="A50" s="132" t="s">
        <v>31</v>
      </c>
      <c r="B50" s="133"/>
      <c r="C50" s="152" t="s">
        <v>497</v>
      </c>
      <c r="D50" s="153"/>
      <c r="E50" s="154" t="s">
        <v>32</v>
      </c>
      <c r="F50" s="155"/>
      <c r="G50" s="156"/>
      <c r="H50" s="157"/>
      <c r="I50" s="157"/>
      <c r="J50" s="158"/>
    </row>
    <row r="51" spans="1:10" x14ac:dyDescent="0.3">
      <c r="A51" s="115"/>
      <c r="B51" s="104"/>
      <c r="C51" s="159"/>
      <c r="D51" s="159"/>
      <c r="E51" s="139"/>
      <c r="F51" s="139"/>
      <c r="G51" s="160" t="s">
        <v>33</v>
      </c>
      <c r="H51" s="160"/>
      <c r="I51" s="160"/>
      <c r="J51" s="88"/>
    </row>
    <row r="52" spans="1:10" ht="13.95" customHeight="1" x14ac:dyDescent="0.3">
      <c r="A52" s="132" t="s">
        <v>34</v>
      </c>
      <c r="B52" s="133"/>
      <c r="C52" s="143" t="s">
        <v>498</v>
      </c>
      <c r="D52" s="144"/>
      <c r="E52" s="144"/>
      <c r="F52" s="144"/>
      <c r="G52" s="144"/>
      <c r="H52" s="144"/>
      <c r="I52" s="144"/>
      <c r="J52" s="145"/>
    </row>
    <row r="53" spans="1:10" x14ac:dyDescent="0.3">
      <c r="A53" s="96"/>
      <c r="B53" s="97"/>
      <c r="C53" s="146" t="s">
        <v>35</v>
      </c>
      <c r="D53" s="146"/>
      <c r="E53" s="146"/>
      <c r="F53" s="146"/>
      <c r="G53" s="146"/>
      <c r="H53" s="146"/>
      <c r="I53" s="146"/>
      <c r="J53" s="99"/>
    </row>
    <row r="54" spans="1:10" x14ac:dyDescent="0.3">
      <c r="A54" s="132" t="s">
        <v>36</v>
      </c>
      <c r="B54" s="133"/>
      <c r="C54" s="147" t="s">
        <v>499</v>
      </c>
      <c r="D54" s="148"/>
      <c r="E54" s="149"/>
      <c r="F54" s="139"/>
      <c r="G54" s="139"/>
      <c r="H54" s="150"/>
      <c r="I54" s="150"/>
      <c r="J54" s="151"/>
    </row>
    <row r="55" spans="1:10" x14ac:dyDescent="0.3">
      <c r="A55" s="96"/>
      <c r="B55" s="97"/>
      <c r="C55" s="104"/>
      <c r="D55" s="97"/>
      <c r="E55" s="139"/>
      <c r="F55" s="139"/>
      <c r="G55" s="139"/>
      <c r="H55" s="139"/>
      <c r="I55" s="97"/>
      <c r="J55" s="99"/>
    </row>
    <row r="56" spans="1:10" ht="14.7" customHeight="1" x14ac:dyDescent="0.3">
      <c r="A56" s="132" t="s">
        <v>37</v>
      </c>
      <c r="B56" s="133"/>
      <c r="C56" s="140" t="s">
        <v>500</v>
      </c>
      <c r="D56" s="141"/>
      <c r="E56" s="141"/>
      <c r="F56" s="141"/>
      <c r="G56" s="141"/>
      <c r="H56" s="141"/>
      <c r="I56" s="141"/>
      <c r="J56" s="142"/>
    </row>
    <row r="57" spans="1:10" x14ac:dyDescent="0.3">
      <c r="A57" s="96"/>
      <c r="B57" s="97"/>
      <c r="C57" s="97"/>
      <c r="D57" s="97"/>
      <c r="E57" s="139"/>
      <c r="F57" s="139"/>
      <c r="G57" s="139"/>
      <c r="H57" s="139"/>
      <c r="I57" s="97"/>
      <c r="J57" s="99"/>
    </row>
    <row r="58" spans="1:10" x14ac:dyDescent="0.3">
      <c r="A58" s="132" t="s">
        <v>38</v>
      </c>
      <c r="B58" s="133"/>
      <c r="C58" s="134"/>
      <c r="D58" s="135"/>
      <c r="E58" s="135"/>
      <c r="F58" s="135"/>
      <c r="G58" s="135"/>
      <c r="H58" s="135"/>
      <c r="I58" s="135"/>
      <c r="J58" s="136"/>
    </row>
    <row r="59" spans="1:10" ht="14.7" customHeight="1" x14ac:dyDescent="0.3">
      <c r="A59" s="96"/>
      <c r="B59" s="97"/>
      <c r="C59" s="137" t="s">
        <v>39</v>
      </c>
      <c r="D59" s="137"/>
      <c r="E59" s="137"/>
      <c r="F59" s="137"/>
      <c r="G59" s="97"/>
      <c r="H59" s="97"/>
      <c r="I59" s="97"/>
      <c r="J59" s="99"/>
    </row>
    <row r="60" spans="1:10" x14ac:dyDescent="0.3">
      <c r="A60" s="132" t="s">
        <v>40</v>
      </c>
      <c r="B60" s="133"/>
      <c r="C60" s="134"/>
      <c r="D60" s="135"/>
      <c r="E60" s="135"/>
      <c r="F60" s="135"/>
      <c r="G60" s="135"/>
      <c r="H60" s="135"/>
      <c r="I60" s="135"/>
      <c r="J60" s="136"/>
    </row>
    <row r="61" spans="1:10" ht="14.7" customHeight="1" x14ac:dyDescent="0.3">
      <c r="A61" s="117"/>
      <c r="B61" s="118"/>
      <c r="C61" s="138" t="s">
        <v>41</v>
      </c>
      <c r="D61" s="138"/>
      <c r="E61" s="138"/>
      <c r="F61" s="138"/>
      <c r="G61" s="138"/>
      <c r="H61" s="118"/>
      <c r="I61" s="118"/>
      <c r="J61" s="119"/>
    </row>
    <row r="68" ht="27" customHeight="1" x14ac:dyDescent="0.3"/>
    <row r="72" ht="38.700000000000003" customHeight="1" x14ac:dyDescent="0.3"/>
  </sheetData>
  <sheetProtection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$J$49:$J$49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D76" sqref="D76:I125"/>
    </sheetView>
  </sheetViews>
  <sheetFormatPr defaultColWidth="8.6640625" defaultRowHeight="13.2" x14ac:dyDescent="0.25"/>
  <cols>
    <col min="1" max="2" width="29.5546875" style="3" customWidth="1"/>
    <col min="3" max="3" width="20.6640625" style="3" customWidth="1"/>
    <col min="4" max="9" width="10.6640625" style="12" customWidth="1"/>
    <col min="10" max="10" width="9" style="1" customWidth="1"/>
    <col min="11" max="12" width="12.6640625" style="3" bestFit="1" customWidth="1"/>
    <col min="13" max="13" width="12" style="3" bestFit="1" customWidth="1"/>
    <col min="14" max="14" width="10.33203125" style="3" bestFit="1" customWidth="1"/>
    <col min="15" max="16" width="11.6640625" style="3" bestFit="1" customWidth="1"/>
    <col min="17" max="17" width="13.6640625" style="3" bestFit="1" customWidth="1"/>
    <col min="18" max="19" width="15.44140625" style="3" bestFit="1" customWidth="1"/>
    <col min="20" max="20" width="13.6640625" style="3" bestFit="1" customWidth="1"/>
    <col min="21" max="22" width="15.44140625" style="3" bestFit="1" customWidth="1"/>
    <col min="23" max="23" width="14.44140625" style="3" bestFit="1" customWidth="1"/>
    <col min="24" max="16384" width="8.6640625" style="3"/>
  </cols>
  <sheetData>
    <row r="1" spans="1:9" ht="27" customHeight="1" x14ac:dyDescent="0.25">
      <c r="A1" s="209" t="s">
        <v>42</v>
      </c>
      <c r="B1" s="210"/>
      <c r="C1" s="210"/>
      <c r="D1" s="210"/>
      <c r="E1" s="210"/>
      <c r="F1" s="210"/>
      <c r="G1" s="210"/>
      <c r="H1" s="210"/>
      <c r="I1" s="210"/>
    </row>
    <row r="2" spans="1:9" x14ac:dyDescent="0.25">
      <c r="A2" s="211" t="s">
        <v>532</v>
      </c>
      <c r="B2" s="212"/>
      <c r="C2" s="212"/>
      <c r="D2" s="212"/>
      <c r="E2" s="212"/>
      <c r="F2" s="212"/>
      <c r="G2" s="212"/>
      <c r="H2" s="212"/>
      <c r="I2" s="212"/>
    </row>
    <row r="3" spans="1:9" x14ac:dyDescent="0.25">
      <c r="A3" s="33"/>
      <c r="B3" s="34"/>
      <c r="C3" s="34"/>
      <c r="D3" s="36"/>
      <c r="E3" s="37"/>
      <c r="F3" s="36"/>
      <c r="G3" s="36"/>
      <c r="H3" s="38" t="s">
        <v>43</v>
      </c>
      <c r="I3" s="38"/>
    </row>
    <row r="4" spans="1:9" x14ac:dyDescent="0.25">
      <c r="A4" s="213" t="s">
        <v>44</v>
      </c>
      <c r="B4" s="214"/>
      <c r="C4" s="213" t="s">
        <v>45</v>
      </c>
      <c r="D4" s="198" t="s">
        <v>46</v>
      </c>
      <c r="E4" s="199"/>
      <c r="F4" s="199"/>
      <c r="G4" s="198" t="s">
        <v>47</v>
      </c>
      <c r="H4" s="199"/>
      <c r="I4" s="199"/>
    </row>
    <row r="5" spans="1:9" x14ac:dyDescent="0.25">
      <c r="A5" s="214"/>
      <c r="B5" s="214"/>
      <c r="C5" s="214"/>
      <c r="D5" s="35" t="s">
        <v>48</v>
      </c>
      <c r="E5" s="35" t="s">
        <v>49</v>
      </c>
      <c r="F5" s="35" t="s">
        <v>50</v>
      </c>
      <c r="G5" s="35" t="s">
        <v>51</v>
      </c>
      <c r="H5" s="35" t="s">
        <v>52</v>
      </c>
      <c r="I5" s="35" t="s">
        <v>53</v>
      </c>
    </row>
    <row r="6" spans="1:9" x14ac:dyDescent="0.25">
      <c r="A6" s="213">
        <v>1</v>
      </c>
      <c r="B6" s="214"/>
      <c r="C6" s="25">
        <v>2</v>
      </c>
      <c r="D6" s="39">
        <v>3</v>
      </c>
      <c r="E6" s="39">
        <v>4</v>
      </c>
      <c r="F6" s="39" t="s">
        <v>54</v>
      </c>
      <c r="G6" s="39">
        <v>6</v>
      </c>
      <c r="H6" s="39">
        <v>7</v>
      </c>
      <c r="I6" s="39" t="s">
        <v>55</v>
      </c>
    </row>
    <row r="7" spans="1:9" x14ac:dyDescent="0.25">
      <c r="A7" s="204" t="s">
        <v>56</v>
      </c>
      <c r="B7" s="205"/>
      <c r="C7" s="205"/>
      <c r="D7" s="205"/>
      <c r="E7" s="205"/>
      <c r="F7" s="205"/>
      <c r="G7" s="205"/>
      <c r="H7" s="205"/>
      <c r="I7" s="205"/>
    </row>
    <row r="8" spans="1:9" ht="12.75" customHeight="1" x14ac:dyDescent="0.25">
      <c r="A8" s="203" t="s">
        <v>57</v>
      </c>
      <c r="B8" s="201"/>
      <c r="C8" s="26">
        <v>1</v>
      </c>
      <c r="D8" s="40">
        <f>D9+D10</f>
        <v>0</v>
      </c>
      <c r="E8" s="40">
        <f>E9+E10</f>
        <v>133712534</v>
      </c>
      <c r="F8" s="40">
        <f>D8+E8</f>
        <v>133712534</v>
      </c>
      <c r="G8" s="40">
        <f t="shared" ref="G8:H8" si="0">G9+G10</f>
        <v>0</v>
      </c>
      <c r="H8" s="40">
        <f t="shared" si="0"/>
        <v>139232091</v>
      </c>
      <c r="I8" s="40">
        <f>G8+H8</f>
        <v>139232091</v>
      </c>
    </row>
    <row r="9" spans="1:9" ht="12.75" customHeight="1" x14ac:dyDescent="0.25">
      <c r="A9" s="200" t="s">
        <v>58</v>
      </c>
      <c r="B9" s="200"/>
      <c r="C9" s="27">
        <v>2</v>
      </c>
      <c r="D9" s="41">
        <v>0</v>
      </c>
      <c r="E9" s="41">
        <v>0</v>
      </c>
      <c r="F9" s="40">
        <f t="shared" ref="F9:F73" si="1">D9+E9</f>
        <v>0</v>
      </c>
      <c r="G9" s="41">
        <v>0</v>
      </c>
      <c r="H9" s="41">
        <v>0</v>
      </c>
      <c r="I9" s="40">
        <f>G9+H9</f>
        <v>0</v>
      </c>
    </row>
    <row r="10" spans="1:9" x14ac:dyDescent="0.25">
      <c r="A10" s="200" t="s">
        <v>59</v>
      </c>
      <c r="B10" s="200"/>
      <c r="C10" s="27">
        <v>3</v>
      </c>
      <c r="D10" s="41">
        <v>0</v>
      </c>
      <c r="E10" s="41">
        <v>133712534</v>
      </c>
      <c r="F10" s="40">
        <f t="shared" si="1"/>
        <v>133712534</v>
      </c>
      <c r="G10" s="41">
        <v>0</v>
      </c>
      <c r="H10" s="41">
        <v>139232091</v>
      </c>
      <c r="I10" s="40">
        <f t="shared" ref="I10:I72" si="2">G10+H10</f>
        <v>139232091</v>
      </c>
    </row>
    <row r="11" spans="1:9" x14ac:dyDescent="0.25">
      <c r="A11" s="203" t="s">
        <v>60</v>
      </c>
      <c r="B11" s="201"/>
      <c r="C11" s="26">
        <v>4</v>
      </c>
      <c r="D11" s="40">
        <f>D12+D13+D14</f>
        <v>14133</v>
      </c>
      <c r="E11" s="40">
        <f>E12+E13+E14</f>
        <v>496678283</v>
      </c>
      <c r="F11" s="40">
        <f t="shared" si="1"/>
        <v>496692416</v>
      </c>
      <c r="G11" s="40">
        <f t="shared" ref="G11:H11" si="3">G12+G13+G14</f>
        <v>14133</v>
      </c>
      <c r="H11" s="40">
        <f t="shared" si="3"/>
        <v>492408978</v>
      </c>
      <c r="I11" s="40">
        <f t="shared" si="2"/>
        <v>492423111</v>
      </c>
    </row>
    <row r="12" spans="1:9" x14ac:dyDescent="0.25">
      <c r="A12" s="200" t="s">
        <v>61</v>
      </c>
      <c r="B12" s="200"/>
      <c r="C12" s="27">
        <v>5</v>
      </c>
      <c r="D12" s="41">
        <v>0</v>
      </c>
      <c r="E12" s="41">
        <v>195045782</v>
      </c>
      <c r="F12" s="40">
        <f t="shared" si="1"/>
        <v>195045782</v>
      </c>
      <c r="G12" s="41">
        <v>0</v>
      </c>
      <c r="H12" s="41">
        <v>195524530</v>
      </c>
      <c r="I12" s="40">
        <f t="shared" si="2"/>
        <v>195524530</v>
      </c>
    </row>
    <row r="13" spans="1:9" x14ac:dyDescent="0.25">
      <c r="A13" s="200" t="s">
        <v>62</v>
      </c>
      <c r="B13" s="200"/>
      <c r="C13" s="27">
        <v>6</v>
      </c>
      <c r="D13" s="41">
        <v>14051</v>
      </c>
      <c r="E13" s="41">
        <v>26485497</v>
      </c>
      <c r="F13" s="40">
        <f t="shared" si="1"/>
        <v>26499548</v>
      </c>
      <c r="G13" s="41">
        <v>14051</v>
      </c>
      <c r="H13" s="41">
        <v>24203651</v>
      </c>
      <c r="I13" s="40">
        <f t="shared" si="2"/>
        <v>24217702</v>
      </c>
    </row>
    <row r="14" spans="1:9" x14ac:dyDescent="0.25">
      <c r="A14" s="200" t="s">
        <v>63</v>
      </c>
      <c r="B14" s="200"/>
      <c r="C14" s="27">
        <v>7</v>
      </c>
      <c r="D14" s="41">
        <v>82</v>
      </c>
      <c r="E14" s="41">
        <v>275147004</v>
      </c>
      <c r="F14" s="40">
        <f t="shared" si="1"/>
        <v>275147086</v>
      </c>
      <c r="G14" s="41">
        <v>82</v>
      </c>
      <c r="H14" s="41">
        <v>272680797</v>
      </c>
      <c r="I14" s="40">
        <f t="shared" si="2"/>
        <v>272680879</v>
      </c>
    </row>
    <row r="15" spans="1:9" x14ac:dyDescent="0.25">
      <c r="A15" s="203" t="s">
        <v>64</v>
      </c>
      <c r="B15" s="201"/>
      <c r="C15" s="26">
        <v>8</v>
      </c>
      <c r="D15" s="40">
        <f>D16+D17+D21+D40</f>
        <v>3223878711</v>
      </c>
      <c r="E15" s="40">
        <f>E16+E17+E21+E40</f>
        <v>5844582499</v>
      </c>
      <c r="F15" s="40">
        <f t="shared" si="1"/>
        <v>9068461210</v>
      </c>
      <c r="G15" s="40">
        <f t="shared" ref="G15:H15" si="4">G16+G17+G21+G40</f>
        <v>3094975606</v>
      </c>
      <c r="H15" s="40">
        <f t="shared" si="4"/>
        <v>5735960049</v>
      </c>
      <c r="I15" s="40">
        <f t="shared" si="2"/>
        <v>8830935655</v>
      </c>
    </row>
    <row r="16" spans="1:9" ht="22.5" customHeight="1" x14ac:dyDescent="0.25">
      <c r="A16" s="206" t="s">
        <v>65</v>
      </c>
      <c r="B16" s="200"/>
      <c r="C16" s="27">
        <v>9</v>
      </c>
      <c r="D16" s="41">
        <v>0</v>
      </c>
      <c r="E16" s="41">
        <v>524104269</v>
      </c>
      <c r="F16" s="40">
        <f t="shared" si="1"/>
        <v>524104269</v>
      </c>
      <c r="G16" s="41">
        <v>0</v>
      </c>
      <c r="H16" s="41">
        <v>519474341</v>
      </c>
      <c r="I16" s="40">
        <f t="shared" si="2"/>
        <v>519474341</v>
      </c>
    </row>
    <row r="17" spans="1:9" ht="29.25" customHeight="1" x14ac:dyDescent="0.25">
      <c r="A17" s="203" t="s">
        <v>66</v>
      </c>
      <c r="B17" s="201"/>
      <c r="C17" s="26">
        <v>10</v>
      </c>
      <c r="D17" s="40">
        <f>D18+D19+D20</f>
        <v>0</v>
      </c>
      <c r="E17" s="40">
        <f>E18+E19+E20</f>
        <v>384197496</v>
      </c>
      <c r="F17" s="40">
        <f t="shared" si="1"/>
        <v>384197496</v>
      </c>
      <c r="G17" s="40">
        <f>G18+G19+G20</f>
        <v>0</v>
      </c>
      <c r="H17" s="40">
        <f t="shared" ref="H17" si="5">H18+H19+H20</f>
        <v>384197496</v>
      </c>
      <c r="I17" s="40">
        <f t="shared" si="2"/>
        <v>384197496</v>
      </c>
    </row>
    <row r="18" spans="1:9" x14ac:dyDescent="0.25">
      <c r="A18" s="200" t="s">
        <v>67</v>
      </c>
      <c r="B18" s="200"/>
      <c r="C18" s="27">
        <v>11</v>
      </c>
      <c r="D18" s="41">
        <v>0</v>
      </c>
      <c r="E18" s="41">
        <v>356197496</v>
      </c>
      <c r="F18" s="40">
        <f t="shared" si="1"/>
        <v>356197496</v>
      </c>
      <c r="G18" s="41">
        <v>0</v>
      </c>
      <c r="H18" s="41">
        <v>356197496</v>
      </c>
      <c r="I18" s="40">
        <f t="shared" si="2"/>
        <v>356197496</v>
      </c>
    </row>
    <row r="19" spans="1:9" x14ac:dyDescent="0.25">
      <c r="A19" s="200" t="s">
        <v>68</v>
      </c>
      <c r="B19" s="200"/>
      <c r="C19" s="27">
        <v>12</v>
      </c>
      <c r="D19" s="41">
        <v>0</v>
      </c>
      <c r="E19" s="41">
        <v>0</v>
      </c>
      <c r="F19" s="40">
        <f t="shared" si="1"/>
        <v>0</v>
      </c>
      <c r="G19" s="41">
        <v>0</v>
      </c>
      <c r="H19" s="41">
        <v>0</v>
      </c>
      <c r="I19" s="40">
        <f t="shared" si="2"/>
        <v>0</v>
      </c>
    </row>
    <row r="20" spans="1:9" x14ac:dyDescent="0.25">
      <c r="A20" s="200" t="s">
        <v>69</v>
      </c>
      <c r="B20" s="200"/>
      <c r="C20" s="27">
        <v>13</v>
      </c>
      <c r="D20" s="41">
        <v>0</v>
      </c>
      <c r="E20" s="41">
        <v>28000000</v>
      </c>
      <c r="F20" s="40">
        <f t="shared" si="1"/>
        <v>28000000</v>
      </c>
      <c r="G20" s="41">
        <v>0</v>
      </c>
      <c r="H20" s="41">
        <v>28000000</v>
      </c>
      <c r="I20" s="40">
        <f t="shared" si="2"/>
        <v>28000000</v>
      </c>
    </row>
    <row r="21" spans="1:9" x14ac:dyDescent="0.25">
      <c r="A21" s="203" t="s">
        <v>70</v>
      </c>
      <c r="B21" s="201"/>
      <c r="C21" s="26">
        <v>14</v>
      </c>
      <c r="D21" s="40">
        <f>D22+D25+D30+D36</f>
        <v>3223878711</v>
      </c>
      <c r="E21" s="40">
        <f>E22+E25+E30+E36</f>
        <v>4936280734</v>
      </c>
      <c r="F21" s="40">
        <f t="shared" si="1"/>
        <v>8160159445</v>
      </c>
      <c r="G21" s="40">
        <f t="shared" ref="G21:H21" si="6">G22+G25+G30+G36</f>
        <v>3094975606</v>
      </c>
      <c r="H21" s="40">
        <f t="shared" si="6"/>
        <v>4832288212</v>
      </c>
      <c r="I21" s="40">
        <f t="shared" si="2"/>
        <v>7927263818</v>
      </c>
    </row>
    <row r="22" spans="1:9" x14ac:dyDescent="0.25">
      <c r="A22" s="201" t="s">
        <v>71</v>
      </c>
      <c r="B22" s="201"/>
      <c r="C22" s="26">
        <v>15</v>
      </c>
      <c r="D22" s="40">
        <f>D23+D24</f>
        <v>1231461828</v>
      </c>
      <c r="E22" s="40">
        <f>E23+E24</f>
        <v>1094522138</v>
      </c>
      <c r="F22" s="40">
        <f t="shared" si="1"/>
        <v>2325983966</v>
      </c>
      <c r="G22" s="40">
        <f t="shared" ref="G22:H22" si="7">G23+G24</f>
        <v>1248081490</v>
      </c>
      <c r="H22" s="40">
        <f t="shared" si="7"/>
        <v>1112276587</v>
      </c>
      <c r="I22" s="40">
        <f t="shared" si="2"/>
        <v>2360358077</v>
      </c>
    </row>
    <row r="23" spans="1:9" x14ac:dyDescent="0.25">
      <c r="A23" s="200" t="s">
        <v>72</v>
      </c>
      <c r="B23" s="200"/>
      <c r="C23" s="27">
        <v>16</v>
      </c>
      <c r="D23" s="41">
        <v>1231461828</v>
      </c>
      <c r="E23" s="41">
        <v>1094522138</v>
      </c>
      <c r="F23" s="40">
        <f t="shared" si="1"/>
        <v>2325983966</v>
      </c>
      <c r="G23" s="41">
        <v>1248081490</v>
      </c>
      <c r="H23" s="41">
        <v>1112276587</v>
      </c>
      <c r="I23" s="40">
        <f t="shared" si="2"/>
        <v>2360358077</v>
      </c>
    </row>
    <row r="24" spans="1:9" x14ac:dyDescent="0.25">
      <c r="A24" s="200" t="s">
        <v>73</v>
      </c>
      <c r="B24" s="200"/>
      <c r="C24" s="27">
        <v>17</v>
      </c>
      <c r="D24" s="41">
        <v>0</v>
      </c>
      <c r="E24" s="41">
        <v>0</v>
      </c>
      <c r="F24" s="40">
        <f t="shared" si="1"/>
        <v>0</v>
      </c>
      <c r="G24" s="41">
        <v>0</v>
      </c>
      <c r="H24" s="41">
        <v>0</v>
      </c>
      <c r="I24" s="40">
        <f t="shared" si="2"/>
        <v>0</v>
      </c>
    </row>
    <row r="25" spans="1:9" x14ac:dyDescent="0.25">
      <c r="A25" s="201" t="s">
        <v>74</v>
      </c>
      <c r="B25" s="201"/>
      <c r="C25" s="26">
        <v>18</v>
      </c>
      <c r="D25" s="40">
        <f>D26+D27+D28+D29</f>
        <v>1884095466</v>
      </c>
      <c r="E25" s="40">
        <f>E26+E27+E28+E29</f>
        <v>3283111285</v>
      </c>
      <c r="F25" s="40">
        <f t="shared" si="1"/>
        <v>5167206751</v>
      </c>
      <c r="G25" s="40">
        <f t="shared" ref="G25:H25" si="8">G26+G27+G28+G29</f>
        <v>1740791394</v>
      </c>
      <c r="H25" s="40">
        <f t="shared" si="8"/>
        <v>3200932294</v>
      </c>
      <c r="I25" s="40">
        <f t="shared" si="2"/>
        <v>4941723688</v>
      </c>
    </row>
    <row r="26" spans="1:9" x14ac:dyDescent="0.25">
      <c r="A26" s="200" t="s">
        <v>75</v>
      </c>
      <c r="B26" s="200"/>
      <c r="C26" s="27">
        <v>19</v>
      </c>
      <c r="D26" s="41">
        <v>78835758</v>
      </c>
      <c r="E26" s="41">
        <v>794141134</v>
      </c>
      <c r="F26" s="40">
        <f t="shared" si="1"/>
        <v>872976892</v>
      </c>
      <c r="G26" s="41">
        <v>85652831</v>
      </c>
      <c r="H26" s="41">
        <v>756901339</v>
      </c>
      <c r="I26" s="40">
        <f t="shared" si="2"/>
        <v>842554170</v>
      </c>
    </row>
    <row r="27" spans="1:9" x14ac:dyDescent="0.25">
      <c r="A27" s="200" t="s">
        <v>76</v>
      </c>
      <c r="B27" s="200"/>
      <c r="C27" s="27">
        <v>20</v>
      </c>
      <c r="D27" s="41">
        <v>1700547001</v>
      </c>
      <c r="E27" s="41">
        <v>2168583697</v>
      </c>
      <c r="F27" s="40">
        <f t="shared" si="1"/>
        <v>3869130698</v>
      </c>
      <c r="G27" s="41">
        <v>1546119746</v>
      </c>
      <c r="H27" s="41">
        <v>2153857768</v>
      </c>
      <c r="I27" s="40">
        <f t="shared" si="2"/>
        <v>3699977514</v>
      </c>
    </row>
    <row r="28" spans="1:9" x14ac:dyDescent="0.25">
      <c r="A28" s="200" t="s">
        <v>77</v>
      </c>
      <c r="B28" s="200"/>
      <c r="C28" s="27">
        <v>21</v>
      </c>
      <c r="D28" s="41">
        <v>104712707</v>
      </c>
      <c r="E28" s="41">
        <v>320386454</v>
      </c>
      <c r="F28" s="40">
        <f t="shared" si="1"/>
        <v>425099161</v>
      </c>
      <c r="G28" s="41">
        <v>109018817</v>
      </c>
      <c r="H28" s="41">
        <v>290173187</v>
      </c>
      <c r="I28" s="40">
        <f t="shared" si="2"/>
        <v>399192004</v>
      </c>
    </row>
    <row r="29" spans="1:9" x14ac:dyDescent="0.25">
      <c r="A29" s="200" t="s">
        <v>78</v>
      </c>
      <c r="B29" s="200"/>
      <c r="C29" s="27">
        <v>22</v>
      </c>
      <c r="D29" s="41">
        <v>0</v>
      </c>
      <c r="E29" s="41">
        <v>0</v>
      </c>
      <c r="F29" s="40">
        <f t="shared" si="1"/>
        <v>0</v>
      </c>
      <c r="G29" s="41">
        <v>0</v>
      </c>
      <c r="H29" s="41">
        <v>0</v>
      </c>
      <c r="I29" s="40">
        <f t="shared" si="2"/>
        <v>0</v>
      </c>
    </row>
    <row r="30" spans="1:9" ht="21" customHeight="1" x14ac:dyDescent="0.25">
      <c r="A30" s="201" t="s">
        <v>79</v>
      </c>
      <c r="B30" s="201"/>
      <c r="C30" s="26">
        <v>23</v>
      </c>
      <c r="D30" s="40">
        <f>D31+D32+D33+D34+D35</f>
        <v>309553</v>
      </c>
      <c r="E30" s="40">
        <f>E31+E32+E33+E34+E35</f>
        <v>28489385</v>
      </c>
      <c r="F30" s="40">
        <f t="shared" si="1"/>
        <v>28798938</v>
      </c>
      <c r="G30" s="40">
        <f t="shared" ref="G30:H30" si="9">G31+G32+G33+G34+G35</f>
        <v>2106412</v>
      </c>
      <c r="H30" s="40">
        <f t="shared" si="9"/>
        <v>34165196</v>
      </c>
      <c r="I30" s="40">
        <f t="shared" si="2"/>
        <v>36271608</v>
      </c>
    </row>
    <row r="31" spans="1:9" x14ac:dyDescent="0.25">
      <c r="A31" s="200" t="s">
        <v>80</v>
      </c>
      <c r="B31" s="200"/>
      <c r="C31" s="27">
        <v>24</v>
      </c>
      <c r="D31" s="41">
        <v>0</v>
      </c>
      <c r="E31" s="41">
        <v>25765552</v>
      </c>
      <c r="F31" s="40">
        <f t="shared" si="1"/>
        <v>25765552</v>
      </c>
      <c r="G31" s="41">
        <v>0</v>
      </c>
      <c r="H31" s="41">
        <v>23485106</v>
      </c>
      <c r="I31" s="40">
        <f t="shared" si="2"/>
        <v>23485106</v>
      </c>
    </row>
    <row r="32" spans="1:9" x14ac:dyDescent="0.25">
      <c r="A32" s="200" t="s">
        <v>81</v>
      </c>
      <c r="B32" s="200"/>
      <c r="C32" s="27">
        <v>25</v>
      </c>
      <c r="D32" s="41">
        <v>0</v>
      </c>
      <c r="E32" s="41">
        <v>0</v>
      </c>
      <c r="F32" s="40">
        <f t="shared" si="1"/>
        <v>0</v>
      </c>
      <c r="G32" s="41">
        <v>0</v>
      </c>
      <c r="H32" s="41">
        <v>0</v>
      </c>
      <c r="I32" s="40">
        <f t="shared" si="2"/>
        <v>0</v>
      </c>
    </row>
    <row r="33" spans="1:9" x14ac:dyDescent="0.25">
      <c r="A33" s="200" t="s">
        <v>82</v>
      </c>
      <c r="B33" s="200"/>
      <c r="C33" s="27">
        <v>26</v>
      </c>
      <c r="D33" s="41">
        <v>309553</v>
      </c>
      <c r="E33" s="41">
        <v>2723833</v>
      </c>
      <c r="F33" s="40">
        <f t="shared" si="1"/>
        <v>3033386</v>
      </c>
      <c r="G33" s="41">
        <v>2106412</v>
      </c>
      <c r="H33" s="41">
        <v>10680090</v>
      </c>
      <c r="I33" s="40">
        <f t="shared" si="2"/>
        <v>12786502</v>
      </c>
    </row>
    <row r="34" spans="1:9" x14ac:dyDescent="0.25">
      <c r="A34" s="200" t="s">
        <v>83</v>
      </c>
      <c r="B34" s="200"/>
      <c r="C34" s="27">
        <v>27</v>
      </c>
      <c r="D34" s="41">
        <v>0</v>
      </c>
      <c r="E34" s="41">
        <v>0</v>
      </c>
      <c r="F34" s="40">
        <f t="shared" si="1"/>
        <v>0</v>
      </c>
      <c r="G34" s="41">
        <v>0</v>
      </c>
      <c r="H34" s="41">
        <v>0</v>
      </c>
      <c r="I34" s="40">
        <f t="shared" si="2"/>
        <v>0</v>
      </c>
    </row>
    <row r="35" spans="1:9" x14ac:dyDescent="0.25">
      <c r="A35" s="200" t="s">
        <v>84</v>
      </c>
      <c r="B35" s="200"/>
      <c r="C35" s="27">
        <v>28</v>
      </c>
      <c r="D35" s="41">
        <v>0</v>
      </c>
      <c r="E35" s="41">
        <v>0</v>
      </c>
      <c r="F35" s="40">
        <f t="shared" si="1"/>
        <v>0</v>
      </c>
      <c r="G35" s="41">
        <v>0</v>
      </c>
      <c r="H35" s="41">
        <v>0</v>
      </c>
      <c r="I35" s="40">
        <f t="shared" si="2"/>
        <v>0</v>
      </c>
    </row>
    <row r="36" spans="1:9" x14ac:dyDescent="0.25">
      <c r="A36" s="201" t="s">
        <v>85</v>
      </c>
      <c r="B36" s="201"/>
      <c r="C36" s="26">
        <v>29</v>
      </c>
      <c r="D36" s="40">
        <f>D37+D38+D39</f>
        <v>108011864</v>
      </c>
      <c r="E36" s="40">
        <f>E37+E38+E39</f>
        <v>530157926</v>
      </c>
      <c r="F36" s="40">
        <f t="shared" si="1"/>
        <v>638169790</v>
      </c>
      <c r="G36" s="40">
        <f t="shared" ref="G36:H36" si="10">G37+G38+G39</f>
        <v>103996310</v>
      </c>
      <c r="H36" s="40">
        <f t="shared" si="10"/>
        <v>484914135</v>
      </c>
      <c r="I36" s="40">
        <f t="shared" si="2"/>
        <v>588910445</v>
      </c>
    </row>
    <row r="37" spans="1:9" x14ac:dyDescent="0.25">
      <c r="A37" s="202" t="s">
        <v>86</v>
      </c>
      <c r="B37" s="202"/>
      <c r="C37" s="27">
        <v>30</v>
      </c>
      <c r="D37" s="41">
        <v>67847755</v>
      </c>
      <c r="E37" s="41">
        <v>100289307</v>
      </c>
      <c r="F37" s="40">
        <f t="shared" si="1"/>
        <v>168137062</v>
      </c>
      <c r="G37" s="41">
        <v>68013911</v>
      </c>
      <c r="H37" s="41">
        <v>70471957</v>
      </c>
      <c r="I37" s="40">
        <f t="shared" si="2"/>
        <v>138485868</v>
      </c>
    </row>
    <row r="38" spans="1:9" x14ac:dyDescent="0.25">
      <c r="A38" s="200" t="s">
        <v>87</v>
      </c>
      <c r="B38" s="200"/>
      <c r="C38" s="27">
        <v>31</v>
      </c>
      <c r="D38" s="41">
        <v>39445265</v>
      </c>
      <c r="E38" s="41">
        <v>283366478</v>
      </c>
      <c r="F38" s="40">
        <f t="shared" si="1"/>
        <v>322811743</v>
      </c>
      <c r="G38" s="41">
        <v>35101254</v>
      </c>
      <c r="H38" s="41">
        <v>275063583</v>
      </c>
      <c r="I38" s="40">
        <f t="shared" si="2"/>
        <v>310164837</v>
      </c>
    </row>
    <row r="39" spans="1:9" x14ac:dyDescent="0.25">
      <c r="A39" s="200" t="s">
        <v>88</v>
      </c>
      <c r="B39" s="200"/>
      <c r="C39" s="27">
        <v>32</v>
      </c>
      <c r="D39" s="41">
        <v>718844</v>
      </c>
      <c r="E39" s="41">
        <v>146502141</v>
      </c>
      <c r="F39" s="40">
        <f t="shared" si="1"/>
        <v>147220985</v>
      </c>
      <c r="G39" s="41">
        <v>881145</v>
      </c>
      <c r="H39" s="41">
        <v>139378595</v>
      </c>
      <c r="I39" s="40">
        <f t="shared" si="2"/>
        <v>140259740</v>
      </c>
    </row>
    <row r="40" spans="1:9" x14ac:dyDescent="0.25">
      <c r="A40" s="206" t="s">
        <v>89</v>
      </c>
      <c r="B40" s="200"/>
      <c r="C40" s="27">
        <v>33</v>
      </c>
      <c r="D40" s="41">
        <v>0</v>
      </c>
      <c r="E40" s="41">
        <v>0</v>
      </c>
      <c r="F40" s="40">
        <f t="shared" si="1"/>
        <v>0</v>
      </c>
      <c r="G40" s="41">
        <v>0</v>
      </c>
      <c r="H40" s="41">
        <v>0</v>
      </c>
      <c r="I40" s="40">
        <f t="shared" si="2"/>
        <v>0</v>
      </c>
    </row>
    <row r="41" spans="1:9" x14ac:dyDescent="0.25">
      <c r="A41" s="206" t="s">
        <v>90</v>
      </c>
      <c r="B41" s="200"/>
      <c r="C41" s="27">
        <v>34</v>
      </c>
      <c r="D41" s="41">
        <v>355280253</v>
      </c>
      <c r="E41" s="41">
        <v>0</v>
      </c>
      <c r="F41" s="40">
        <f t="shared" si="1"/>
        <v>355280253</v>
      </c>
      <c r="G41" s="41">
        <v>276322666</v>
      </c>
      <c r="H41" s="41">
        <v>0</v>
      </c>
      <c r="I41" s="40">
        <f t="shared" si="2"/>
        <v>276322666</v>
      </c>
    </row>
    <row r="42" spans="1:9" x14ac:dyDescent="0.25">
      <c r="A42" s="203" t="s">
        <v>91</v>
      </c>
      <c r="B42" s="201"/>
      <c r="C42" s="26">
        <v>35</v>
      </c>
      <c r="D42" s="40">
        <f>D43+D44+D45+D46+D47+D48+D49</f>
        <v>20627</v>
      </c>
      <c r="E42" s="40">
        <f>E43+E44+E45+E46+E47+E48+E49</f>
        <v>331321934</v>
      </c>
      <c r="F42" s="40">
        <f t="shared" si="1"/>
        <v>331342561</v>
      </c>
      <c r="G42" s="40">
        <f>G43+G44+G45+G46+G47+G48+G49</f>
        <v>29784</v>
      </c>
      <c r="H42" s="40">
        <f>H43+H44+H45+H46+H47+H48+H49</f>
        <v>455503077</v>
      </c>
      <c r="I42" s="40">
        <f t="shared" si="2"/>
        <v>455532861</v>
      </c>
    </row>
    <row r="43" spans="1:9" x14ac:dyDescent="0.25">
      <c r="A43" s="200" t="s">
        <v>92</v>
      </c>
      <c r="B43" s="200"/>
      <c r="C43" s="27">
        <v>36</v>
      </c>
      <c r="D43" s="41">
        <v>0</v>
      </c>
      <c r="E43" s="41">
        <v>75363648</v>
      </c>
      <c r="F43" s="40">
        <f t="shared" si="1"/>
        <v>75363648</v>
      </c>
      <c r="G43" s="41">
        <v>17936</v>
      </c>
      <c r="H43" s="41">
        <v>176437536</v>
      </c>
      <c r="I43" s="40">
        <f t="shared" si="2"/>
        <v>176455472</v>
      </c>
    </row>
    <row r="44" spans="1:9" x14ac:dyDescent="0.25">
      <c r="A44" s="200" t="s">
        <v>93</v>
      </c>
      <c r="B44" s="200"/>
      <c r="C44" s="27">
        <v>37</v>
      </c>
      <c r="D44" s="41">
        <v>20627</v>
      </c>
      <c r="E44" s="41">
        <v>0</v>
      </c>
      <c r="F44" s="40">
        <f t="shared" si="1"/>
        <v>20627</v>
      </c>
      <c r="G44" s="41">
        <v>11848</v>
      </c>
      <c r="H44" s="41">
        <v>0</v>
      </c>
      <c r="I44" s="40">
        <f t="shared" si="2"/>
        <v>11848</v>
      </c>
    </row>
    <row r="45" spans="1:9" x14ac:dyDescent="0.25">
      <c r="A45" s="200" t="s">
        <v>94</v>
      </c>
      <c r="B45" s="200"/>
      <c r="C45" s="27">
        <v>38</v>
      </c>
      <c r="D45" s="41">
        <v>0</v>
      </c>
      <c r="E45" s="41">
        <v>255958286</v>
      </c>
      <c r="F45" s="40">
        <f t="shared" si="1"/>
        <v>255958286</v>
      </c>
      <c r="G45" s="41">
        <v>0</v>
      </c>
      <c r="H45" s="41">
        <v>279065541</v>
      </c>
      <c r="I45" s="40">
        <f t="shared" si="2"/>
        <v>279065541</v>
      </c>
    </row>
    <row r="46" spans="1:9" x14ac:dyDescent="0.25">
      <c r="A46" s="200" t="s">
        <v>95</v>
      </c>
      <c r="B46" s="200"/>
      <c r="C46" s="27">
        <v>39</v>
      </c>
      <c r="D46" s="41">
        <v>0</v>
      </c>
      <c r="E46" s="41">
        <v>0</v>
      </c>
      <c r="F46" s="40">
        <f t="shared" si="1"/>
        <v>0</v>
      </c>
      <c r="G46" s="41">
        <v>0</v>
      </c>
      <c r="H46" s="41">
        <v>0</v>
      </c>
      <c r="I46" s="40">
        <f t="shared" si="2"/>
        <v>0</v>
      </c>
    </row>
    <row r="47" spans="1:9" x14ac:dyDescent="0.25">
      <c r="A47" s="202" t="s">
        <v>96</v>
      </c>
      <c r="B47" s="202"/>
      <c r="C47" s="27">
        <v>40</v>
      </c>
      <c r="D47" s="41">
        <v>0</v>
      </c>
      <c r="E47" s="41">
        <v>0</v>
      </c>
      <c r="F47" s="40">
        <f t="shared" si="1"/>
        <v>0</v>
      </c>
      <c r="G47" s="41">
        <v>0</v>
      </c>
      <c r="H47" s="41">
        <v>0</v>
      </c>
      <c r="I47" s="40">
        <f t="shared" si="2"/>
        <v>0</v>
      </c>
    </row>
    <row r="48" spans="1:9" x14ac:dyDescent="0.25">
      <c r="A48" s="200" t="s">
        <v>97</v>
      </c>
      <c r="B48" s="200"/>
      <c r="C48" s="27">
        <v>41</v>
      </c>
      <c r="D48" s="41">
        <v>0</v>
      </c>
      <c r="E48" s="41">
        <v>0</v>
      </c>
      <c r="F48" s="40">
        <f t="shared" si="1"/>
        <v>0</v>
      </c>
      <c r="G48" s="41">
        <v>0</v>
      </c>
      <c r="H48" s="41">
        <v>0</v>
      </c>
      <c r="I48" s="40">
        <f t="shared" si="2"/>
        <v>0</v>
      </c>
    </row>
    <row r="49" spans="1:9" ht="31.5" customHeight="1" x14ac:dyDescent="0.25">
      <c r="A49" s="200" t="s">
        <v>98</v>
      </c>
      <c r="B49" s="200"/>
      <c r="C49" s="27">
        <v>42</v>
      </c>
      <c r="D49" s="41">
        <v>0</v>
      </c>
      <c r="E49" s="41">
        <v>0</v>
      </c>
      <c r="F49" s="40">
        <f t="shared" si="1"/>
        <v>0</v>
      </c>
      <c r="G49" s="41">
        <v>0</v>
      </c>
      <c r="H49" s="41">
        <v>0</v>
      </c>
      <c r="I49" s="40">
        <f t="shared" si="2"/>
        <v>0</v>
      </c>
    </row>
    <row r="50" spans="1:9" x14ac:dyDescent="0.25">
      <c r="A50" s="203" t="s">
        <v>99</v>
      </c>
      <c r="B50" s="201"/>
      <c r="C50" s="26">
        <v>43</v>
      </c>
      <c r="D50" s="40">
        <f>D51+D52</f>
        <v>2125392</v>
      </c>
      <c r="E50" s="40">
        <f>E51+E52</f>
        <v>69111257</v>
      </c>
      <c r="F50" s="40">
        <f t="shared" si="1"/>
        <v>71236649</v>
      </c>
      <c r="G50" s="40">
        <f>G51+G52</f>
        <v>2125392</v>
      </c>
      <c r="H50" s="40">
        <f>H51+H52</f>
        <v>95359184</v>
      </c>
      <c r="I50" s="40">
        <f t="shared" si="2"/>
        <v>97484576</v>
      </c>
    </row>
    <row r="51" spans="1:9" x14ac:dyDescent="0.25">
      <c r="A51" s="200" t="s">
        <v>100</v>
      </c>
      <c r="B51" s="200"/>
      <c r="C51" s="27">
        <v>44</v>
      </c>
      <c r="D51" s="63">
        <v>2125392</v>
      </c>
      <c r="E51" s="63">
        <v>69111257</v>
      </c>
      <c r="F51" s="40">
        <f t="shared" si="1"/>
        <v>71236649</v>
      </c>
      <c r="G51" s="63">
        <v>2125392</v>
      </c>
      <c r="H51" s="63">
        <v>69111257</v>
      </c>
      <c r="I51" s="40">
        <f t="shared" si="2"/>
        <v>71236649</v>
      </c>
    </row>
    <row r="52" spans="1:9" x14ac:dyDescent="0.25">
      <c r="A52" s="200" t="s">
        <v>101</v>
      </c>
      <c r="B52" s="200"/>
      <c r="C52" s="27">
        <v>45</v>
      </c>
      <c r="D52" s="63">
        <v>0</v>
      </c>
      <c r="E52" s="63">
        <v>0</v>
      </c>
      <c r="F52" s="40">
        <f t="shared" si="1"/>
        <v>0</v>
      </c>
      <c r="G52" s="63">
        <v>0</v>
      </c>
      <c r="H52" s="63">
        <v>26247927</v>
      </c>
      <c r="I52" s="40">
        <f t="shared" si="2"/>
        <v>26247927</v>
      </c>
    </row>
    <row r="53" spans="1:9" x14ac:dyDescent="0.25">
      <c r="A53" s="203" t="s">
        <v>102</v>
      </c>
      <c r="B53" s="201"/>
      <c r="C53" s="26">
        <v>46</v>
      </c>
      <c r="D53" s="40">
        <f>D54+D57+D58</f>
        <v>16107888</v>
      </c>
      <c r="E53" s="40">
        <f>E54+E57+E58</f>
        <v>895130447</v>
      </c>
      <c r="F53" s="40">
        <f t="shared" si="1"/>
        <v>911238335</v>
      </c>
      <c r="G53" s="40">
        <f>G54+G57+G58</f>
        <v>1377670</v>
      </c>
      <c r="H53" s="40">
        <f>H54+H57+H58</f>
        <v>1263247901</v>
      </c>
      <c r="I53" s="40">
        <f t="shared" si="2"/>
        <v>1264625571</v>
      </c>
    </row>
    <row r="54" spans="1:9" x14ac:dyDescent="0.25">
      <c r="A54" s="203" t="s">
        <v>103</v>
      </c>
      <c r="B54" s="201"/>
      <c r="C54" s="26">
        <v>47</v>
      </c>
      <c r="D54" s="40">
        <f>D55+D56</f>
        <v>233896</v>
      </c>
      <c r="E54" s="40">
        <f>E55+E56</f>
        <v>536565103</v>
      </c>
      <c r="F54" s="40">
        <f t="shared" si="1"/>
        <v>536798999</v>
      </c>
      <c r="G54" s="40">
        <f>G55+G56</f>
        <v>233896</v>
      </c>
      <c r="H54" s="40">
        <f>H55+H56</f>
        <v>890365702</v>
      </c>
      <c r="I54" s="40">
        <f t="shared" si="2"/>
        <v>890599598</v>
      </c>
    </row>
    <row r="55" spans="1:9" x14ac:dyDescent="0.25">
      <c r="A55" s="200" t="s">
        <v>104</v>
      </c>
      <c r="B55" s="200"/>
      <c r="C55" s="27">
        <v>48</v>
      </c>
      <c r="D55" s="63">
        <v>0</v>
      </c>
      <c r="E55" s="63">
        <v>536452727</v>
      </c>
      <c r="F55" s="40">
        <f t="shared" si="1"/>
        <v>536452727</v>
      </c>
      <c r="G55" s="63">
        <v>0</v>
      </c>
      <c r="H55" s="63">
        <v>889758642</v>
      </c>
      <c r="I55" s="40">
        <f t="shared" si="2"/>
        <v>889758642</v>
      </c>
    </row>
    <row r="56" spans="1:9" x14ac:dyDescent="0.25">
      <c r="A56" s="200" t="s">
        <v>105</v>
      </c>
      <c r="B56" s="200"/>
      <c r="C56" s="27">
        <v>49</v>
      </c>
      <c r="D56" s="63">
        <v>233896</v>
      </c>
      <c r="E56" s="63">
        <v>112376</v>
      </c>
      <c r="F56" s="40">
        <f t="shared" si="1"/>
        <v>346272</v>
      </c>
      <c r="G56" s="63">
        <v>233896</v>
      </c>
      <c r="H56" s="63">
        <v>607060</v>
      </c>
      <c r="I56" s="40">
        <f t="shared" si="2"/>
        <v>840956</v>
      </c>
    </row>
    <row r="57" spans="1:9" x14ac:dyDescent="0.25">
      <c r="A57" s="206" t="s">
        <v>106</v>
      </c>
      <c r="B57" s="200"/>
      <c r="C57" s="27">
        <v>50</v>
      </c>
      <c r="D57" s="63">
        <v>465</v>
      </c>
      <c r="E57" s="63">
        <v>150119653</v>
      </c>
      <c r="F57" s="40">
        <f t="shared" si="1"/>
        <v>150120118</v>
      </c>
      <c r="G57" s="63">
        <v>747</v>
      </c>
      <c r="H57" s="63">
        <v>113276153</v>
      </c>
      <c r="I57" s="40">
        <f t="shared" si="2"/>
        <v>113276900</v>
      </c>
    </row>
    <row r="58" spans="1:9" x14ac:dyDescent="0.25">
      <c r="A58" s="203" t="s">
        <v>107</v>
      </c>
      <c r="B58" s="201"/>
      <c r="C58" s="26">
        <v>51</v>
      </c>
      <c r="D58" s="40">
        <f>D59+D60+D61</f>
        <v>15873527</v>
      </c>
      <c r="E58" s="40">
        <f>E59+E60+E61</f>
        <v>208445691</v>
      </c>
      <c r="F58" s="40">
        <f t="shared" si="1"/>
        <v>224319218</v>
      </c>
      <c r="G58" s="40">
        <f>G59+G60+G61</f>
        <v>1143027</v>
      </c>
      <c r="H58" s="40">
        <f>H59+H60+H61</f>
        <v>259606046</v>
      </c>
      <c r="I58" s="40">
        <f t="shared" si="2"/>
        <v>260749073</v>
      </c>
    </row>
    <row r="59" spans="1:9" x14ac:dyDescent="0.25">
      <c r="A59" s="200" t="s">
        <v>108</v>
      </c>
      <c r="B59" s="200"/>
      <c r="C59" s="27">
        <v>52</v>
      </c>
      <c r="D59" s="63">
        <v>0</v>
      </c>
      <c r="E59" s="63">
        <v>130469004</v>
      </c>
      <c r="F59" s="40">
        <f t="shared" si="1"/>
        <v>130469004</v>
      </c>
      <c r="G59" s="63">
        <v>0</v>
      </c>
      <c r="H59" s="63">
        <v>129603254</v>
      </c>
      <c r="I59" s="40">
        <f t="shared" si="2"/>
        <v>129603254</v>
      </c>
    </row>
    <row r="60" spans="1:9" x14ac:dyDescent="0.25">
      <c r="A60" s="200" t="s">
        <v>109</v>
      </c>
      <c r="B60" s="200"/>
      <c r="C60" s="27">
        <v>53</v>
      </c>
      <c r="D60" s="63">
        <v>381379</v>
      </c>
      <c r="E60" s="63">
        <v>610571</v>
      </c>
      <c r="F60" s="40">
        <f t="shared" si="1"/>
        <v>991950</v>
      </c>
      <c r="G60" s="63">
        <v>248212</v>
      </c>
      <c r="H60" s="63">
        <v>191535</v>
      </c>
      <c r="I60" s="40">
        <f t="shared" si="2"/>
        <v>439747</v>
      </c>
    </row>
    <row r="61" spans="1:9" x14ac:dyDescent="0.25">
      <c r="A61" s="200" t="s">
        <v>110</v>
      </c>
      <c r="B61" s="200"/>
      <c r="C61" s="27">
        <v>54</v>
      </c>
      <c r="D61" s="63">
        <v>15492148</v>
      </c>
      <c r="E61" s="63">
        <v>77366116</v>
      </c>
      <c r="F61" s="40">
        <f t="shared" si="1"/>
        <v>92858264</v>
      </c>
      <c r="G61" s="63">
        <v>894815</v>
      </c>
      <c r="H61" s="63">
        <v>129811257</v>
      </c>
      <c r="I61" s="40">
        <f t="shared" si="2"/>
        <v>130706072</v>
      </c>
    </row>
    <row r="62" spans="1:9" x14ac:dyDescent="0.25">
      <c r="A62" s="203" t="s">
        <v>111</v>
      </c>
      <c r="B62" s="201"/>
      <c r="C62" s="26">
        <v>55</v>
      </c>
      <c r="D62" s="40">
        <f>D63+D67+D68</f>
        <v>48451977</v>
      </c>
      <c r="E62" s="40">
        <f>E63+E67+E68</f>
        <v>530581366</v>
      </c>
      <c r="F62" s="40">
        <f t="shared" si="1"/>
        <v>579033343</v>
      </c>
      <c r="G62" s="40">
        <f>G63+G67+G68</f>
        <v>65489696</v>
      </c>
      <c r="H62" s="40">
        <f>H63+H67+H68</f>
        <v>554523815</v>
      </c>
      <c r="I62" s="40">
        <f t="shared" si="2"/>
        <v>620013511</v>
      </c>
    </row>
    <row r="63" spans="1:9" x14ac:dyDescent="0.25">
      <c r="A63" s="203" t="s">
        <v>112</v>
      </c>
      <c r="B63" s="201"/>
      <c r="C63" s="26">
        <v>56</v>
      </c>
      <c r="D63" s="40">
        <f>D64+D65+D66</f>
        <v>48451977</v>
      </c>
      <c r="E63" s="40">
        <f>E64+E65+E66</f>
        <v>530580854</v>
      </c>
      <c r="F63" s="40">
        <f t="shared" si="1"/>
        <v>579032831</v>
      </c>
      <c r="G63" s="40">
        <f>G64+G65+G66</f>
        <v>65489696</v>
      </c>
      <c r="H63" s="40">
        <f>H64+H65+H66</f>
        <v>554523303</v>
      </c>
      <c r="I63" s="40">
        <f t="shared" si="2"/>
        <v>620012999</v>
      </c>
    </row>
    <row r="64" spans="1:9" x14ac:dyDescent="0.25">
      <c r="A64" s="200" t="s">
        <v>113</v>
      </c>
      <c r="B64" s="200"/>
      <c r="C64" s="27">
        <v>57</v>
      </c>
      <c r="D64" s="63">
        <v>0</v>
      </c>
      <c r="E64" s="63">
        <v>530580854</v>
      </c>
      <c r="F64" s="40">
        <f t="shared" si="1"/>
        <v>530580854</v>
      </c>
      <c r="G64" s="63">
        <v>0</v>
      </c>
      <c r="H64" s="63">
        <v>554523303</v>
      </c>
      <c r="I64" s="40">
        <f t="shared" si="2"/>
        <v>554523303</v>
      </c>
    </row>
    <row r="65" spans="1:9" x14ac:dyDescent="0.25">
      <c r="A65" s="200" t="s">
        <v>114</v>
      </c>
      <c r="B65" s="200"/>
      <c r="C65" s="27">
        <v>58</v>
      </c>
      <c r="D65" s="63">
        <v>48451977</v>
      </c>
      <c r="E65" s="63">
        <v>0</v>
      </c>
      <c r="F65" s="40">
        <f t="shared" si="1"/>
        <v>48451977</v>
      </c>
      <c r="G65" s="63">
        <v>65489696</v>
      </c>
      <c r="H65" s="63">
        <v>0</v>
      </c>
      <c r="I65" s="40">
        <f t="shared" si="2"/>
        <v>65489696</v>
      </c>
    </row>
    <row r="66" spans="1:9" x14ac:dyDescent="0.25">
      <c r="A66" s="200" t="s">
        <v>115</v>
      </c>
      <c r="B66" s="200"/>
      <c r="C66" s="27">
        <v>59</v>
      </c>
      <c r="D66" s="63">
        <v>0</v>
      </c>
      <c r="E66" s="63">
        <v>0</v>
      </c>
      <c r="F66" s="40">
        <f t="shared" si="1"/>
        <v>0</v>
      </c>
      <c r="G66" s="63">
        <v>0</v>
      </c>
      <c r="H66" s="63">
        <v>0</v>
      </c>
      <c r="I66" s="40">
        <f t="shared" si="2"/>
        <v>0</v>
      </c>
    </row>
    <row r="67" spans="1:9" x14ac:dyDescent="0.25">
      <c r="A67" s="206" t="s">
        <v>116</v>
      </c>
      <c r="B67" s="200"/>
      <c r="C67" s="27">
        <v>60</v>
      </c>
      <c r="D67" s="63">
        <v>0</v>
      </c>
      <c r="E67" s="63">
        <v>0</v>
      </c>
      <c r="F67" s="40">
        <f t="shared" si="1"/>
        <v>0</v>
      </c>
      <c r="G67" s="63">
        <v>0</v>
      </c>
      <c r="H67" s="63">
        <v>0</v>
      </c>
      <c r="I67" s="40">
        <f t="shared" si="2"/>
        <v>0</v>
      </c>
    </row>
    <row r="68" spans="1:9" x14ac:dyDescent="0.25">
      <c r="A68" s="206" t="s">
        <v>117</v>
      </c>
      <c r="B68" s="200"/>
      <c r="C68" s="27">
        <v>61</v>
      </c>
      <c r="D68" s="63">
        <v>0</v>
      </c>
      <c r="E68" s="63">
        <v>512</v>
      </c>
      <c r="F68" s="40">
        <f t="shared" si="1"/>
        <v>512</v>
      </c>
      <c r="G68" s="63">
        <v>0</v>
      </c>
      <c r="H68" s="63">
        <v>512</v>
      </c>
      <c r="I68" s="40">
        <f t="shared" si="2"/>
        <v>512</v>
      </c>
    </row>
    <row r="69" spans="1:9" ht="23.25" customHeight="1" x14ac:dyDescent="0.25">
      <c r="A69" s="203" t="s">
        <v>118</v>
      </c>
      <c r="B69" s="201"/>
      <c r="C69" s="26">
        <v>62</v>
      </c>
      <c r="D69" s="40">
        <f>D70+D71+D72</f>
        <v>0</v>
      </c>
      <c r="E69" s="40">
        <f>E70+E71+E72</f>
        <v>217928510</v>
      </c>
      <c r="F69" s="40">
        <f t="shared" si="1"/>
        <v>217928510</v>
      </c>
      <c r="G69" s="40">
        <f>G70+G71+G72</f>
        <v>0</v>
      </c>
      <c r="H69" s="40">
        <f>H70+H71+H72</f>
        <v>256769399</v>
      </c>
      <c r="I69" s="40">
        <f t="shared" si="2"/>
        <v>256769399</v>
      </c>
    </row>
    <row r="70" spans="1:9" x14ac:dyDescent="0.25">
      <c r="A70" s="200" t="s">
        <v>119</v>
      </c>
      <c r="B70" s="200"/>
      <c r="C70" s="27">
        <v>63</v>
      </c>
      <c r="D70" s="63">
        <v>0</v>
      </c>
      <c r="E70" s="63">
        <v>0</v>
      </c>
      <c r="F70" s="40">
        <f t="shared" si="1"/>
        <v>0</v>
      </c>
      <c r="G70" s="63">
        <v>0</v>
      </c>
      <c r="H70" s="63">
        <v>0</v>
      </c>
      <c r="I70" s="40">
        <f t="shared" si="2"/>
        <v>0</v>
      </c>
    </row>
    <row r="71" spans="1:9" x14ac:dyDescent="0.25">
      <c r="A71" s="200" t="s">
        <v>120</v>
      </c>
      <c r="B71" s="200"/>
      <c r="C71" s="27">
        <v>64</v>
      </c>
      <c r="D71" s="63">
        <v>0</v>
      </c>
      <c r="E71" s="63">
        <v>196996387</v>
      </c>
      <c r="F71" s="40">
        <f t="shared" si="1"/>
        <v>196996387</v>
      </c>
      <c r="G71" s="63">
        <v>0</v>
      </c>
      <c r="H71" s="63">
        <v>227835731</v>
      </c>
      <c r="I71" s="40">
        <f t="shared" si="2"/>
        <v>227835731</v>
      </c>
    </row>
    <row r="72" spans="1:9" x14ac:dyDescent="0.25">
      <c r="A72" s="200" t="s">
        <v>121</v>
      </c>
      <c r="B72" s="200"/>
      <c r="C72" s="27">
        <v>65</v>
      </c>
      <c r="D72" s="63">
        <v>0</v>
      </c>
      <c r="E72" s="63">
        <v>20932123</v>
      </c>
      <c r="F72" s="40">
        <f t="shared" si="1"/>
        <v>20932123</v>
      </c>
      <c r="G72" s="63">
        <v>0</v>
      </c>
      <c r="H72" s="63">
        <v>28933668</v>
      </c>
      <c r="I72" s="40">
        <f t="shared" si="2"/>
        <v>28933668</v>
      </c>
    </row>
    <row r="73" spans="1:9" x14ac:dyDescent="0.25">
      <c r="A73" s="203" t="s">
        <v>122</v>
      </c>
      <c r="B73" s="201"/>
      <c r="C73" s="26">
        <v>66</v>
      </c>
      <c r="D73" s="40">
        <f>D8+D11+D15+D41+D42+D50+D53+D62+D69</f>
        <v>3645878981</v>
      </c>
      <c r="E73" s="40">
        <f>E8+E11+E15+E41+E42+E50+E53+E62+E69</f>
        <v>8519046830</v>
      </c>
      <c r="F73" s="40">
        <f t="shared" si="1"/>
        <v>12164925811</v>
      </c>
      <c r="G73" s="40">
        <f>G8+G11+G15+G41+G42+G50+G53+G62+G69</f>
        <v>3440334947</v>
      </c>
      <c r="H73" s="40">
        <f>H8+H11+H15+H41+H42+H50+H53+H62+H69</f>
        <v>8993004494</v>
      </c>
      <c r="I73" s="40">
        <f>G73+H73</f>
        <v>12433339441</v>
      </c>
    </row>
    <row r="74" spans="1:9" x14ac:dyDescent="0.25">
      <c r="A74" s="206" t="s">
        <v>123</v>
      </c>
      <c r="B74" s="200"/>
      <c r="C74" s="27">
        <v>67</v>
      </c>
      <c r="D74" s="63">
        <v>295776653</v>
      </c>
      <c r="E74" s="63">
        <v>3127366763</v>
      </c>
      <c r="F74" s="40">
        <f t="shared" ref="F74" si="11">D74+E74</f>
        <v>3423143416</v>
      </c>
      <c r="G74" s="63">
        <v>300010175</v>
      </c>
      <c r="H74" s="63">
        <v>3038906471</v>
      </c>
      <c r="I74" s="40">
        <f t="shared" ref="I74" si="12">G74+H74</f>
        <v>3338916646</v>
      </c>
    </row>
    <row r="75" spans="1:9" x14ac:dyDescent="0.25">
      <c r="A75" s="207" t="s">
        <v>124</v>
      </c>
      <c r="B75" s="208"/>
      <c r="C75" s="208"/>
      <c r="D75" s="208"/>
      <c r="E75" s="208"/>
      <c r="F75" s="208"/>
      <c r="G75" s="208"/>
      <c r="H75" s="208"/>
      <c r="I75" s="208"/>
    </row>
    <row r="76" spans="1:9" x14ac:dyDescent="0.25">
      <c r="A76" s="203" t="s">
        <v>125</v>
      </c>
      <c r="B76" s="201"/>
      <c r="C76" s="26">
        <v>68</v>
      </c>
      <c r="D76" s="40">
        <f>D77+D80+D81+D85+D89+D92</f>
        <v>433496449</v>
      </c>
      <c r="E76" s="40">
        <f>E77+E80+E81+E85+E89+E92</f>
        <v>3582303680</v>
      </c>
      <c r="F76" s="40">
        <f>D76+E76</f>
        <v>4015800129</v>
      </c>
      <c r="G76" s="40">
        <f t="shared" ref="G76:H76" si="13">G77+G80+G81+G85+G89+G92</f>
        <v>307021768</v>
      </c>
      <c r="H76" s="40">
        <f t="shared" si="13"/>
        <v>3540313625</v>
      </c>
      <c r="I76" s="40">
        <f>G76+H76</f>
        <v>3847335393</v>
      </c>
    </row>
    <row r="77" spans="1:9" x14ac:dyDescent="0.25">
      <c r="A77" s="203" t="s">
        <v>126</v>
      </c>
      <c r="B77" s="201"/>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0" t="s">
        <v>127</v>
      </c>
      <c r="B78" s="200"/>
      <c r="C78" s="27">
        <v>70</v>
      </c>
      <c r="D78" s="63">
        <v>44288720</v>
      </c>
      <c r="E78" s="63">
        <v>545037080</v>
      </c>
      <c r="F78" s="40">
        <f t="shared" si="14"/>
        <v>589325800</v>
      </c>
      <c r="G78" s="63">
        <v>44288720</v>
      </c>
      <c r="H78" s="63">
        <v>545037080</v>
      </c>
      <c r="I78" s="40">
        <f t="shared" si="16"/>
        <v>589325800</v>
      </c>
    </row>
    <row r="79" spans="1:9" x14ac:dyDescent="0.25">
      <c r="A79" s="200" t="s">
        <v>128</v>
      </c>
      <c r="B79" s="200"/>
      <c r="C79" s="27">
        <v>71</v>
      </c>
      <c r="D79" s="63">
        <v>0</v>
      </c>
      <c r="E79" s="63">
        <v>0</v>
      </c>
      <c r="F79" s="40">
        <f t="shared" si="14"/>
        <v>0</v>
      </c>
      <c r="G79" s="63">
        <v>0</v>
      </c>
      <c r="H79" s="63">
        <v>0</v>
      </c>
      <c r="I79" s="40">
        <f t="shared" si="16"/>
        <v>0</v>
      </c>
    </row>
    <row r="80" spans="1:9" x14ac:dyDescent="0.25">
      <c r="A80" s="206" t="s">
        <v>129</v>
      </c>
      <c r="B80" s="200"/>
      <c r="C80" s="27">
        <v>72</v>
      </c>
      <c r="D80" s="63">
        <v>0</v>
      </c>
      <c r="E80" s="63">
        <v>681482525</v>
      </c>
      <c r="F80" s="40">
        <f t="shared" si="14"/>
        <v>681482525</v>
      </c>
      <c r="G80" s="63">
        <v>0</v>
      </c>
      <c r="H80" s="63">
        <v>681482525</v>
      </c>
      <c r="I80" s="40">
        <f t="shared" si="16"/>
        <v>681482525</v>
      </c>
    </row>
    <row r="81" spans="1:9" x14ac:dyDescent="0.25">
      <c r="A81" s="203" t="s">
        <v>130</v>
      </c>
      <c r="B81" s="201"/>
      <c r="C81" s="26">
        <v>73</v>
      </c>
      <c r="D81" s="40">
        <f>D82+D83+D84</f>
        <v>115128390</v>
      </c>
      <c r="E81" s="40">
        <f>E82+E83+E84</f>
        <v>503064646</v>
      </c>
      <c r="F81" s="40">
        <f t="shared" si="14"/>
        <v>618193036</v>
      </c>
      <c r="G81" s="40">
        <f t="shared" ref="G81:H81" si="17">G82+G83+G84</f>
        <v>-43091894</v>
      </c>
      <c r="H81" s="40">
        <f t="shared" si="17"/>
        <v>275600763</v>
      </c>
      <c r="I81" s="40">
        <f t="shared" si="16"/>
        <v>232508869</v>
      </c>
    </row>
    <row r="82" spans="1:9" x14ac:dyDescent="0.25">
      <c r="A82" s="200" t="s">
        <v>131</v>
      </c>
      <c r="B82" s="200"/>
      <c r="C82" s="27">
        <v>74</v>
      </c>
      <c r="D82" s="63">
        <v>0</v>
      </c>
      <c r="E82" s="63">
        <v>48514703</v>
      </c>
      <c r="F82" s="40">
        <f t="shared" si="14"/>
        <v>48514703</v>
      </c>
      <c r="G82" s="63">
        <v>0</v>
      </c>
      <c r="H82" s="63">
        <v>48316627</v>
      </c>
      <c r="I82" s="40">
        <f t="shared" si="16"/>
        <v>48316627</v>
      </c>
    </row>
    <row r="83" spans="1:9" x14ac:dyDescent="0.25">
      <c r="A83" s="200" t="s">
        <v>132</v>
      </c>
      <c r="B83" s="200"/>
      <c r="C83" s="27">
        <v>75</v>
      </c>
      <c r="D83" s="63">
        <v>115128390</v>
      </c>
      <c r="E83" s="63">
        <v>454549943</v>
      </c>
      <c r="F83" s="40">
        <f t="shared" si="14"/>
        <v>569678333</v>
      </c>
      <c r="G83" s="63">
        <v>-43091894</v>
      </c>
      <c r="H83" s="63">
        <v>227284136</v>
      </c>
      <c r="I83" s="40">
        <f t="shared" si="16"/>
        <v>184192242</v>
      </c>
    </row>
    <row r="84" spans="1:9" x14ac:dyDescent="0.25">
      <c r="A84" s="200" t="s">
        <v>133</v>
      </c>
      <c r="B84" s="200"/>
      <c r="C84" s="27">
        <v>76</v>
      </c>
      <c r="D84" s="63">
        <v>0</v>
      </c>
      <c r="E84" s="63">
        <v>0</v>
      </c>
      <c r="F84" s="40">
        <f t="shared" si="14"/>
        <v>0</v>
      </c>
      <c r="G84" s="63">
        <v>0</v>
      </c>
      <c r="H84" s="63">
        <v>0</v>
      </c>
      <c r="I84" s="40">
        <f t="shared" si="16"/>
        <v>0</v>
      </c>
    </row>
    <row r="85" spans="1:9" x14ac:dyDescent="0.25">
      <c r="A85" s="203" t="s">
        <v>134</v>
      </c>
      <c r="B85" s="201"/>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200" t="s">
        <v>135</v>
      </c>
      <c r="B86" s="200"/>
      <c r="C86" s="27">
        <v>78</v>
      </c>
      <c r="D86" s="63">
        <v>2214436</v>
      </c>
      <c r="E86" s="63">
        <v>27864354</v>
      </c>
      <c r="F86" s="40">
        <f t="shared" si="14"/>
        <v>30078790</v>
      </c>
      <c r="G86" s="63">
        <v>2214436</v>
      </c>
      <c r="H86" s="63">
        <v>27864354</v>
      </c>
      <c r="I86" s="40">
        <f t="shared" si="16"/>
        <v>30078790</v>
      </c>
    </row>
    <row r="87" spans="1:9" x14ac:dyDescent="0.25">
      <c r="A87" s="200" t="s">
        <v>136</v>
      </c>
      <c r="B87" s="200"/>
      <c r="C87" s="27">
        <v>79</v>
      </c>
      <c r="D87" s="63">
        <v>7581501</v>
      </c>
      <c r="E87" s="63">
        <v>139638499</v>
      </c>
      <c r="F87" s="40">
        <f t="shared" si="14"/>
        <v>147220000</v>
      </c>
      <c r="G87" s="63">
        <v>7581501</v>
      </c>
      <c r="H87" s="63">
        <v>139638499</v>
      </c>
      <c r="I87" s="40">
        <f t="shared" si="16"/>
        <v>147220000</v>
      </c>
    </row>
    <row r="88" spans="1:9" x14ac:dyDescent="0.25">
      <c r="A88" s="200" t="s">
        <v>137</v>
      </c>
      <c r="B88" s="200"/>
      <c r="C88" s="27">
        <v>80</v>
      </c>
      <c r="D88" s="63">
        <v>75500000</v>
      </c>
      <c r="E88" s="63">
        <v>149239786</v>
      </c>
      <c r="F88" s="40">
        <f t="shared" si="14"/>
        <v>224739786</v>
      </c>
      <c r="G88" s="63">
        <v>75500000</v>
      </c>
      <c r="H88" s="63">
        <v>149239786</v>
      </c>
      <c r="I88" s="40">
        <f t="shared" si="16"/>
        <v>224739786</v>
      </c>
    </row>
    <row r="89" spans="1:9" x14ac:dyDescent="0.25">
      <c r="A89" s="203" t="s">
        <v>138</v>
      </c>
      <c r="B89" s="201"/>
      <c r="C89" s="26">
        <v>81</v>
      </c>
      <c r="D89" s="40">
        <f>D90+D91</f>
        <v>179986450</v>
      </c>
      <c r="E89" s="40">
        <f>E90+E91</f>
        <v>1210660461</v>
      </c>
      <c r="F89" s="40">
        <f t="shared" si="14"/>
        <v>1390646911</v>
      </c>
      <c r="G89" s="40">
        <f t="shared" ref="G89:H89" si="19">G90+G91</f>
        <v>188783402</v>
      </c>
      <c r="H89" s="40">
        <f t="shared" si="19"/>
        <v>1536218347</v>
      </c>
      <c r="I89" s="40">
        <f t="shared" si="16"/>
        <v>1725001749</v>
      </c>
    </row>
    <row r="90" spans="1:9" x14ac:dyDescent="0.25">
      <c r="A90" s="200" t="s">
        <v>139</v>
      </c>
      <c r="B90" s="200"/>
      <c r="C90" s="27">
        <v>82</v>
      </c>
      <c r="D90" s="63">
        <v>179986450</v>
      </c>
      <c r="E90" s="63">
        <v>1210660461</v>
      </c>
      <c r="F90" s="40">
        <f t="shared" si="14"/>
        <v>1390646911</v>
      </c>
      <c r="G90" s="63">
        <v>188783402</v>
      </c>
      <c r="H90" s="63">
        <v>1536218347</v>
      </c>
      <c r="I90" s="40">
        <f t="shared" si="16"/>
        <v>1725001749</v>
      </c>
    </row>
    <row r="91" spans="1:9" x14ac:dyDescent="0.25">
      <c r="A91" s="200" t="s">
        <v>140</v>
      </c>
      <c r="B91" s="200"/>
      <c r="C91" s="27">
        <v>83</v>
      </c>
      <c r="D91" s="63">
        <v>0</v>
      </c>
      <c r="E91" s="63">
        <v>0</v>
      </c>
      <c r="F91" s="40">
        <f t="shared" si="14"/>
        <v>0</v>
      </c>
      <c r="G91" s="63">
        <v>0</v>
      </c>
      <c r="H91" s="63">
        <v>0</v>
      </c>
      <c r="I91" s="40">
        <f t="shared" si="16"/>
        <v>0</v>
      </c>
    </row>
    <row r="92" spans="1:9" x14ac:dyDescent="0.25">
      <c r="A92" s="203" t="s">
        <v>141</v>
      </c>
      <c r="B92" s="201"/>
      <c r="C92" s="26">
        <v>84</v>
      </c>
      <c r="D92" s="40">
        <f>D93+D94</f>
        <v>8796952</v>
      </c>
      <c r="E92" s="40">
        <f>E93+E94</f>
        <v>325316329</v>
      </c>
      <c r="F92" s="40">
        <f t="shared" si="14"/>
        <v>334113281</v>
      </c>
      <c r="G92" s="40">
        <f t="shared" ref="G92:H92" si="20">G93+G94</f>
        <v>31745603</v>
      </c>
      <c r="H92" s="40">
        <f t="shared" si="20"/>
        <v>185232271</v>
      </c>
      <c r="I92" s="40">
        <f t="shared" si="16"/>
        <v>216977874</v>
      </c>
    </row>
    <row r="93" spans="1:9" x14ac:dyDescent="0.25">
      <c r="A93" s="200" t="s">
        <v>142</v>
      </c>
      <c r="B93" s="200"/>
      <c r="C93" s="27">
        <v>85</v>
      </c>
      <c r="D93" s="63">
        <v>8796952</v>
      </c>
      <c r="E93" s="63">
        <v>325316329</v>
      </c>
      <c r="F93" s="40">
        <f t="shared" si="14"/>
        <v>334113281</v>
      </c>
      <c r="G93" s="63">
        <v>31745603</v>
      </c>
      <c r="H93" s="63">
        <v>185232271</v>
      </c>
      <c r="I93" s="40">
        <f t="shared" si="16"/>
        <v>216977874</v>
      </c>
    </row>
    <row r="94" spans="1:9" x14ac:dyDescent="0.25">
      <c r="A94" s="200" t="s">
        <v>143</v>
      </c>
      <c r="B94" s="200"/>
      <c r="C94" s="27">
        <v>86</v>
      </c>
      <c r="D94" s="63">
        <v>0</v>
      </c>
      <c r="E94" s="63">
        <v>0</v>
      </c>
      <c r="F94" s="40">
        <f t="shared" si="14"/>
        <v>0</v>
      </c>
      <c r="G94" s="63">
        <v>0</v>
      </c>
      <c r="H94" s="63">
        <v>0</v>
      </c>
      <c r="I94" s="40">
        <f t="shared" si="16"/>
        <v>0</v>
      </c>
    </row>
    <row r="95" spans="1:9" x14ac:dyDescent="0.25">
      <c r="A95" s="206" t="s">
        <v>144</v>
      </c>
      <c r="B95" s="200"/>
      <c r="C95" s="27">
        <v>87</v>
      </c>
      <c r="D95" s="63">
        <v>0</v>
      </c>
      <c r="E95" s="63">
        <v>0</v>
      </c>
      <c r="F95" s="40">
        <f t="shared" si="14"/>
        <v>0</v>
      </c>
      <c r="G95" s="63">
        <v>0</v>
      </c>
      <c r="H95" s="63">
        <v>0</v>
      </c>
      <c r="I95" s="40">
        <f t="shared" si="16"/>
        <v>0</v>
      </c>
    </row>
    <row r="96" spans="1:9" x14ac:dyDescent="0.25">
      <c r="A96" s="206" t="s">
        <v>145</v>
      </c>
      <c r="B96" s="200"/>
      <c r="C96" s="27">
        <v>88</v>
      </c>
      <c r="D96" s="63">
        <v>0</v>
      </c>
      <c r="E96" s="63">
        <v>0</v>
      </c>
      <c r="F96" s="40">
        <f t="shared" si="14"/>
        <v>0</v>
      </c>
      <c r="G96" s="63">
        <v>0</v>
      </c>
      <c r="H96" s="63">
        <v>0</v>
      </c>
      <c r="I96" s="40">
        <f t="shared" si="16"/>
        <v>0</v>
      </c>
    </row>
    <row r="97" spans="1:9" x14ac:dyDescent="0.25">
      <c r="A97" s="203" t="s">
        <v>146</v>
      </c>
      <c r="B97" s="201"/>
      <c r="C97" s="26">
        <v>89</v>
      </c>
      <c r="D97" s="40">
        <f>D98+D99+D100+D101+D102+D103</f>
        <v>2749553919</v>
      </c>
      <c r="E97" s="40">
        <f>E98+E99+E100+E101+E102+E103</f>
        <v>3836466172</v>
      </c>
      <c r="F97" s="40">
        <f t="shared" si="14"/>
        <v>6586020091</v>
      </c>
      <c r="G97" s="40">
        <f t="shared" ref="G97:H97" si="21">G98+G99+G100+G101+G102+G103</f>
        <v>2801492138</v>
      </c>
      <c r="H97" s="40">
        <f t="shared" si="21"/>
        <v>4303324650</v>
      </c>
      <c r="I97" s="40">
        <f t="shared" si="16"/>
        <v>7104816788</v>
      </c>
    </row>
    <row r="98" spans="1:9" x14ac:dyDescent="0.25">
      <c r="A98" s="200" t="s">
        <v>147</v>
      </c>
      <c r="B98" s="200"/>
      <c r="C98" s="27">
        <v>90</v>
      </c>
      <c r="D98" s="63">
        <v>5179737</v>
      </c>
      <c r="E98" s="63">
        <v>1193835121</v>
      </c>
      <c r="F98" s="40">
        <f t="shared" si="14"/>
        <v>1199014858</v>
      </c>
      <c r="G98" s="63">
        <v>4969807</v>
      </c>
      <c r="H98" s="63">
        <v>1608436188</v>
      </c>
      <c r="I98" s="40">
        <f t="shared" si="16"/>
        <v>1613405995</v>
      </c>
    </row>
    <row r="99" spans="1:9" x14ac:dyDescent="0.25">
      <c r="A99" s="200" t="s">
        <v>148</v>
      </c>
      <c r="B99" s="200"/>
      <c r="C99" s="27">
        <v>91</v>
      </c>
      <c r="D99" s="63">
        <v>2649731672</v>
      </c>
      <c r="E99" s="63">
        <v>6553376</v>
      </c>
      <c r="F99" s="40">
        <f t="shared" si="14"/>
        <v>2656285048</v>
      </c>
      <c r="G99" s="63">
        <v>2700165680</v>
      </c>
      <c r="H99" s="63">
        <v>4842794</v>
      </c>
      <c r="I99" s="40">
        <f t="shared" si="16"/>
        <v>2705008474</v>
      </c>
    </row>
    <row r="100" spans="1:9" x14ac:dyDescent="0.25">
      <c r="A100" s="200" t="s">
        <v>149</v>
      </c>
      <c r="B100" s="200"/>
      <c r="C100" s="27">
        <v>92</v>
      </c>
      <c r="D100" s="63">
        <v>94642510</v>
      </c>
      <c r="E100" s="63">
        <v>2600712902</v>
      </c>
      <c r="F100" s="40">
        <f t="shared" si="14"/>
        <v>2695355412</v>
      </c>
      <c r="G100" s="63">
        <v>96356651</v>
      </c>
      <c r="H100" s="63">
        <v>2651988999</v>
      </c>
      <c r="I100" s="40">
        <f t="shared" si="16"/>
        <v>2748345650</v>
      </c>
    </row>
    <row r="101" spans="1:9" x14ac:dyDescent="0.25">
      <c r="A101" s="200" t="s">
        <v>150</v>
      </c>
      <c r="B101" s="200"/>
      <c r="C101" s="27">
        <v>93</v>
      </c>
      <c r="D101" s="63">
        <v>0</v>
      </c>
      <c r="E101" s="63">
        <v>21471444</v>
      </c>
      <c r="F101" s="40">
        <f t="shared" si="14"/>
        <v>21471444</v>
      </c>
      <c r="G101" s="63">
        <v>0</v>
      </c>
      <c r="H101" s="63">
        <v>22355259</v>
      </c>
      <c r="I101" s="40">
        <f t="shared" si="16"/>
        <v>22355259</v>
      </c>
    </row>
    <row r="102" spans="1:9" x14ac:dyDescent="0.25">
      <c r="A102" s="200" t="s">
        <v>151</v>
      </c>
      <c r="B102" s="200"/>
      <c r="C102" s="27">
        <v>94</v>
      </c>
      <c r="D102" s="63">
        <v>0</v>
      </c>
      <c r="E102" s="63">
        <v>7055533</v>
      </c>
      <c r="F102" s="40">
        <f t="shared" si="14"/>
        <v>7055533</v>
      </c>
      <c r="G102" s="63">
        <v>0</v>
      </c>
      <c r="H102" s="63">
        <v>7055533</v>
      </c>
      <c r="I102" s="40">
        <f t="shared" si="16"/>
        <v>7055533</v>
      </c>
    </row>
    <row r="103" spans="1:9" x14ac:dyDescent="0.25">
      <c r="A103" s="200" t="s">
        <v>152</v>
      </c>
      <c r="B103" s="200"/>
      <c r="C103" s="27">
        <v>95</v>
      </c>
      <c r="D103" s="63">
        <v>0</v>
      </c>
      <c r="E103" s="63">
        <v>6837796</v>
      </c>
      <c r="F103" s="40">
        <f t="shared" si="14"/>
        <v>6837796</v>
      </c>
      <c r="G103" s="63">
        <v>0</v>
      </c>
      <c r="H103" s="63">
        <v>8645877</v>
      </c>
      <c r="I103" s="40">
        <f t="shared" si="16"/>
        <v>8645877</v>
      </c>
    </row>
    <row r="104" spans="1:9" ht="28.5" customHeight="1" x14ac:dyDescent="0.25">
      <c r="A104" s="206" t="s">
        <v>153</v>
      </c>
      <c r="B104" s="200"/>
      <c r="C104" s="27">
        <v>96</v>
      </c>
      <c r="D104" s="63">
        <v>355280253</v>
      </c>
      <c r="E104" s="63">
        <v>0</v>
      </c>
      <c r="F104" s="40">
        <f t="shared" si="14"/>
        <v>355280253</v>
      </c>
      <c r="G104" s="63">
        <v>276322666</v>
      </c>
      <c r="H104" s="63">
        <v>0</v>
      </c>
      <c r="I104" s="40">
        <f t="shared" si="16"/>
        <v>276322666</v>
      </c>
    </row>
    <row r="105" spans="1:9" x14ac:dyDescent="0.25">
      <c r="A105" s="203" t="s">
        <v>154</v>
      </c>
      <c r="B105" s="201"/>
      <c r="C105" s="26">
        <v>97</v>
      </c>
      <c r="D105" s="40">
        <f>D106+D107</f>
        <v>4059715</v>
      </c>
      <c r="E105" s="40">
        <f>E106+E107</f>
        <v>56691988</v>
      </c>
      <c r="F105" s="40">
        <f t="shared" si="14"/>
        <v>60751703</v>
      </c>
      <c r="G105" s="40">
        <f t="shared" ref="G105:H105" si="22">G106+G107</f>
        <v>2723477</v>
      </c>
      <c r="H105" s="40">
        <f t="shared" si="22"/>
        <v>44727837</v>
      </c>
      <c r="I105" s="40">
        <f t="shared" si="16"/>
        <v>47451314</v>
      </c>
    </row>
    <row r="106" spans="1:9" x14ac:dyDescent="0.25">
      <c r="A106" s="202" t="s">
        <v>155</v>
      </c>
      <c r="B106" s="202"/>
      <c r="C106" s="27">
        <v>98</v>
      </c>
      <c r="D106" s="63">
        <v>3950010</v>
      </c>
      <c r="E106" s="63">
        <v>54103971</v>
      </c>
      <c r="F106" s="40">
        <f t="shared" si="14"/>
        <v>58053981</v>
      </c>
      <c r="G106" s="63">
        <v>2723477</v>
      </c>
      <c r="H106" s="63">
        <v>42103060</v>
      </c>
      <c r="I106" s="40">
        <f t="shared" si="16"/>
        <v>44826537</v>
      </c>
    </row>
    <row r="107" spans="1:9" x14ac:dyDescent="0.25">
      <c r="A107" s="200" t="s">
        <v>156</v>
      </c>
      <c r="B107" s="200"/>
      <c r="C107" s="27">
        <v>99</v>
      </c>
      <c r="D107" s="63">
        <v>109705</v>
      </c>
      <c r="E107" s="63">
        <v>2588017</v>
      </c>
      <c r="F107" s="40">
        <f t="shared" si="14"/>
        <v>2697722</v>
      </c>
      <c r="G107" s="63">
        <v>0</v>
      </c>
      <c r="H107" s="63">
        <v>2624777</v>
      </c>
      <c r="I107" s="40">
        <f t="shared" si="16"/>
        <v>2624777</v>
      </c>
    </row>
    <row r="108" spans="1:9" x14ac:dyDescent="0.25">
      <c r="A108" s="203" t="s">
        <v>157</v>
      </c>
      <c r="B108" s="201"/>
      <c r="C108" s="26">
        <v>100</v>
      </c>
      <c r="D108" s="40">
        <f>D109+D110</f>
        <v>25272086</v>
      </c>
      <c r="E108" s="40">
        <f>E109+E110</f>
        <v>133082324</v>
      </c>
      <c r="F108" s="40">
        <f t="shared" si="14"/>
        <v>158354410</v>
      </c>
      <c r="G108" s="40">
        <f t="shared" ref="G108:H108" si="23">G109+G110</f>
        <v>-2616754</v>
      </c>
      <c r="H108" s="40">
        <f t="shared" si="23"/>
        <v>90312786</v>
      </c>
      <c r="I108" s="40">
        <f t="shared" si="16"/>
        <v>87696032</v>
      </c>
    </row>
    <row r="109" spans="1:9" x14ac:dyDescent="0.25">
      <c r="A109" s="200" t="s">
        <v>158</v>
      </c>
      <c r="B109" s="200"/>
      <c r="C109" s="27">
        <v>101</v>
      </c>
      <c r="D109" s="63">
        <v>25272086</v>
      </c>
      <c r="E109" s="63">
        <v>110447790</v>
      </c>
      <c r="F109" s="40">
        <f t="shared" si="14"/>
        <v>135719876</v>
      </c>
      <c r="G109" s="63">
        <v>-9459196</v>
      </c>
      <c r="H109" s="63">
        <v>60522663</v>
      </c>
      <c r="I109" s="40">
        <f t="shared" si="16"/>
        <v>51063467</v>
      </c>
    </row>
    <row r="110" spans="1:9" x14ac:dyDescent="0.25">
      <c r="A110" s="200" t="s">
        <v>159</v>
      </c>
      <c r="B110" s="200"/>
      <c r="C110" s="27">
        <v>102</v>
      </c>
      <c r="D110" s="63">
        <v>0</v>
      </c>
      <c r="E110" s="63">
        <v>22634534</v>
      </c>
      <c r="F110" s="40">
        <f t="shared" si="14"/>
        <v>22634534</v>
      </c>
      <c r="G110" s="63">
        <v>6842442</v>
      </c>
      <c r="H110" s="63">
        <v>29790123</v>
      </c>
      <c r="I110" s="40">
        <f t="shared" si="16"/>
        <v>36632565</v>
      </c>
    </row>
    <row r="111" spans="1:9" x14ac:dyDescent="0.25">
      <c r="A111" s="206" t="s">
        <v>160</v>
      </c>
      <c r="B111" s="200"/>
      <c r="C111" s="27">
        <v>103</v>
      </c>
      <c r="D111" s="63">
        <v>0</v>
      </c>
      <c r="E111" s="63">
        <v>0</v>
      </c>
      <c r="F111" s="40">
        <f t="shared" si="14"/>
        <v>0</v>
      </c>
      <c r="G111" s="63">
        <v>0</v>
      </c>
      <c r="H111" s="63">
        <v>0</v>
      </c>
      <c r="I111" s="40">
        <f t="shared" si="16"/>
        <v>0</v>
      </c>
    </row>
    <row r="112" spans="1:9" x14ac:dyDescent="0.25">
      <c r="A112" s="203" t="s">
        <v>161</v>
      </c>
      <c r="B112" s="201"/>
      <c r="C112" s="26">
        <v>104</v>
      </c>
      <c r="D112" s="40">
        <f>D113+D114+D115</f>
        <v>20256104</v>
      </c>
      <c r="E112" s="40">
        <f>E113+E114+E115</f>
        <v>349578104</v>
      </c>
      <c r="F112" s="40">
        <f t="shared" si="14"/>
        <v>369834208</v>
      </c>
      <c r="G112" s="40">
        <f t="shared" ref="G112:H112" si="24">G113+G114+G115</f>
        <v>379606</v>
      </c>
      <c r="H112" s="40">
        <f t="shared" si="24"/>
        <v>298161049</v>
      </c>
      <c r="I112" s="40">
        <f t="shared" si="16"/>
        <v>298540655</v>
      </c>
    </row>
    <row r="113" spans="1:9" x14ac:dyDescent="0.25">
      <c r="A113" s="200" t="s">
        <v>162</v>
      </c>
      <c r="B113" s="200"/>
      <c r="C113" s="27">
        <v>105</v>
      </c>
      <c r="D113" s="63">
        <v>0</v>
      </c>
      <c r="E113" s="63">
        <v>0</v>
      </c>
      <c r="F113" s="40">
        <f t="shared" si="14"/>
        <v>0</v>
      </c>
      <c r="G113" s="63">
        <v>0</v>
      </c>
      <c r="H113" s="63">
        <v>0</v>
      </c>
      <c r="I113" s="40">
        <f t="shared" si="16"/>
        <v>0</v>
      </c>
    </row>
    <row r="114" spans="1:9" x14ac:dyDescent="0.25">
      <c r="A114" s="200" t="s">
        <v>163</v>
      </c>
      <c r="B114" s="200"/>
      <c r="C114" s="27">
        <v>106</v>
      </c>
      <c r="D114" s="63">
        <v>0</v>
      </c>
      <c r="E114" s="63">
        <v>0</v>
      </c>
      <c r="F114" s="40">
        <f t="shared" si="14"/>
        <v>0</v>
      </c>
      <c r="G114" s="63">
        <v>0</v>
      </c>
      <c r="H114" s="63">
        <v>0</v>
      </c>
      <c r="I114" s="40">
        <f t="shared" si="16"/>
        <v>0</v>
      </c>
    </row>
    <row r="115" spans="1:9" x14ac:dyDescent="0.25">
      <c r="A115" s="200" t="s">
        <v>164</v>
      </c>
      <c r="B115" s="200"/>
      <c r="C115" s="27">
        <v>107</v>
      </c>
      <c r="D115" s="63">
        <v>20256104</v>
      </c>
      <c r="E115" s="63">
        <v>349578104</v>
      </c>
      <c r="F115" s="40">
        <f t="shared" si="14"/>
        <v>369834208</v>
      </c>
      <c r="G115" s="63">
        <v>379606</v>
      </c>
      <c r="H115" s="63">
        <v>298161049</v>
      </c>
      <c r="I115" s="40">
        <f t="shared" si="16"/>
        <v>298540655</v>
      </c>
    </row>
    <row r="116" spans="1:9" x14ac:dyDescent="0.25">
      <c r="A116" s="203" t="s">
        <v>165</v>
      </c>
      <c r="B116" s="201"/>
      <c r="C116" s="26">
        <v>108</v>
      </c>
      <c r="D116" s="40">
        <f>D117+D118+D119+D120</f>
        <v>27562002</v>
      </c>
      <c r="E116" s="40">
        <f>E117+E118+E119+E120</f>
        <v>306953588</v>
      </c>
      <c r="F116" s="40">
        <f t="shared" si="14"/>
        <v>334515590</v>
      </c>
      <c r="G116" s="40">
        <f t="shared" ref="G116:H116" si="25">G117+G118+G119+G120</f>
        <v>45857824</v>
      </c>
      <c r="H116" s="40">
        <f t="shared" si="25"/>
        <v>397970600</v>
      </c>
      <c r="I116" s="40">
        <f t="shared" si="16"/>
        <v>443828424</v>
      </c>
    </row>
    <row r="117" spans="1:9" x14ac:dyDescent="0.25">
      <c r="A117" s="200" t="s">
        <v>166</v>
      </c>
      <c r="B117" s="200"/>
      <c r="C117" s="27">
        <v>109</v>
      </c>
      <c r="D117" s="63">
        <v>717639</v>
      </c>
      <c r="E117" s="63">
        <v>92089280</v>
      </c>
      <c r="F117" s="40">
        <f t="shared" si="14"/>
        <v>92806919</v>
      </c>
      <c r="G117" s="63">
        <v>1210560</v>
      </c>
      <c r="H117" s="63">
        <v>97827769</v>
      </c>
      <c r="I117" s="40">
        <f t="shared" si="16"/>
        <v>99038329</v>
      </c>
    </row>
    <row r="118" spans="1:9" x14ac:dyDescent="0.25">
      <c r="A118" s="200" t="s">
        <v>167</v>
      </c>
      <c r="B118" s="200"/>
      <c r="C118" s="27">
        <v>110</v>
      </c>
      <c r="D118" s="63">
        <v>18567</v>
      </c>
      <c r="E118" s="63">
        <v>110193290</v>
      </c>
      <c r="F118" s="40">
        <f t="shared" si="14"/>
        <v>110211857</v>
      </c>
      <c r="G118" s="63">
        <v>18683</v>
      </c>
      <c r="H118" s="63">
        <v>200343617</v>
      </c>
      <c r="I118" s="40">
        <f t="shared" si="16"/>
        <v>200362300</v>
      </c>
    </row>
    <row r="119" spans="1:9" x14ac:dyDescent="0.25">
      <c r="A119" s="200" t="s">
        <v>168</v>
      </c>
      <c r="B119" s="200"/>
      <c r="C119" s="27">
        <v>111</v>
      </c>
      <c r="D119" s="63">
        <v>0</v>
      </c>
      <c r="E119" s="63">
        <v>0</v>
      </c>
      <c r="F119" s="40">
        <f t="shared" si="14"/>
        <v>0</v>
      </c>
      <c r="G119" s="63">
        <v>0</v>
      </c>
      <c r="H119" s="63">
        <v>0</v>
      </c>
      <c r="I119" s="40">
        <f t="shared" si="16"/>
        <v>0</v>
      </c>
    </row>
    <row r="120" spans="1:9" x14ac:dyDescent="0.25">
      <c r="A120" s="200" t="s">
        <v>169</v>
      </c>
      <c r="B120" s="200"/>
      <c r="C120" s="27">
        <v>112</v>
      </c>
      <c r="D120" s="63">
        <v>26825796</v>
      </c>
      <c r="E120" s="63">
        <v>104671018</v>
      </c>
      <c r="F120" s="40">
        <f t="shared" si="14"/>
        <v>131496814</v>
      </c>
      <c r="G120" s="63">
        <v>44628581</v>
      </c>
      <c r="H120" s="63">
        <v>99799214</v>
      </c>
      <c r="I120" s="40">
        <f t="shared" si="16"/>
        <v>144427795</v>
      </c>
    </row>
    <row r="121" spans="1:9" ht="22.5" customHeight="1" x14ac:dyDescent="0.25">
      <c r="A121" s="203" t="s">
        <v>170</v>
      </c>
      <c r="B121" s="201"/>
      <c r="C121" s="26">
        <v>113</v>
      </c>
      <c r="D121" s="40">
        <f>D122+D123</f>
        <v>30398453</v>
      </c>
      <c r="E121" s="40">
        <f>E122+E123</f>
        <v>253970974</v>
      </c>
      <c r="F121" s="40">
        <f t="shared" si="14"/>
        <v>284369427</v>
      </c>
      <c r="G121" s="40">
        <f t="shared" ref="G121:H121" si="26">G122+G123</f>
        <v>9154222</v>
      </c>
      <c r="H121" s="40">
        <f t="shared" si="26"/>
        <v>318193947</v>
      </c>
      <c r="I121" s="40">
        <f t="shared" si="16"/>
        <v>327348169</v>
      </c>
    </row>
    <row r="122" spans="1:9" x14ac:dyDescent="0.25">
      <c r="A122" s="200" t="s">
        <v>171</v>
      </c>
      <c r="B122" s="200"/>
      <c r="C122" s="27">
        <v>114</v>
      </c>
      <c r="D122" s="63">
        <v>0</v>
      </c>
      <c r="E122" s="63">
        <v>8988308</v>
      </c>
      <c r="F122" s="40">
        <f t="shared" si="14"/>
        <v>8988308</v>
      </c>
      <c r="G122" s="63">
        <v>0</v>
      </c>
      <c r="H122" s="63">
        <v>24715646</v>
      </c>
      <c r="I122" s="40">
        <f t="shared" si="16"/>
        <v>24715646</v>
      </c>
    </row>
    <row r="123" spans="1:9" x14ac:dyDescent="0.25">
      <c r="A123" s="200" t="s">
        <v>172</v>
      </c>
      <c r="B123" s="200"/>
      <c r="C123" s="27">
        <v>115</v>
      </c>
      <c r="D123" s="63">
        <v>30398453</v>
      </c>
      <c r="E123" s="63">
        <v>244982666</v>
      </c>
      <c r="F123" s="40">
        <f t="shared" si="14"/>
        <v>275381119</v>
      </c>
      <c r="G123" s="63">
        <v>9154222</v>
      </c>
      <c r="H123" s="63">
        <v>293478301</v>
      </c>
      <c r="I123" s="40">
        <f t="shared" si="16"/>
        <v>302632523</v>
      </c>
    </row>
    <row r="124" spans="1:9" x14ac:dyDescent="0.25">
      <c r="A124" s="203" t="s">
        <v>173</v>
      </c>
      <c r="B124" s="201"/>
      <c r="C124" s="26">
        <v>116</v>
      </c>
      <c r="D124" s="40">
        <f>D95++D96+D97+D104+D105+D108+D111+D112+D116+D121+D76</f>
        <v>3645878981</v>
      </c>
      <c r="E124" s="40">
        <f>E95++E96+E97+E104+E105+E108+E111+E112+E116+E121+E76</f>
        <v>8519046830</v>
      </c>
      <c r="F124" s="40">
        <f t="shared" si="14"/>
        <v>12164925811</v>
      </c>
      <c r="G124" s="40">
        <f t="shared" ref="G124:H124" si="27">G95++G96+G97+G104+G105+G108+G111+G112+G116+G121+G76</f>
        <v>3440334947</v>
      </c>
      <c r="H124" s="40">
        <f t="shared" si="27"/>
        <v>8993004494</v>
      </c>
      <c r="I124" s="40">
        <f t="shared" si="16"/>
        <v>12433339441</v>
      </c>
    </row>
    <row r="125" spans="1:9" x14ac:dyDescent="0.25">
      <c r="A125" s="206" t="s">
        <v>174</v>
      </c>
      <c r="B125" s="200"/>
      <c r="C125" s="27">
        <v>117</v>
      </c>
      <c r="D125" s="63">
        <v>295776653</v>
      </c>
      <c r="E125" s="63">
        <v>3127366763</v>
      </c>
      <c r="F125" s="40">
        <f t="shared" si="14"/>
        <v>3423143416</v>
      </c>
      <c r="G125" s="63">
        <v>300010175</v>
      </c>
      <c r="H125" s="63">
        <v>3038906471</v>
      </c>
      <c r="I125" s="40">
        <f t="shared" si="16"/>
        <v>3338916646</v>
      </c>
    </row>
  </sheetData>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4" type="noConversion"/>
  <dataValidations count="8">
    <dataValidation type="whole" operator="notEqual" allowBlank="1" showInputMessage="1" showErrorMessage="1" errorTitle="Invalid entry" error="You can enter only whole numbers (positive or negative) and a zero." sqref="D76:I76 D92:I92 D89:I89 D81:E81 F81:F84 I81:I84 G81:H81" xr:uid="{00000000-0002-0000-0100-000000000000}">
      <formula1>999999999</formula1>
    </dataValidation>
    <dataValidation type="whole" operator="greaterThanOrEqual" allowBlank="1" showErrorMessage="1" errorTitle="Incorrect entry" error="You can enter only positive whole numbers or a zero." sqref="D73:E73 D8:E50 F8:F74 I8:I74 G8:H50 D53:E54 G53:H54 D58:E58 G58:H58 D62:E63 G62:H63 D69:E69 G69:H69 G73:H73" xr:uid="{00000000-0002-0000-0100-000001000000}">
      <formula1>0</formula1>
    </dataValidation>
    <dataValidation type="whole" operator="greaterThanOrEqual" allowBlank="1" showInputMessage="1" showErrorMessage="1" errorTitle="Incorrect entry" error="You can enter only positive whole numbers or a zero." sqref="D124:E124 I90 G85:H85 G77:H77 D77:E77 F77:F80 I77:I80 D85:E85 F85:F88 I85:I88 F90 I93 F95:F125 I95:I125 F93 D97:E97 G97:H97 D105:E105 G105:H105 D108:E108 G108:H108 D112:E112 G112:H112 D116:E116 G116:H116 D121:E121 G121:H121 G124:H124" xr:uid="{00000000-0002-0000-0100-000002000000}">
      <formula1>0</formula1>
    </dataValidation>
    <dataValidation type="whole" operator="lessThanOrEqual" allowBlank="1" showInputMessage="1" showErrorMessage="1" errorTitle="Incorrect entry" error="You can enter only negative whole numbers or a zero." sqref="I91 F91 F94 I94" xr:uid="{00000000-0002-0000-0100-000003000000}">
      <formula1>0</formula1>
    </dataValidation>
    <dataValidation type="whole" operator="greaterThanOrEqual" allowBlank="1" showErrorMessage="1" errorTitle="Pogrešan unos" error="Dopušten je unos samo pozitivnih cjelobrojnih vrijednosti ili nule." sqref="D51:E52 G51:H52 D55:E57 G55:H57 D59:E61 G59:H61 D64:E68 G64:H68 D70:E72 G70:H72 D74:E74 G74:H74" xr:uid="{4F214DB9-9DF9-4FBA-945F-A955ACC916C1}">
      <formula1>0</formula1>
    </dataValidation>
    <dataValidation type="whole" operator="greaterThanOrEqual" allowBlank="1" showInputMessage="1" showErrorMessage="1" errorTitle="Pogrešan unos" error="Dopušten je unos samo pozitivnih cjelobrojnih vrijednosti ili nule." sqref="D78:E80 G78:H80 D86:E88 G86:H88 D90:E90 G90:H90 D95:E96 D93:E93 G95:H96 G93:H93 D98:E104 G98:H104 D106:E107 G106:H107 D109:E111 G109:H111 D113:E115 G113:H115 D117:E120 G117:H120 D122:E123 G122:H123 D125:E125 G125:H125" xr:uid="{CF6C583B-345B-4CE4-AFA7-48D25827A140}">
      <formula1>0</formula1>
    </dataValidation>
    <dataValidation type="whole" operator="notEqual" allowBlank="1" showInputMessage="1" showErrorMessage="1" errorTitle="Nedopušten unos" error="Dopušten je unos samo cjelobrojnih (pozitivnih ili negativnih) vrijednosti i nule." sqref="D82:E84 G82:H84" xr:uid="{C9C436A5-0238-4964-9FDE-A8DE6BB9E0C6}">
      <formula1>999999999</formula1>
    </dataValidation>
    <dataValidation type="whole" operator="lessThanOrEqual" allowBlank="1" showInputMessage="1" showErrorMessage="1" errorTitle="Pogrešan unos" error="Dopušten je unos samo negativnih cjelobrojnih vrijednosti ili nule." sqref="D91:E91 G91:H91 D94:E94 G94:H94" xr:uid="{3DE88D51-0E9B-42B3-8EA6-DF7ED0D4E026}">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D18" sqref="D18"/>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27" t="s">
        <v>175</v>
      </c>
      <c r="B1" s="210"/>
      <c r="C1" s="210"/>
      <c r="D1" s="210"/>
      <c r="E1" s="210"/>
      <c r="F1" s="210"/>
      <c r="G1" s="210"/>
      <c r="H1" s="210"/>
      <c r="I1" s="210"/>
    </row>
    <row r="2" spans="1:9" x14ac:dyDescent="0.25">
      <c r="A2" s="211" t="s">
        <v>533</v>
      </c>
      <c r="B2" s="228"/>
      <c r="C2" s="228"/>
      <c r="D2" s="228"/>
      <c r="E2" s="228"/>
      <c r="F2" s="228"/>
      <c r="G2" s="228"/>
      <c r="H2" s="228"/>
      <c r="I2" s="228"/>
    </row>
    <row r="3" spans="1:9" x14ac:dyDescent="0.25">
      <c r="A3" s="229" t="s">
        <v>176</v>
      </c>
      <c r="B3" s="230"/>
      <c r="C3" s="230"/>
      <c r="D3" s="230"/>
      <c r="E3" s="230"/>
      <c r="F3" s="230"/>
      <c r="G3" s="230"/>
      <c r="H3" s="230"/>
      <c r="I3" s="230"/>
    </row>
    <row r="4" spans="1:9" ht="33.75" customHeight="1" x14ac:dyDescent="0.25">
      <c r="A4" s="231" t="s">
        <v>177</v>
      </c>
      <c r="B4" s="232"/>
      <c r="C4" s="235" t="s">
        <v>178</v>
      </c>
      <c r="D4" s="237" t="s">
        <v>179</v>
      </c>
      <c r="E4" s="238"/>
      <c r="F4" s="239"/>
      <c r="G4" s="237" t="s">
        <v>180</v>
      </c>
      <c r="H4" s="238"/>
      <c r="I4" s="239"/>
    </row>
    <row r="5" spans="1:9" ht="24" customHeight="1" thickBot="1" x14ac:dyDescent="0.3">
      <c r="A5" s="233"/>
      <c r="B5" s="234"/>
      <c r="C5" s="236"/>
      <c r="D5" s="42" t="s">
        <v>181</v>
      </c>
      <c r="E5" s="43" t="s">
        <v>182</v>
      </c>
      <c r="F5" s="44" t="s">
        <v>183</v>
      </c>
      <c r="G5" s="42" t="s">
        <v>184</v>
      </c>
      <c r="H5" s="43" t="s">
        <v>185</v>
      </c>
      <c r="I5" s="44" t="s">
        <v>186</v>
      </c>
    </row>
    <row r="6" spans="1:9" x14ac:dyDescent="0.25">
      <c r="A6" s="223">
        <v>1</v>
      </c>
      <c r="B6" s="224"/>
      <c r="C6" s="28">
        <v>2</v>
      </c>
      <c r="D6" s="45">
        <v>3</v>
      </c>
      <c r="E6" s="46">
        <v>4</v>
      </c>
      <c r="F6" s="47" t="s">
        <v>187</v>
      </c>
      <c r="G6" s="45">
        <v>6</v>
      </c>
      <c r="H6" s="46">
        <v>7</v>
      </c>
      <c r="I6" s="48" t="s">
        <v>188</v>
      </c>
    </row>
    <row r="7" spans="1:9" ht="22.5" customHeight="1" x14ac:dyDescent="0.25">
      <c r="A7" s="225" t="s">
        <v>189</v>
      </c>
      <c r="B7" s="226"/>
      <c r="C7" s="31">
        <v>118</v>
      </c>
      <c r="D7" s="49">
        <f>D8+D9+D10+D11+D12</f>
        <v>278083108</v>
      </c>
      <c r="E7" s="50">
        <f>E8+E9+E10+E11+E12</f>
        <v>1044674649</v>
      </c>
      <c r="F7" s="50">
        <f>D7+E7</f>
        <v>1322757757</v>
      </c>
      <c r="G7" s="49">
        <f t="shared" ref="G7:H7" si="0">G8+G9+G10+G11+G12</f>
        <v>195931029</v>
      </c>
      <c r="H7" s="50">
        <f t="shared" si="0"/>
        <v>1106502579</v>
      </c>
      <c r="I7" s="51">
        <f>G7+H7</f>
        <v>1302433608</v>
      </c>
    </row>
    <row r="8" spans="1:9" x14ac:dyDescent="0.25">
      <c r="A8" s="221" t="s">
        <v>190</v>
      </c>
      <c r="B8" s="221"/>
      <c r="C8" s="29">
        <v>119</v>
      </c>
      <c r="D8" s="57">
        <v>278588796</v>
      </c>
      <c r="E8" s="58">
        <v>1455833783</v>
      </c>
      <c r="F8" s="54">
        <f t="shared" ref="F8:F71" si="1">D8+E8</f>
        <v>1734422579</v>
      </c>
      <c r="G8" s="57">
        <v>195740620</v>
      </c>
      <c r="H8" s="58">
        <v>1665948102</v>
      </c>
      <c r="I8" s="54">
        <f t="shared" ref="I8:I71" si="2">G8+H8</f>
        <v>1861688722</v>
      </c>
    </row>
    <row r="9" spans="1:9" ht="19.5" customHeight="1" x14ac:dyDescent="0.25">
      <c r="A9" s="221" t="s">
        <v>191</v>
      </c>
      <c r="B9" s="221"/>
      <c r="C9" s="29">
        <v>120</v>
      </c>
      <c r="D9" s="57">
        <v>0</v>
      </c>
      <c r="E9" s="58">
        <v>8973843</v>
      </c>
      <c r="F9" s="54">
        <f>D9+E9</f>
        <v>8973843</v>
      </c>
      <c r="G9" s="57">
        <v>0</v>
      </c>
      <c r="H9" s="58">
        <v>2388230</v>
      </c>
      <c r="I9" s="54">
        <f t="shared" si="2"/>
        <v>2388230</v>
      </c>
    </row>
    <row r="10" spans="1:9" x14ac:dyDescent="0.25">
      <c r="A10" s="221" t="s">
        <v>192</v>
      </c>
      <c r="B10" s="221"/>
      <c r="C10" s="29">
        <v>121</v>
      </c>
      <c r="D10" s="57">
        <v>-44082</v>
      </c>
      <c r="E10" s="58">
        <v>-190206870</v>
      </c>
      <c r="F10" s="54">
        <f t="shared" si="1"/>
        <v>-190250952</v>
      </c>
      <c r="G10" s="57">
        <v>-37457</v>
      </c>
      <c r="H10" s="58">
        <v>-248306574</v>
      </c>
      <c r="I10" s="54">
        <f t="shared" si="2"/>
        <v>-248344031</v>
      </c>
    </row>
    <row r="11" spans="1:9" ht="22.5" customHeight="1" x14ac:dyDescent="0.25">
      <c r="A11" s="221" t="s">
        <v>193</v>
      </c>
      <c r="B11" s="221"/>
      <c r="C11" s="29">
        <v>122</v>
      </c>
      <c r="D11" s="57">
        <v>-461606</v>
      </c>
      <c r="E11" s="58">
        <v>-308504120</v>
      </c>
      <c r="F11" s="54">
        <f t="shared" si="1"/>
        <v>-308965726</v>
      </c>
      <c r="G11" s="57">
        <v>209930</v>
      </c>
      <c r="H11" s="58">
        <v>-414601067</v>
      </c>
      <c r="I11" s="54">
        <f t="shared" si="2"/>
        <v>-414391137</v>
      </c>
    </row>
    <row r="12" spans="1:9" ht="21.75" customHeight="1" x14ac:dyDescent="0.25">
      <c r="A12" s="221" t="s">
        <v>194</v>
      </c>
      <c r="B12" s="221"/>
      <c r="C12" s="29">
        <v>123</v>
      </c>
      <c r="D12" s="57">
        <v>0</v>
      </c>
      <c r="E12" s="58">
        <v>78578013</v>
      </c>
      <c r="F12" s="54">
        <f t="shared" si="1"/>
        <v>78578013</v>
      </c>
      <c r="G12" s="57">
        <v>17936</v>
      </c>
      <c r="H12" s="58">
        <v>101073888</v>
      </c>
      <c r="I12" s="54">
        <f t="shared" si="2"/>
        <v>101091824</v>
      </c>
    </row>
    <row r="13" spans="1:9" x14ac:dyDescent="0.25">
      <c r="A13" s="219" t="s">
        <v>195</v>
      </c>
      <c r="B13" s="220"/>
      <c r="C13" s="32">
        <v>124</v>
      </c>
      <c r="D13" s="55">
        <f>D14+D15+D16+D17+D18+D19+D20</f>
        <v>50208390</v>
      </c>
      <c r="E13" s="56">
        <f>E14+E15+E16+E17+E18+E19+E20</f>
        <v>181773511</v>
      </c>
      <c r="F13" s="54">
        <f t="shared" si="1"/>
        <v>231981901</v>
      </c>
      <c r="G13" s="55">
        <f t="shared" ref="G13" si="3">G14+G15+G16+G17+G18+G19+G20</f>
        <v>56575212</v>
      </c>
      <c r="H13" s="56">
        <f>H14+H15+H16+H17+H18+H19+H20</f>
        <v>192480902</v>
      </c>
      <c r="I13" s="54">
        <f t="shared" si="2"/>
        <v>249056114</v>
      </c>
    </row>
    <row r="14" spans="1:9" ht="24" customHeight="1" x14ac:dyDescent="0.25">
      <c r="A14" s="221" t="s">
        <v>196</v>
      </c>
      <c r="B14" s="221"/>
      <c r="C14" s="29">
        <v>125</v>
      </c>
      <c r="D14" s="57">
        <v>958918</v>
      </c>
      <c r="E14" s="58">
        <v>52472461</v>
      </c>
      <c r="F14" s="54">
        <f t="shared" si="1"/>
        <v>53431379</v>
      </c>
      <c r="G14" s="57">
        <v>1578458</v>
      </c>
      <c r="H14" s="58">
        <v>74307512</v>
      </c>
      <c r="I14" s="54">
        <f t="shared" si="2"/>
        <v>75885970</v>
      </c>
    </row>
    <row r="15" spans="1:9" ht="17.7" customHeight="1" x14ac:dyDescent="0.25">
      <c r="A15" s="221" t="s">
        <v>197</v>
      </c>
      <c r="B15" s="221"/>
      <c r="C15" s="29">
        <v>126</v>
      </c>
      <c r="D15" s="57">
        <v>0</v>
      </c>
      <c r="E15" s="58">
        <v>16882215</v>
      </c>
      <c r="F15" s="54">
        <f t="shared" si="1"/>
        <v>16882215</v>
      </c>
      <c r="G15" s="57">
        <v>0</v>
      </c>
      <c r="H15" s="58">
        <v>19466814</v>
      </c>
      <c r="I15" s="54">
        <f t="shared" si="2"/>
        <v>19466814</v>
      </c>
    </row>
    <row r="16" spans="1:9" x14ac:dyDescent="0.25">
      <c r="A16" s="221" t="s">
        <v>198</v>
      </c>
      <c r="B16" s="221"/>
      <c r="C16" s="29">
        <v>127</v>
      </c>
      <c r="D16" s="57">
        <v>42730677</v>
      </c>
      <c r="E16" s="58">
        <v>43232198</v>
      </c>
      <c r="F16" s="54">
        <f t="shared" si="1"/>
        <v>85962875</v>
      </c>
      <c r="G16" s="57">
        <v>43214545</v>
      </c>
      <c r="H16" s="58">
        <v>41399898</v>
      </c>
      <c r="I16" s="54">
        <f t="shared" si="2"/>
        <v>84614443</v>
      </c>
    </row>
    <row r="17" spans="1:9" x14ac:dyDescent="0.25">
      <c r="A17" s="221" t="s">
        <v>199</v>
      </c>
      <c r="B17" s="221"/>
      <c r="C17" s="29">
        <v>128</v>
      </c>
      <c r="D17" s="57">
        <v>3299784</v>
      </c>
      <c r="E17" s="58">
        <v>20983353</v>
      </c>
      <c r="F17" s="54">
        <f t="shared" si="1"/>
        <v>24283137</v>
      </c>
      <c r="G17" s="57">
        <v>2420816</v>
      </c>
      <c r="H17" s="58">
        <v>11124073</v>
      </c>
      <c r="I17" s="54">
        <f t="shared" si="2"/>
        <v>13544889</v>
      </c>
    </row>
    <row r="18" spans="1:9" x14ac:dyDescent="0.25">
      <c r="A18" s="221" t="s">
        <v>200</v>
      </c>
      <c r="B18" s="221"/>
      <c r="C18" s="29">
        <v>129</v>
      </c>
      <c r="D18" s="57">
        <v>3217481</v>
      </c>
      <c r="E18" s="58">
        <v>30069017</v>
      </c>
      <c r="F18" s="54">
        <f t="shared" si="1"/>
        <v>33286498</v>
      </c>
      <c r="G18" s="57">
        <v>5604667</v>
      </c>
      <c r="H18" s="58">
        <v>29351644</v>
      </c>
      <c r="I18" s="54">
        <f t="shared" si="2"/>
        <v>34956311</v>
      </c>
    </row>
    <row r="19" spans="1:9" x14ac:dyDescent="0.25">
      <c r="A19" s="221" t="s">
        <v>201</v>
      </c>
      <c r="B19" s="221"/>
      <c r="C19" s="29">
        <v>130</v>
      </c>
      <c r="D19" s="57">
        <v>0</v>
      </c>
      <c r="E19" s="58">
        <v>0</v>
      </c>
      <c r="F19" s="54">
        <f t="shared" si="1"/>
        <v>0</v>
      </c>
      <c r="G19" s="57">
        <v>3749154</v>
      </c>
      <c r="H19" s="58">
        <v>8435436</v>
      </c>
      <c r="I19" s="54">
        <f t="shared" si="2"/>
        <v>12184590</v>
      </c>
    </row>
    <row r="20" spans="1:9" x14ac:dyDescent="0.25">
      <c r="A20" s="221" t="s">
        <v>202</v>
      </c>
      <c r="B20" s="221"/>
      <c r="C20" s="29">
        <v>131</v>
      </c>
      <c r="D20" s="57">
        <v>1530</v>
      </c>
      <c r="E20" s="58">
        <v>18134267</v>
      </c>
      <c r="F20" s="54">
        <f t="shared" si="1"/>
        <v>18135797</v>
      </c>
      <c r="G20" s="57">
        <v>7572</v>
      </c>
      <c r="H20" s="58">
        <v>8395525</v>
      </c>
      <c r="I20" s="54">
        <f t="shared" si="2"/>
        <v>8403097</v>
      </c>
    </row>
    <row r="21" spans="1:9" x14ac:dyDescent="0.25">
      <c r="A21" s="222" t="s">
        <v>203</v>
      </c>
      <c r="B21" s="221"/>
      <c r="C21" s="29">
        <v>132</v>
      </c>
      <c r="D21" s="57">
        <v>952356</v>
      </c>
      <c r="E21" s="58">
        <v>13261170</v>
      </c>
      <c r="F21" s="54">
        <f t="shared" si="1"/>
        <v>14213526</v>
      </c>
      <c r="G21" s="57">
        <v>796375</v>
      </c>
      <c r="H21" s="58">
        <v>24830655</v>
      </c>
      <c r="I21" s="54">
        <f t="shared" si="2"/>
        <v>25627030</v>
      </c>
    </row>
    <row r="22" spans="1:9" ht="24.75" customHeight="1" x14ac:dyDescent="0.25">
      <c r="A22" s="222" t="s">
        <v>204</v>
      </c>
      <c r="B22" s="221"/>
      <c r="C22" s="29">
        <v>133</v>
      </c>
      <c r="D22" s="57">
        <v>89629</v>
      </c>
      <c r="E22" s="58">
        <v>15091136</v>
      </c>
      <c r="F22" s="54">
        <f t="shared" si="1"/>
        <v>15180765</v>
      </c>
      <c r="G22" s="57">
        <v>63585</v>
      </c>
      <c r="H22" s="58">
        <v>13948189</v>
      </c>
      <c r="I22" s="54">
        <f t="shared" si="2"/>
        <v>14011774</v>
      </c>
    </row>
    <row r="23" spans="1:9" x14ac:dyDescent="0.25">
      <c r="A23" s="222" t="s">
        <v>205</v>
      </c>
      <c r="B23" s="221"/>
      <c r="C23" s="29">
        <v>134</v>
      </c>
      <c r="D23" s="57">
        <v>1</v>
      </c>
      <c r="E23" s="58">
        <v>3514710</v>
      </c>
      <c r="F23" s="54">
        <f t="shared" si="1"/>
        <v>3514711</v>
      </c>
      <c r="G23" s="57">
        <v>3707</v>
      </c>
      <c r="H23" s="58">
        <v>15652242</v>
      </c>
      <c r="I23" s="54">
        <f t="shared" si="2"/>
        <v>15655949</v>
      </c>
    </row>
    <row r="24" spans="1:9" ht="21" customHeight="1" x14ac:dyDescent="0.25">
      <c r="A24" s="219" t="s">
        <v>206</v>
      </c>
      <c r="B24" s="220"/>
      <c r="C24" s="32">
        <v>135</v>
      </c>
      <c r="D24" s="55">
        <f>D25+D28</f>
        <v>-232074303</v>
      </c>
      <c r="E24" s="56">
        <f>E25+E28</f>
        <v>-535066115</v>
      </c>
      <c r="F24" s="54">
        <f t="shared" si="1"/>
        <v>-767140418</v>
      </c>
      <c r="G24" s="55">
        <f t="shared" ref="G24:H24" si="4">G25+G28</f>
        <v>-215907850</v>
      </c>
      <c r="H24" s="56">
        <f t="shared" si="4"/>
        <v>-588999770</v>
      </c>
      <c r="I24" s="54">
        <f t="shared" si="2"/>
        <v>-804907620</v>
      </c>
    </row>
    <row r="25" spans="1:9" x14ac:dyDescent="0.25">
      <c r="A25" s="220" t="s">
        <v>207</v>
      </c>
      <c r="B25" s="220"/>
      <c r="C25" s="32">
        <v>136</v>
      </c>
      <c r="D25" s="55">
        <f>D26+D27</f>
        <v>-243075012</v>
      </c>
      <c r="E25" s="56">
        <f>E26+E27</f>
        <v>-582948425</v>
      </c>
      <c r="F25" s="54">
        <f t="shared" si="1"/>
        <v>-826023437</v>
      </c>
      <c r="G25" s="55">
        <f t="shared" ref="G25:H25" si="5">G26+G27</f>
        <v>-214193709</v>
      </c>
      <c r="H25" s="56">
        <f t="shared" si="5"/>
        <v>-560830928</v>
      </c>
      <c r="I25" s="54">
        <f t="shared" si="2"/>
        <v>-775024637</v>
      </c>
    </row>
    <row r="26" spans="1:9" x14ac:dyDescent="0.25">
      <c r="A26" s="221" t="s">
        <v>208</v>
      </c>
      <c r="B26" s="221"/>
      <c r="C26" s="29">
        <v>137</v>
      </c>
      <c r="D26" s="57">
        <v>-243075012</v>
      </c>
      <c r="E26" s="58">
        <v>-673068134</v>
      </c>
      <c r="F26" s="54">
        <f t="shared" si="1"/>
        <v>-916143146</v>
      </c>
      <c r="G26" s="57">
        <v>-214193709</v>
      </c>
      <c r="H26" s="58">
        <v>-625462586</v>
      </c>
      <c r="I26" s="54">
        <f t="shared" si="2"/>
        <v>-839656295</v>
      </c>
    </row>
    <row r="27" spans="1:9" x14ac:dyDescent="0.25">
      <c r="A27" s="221" t="s">
        <v>209</v>
      </c>
      <c r="B27" s="221"/>
      <c r="C27" s="29">
        <v>138</v>
      </c>
      <c r="D27" s="57">
        <v>0</v>
      </c>
      <c r="E27" s="58">
        <v>90119709</v>
      </c>
      <c r="F27" s="54">
        <f t="shared" si="1"/>
        <v>90119709</v>
      </c>
      <c r="G27" s="57">
        <v>0</v>
      </c>
      <c r="H27" s="58">
        <v>64631658</v>
      </c>
      <c r="I27" s="54">
        <f t="shared" si="2"/>
        <v>64631658</v>
      </c>
    </row>
    <row r="28" spans="1:9" x14ac:dyDescent="0.25">
      <c r="A28" s="220" t="s">
        <v>210</v>
      </c>
      <c r="B28" s="220"/>
      <c r="C28" s="32">
        <v>139</v>
      </c>
      <c r="D28" s="55">
        <f>D29+D30</f>
        <v>11000709</v>
      </c>
      <c r="E28" s="56">
        <f>E29+E30</f>
        <v>47882310</v>
      </c>
      <c r="F28" s="54">
        <f t="shared" si="1"/>
        <v>58883019</v>
      </c>
      <c r="G28" s="55">
        <f t="shared" ref="G28:H28" si="6">G29+G30</f>
        <v>-1714141</v>
      </c>
      <c r="H28" s="56">
        <f t="shared" si="6"/>
        <v>-28168842</v>
      </c>
      <c r="I28" s="54">
        <f t="shared" si="2"/>
        <v>-29882983</v>
      </c>
    </row>
    <row r="29" spans="1:9" x14ac:dyDescent="0.25">
      <c r="A29" s="221" t="s">
        <v>211</v>
      </c>
      <c r="B29" s="221"/>
      <c r="C29" s="29">
        <v>140</v>
      </c>
      <c r="D29" s="57">
        <v>11000709</v>
      </c>
      <c r="E29" s="58">
        <v>125351303</v>
      </c>
      <c r="F29" s="54">
        <f t="shared" si="1"/>
        <v>136352012</v>
      </c>
      <c r="G29" s="57">
        <v>-1714141</v>
      </c>
      <c r="H29" s="58">
        <v>-51276097</v>
      </c>
      <c r="I29" s="54">
        <f t="shared" si="2"/>
        <v>-52990238</v>
      </c>
    </row>
    <row r="30" spans="1:9" x14ac:dyDescent="0.25">
      <c r="A30" s="221" t="s">
        <v>212</v>
      </c>
      <c r="B30" s="221"/>
      <c r="C30" s="29">
        <v>141</v>
      </c>
      <c r="D30" s="57">
        <v>0</v>
      </c>
      <c r="E30" s="58">
        <v>-77468993</v>
      </c>
      <c r="F30" s="54">
        <f t="shared" si="1"/>
        <v>-77468993</v>
      </c>
      <c r="G30" s="57">
        <v>0</v>
      </c>
      <c r="H30" s="58">
        <v>23107255</v>
      </c>
      <c r="I30" s="54">
        <f t="shared" si="2"/>
        <v>23107255</v>
      </c>
    </row>
    <row r="31" spans="1:9" ht="31.5" customHeight="1" x14ac:dyDescent="0.25">
      <c r="A31" s="219" t="s">
        <v>213</v>
      </c>
      <c r="B31" s="220"/>
      <c r="C31" s="32">
        <v>142</v>
      </c>
      <c r="D31" s="55">
        <f>D32+D35</f>
        <v>-39878764</v>
      </c>
      <c r="E31" s="56">
        <f>E32+E35</f>
        <v>-10652292</v>
      </c>
      <c r="F31" s="54">
        <f t="shared" si="1"/>
        <v>-50531056</v>
      </c>
      <c r="G31" s="55">
        <f t="shared" ref="G31:H31" si="7">G32+G35</f>
        <v>-50442787</v>
      </c>
      <c r="H31" s="56">
        <f t="shared" si="7"/>
        <v>-981313</v>
      </c>
      <c r="I31" s="54">
        <f t="shared" si="2"/>
        <v>-51424100</v>
      </c>
    </row>
    <row r="32" spans="1:9" x14ac:dyDescent="0.25">
      <c r="A32" s="220" t="s">
        <v>214</v>
      </c>
      <c r="B32" s="220"/>
      <c r="C32" s="32">
        <v>143</v>
      </c>
      <c r="D32" s="55">
        <f>D33+D34</f>
        <v>-39878764</v>
      </c>
      <c r="E32" s="56">
        <f>E33+E34</f>
        <v>2648500</v>
      </c>
      <c r="F32" s="54">
        <f t="shared" si="1"/>
        <v>-37230264</v>
      </c>
      <c r="G32" s="55">
        <f t="shared" ref="G32:H32" si="8">G33+G34</f>
        <v>-50442787</v>
      </c>
      <c r="H32" s="56">
        <f t="shared" si="8"/>
        <v>1710583</v>
      </c>
      <c r="I32" s="54">
        <f t="shared" si="2"/>
        <v>-48732204</v>
      </c>
    </row>
    <row r="33" spans="1:9" x14ac:dyDescent="0.25">
      <c r="A33" s="221" t="s">
        <v>215</v>
      </c>
      <c r="B33" s="221"/>
      <c r="C33" s="29">
        <v>144</v>
      </c>
      <c r="D33" s="57">
        <v>-39876723</v>
      </c>
      <c r="E33" s="58">
        <v>2648500</v>
      </c>
      <c r="F33" s="54">
        <f t="shared" si="1"/>
        <v>-37228223</v>
      </c>
      <c r="G33" s="57">
        <v>-50434008</v>
      </c>
      <c r="H33" s="58">
        <v>1710583</v>
      </c>
      <c r="I33" s="54">
        <f t="shared" si="2"/>
        <v>-48723425</v>
      </c>
    </row>
    <row r="34" spans="1:9" x14ac:dyDescent="0.25">
      <c r="A34" s="221" t="s">
        <v>216</v>
      </c>
      <c r="B34" s="221"/>
      <c r="C34" s="29">
        <v>145</v>
      </c>
      <c r="D34" s="57">
        <v>-2041</v>
      </c>
      <c r="E34" s="58">
        <v>0</v>
      </c>
      <c r="F34" s="54">
        <f t="shared" si="1"/>
        <v>-2041</v>
      </c>
      <c r="G34" s="57">
        <v>-8779</v>
      </c>
      <c r="H34" s="58">
        <v>0</v>
      </c>
      <c r="I34" s="54">
        <f t="shared" si="2"/>
        <v>-8779</v>
      </c>
    </row>
    <row r="35" spans="1:9" ht="31.5" customHeight="1" x14ac:dyDescent="0.25">
      <c r="A35" s="220" t="s">
        <v>217</v>
      </c>
      <c r="B35" s="220"/>
      <c r="C35" s="32">
        <v>146</v>
      </c>
      <c r="D35" s="55">
        <f>D36+D37</f>
        <v>0</v>
      </c>
      <c r="E35" s="56">
        <f>E36+E37</f>
        <v>-13300792</v>
      </c>
      <c r="F35" s="54">
        <f t="shared" si="1"/>
        <v>-13300792</v>
      </c>
      <c r="G35" s="55">
        <f t="shared" ref="G35:H35" si="9">G36+G37</f>
        <v>0</v>
      </c>
      <c r="H35" s="56">
        <f t="shared" si="9"/>
        <v>-2691896</v>
      </c>
      <c r="I35" s="54">
        <f t="shared" si="2"/>
        <v>-2691896</v>
      </c>
    </row>
    <row r="36" spans="1:9" x14ac:dyDescent="0.25">
      <c r="A36" s="221" t="s">
        <v>218</v>
      </c>
      <c r="B36" s="221"/>
      <c r="C36" s="29">
        <v>147</v>
      </c>
      <c r="D36" s="57">
        <v>0</v>
      </c>
      <c r="E36" s="58">
        <v>-13300792</v>
      </c>
      <c r="F36" s="54">
        <f t="shared" si="1"/>
        <v>-13300792</v>
      </c>
      <c r="G36" s="57">
        <v>0</v>
      </c>
      <c r="H36" s="58">
        <v>-2691896</v>
      </c>
      <c r="I36" s="54">
        <f t="shared" si="2"/>
        <v>-2691896</v>
      </c>
    </row>
    <row r="37" spans="1:9" x14ac:dyDescent="0.25">
      <c r="A37" s="221" t="s">
        <v>219</v>
      </c>
      <c r="B37" s="221"/>
      <c r="C37" s="29">
        <v>148</v>
      </c>
      <c r="D37" s="57">
        <v>0</v>
      </c>
      <c r="E37" s="58">
        <v>0</v>
      </c>
      <c r="F37" s="54">
        <f t="shared" si="1"/>
        <v>0</v>
      </c>
      <c r="G37" s="57">
        <v>0</v>
      </c>
      <c r="H37" s="58">
        <v>0</v>
      </c>
      <c r="I37" s="54">
        <f t="shared" si="2"/>
        <v>0</v>
      </c>
    </row>
    <row r="38" spans="1:9" ht="45.75" customHeight="1" x14ac:dyDescent="0.25">
      <c r="A38" s="219" t="s">
        <v>220</v>
      </c>
      <c r="B38" s="220"/>
      <c r="C38" s="32">
        <v>149</v>
      </c>
      <c r="D38" s="55">
        <f>D39+D40</f>
        <v>5988609</v>
      </c>
      <c r="E38" s="56">
        <f>E39+E40</f>
        <v>0</v>
      </c>
      <c r="F38" s="54">
        <f t="shared" si="1"/>
        <v>5988609</v>
      </c>
      <c r="G38" s="55">
        <f t="shared" ref="G38:H38" si="10">G39+G40</f>
        <v>71236718</v>
      </c>
      <c r="H38" s="56">
        <f t="shared" si="10"/>
        <v>0</v>
      </c>
      <c r="I38" s="54">
        <f t="shared" si="2"/>
        <v>71236718</v>
      </c>
    </row>
    <row r="39" spans="1:9" x14ac:dyDescent="0.25">
      <c r="A39" s="221" t="s">
        <v>221</v>
      </c>
      <c r="B39" s="221"/>
      <c r="C39" s="29">
        <v>150</v>
      </c>
      <c r="D39" s="57">
        <v>5988609</v>
      </c>
      <c r="E39" s="58">
        <v>0</v>
      </c>
      <c r="F39" s="54">
        <f t="shared" si="1"/>
        <v>5988609</v>
      </c>
      <c r="G39" s="57">
        <v>71236718</v>
      </c>
      <c r="H39" s="58">
        <v>0</v>
      </c>
      <c r="I39" s="54">
        <f t="shared" si="2"/>
        <v>71236718</v>
      </c>
    </row>
    <row r="40" spans="1:9" x14ac:dyDescent="0.25">
      <c r="A40" s="221" t="s">
        <v>222</v>
      </c>
      <c r="B40" s="221"/>
      <c r="C40" s="29">
        <v>151</v>
      </c>
      <c r="D40" s="57">
        <v>0</v>
      </c>
      <c r="E40" s="58">
        <v>0</v>
      </c>
      <c r="F40" s="54">
        <f t="shared" si="1"/>
        <v>0</v>
      </c>
      <c r="G40" s="57">
        <v>0</v>
      </c>
      <c r="H40" s="58">
        <v>0</v>
      </c>
      <c r="I40" s="54">
        <f t="shared" si="2"/>
        <v>0</v>
      </c>
    </row>
    <row r="41" spans="1:9" ht="21" customHeight="1" x14ac:dyDescent="0.25">
      <c r="A41" s="219" t="s">
        <v>223</v>
      </c>
      <c r="B41" s="220"/>
      <c r="C41" s="32">
        <v>152</v>
      </c>
      <c r="D41" s="55">
        <f>D42+D43</f>
        <v>0</v>
      </c>
      <c r="E41" s="55">
        <f>E42+E43</f>
        <v>-3819577</v>
      </c>
      <c r="F41" s="54">
        <f t="shared" si="1"/>
        <v>-3819577</v>
      </c>
      <c r="G41" s="55">
        <f>G42+G43</f>
        <v>0</v>
      </c>
      <c r="H41" s="55">
        <f>H42+H43</f>
        <v>-5626751</v>
      </c>
      <c r="I41" s="54">
        <f t="shared" si="2"/>
        <v>-5626751</v>
      </c>
    </row>
    <row r="42" spans="1:9" x14ac:dyDescent="0.25">
      <c r="A42" s="221" t="s">
        <v>224</v>
      </c>
      <c r="B42" s="221"/>
      <c r="C42" s="29">
        <v>153</v>
      </c>
      <c r="D42" s="57">
        <v>0</v>
      </c>
      <c r="E42" s="58">
        <v>-3819577</v>
      </c>
      <c r="F42" s="54">
        <f t="shared" si="1"/>
        <v>-3819577</v>
      </c>
      <c r="G42" s="57">
        <v>0</v>
      </c>
      <c r="H42" s="58">
        <v>-5626751</v>
      </c>
      <c r="I42" s="54">
        <f t="shared" si="2"/>
        <v>-5626751</v>
      </c>
    </row>
    <row r="43" spans="1:9" x14ac:dyDescent="0.25">
      <c r="A43" s="221" t="s">
        <v>225</v>
      </c>
      <c r="B43" s="221"/>
      <c r="C43" s="29">
        <v>154</v>
      </c>
      <c r="D43" s="57">
        <v>0</v>
      </c>
      <c r="E43" s="58">
        <v>0</v>
      </c>
      <c r="F43" s="54">
        <f t="shared" si="1"/>
        <v>0</v>
      </c>
      <c r="G43" s="57">
        <v>0</v>
      </c>
      <c r="H43" s="58">
        <v>0</v>
      </c>
      <c r="I43" s="54">
        <f t="shared" si="2"/>
        <v>0</v>
      </c>
    </row>
    <row r="44" spans="1:9" ht="22.5" customHeight="1" x14ac:dyDescent="0.25">
      <c r="A44" s="219" t="s">
        <v>226</v>
      </c>
      <c r="B44" s="220"/>
      <c r="C44" s="32">
        <v>155</v>
      </c>
      <c r="D44" s="55">
        <f>D45+D49</f>
        <v>-27062673</v>
      </c>
      <c r="E44" s="56">
        <f>E45+E49</f>
        <v>-431996458</v>
      </c>
      <c r="F44" s="54">
        <f t="shared" si="1"/>
        <v>-459059131</v>
      </c>
      <c r="G44" s="55">
        <f t="shared" ref="G44:H44" si="11">G45+G49</f>
        <v>-16314574</v>
      </c>
      <c r="H44" s="56">
        <f t="shared" si="11"/>
        <v>-477835615</v>
      </c>
      <c r="I44" s="54">
        <f t="shared" si="2"/>
        <v>-494150189</v>
      </c>
    </row>
    <row r="45" spans="1:9" x14ac:dyDescent="0.25">
      <c r="A45" s="220" t="s">
        <v>227</v>
      </c>
      <c r="B45" s="220"/>
      <c r="C45" s="32">
        <v>156</v>
      </c>
      <c r="D45" s="55">
        <f>D46+D47+D48</f>
        <v>-12115733</v>
      </c>
      <c r="E45" s="56">
        <f>E46+E47+E48</f>
        <v>-248083479</v>
      </c>
      <c r="F45" s="54">
        <f t="shared" si="1"/>
        <v>-260199212</v>
      </c>
      <c r="G45" s="55">
        <f t="shared" ref="G45:H45" si="12">G46+G47+G48</f>
        <v>-4793588</v>
      </c>
      <c r="H45" s="56">
        <f t="shared" si="12"/>
        <v>-282080040</v>
      </c>
      <c r="I45" s="54">
        <f t="shared" si="2"/>
        <v>-286873628</v>
      </c>
    </row>
    <row r="46" spans="1:9" x14ac:dyDescent="0.25">
      <c r="A46" s="221" t="s">
        <v>228</v>
      </c>
      <c r="B46" s="221"/>
      <c r="C46" s="29">
        <v>157</v>
      </c>
      <c r="D46" s="57">
        <v>-3536743</v>
      </c>
      <c r="E46" s="58">
        <v>-154921541</v>
      </c>
      <c r="F46" s="54">
        <f t="shared" si="1"/>
        <v>-158458284</v>
      </c>
      <c r="G46" s="57">
        <v>-2336742</v>
      </c>
      <c r="H46" s="58">
        <v>-182034558</v>
      </c>
      <c r="I46" s="54">
        <f t="shared" si="2"/>
        <v>-184371300</v>
      </c>
    </row>
    <row r="47" spans="1:9" x14ac:dyDescent="0.25">
      <c r="A47" s="221" t="s">
        <v>229</v>
      </c>
      <c r="B47" s="221"/>
      <c r="C47" s="29">
        <v>158</v>
      </c>
      <c r="D47" s="57">
        <v>-8578990</v>
      </c>
      <c r="E47" s="58">
        <v>-112463076</v>
      </c>
      <c r="F47" s="54">
        <f t="shared" si="1"/>
        <v>-121042066</v>
      </c>
      <c r="G47" s="57">
        <v>-2456846</v>
      </c>
      <c r="H47" s="58">
        <v>-130884827</v>
      </c>
      <c r="I47" s="54">
        <f t="shared" si="2"/>
        <v>-133341673</v>
      </c>
    </row>
    <row r="48" spans="1:9" x14ac:dyDescent="0.25">
      <c r="A48" s="221" t="s">
        <v>230</v>
      </c>
      <c r="B48" s="221"/>
      <c r="C48" s="29">
        <v>159</v>
      </c>
      <c r="D48" s="57">
        <v>0</v>
      </c>
      <c r="E48" s="58">
        <v>19301138</v>
      </c>
      <c r="F48" s="54">
        <f t="shared" si="1"/>
        <v>19301138</v>
      </c>
      <c r="G48" s="57">
        <v>0</v>
      </c>
      <c r="H48" s="58">
        <v>30839345</v>
      </c>
      <c r="I48" s="54">
        <f t="shared" si="2"/>
        <v>30839345</v>
      </c>
    </row>
    <row r="49" spans="1:9" ht="24.75" customHeight="1" x14ac:dyDescent="0.25">
      <c r="A49" s="220" t="s">
        <v>231</v>
      </c>
      <c r="B49" s="220"/>
      <c r="C49" s="32">
        <v>160</v>
      </c>
      <c r="D49" s="55">
        <f>D50+D51+D52</f>
        <v>-14946940</v>
      </c>
      <c r="E49" s="56">
        <f>E50+E51+E52</f>
        <v>-183912979</v>
      </c>
      <c r="F49" s="54">
        <f t="shared" si="1"/>
        <v>-198859919</v>
      </c>
      <c r="G49" s="55">
        <f t="shared" ref="G49:H49" si="13">G50+G51+G52</f>
        <v>-11520986</v>
      </c>
      <c r="H49" s="56">
        <f t="shared" si="13"/>
        <v>-195755575</v>
      </c>
      <c r="I49" s="54">
        <f t="shared" si="2"/>
        <v>-207276561</v>
      </c>
    </row>
    <row r="50" spans="1:9" x14ac:dyDescent="0.25">
      <c r="A50" s="221" t="s">
        <v>232</v>
      </c>
      <c r="B50" s="221"/>
      <c r="C50" s="29">
        <v>161</v>
      </c>
      <c r="D50" s="57">
        <v>-1182249</v>
      </c>
      <c r="E50" s="58">
        <v>-26765921</v>
      </c>
      <c r="F50" s="54">
        <f t="shared" si="1"/>
        <v>-27948170</v>
      </c>
      <c r="G50" s="57">
        <v>-679907</v>
      </c>
      <c r="H50" s="58">
        <v>-29827732</v>
      </c>
      <c r="I50" s="54">
        <f t="shared" si="2"/>
        <v>-30507639</v>
      </c>
    </row>
    <row r="51" spans="1:9" x14ac:dyDescent="0.25">
      <c r="A51" s="221" t="s">
        <v>233</v>
      </c>
      <c r="B51" s="221"/>
      <c r="C51" s="29">
        <v>162</v>
      </c>
      <c r="D51" s="57">
        <v>-5336239</v>
      </c>
      <c r="E51" s="58">
        <v>-53402496</v>
      </c>
      <c r="F51" s="54">
        <f t="shared" si="1"/>
        <v>-58738735</v>
      </c>
      <c r="G51" s="57">
        <v>-5029024</v>
      </c>
      <c r="H51" s="58">
        <v>-70946388</v>
      </c>
      <c r="I51" s="54">
        <f t="shared" si="2"/>
        <v>-75975412</v>
      </c>
    </row>
    <row r="52" spans="1:9" x14ac:dyDescent="0.25">
      <c r="A52" s="221" t="s">
        <v>234</v>
      </c>
      <c r="B52" s="221"/>
      <c r="C52" s="29">
        <v>163</v>
      </c>
      <c r="D52" s="57">
        <v>-8428452</v>
      </c>
      <c r="E52" s="58">
        <v>-103744562</v>
      </c>
      <c r="F52" s="54">
        <f t="shared" si="1"/>
        <v>-112173014</v>
      </c>
      <c r="G52" s="57">
        <v>-5812055</v>
      </c>
      <c r="H52" s="58">
        <v>-94981455</v>
      </c>
      <c r="I52" s="54">
        <f t="shared" si="2"/>
        <v>-100793510</v>
      </c>
    </row>
    <row r="53" spans="1:9" x14ac:dyDescent="0.25">
      <c r="A53" s="219" t="s">
        <v>235</v>
      </c>
      <c r="B53" s="220"/>
      <c r="C53" s="32">
        <v>164</v>
      </c>
      <c r="D53" s="55">
        <f>D54+D55+D56+D57+D58+D59+D60</f>
        <v>-20184692</v>
      </c>
      <c r="E53" s="56">
        <f>E54+E55+E56+E57+E58+E59+E60</f>
        <v>-32910620</v>
      </c>
      <c r="F53" s="54">
        <f t="shared" si="1"/>
        <v>-53095312</v>
      </c>
      <c r="G53" s="55">
        <f t="shared" ref="G53:H53" si="14">G54+G55+G56+G57+G58+G59+G60</f>
        <v>-3005043</v>
      </c>
      <c r="H53" s="56">
        <f t="shared" si="14"/>
        <v>-39069918</v>
      </c>
      <c r="I53" s="54">
        <f t="shared" si="2"/>
        <v>-42074961</v>
      </c>
    </row>
    <row r="54" spans="1:9" ht="24" customHeight="1" x14ac:dyDescent="0.25">
      <c r="A54" s="221" t="s">
        <v>236</v>
      </c>
      <c r="B54" s="221"/>
      <c r="C54" s="29">
        <v>165</v>
      </c>
      <c r="D54" s="57">
        <v>0</v>
      </c>
      <c r="E54" s="58">
        <v>0</v>
      </c>
      <c r="F54" s="54">
        <f t="shared" si="1"/>
        <v>0</v>
      </c>
      <c r="G54" s="57">
        <v>0</v>
      </c>
      <c r="H54" s="58">
        <v>0</v>
      </c>
      <c r="I54" s="54">
        <f t="shared" si="2"/>
        <v>0</v>
      </c>
    </row>
    <row r="55" spans="1:9" x14ac:dyDescent="0.25">
      <c r="A55" s="221" t="s">
        <v>237</v>
      </c>
      <c r="B55" s="221"/>
      <c r="C55" s="29">
        <v>166</v>
      </c>
      <c r="D55" s="57">
        <v>-475479</v>
      </c>
      <c r="E55" s="58">
        <v>-4213843</v>
      </c>
      <c r="F55" s="54">
        <f t="shared" si="1"/>
        <v>-4689322</v>
      </c>
      <c r="G55" s="57">
        <v>-234786</v>
      </c>
      <c r="H55" s="58">
        <v>-4744499</v>
      </c>
      <c r="I55" s="54">
        <f t="shared" si="2"/>
        <v>-4979285</v>
      </c>
    </row>
    <row r="56" spans="1:9" x14ac:dyDescent="0.25">
      <c r="A56" s="221" t="s">
        <v>238</v>
      </c>
      <c r="B56" s="221"/>
      <c r="C56" s="29">
        <v>167</v>
      </c>
      <c r="D56" s="57">
        <v>0</v>
      </c>
      <c r="E56" s="58">
        <v>-591969</v>
      </c>
      <c r="F56" s="54">
        <f t="shared" si="1"/>
        <v>-591969</v>
      </c>
      <c r="G56" s="57">
        <v>-1032515</v>
      </c>
      <c r="H56" s="58">
        <v>-2209408</v>
      </c>
      <c r="I56" s="54">
        <f t="shared" si="2"/>
        <v>-3241923</v>
      </c>
    </row>
    <row r="57" spans="1:9" x14ac:dyDescent="0.25">
      <c r="A57" s="221" t="s">
        <v>239</v>
      </c>
      <c r="B57" s="221"/>
      <c r="C57" s="29">
        <v>168</v>
      </c>
      <c r="D57" s="57">
        <v>-1377142</v>
      </c>
      <c r="E57" s="58">
        <v>-3247515</v>
      </c>
      <c r="F57" s="54">
        <f t="shared" si="1"/>
        <v>-4624657</v>
      </c>
      <c r="G57" s="57">
        <v>-309867</v>
      </c>
      <c r="H57" s="58">
        <v>-4264713</v>
      </c>
      <c r="I57" s="54">
        <f t="shared" si="2"/>
        <v>-4574580</v>
      </c>
    </row>
    <row r="58" spans="1:9" x14ac:dyDescent="0.25">
      <c r="A58" s="221" t="s">
        <v>240</v>
      </c>
      <c r="B58" s="221"/>
      <c r="C58" s="29">
        <v>169</v>
      </c>
      <c r="D58" s="57">
        <v>-546540</v>
      </c>
      <c r="E58" s="58">
        <v>-2695314</v>
      </c>
      <c r="F58" s="54">
        <f t="shared" si="1"/>
        <v>-3241854</v>
      </c>
      <c r="G58" s="57">
        <v>-747645</v>
      </c>
      <c r="H58" s="58">
        <v>-12937521</v>
      </c>
      <c r="I58" s="54">
        <f t="shared" si="2"/>
        <v>-13685166</v>
      </c>
    </row>
    <row r="59" spans="1:9" x14ac:dyDescent="0.25">
      <c r="A59" s="221" t="s">
        <v>241</v>
      </c>
      <c r="B59" s="221"/>
      <c r="C59" s="29">
        <v>170</v>
      </c>
      <c r="D59" s="57">
        <v>-16919892</v>
      </c>
      <c r="E59" s="58">
        <v>-7457565</v>
      </c>
      <c r="F59" s="54">
        <f t="shared" si="1"/>
        <v>-24377457</v>
      </c>
      <c r="G59" s="57">
        <v>0</v>
      </c>
      <c r="H59" s="58">
        <v>0</v>
      </c>
      <c r="I59" s="54">
        <f t="shared" si="2"/>
        <v>0</v>
      </c>
    </row>
    <row r="60" spans="1:9" x14ac:dyDescent="0.25">
      <c r="A60" s="221" t="s">
        <v>242</v>
      </c>
      <c r="B60" s="221"/>
      <c r="C60" s="29">
        <v>171</v>
      </c>
      <c r="D60" s="57">
        <v>-865639</v>
      </c>
      <c r="E60" s="58">
        <v>-14704414</v>
      </c>
      <c r="F60" s="54">
        <f t="shared" si="1"/>
        <v>-15570053</v>
      </c>
      <c r="G60" s="57">
        <v>-680230</v>
      </c>
      <c r="H60" s="58">
        <v>-14913777</v>
      </c>
      <c r="I60" s="54">
        <f t="shared" si="2"/>
        <v>-15594007</v>
      </c>
    </row>
    <row r="61" spans="1:9" ht="29.25" customHeight="1" x14ac:dyDescent="0.25">
      <c r="A61" s="219" t="s">
        <v>243</v>
      </c>
      <c r="B61" s="220"/>
      <c r="C61" s="32">
        <v>172</v>
      </c>
      <c r="D61" s="55">
        <f>D62+D63</f>
        <v>-842340</v>
      </c>
      <c r="E61" s="56">
        <f>E62+E63</f>
        <v>-19964852</v>
      </c>
      <c r="F61" s="54">
        <f t="shared" si="1"/>
        <v>-20807192</v>
      </c>
      <c r="G61" s="55">
        <f t="shared" ref="G61:H61" si="15">G62+G63</f>
        <v>-343378</v>
      </c>
      <c r="H61" s="56">
        <f t="shared" si="15"/>
        <v>-17326818</v>
      </c>
      <c r="I61" s="54">
        <f t="shared" si="2"/>
        <v>-17670196</v>
      </c>
    </row>
    <row r="62" spans="1:9" x14ac:dyDescent="0.25">
      <c r="A62" s="221" t="s">
        <v>244</v>
      </c>
      <c r="B62" s="221"/>
      <c r="C62" s="29">
        <v>173</v>
      </c>
      <c r="D62" s="57">
        <v>0</v>
      </c>
      <c r="E62" s="58">
        <v>0</v>
      </c>
      <c r="F62" s="54">
        <f t="shared" si="1"/>
        <v>0</v>
      </c>
      <c r="G62" s="57">
        <v>0</v>
      </c>
      <c r="H62" s="58">
        <v>0</v>
      </c>
      <c r="I62" s="54">
        <f t="shared" si="2"/>
        <v>0</v>
      </c>
    </row>
    <row r="63" spans="1:9" x14ac:dyDescent="0.25">
      <c r="A63" s="221" t="s">
        <v>245</v>
      </c>
      <c r="B63" s="221"/>
      <c r="C63" s="29">
        <v>174</v>
      </c>
      <c r="D63" s="57">
        <v>-842340</v>
      </c>
      <c r="E63" s="58">
        <v>-19964852</v>
      </c>
      <c r="F63" s="54">
        <f t="shared" si="1"/>
        <v>-20807192</v>
      </c>
      <c r="G63" s="57">
        <v>-343378</v>
      </c>
      <c r="H63" s="58">
        <v>-17326818</v>
      </c>
      <c r="I63" s="54">
        <f t="shared" si="2"/>
        <v>-17670196</v>
      </c>
    </row>
    <row r="64" spans="1:9" x14ac:dyDescent="0.25">
      <c r="A64" s="222" t="s">
        <v>246</v>
      </c>
      <c r="B64" s="221"/>
      <c r="C64" s="29">
        <v>175</v>
      </c>
      <c r="D64" s="57">
        <v>-5861</v>
      </c>
      <c r="E64" s="58">
        <v>-280717</v>
      </c>
      <c r="F64" s="54">
        <f t="shared" si="1"/>
        <v>-286578</v>
      </c>
      <c r="G64" s="57">
        <v>-4948</v>
      </c>
      <c r="H64" s="58">
        <v>-13743862</v>
      </c>
      <c r="I64" s="54">
        <f t="shared" si="2"/>
        <v>-13748810</v>
      </c>
    </row>
    <row r="65" spans="1:9" ht="42" customHeight="1" x14ac:dyDescent="0.25">
      <c r="A65" s="219" t="s">
        <v>247</v>
      </c>
      <c r="B65" s="220"/>
      <c r="C65" s="32">
        <v>176</v>
      </c>
      <c r="D65" s="55">
        <f>D7+D13+D21+D22+D23+D24+D31+D38+D41+D53+D61+D64+D44</f>
        <v>15273460</v>
      </c>
      <c r="E65" s="56">
        <f>E7+E13+E21+E22+E23+E24+E31+E38+E41+E53+E61+E64+E44</f>
        <v>223624545</v>
      </c>
      <c r="F65" s="54">
        <f t="shared" si="1"/>
        <v>238898005</v>
      </c>
      <c r="G65" s="55">
        <f t="shared" ref="G65:H65" si="16">G7+G13+G21+G22+G23+G24+G31+G38+G41+G53+G61+G64+G44</f>
        <v>38588046</v>
      </c>
      <c r="H65" s="56">
        <f t="shared" si="16"/>
        <v>209830520</v>
      </c>
      <c r="I65" s="54">
        <f t="shared" si="2"/>
        <v>248418566</v>
      </c>
    </row>
    <row r="66" spans="1:9" x14ac:dyDescent="0.25">
      <c r="A66" s="219" t="s">
        <v>248</v>
      </c>
      <c r="B66" s="220"/>
      <c r="C66" s="32">
        <v>177</v>
      </c>
      <c r="D66" s="55">
        <f>D67+D68</f>
        <v>-2576618</v>
      </c>
      <c r="E66" s="56">
        <f>E67+E68</f>
        <v>-31008719</v>
      </c>
      <c r="F66" s="54">
        <f t="shared" si="1"/>
        <v>-33585337</v>
      </c>
      <c r="G66" s="55">
        <f t="shared" ref="G66:H66" si="17">G67+G68</f>
        <v>-6842443</v>
      </c>
      <c r="H66" s="56">
        <f t="shared" si="17"/>
        <v>-24598249</v>
      </c>
      <c r="I66" s="54">
        <f t="shared" si="2"/>
        <v>-31440692</v>
      </c>
    </row>
    <row r="67" spans="1:9" x14ac:dyDescent="0.25">
      <c r="A67" s="221" t="s">
        <v>249</v>
      </c>
      <c r="B67" s="221"/>
      <c r="C67" s="29">
        <v>178</v>
      </c>
      <c r="D67" s="57">
        <v>-2576618</v>
      </c>
      <c r="E67" s="58">
        <v>-31008719</v>
      </c>
      <c r="F67" s="54">
        <f t="shared" si="1"/>
        <v>-33585337</v>
      </c>
      <c r="G67" s="57">
        <v>-6842443</v>
      </c>
      <c r="H67" s="58">
        <v>-24598249</v>
      </c>
      <c r="I67" s="54">
        <f t="shared" si="2"/>
        <v>-31440692</v>
      </c>
    </row>
    <row r="68" spans="1:9" x14ac:dyDescent="0.25">
      <c r="A68" s="221" t="s">
        <v>250</v>
      </c>
      <c r="B68" s="221"/>
      <c r="C68" s="29">
        <v>179</v>
      </c>
      <c r="D68" s="57">
        <v>0</v>
      </c>
      <c r="E68" s="58">
        <v>0</v>
      </c>
      <c r="F68" s="54">
        <f t="shared" si="1"/>
        <v>0</v>
      </c>
      <c r="G68" s="57">
        <v>0</v>
      </c>
      <c r="H68" s="58">
        <v>0</v>
      </c>
      <c r="I68" s="54">
        <f t="shared" si="2"/>
        <v>0</v>
      </c>
    </row>
    <row r="69" spans="1:9" ht="24" customHeight="1" x14ac:dyDescent="0.25">
      <c r="A69" s="219" t="s">
        <v>251</v>
      </c>
      <c r="B69" s="220"/>
      <c r="C69" s="32">
        <v>180</v>
      </c>
      <c r="D69" s="55">
        <f>D65+D66</f>
        <v>12696842</v>
      </c>
      <c r="E69" s="56">
        <f>E65+E66</f>
        <v>192615826</v>
      </c>
      <c r="F69" s="54">
        <f t="shared" si="1"/>
        <v>205312668</v>
      </c>
      <c r="G69" s="55">
        <f t="shared" ref="G69:H69" si="18">G65+G66</f>
        <v>31745603</v>
      </c>
      <c r="H69" s="56">
        <f t="shared" si="18"/>
        <v>185232271</v>
      </c>
      <c r="I69" s="54">
        <f t="shared" si="2"/>
        <v>216977874</v>
      </c>
    </row>
    <row r="70" spans="1:9" x14ac:dyDescent="0.25">
      <c r="A70" s="215" t="s">
        <v>252</v>
      </c>
      <c r="B70" s="215"/>
      <c r="C70" s="29">
        <v>181</v>
      </c>
      <c r="D70" s="57">
        <v>0</v>
      </c>
      <c r="E70" s="58">
        <v>0</v>
      </c>
      <c r="F70" s="54">
        <f t="shared" si="1"/>
        <v>0</v>
      </c>
      <c r="G70" s="57">
        <v>0</v>
      </c>
      <c r="H70" s="58">
        <v>0</v>
      </c>
      <c r="I70" s="54">
        <f t="shared" si="2"/>
        <v>0</v>
      </c>
    </row>
    <row r="71" spans="1:9" x14ac:dyDescent="0.25">
      <c r="A71" s="215" t="s">
        <v>253</v>
      </c>
      <c r="B71" s="215"/>
      <c r="C71" s="29">
        <v>182</v>
      </c>
      <c r="D71" s="57">
        <v>0</v>
      </c>
      <c r="E71" s="58">
        <v>0</v>
      </c>
      <c r="F71" s="54">
        <f t="shared" si="1"/>
        <v>0</v>
      </c>
      <c r="G71" s="57">
        <v>0</v>
      </c>
      <c r="H71" s="58">
        <v>0</v>
      </c>
      <c r="I71" s="54">
        <f t="shared" si="2"/>
        <v>0</v>
      </c>
    </row>
    <row r="72" spans="1:9" ht="30" customHeight="1" x14ac:dyDescent="0.25">
      <c r="A72" s="219" t="s">
        <v>254</v>
      </c>
      <c r="B72" s="219"/>
      <c r="C72" s="32">
        <v>183</v>
      </c>
      <c r="D72" s="55">
        <f>D7+D13+D21+D22+D23+D68</f>
        <v>329333484</v>
      </c>
      <c r="E72" s="56">
        <f>E7+E13+E21+E22+E23+E68</f>
        <v>1258315176</v>
      </c>
      <c r="F72" s="54">
        <f t="shared" ref="F72:F86" si="19">D72+E72</f>
        <v>1587648660</v>
      </c>
      <c r="G72" s="55">
        <f t="shared" ref="G72:H72" si="20">G7+G13+G21+G22+G23+G68</f>
        <v>253369908</v>
      </c>
      <c r="H72" s="56">
        <f t="shared" si="20"/>
        <v>1353414567</v>
      </c>
      <c r="I72" s="54">
        <f t="shared" ref="I72:I86" si="21">G72+H72</f>
        <v>1606784475</v>
      </c>
    </row>
    <row r="73" spans="1:9" ht="31.5" customHeight="1" x14ac:dyDescent="0.25">
      <c r="A73" s="219" t="s">
        <v>255</v>
      </c>
      <c r="B73" s="219"/>
      <c r="C73" s="32">
        <v>184</v>
      </c>
      <c r="D73" s="55">
        <f>D24+D31+D38+D41+D44+D53+D61+D64+D67</f>
        <v>-316636642</v>
      </c>
      <c r="E73" s="56">
        <f>E24+E31+E38+E41+E44+E53+E61+E64+E67</f>
        <v>-1065699350</v>
      </c>
      <c r="F73" s="54">
        <f t="shared" si="19"/>
        <v>-1382335992</v>
      </c>
      <c r="G73" s="55">
        <f t="shared" ref="G73:H73" si="22">G24+G31+G38+G41+G44+G53+G61+G64+G67</f>
        <v>-221624305</v>
      </c>
      <c r="H73" s="56">
        <f t="shared" si="22"/>
        <v>-1168182296</v>
      </c>
      <c r="I73" s="54">
        <f t="shared" si="21"/>
        <v>-1389806601</v>
      </c>
    </row>
    <row r="74" spans="1:9" x14ac:dyDescent="0.25">
      <c r="A74" s="219" t="s">
        <v>256</v>
      </c>
      <c r="B74" s="220"/>
      <c r="C74" s="32">
        <v>185</v>
      </c>
      <c r="D74" s="55">
        <f>D75+D76+D77+D78+D79+D80+D81+D82</f>
        <v>-16176127</v>
      </c>
      <c r="E74" s="56">
        <f>E75+E76+E77+E78+E79+E80+E81+E82</f>
        <v>96413330</v>
      </c>
      <c r="F74" s="54">
        <f t="shared" si="19"/>
        <v>80237203</v>
      </c>
      <c r="G74" s="55">
        <f t="shared" ref="G74:H74" si="23">G75+G76+G77+G78+G79+G80+G81+G82</f>
        <v>-158220283</v>
      </c>
      <c r="H74" s="56">
        <f t="shared" si="23"/>
        <v>-227265808</v>
      </c>
      <c r="I74" s="54">
        <f t="shared" si="21"/>
        <v>-385486091</v>
      </c>
    </row>
    <row r="75" spans="1:9" ht="27.75" customHeight="1" x14ac:dyDescent="0.25">
      <c r="A75" s="218" t="s">
        <v>257</v>
      </c>
      <c r="B75" s="218"/>
      <c r="C75" s="29">
        <v>186</v>
      </c>
      <c r="D75" s="57">
        <v>0</v>
      </c>
      <c r="E75" s="58">
        <v>122073</v>
      </c>
      <c r="F75" s="54">
        <f t="shared" si="19"/>
        <v>122073</v>
      </c>
      <c r="G75" s="57">
        <v>0</v>
      </c>
      <c r="H75" s="58">
        <v>-27193</v>
      </c>
      <c r="I75" s="54">
        <f t="shared" si="21"/>
        <v>-27193</v>
      </c>
    </row>
    <row r="76" spans="1:9" ht="21.6" customHeight="1" x14ac:dyDescent="0.25">
      <c r="A76" s="218" t="s">
        <v>258</v>
      </c>
      <c r="B76" s="218"/>
      <c r="C76" s="29">
        <v>187</v>
      </c>
      <c r="D76" s="57">
        <v>-19726984</v>
      </c>
      <c r="E76" s="58">
        <v>117428362</v>
      </c>
      <c r="F76" s="54">
        <f t="shared" si="19"/>
        <v>97701378</v>
      </c>
      <c r="G76" s="57">
        <v>-192951565</v>
      </c>
      <c r="H76" s="58">
        <v>-277120262</v>
      </c>
      <c r="I76" s="54">
        <f t="shared" si="21"/>
        <v>-470071827</v>
      </c>
    </row>
    <row r="77" spans="1:9" ht="28.2" customHeight="1" x14ac:dyDescent="0.25">
      <c r="A77" s="218" t="s">
        <v>259</v>
      </c>
      <c r="B77" s="218"/>
      <c r="C77" s="29">
        <v>188</v>
      </c>
      <c r="D77" s="57">
        <v>0</v>
      </c>
      <c r="E77" s="58">
        <v>0</v>
      </c>
      <c r="F77" s="54">
        <f t="shared" si="19"/>
        <v>0</v>
      </c>
      <c r="G77" s="57">
        <v>0</v>
      </c>
      <c r="H77" s="58">
        <v>0</v>
      </c>
      <c r="I77" s="54">
        <f t="shared" si="21"/>
        <v>0</v>
      </c>
    </row>
    <row r="78" spans="1:9" ht="25.2" customHeight="1" x14ac:dyDescent="0.25">
      <c r="A78" s="218" t="s">
        <v>260</v>
      </c>
      <c r="B78" s="218"/>
      <c r="C78" s="29">
        <v>189</v>
      </c>
      <c r="D78" s="57">
        <v>0</v>
      </c>
      <c r="E78" s="58">
        <v>0</v>
      </c>
      <c r="F78" s="54">
        <f t="shared" si="19"/>
        <v>0</v>
      </c>
      <c r="G78" s="57">
        <v>0</v>
      </c>
      <c r="H78" s="58">
        <v>0</v>
      </c>
      <c r="I78" s="54">
        <f t="shared" si="21"/>
        <v>0</v>
      </c>
    </row>
    <row r="79" spans="1:9" x14ac:dyDescent="0.25">
      <c r="A79" s="218" t="s">
        <v>261</v>
      </c>
      <c r="B79" s="218"/>
      <c r="C79" s="29">
        <v>190</v>
      </c>
      <c r="D79" s="57">
        <v>0</v>
      </c>
      <c r="E79" s="58">
        <v>0</v>
      </c>
      <c r="F79" s="54">
        <f t="shared" si="19"/>
        <v>0</v>
      </c>
      <c r="G79" s="57">
        <v>0</v>
      </c>
      <c r="H79" s="58">
        <v>0</v>
      </c>
      <c r="I79" s="54">
        <f t="shared" si="21"/>
        <v>0</v>
      </c>
    </row>
    <row r="80" spans="1:9" ht="21" customHeight="1" x14ac:dyDescent="0.25">
      <c r="A80" s="218" t="s">
        <v>262</v>
      </c>
      <c r="B80" s="218"/>
      <c r="C80" s="29">
        <v>191</v>
      </c>
      <c r="D80" s="57">
        <v>0</v>
      </c>
      <c r="E80" s="58">
        <v>0</v>
      </c>
      <c r="F80" s="54">
        <f t="shared" si="19"/>
        <v>0</v>
      </c>
      <c r="G80" s="57">
        <v>0</v>
      </c>
      <c r="H80" s="58">
        <v>0</v>
      </c>
      <c r="I80" s="54">
        <f t="shared" si="21"/>
        <v>0</v>
      </c>
    </row>
    <row r="81" spans="1:9" ht="16.2" customHeight="1" x14ac:dyDescent="0.25">
      <c r="A81" s="218" t="s">
        <v>263</v>
      </c>
      <c r="B81" s="218"/>
      <c r="C81" s="29">
        <v>192</v>
      </c>
      <c r="D81" s="57">
        <v>0</v>
      </c>
      <c r="E81" s="58">
        <v>0</v>
      </c>
      <c r="F81" s="54">
        <f t="shared" si="19"/>
        <v>0</v>
      </c>
      <c r="G81" s="57">
        <v>0</v>
      </c>
      <c r="H81" s="58">
        <v>0</v>
      </c>
      <c r="I81" s="54">
        <f t="shared" si="21"/>
        <v>0</v>
      </c>
    </row>
    <row r="82" spans="1:9" x14ac:dyDescent="0.25">
      <c r="A82" s="218" t="s">
        <v>264</v>
      </c>
      <c r="B82" s="218"/>
      <c r="C82" s="29">
        <v>193</v>
      </c>
      <c r="D82" s="57">
        <v>3550857</v>
      </c>
      <c r="E82" s="58">
        <v>-21137105</v>
      </c>
      <c r="F82" s="54">
        <f t="shared" si="19"/>
        <v>-17586248</v>
      </c>
      <c r="G82" s="57">
        <v>34731282</v>
      </c>
      <c r="H82" s="58">
        <v>49881647</v>
      </c>
      <c r="I82" s="54">
        <f t="shared" si="21"/>
        <v>84612929</v>
      </c>
    </row>
    <row r="83" spans="1:9" x14ac:dyDescent="0.25">
      <c r="A83" s="219" t="s">
        <v>265</v>
      </c>
      <c r="B83" s="220"/>
      <c r="C83" s="32">
        <v>194</v>
      </c>
      <c r="D83" s="55">
        <f>D69+D74</f>
        <v>-3479285</v>
      </c>
      <c r="E83" s="56">
        <f>E69+E74</f>
        <v>289029156</v>
      </c>
      <c r="F83" s="54">
        <f t="shared" si="19"/>
        <v>285549871</v>
      </c>
      <c r="G83" s="55">
        <f t="shared" ref="G83:H83" si="24">G69+G74</f>
        <v>-126474680</v>
      </c>
      <c r="H83" s="56">
        <f t="shared" si="24"/>
        <v>-42033537</v>
      </c>
      <c r="I83" s="54">
        <f t="shared" si="21"/>
        <v>-168508217</v>
      </c>
    </row>
    <row r="84" spans="1:9" x14ac:dyDescent="0.25">
      <c r="A84" s="215" t="s">
        <v>266</v>
      </c>
      <c r="B84" s="215"/>
      <c r="C84" s="29">
        <v>195</v>
      </c>
      <c r="D84" s="52">
        <v>0</v>
      </c>
      <c r="E84" s="53">
        <v>0</v>
      </c>
      <c r="F84" s="54">
        <f t="shared" si="19"/>
        <v>0</v>
      </c>
      <c r="G84" s="52">
        <v>0</v>
      </c>
      <c r="H84" s="53">
        <v>0</v>
      </c>
      <c r="I84" s="54">
        <f t="shared" si="21"/>
        <v>0</v>
      </c>
    </row>
    <row r="85" spans="1:9" x14ac:dyDescent="0.25">
      <c r="A85" s="215" t="s">
        <v>267</v>
      </c>
      <c r="B85" s="215"/>
      <c r="C85" s="29">
        <v>196</v>
      </c>
      <c r="D85" s="52">
        <v>0</v>
      </c>
      <c r="E85" s="53">
        <v>0</v>
      </c>
      <c r="F85" s="54">
        <f t="shared" si="19"/>
        <v>0</v>
      </c>
      <c r="G85" s="52">
        <v>0</v>
      </c>
      <c r="H85" s="53">
        <v>0</v>
      </c>
      <c r="I85" s="54">
        <f t="shared" si="21"/>
        <v>0</v>
      </c>
    </row>
    <row r="86" spans="1:9" x14ac:dyDescent="0.25">
      <c r="A86" s="216" t="s">
        <v>268</v>
      </c>
      <c r="B86" s="217"/>
      <c r="C86" s="30">
        <v>197</v>
      </c>
      <c r="D86" s="59">
        <v>0</v>
      </c>
      <c r="E86" s="60">
        <v>0</v>
      </c>
      <c r="F86" s="61">
        <f t="shared" si="19"/>
        <v>0</v>
      </c>
      <c r="G86" s="59">
        <v>0</v>
      </c>
      <c r="H86" s="60">
        <v>0</v>
      </c>
      <c r="I86" s="61">
        <f t="shared" si="21"/>
        <v>0</v>
      </c>
    </row>
  </sheetData>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9">
    <dataValidation type="whole" operator="greaterThanOrEqual" allowBlank="1" showErrorMessage="1" errorTitle="Invalid entry" error="You can enter only positive whole numbers or a zero." sqref="G13:H13 I8 D72:I72 F8 D13:E13 F13:F23 I13:I23 F27 I27" xr:uid="{00000000-0002-0000-0200-000000000000}">
      <formula1>0</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200-000001000000}">
      <formula1>0</formula1>
    </dataValidation>
    <dataValidation type="whole" operator="notEqual" allowBlank="1" showErrorMessage="1" errorTitle="Invalid entry" error="You can enter only whole numbers (positive or negative) or a zero." sqref="D7:I7 I9 D41:E41 D83:I86 G41:H41 D65:I66 I48 G69:H69 I11:I12 D28:E28 F9 F11:F12 F28:F43 I28:I43 G28:H28 D31:E32 G31:H32 D35:E35 G35:H35 D38:E38 G38:H38 F48 D69:E69 F68:F71 I68:I71 D74:E74 F74:F81 I74:I81 G74:H74" xr:uid="{00000000-0002-0000-0200-000002000000}">
      <formula1>999999999</formula1>
    </dataValidation>
    <dataValidation type="whole" operator="notEqual" allowBlank="1" showErrorMessage="1" errorTitle="Invalid entry" error="You can enter only whole numbers." sqref="F82 I82" xr:uid="{00000000-0002-0000-0200-000003000000}">
      <formula1>99999999</formula1>
    </dataValidation>
    <dataValidation allowBlank="1" sqref="A87:I1048576 C6 A6 C4 H5:I6 A1:A4 D4:D6 E5:F6 G4:G6 J1:XFD1048576" xr:uid="{00000000-0002-0000-0200-000004000000}"/>
    <dataValidation type="whole" operator="notEqual" allowBlank="1" showErrorMessage="1" errorTitle="Nedopušten unos" error="Dopušten je unos samo cjelobrojnih (pozitivnih ili negativnih) vrijednosti ili nule." sqref="G11:H12 D9:E9 D11:E12 G9:H9 D29:E30 G29:H30 D33:E34 G33:H34 D36:E37 G36:H37 D39:E40 G39:H40 D42:E43 G42:H43 D48:E48 G48:H48 D68:E68 G68:H68 D70:E71 G70:H71 D75:E81 G75:H81" xr:uid="{6596C02B-3EF7-4E5F-9E9A-442813387C63}">
      <formula1>999999999</formula1>
    </dataValidation>
    <dataValidation type="whole" operator="lessThanOrEqual" allowBlank="1" showErrorMessage="1" errorTitle="Nedopušten unos" error="Dopušten je unos samo cjelobrojnih negativnih vrijednosti ili nule." sqref="D10:E10 G10:H10 D26:E26 G26:H26 D46:E47 G46:H47 D50:E52 G50:H52 D54:E60 G54:H60 D62:E64 G62:H64 D67:E67 G67:H67" xr:uid="{2543CCDD-33A8-4F7C-B52E-411F43E52BFB}">
      <formula1>0</formula1>
    </dataValidation>
    <dataValidation type="whole" operator="greaterThanOrEqual" allowBlank="1" showErrorMessage="1" errorTitle="Nedopušten unos" error="Dopušten je unos samo cjelobrojnih pozitivnih vrijednosti ili nule." sqref="D8:E8 G8:H8 D14:E23 G14:H23 D27:E27 G27:H27" xr:uid="{87573717-4CE5-407B-8C48-9BD028DCDFF8}">
      <formula1>0</formula1>
    </dataValidation>
    <dataValidation type="whole" operator="notEqual" allowBlank="1" showErrorMessage="1" errorTitle="Nedopušten unos" error="Dopušten je unos samo cjelobrojnih vrijednosti." sqref="D82:E82 G82:H82" xr:uid="{FA1AB15D-684B-40B5-A496-6E1BE5F3D76A}">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Normal="100" zoomScaleSheetLayoutView="100" workbookViewId="0">
      <selection activeCell="A3" sqref="A3:I3"/>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27" t="s">
        <v>269</v>
      </c>
      <c r="B1" s="210"/>
      <c r="C1" s="210"/>
      <c r="D1" s="210"/>
      <c r="E1" s="210"/>
      <c r="F1" s="210"/>
      <c r="G1" s="210"/>
      <c r="H1" s="210"/>
      <c r="I1" s="210"/>
    </row>
    <row r="2" spans="1:9" x14ac:dyDescent="0.25">
      <c r="A2" s="211" t="s">
        <v>541</v>
      </c>
      <c r="B2" s="228"/>
      <c r="C2" s="228"/>
      <c r="D2" s="228"/>
      <c r="E2" s="228"/>
      <c r="F2" s="228"/>
      <c r="G2" s="228"/>
      <c r="H2" s="228"/>
      <c r="I2" s="228"/>
    </row>
    <row r="3" spans="1:9" x14ac:dyDescent="0.25">
      <c r="A3" s="229" t="s">
        <v>270</v>
      </c>
      <c r="B3" s="230"/>
      <c r="C3" s="230"/>
      <c r="D3" s="230"/>
      <c r="E3" s="230"/>
      <c r="F3" s="230"/>
      <c r="G3" s="230"/>
      <c r="H3" s="230"/>
      <c r="I3" s="230"/>
    </row>
    <row r="4" spans="1:9" ht="33.75" customHeight="1" x14ac:dyDescent="0.25">
      <c r="A4" s="213" t="s">
        <v>271</v>
      </c>
      <c r="B4" s="214"/>
      <c r="C4" s="213" t="s">
        <v>272</v>
      </c>
      <c r="D4" s="198" t="s">
        <v>273</v>
      </c>
      <c r="E4" s="199"/>
      <c r="F4" s="199"/>
      <c r="G4" s="198" t="s">
        <v>274</v>
      </c>
      <c r="H4" s="199"/>
      <c r="I4" s="199"/>
    </row>
    <row r="5" spans="1:9" ht="24" customHeight="1" x14ac:dyDescent="0.25">
      <c r="A5" s="214"/>
      <c r="B5" s="214"/>
      <c r="C5" s="214"/>
      <c r="D5" s="35" t="s">
        <v>275</v>
      </c>
      <c r="E5" s="35" t="s">
        <v>276</v>
      </c>
      <c r="F5" s="35" t="s">
        <v>277</v>
      </c>
      <c r="G5" s="35" t="s">
        <v>278</v>
      </c>
      <c r="H5" s="35" t="s">
        <v>279</v>
      </c>
      <c r="I5" s="35" t="s">
        <v>280</v>
      </c>
    </row>
    <row r="6" spans="1:9" x14ac:dyDescent="0.25">
      <c r="A6" s="213">
        <v>1</v>
      </c>
      <c r="B6" s="214"/>
      <c r="C6" s="25">
        <v>2</v>
      </c>
      <c r="D6" s="39">
        <v>3</v>
      </c>
      <c r="E6" s="39">
        <v>4</v>
      </c>
      <c r="F6" s="39" t="s">
        <v>281</v>
      </c>
      <c r="G6" s="39">
        <v>6</v>
      </c>
      <c r="H6" s="39">
        <v>7</v>
      </c>
      <c r="I6" s="39" t="s">
        <v>282</v>
      </c>
    </row>
    <row r="7" spans="1:9" ht="22.5" customHeight="1" x14ac:dyDescent="0.25">
      <c r="A7" s="203" t="s">
        <v>283</v>
      </c>
      <c r="B7" s="201"/>
      <c r="C7" s="26">
        <v>118</v>
      </c>
      <c r="D7" s="40">
        <f>D8+D9+D10+D11+D12</f>
        <v>161362034</v>
      </c>
      <c r="E7" s="40">
        <f>E8+E9+E10+E11+E12</f>
        <v>535514069</v>
      </c>
      <c r="F7" s="40">
        <f>D7+E7</f>
        <v>696876103</v>
      </c>
      <c r="G7" s="40">
        <f t="shared" ref="G7:H7" si="0">G8+G9+G10+G11+G12</f>
        <v>51893081</v>
      </c>
      <c r="H7" s="40">
        <f t="shared" si="0"/>
        <v>578572479</v>
      </c>
      <c r="I7" s="40">
        <f>G7+H7</f>
        <v>630465560</v>
      </c>
    </row>
    <row r="8" spans="1:9" x14ac:dyDescent="0.25">
      <c r="A8" s="202" t="s">
        <v>284</v>
      </c>
      <c r="B8" s="202"/>
      <c r="C8" s="27">
        <v>119</v>
      </c>
      <c r="D8" s="63">
        <v>161895495</v>
      </c>
      <c r="E8" s="63">
        <v>705673028</v>
      </c>
      <c r="F8" s="40">
        <f t="shared" ref="F8:F71" si="1">D8+E8</f>
        <v>867568523</v>
      </c>
      <c r="G8" s="63">
        <v>51486852</v>
      </c>
      <c r="H8" s="63">
        <v>824773417</v>
      </c>
      <c r="I8" s="40">
        <f t="shared" ref="I8:I71" si="2">G8+H8</f>
        <v>876260269</v>
      </c>
    </row>
    <row r="9" spans="1:9" ht="19.5" customHeight="1" x14ac:dyDescent="0.25">
      <c r="A9" s="202" t="s">
        <v>285</v>
      </c>
      <c r="B9" s="202"/>
      <c r="C9" s="27">
        <v>120</v>
      </c>
      <c r="D9" s="63">
        <v>0</v>
      </c>
      <c r="E9" s="63">
        <v>6345364</v>
      </c>
      <c r="F9" s="40">
        <f t="shared" si="1"/>
        <v>6345364</v>
      </c>
      <c r="G9" s="63">
        <v>0</v>
      </c>
      <c r="H9" s="63">
        <v>-2200842</v>
      </c>
      <c r="I9" s="40">
        <f t="shared" si="2"/>
        <v>-2200842</v>
      </c>
    </row>
    <row r="10" spans="1:9" x14ac:dyDescent="0.25">
      <c r="A10" s="202" t="s">
        <v>286</v>
      </c>
      <c r="B10" s="202"/>
      <c r="C10" s="27">
        <v>121</v>
      </c>
      <c r="D10" s="63">
        <v>228</v>
      </c>
      <c r="E10" s="63">
        <v>-66821944</v>
      </c>
      <c r="F10" s="40">
        <f t="shared" si="1"/>
        <v>-66821716</v>
      </c>
      <c r="G10" s="63">
        <v>121</v>
      </c>
      <c r="H10" s="63">
        <v>-101632350</v>
      </c>
      <c r="I10" s="40">
        <f t="shared" si="2"/>
        <v>-101632229</v>
      </c>
    </row>
    <row r="11" spans="1:9" ht="22.5" customHeight="1" x14ac:dyDescent="0.25">
      <c r="A11" s="202" t="s">
        <v>287</v>
      </c>
      <c r="B11" s="202"/>
      <c r="C11" s="27">
        <v>122</v>
      </c>
      <c r="D11" s="63">
        <v>-523078</v>
      </c>
      <c r="E11" s="63">
        <v>-112269616</v>
      </c>
      <c r="F11" s="40">
        <f t="shared" si="1"/>
        <v>-112792694</v>
      </c>
      <c r="G11" s="63">
        <v>415249</v>
      </c>
      <c r="H11" s="63">
        <v>-160875095</v>
      </c>
      <c r="I11" s="40">
        <f t="shared" si="2"/>
        <v>-160459846</v>
      </c>
    </row>
    <row r="12" spans="1:9" ht="21.75" customHeight="1" x14ac:dyDescent="0.25">
      <c r="A12" s="202" t="s">
        <v>288</v>
      </c>
      <c r="B12" s="202"/>
      <c r="C12" s="27">
        <v>123</v>
      </c>
      <c r="D12" s="63">
        <v>-10611</v>
      </c>
      <c r="E12" s="63">
        <v>2587237</v>
      </c>
      <c r="F12" s="40">
        <f t="shared" si="1"/>
        <v>2576626</v>
      </c>
      <c r="G12" s="63">
        <v>-9141</v>
      </c>
      <c r="H12" s="63">
        <v>18507349</v>
      </c>
      <c r="I12" s="40">
        <f t="shared" si="2"/>
        <v>18498208</v>
      </c>
    </row>
    <row r="13" spans="1:9" x14ac:dyDescent="0.25">
      <c r="A13" s="203" t="s">
        <v>289</v>
      </c>
      <c r="B13" s="201"/>
      <c r="C13" s="26">
        <v>124</v>
      </c>
      <c r="D13" s="40">
        <f>D14+D15+D16+D17+D18+D19+D20</f>
        <v>26857402</v>
      </c>
      <c r="E13" s="40">
        <f>E14+E15+E16+E17+E18+E19+E20</f>
        <v>116118511</v>
      </c>
      <c r="F13" s="40">
        <f t="shared" si="1"/>
        <v>142975913</v>
      </c>
      <c r="G13" s="40">
        <f t="shared" ref="G13" si="3">G14+G15+G16+G17+G18+G19+G20</f>
        <v>27964521</v>
      </c>
      <c r="H13" s="40">
        <f>H14+H15+H16+H17+H18+H19+H20</f>
        <v>111383112</v>
      </c>
      <c r="I13" s="40">
        <f t="shared" si="2"/>
        <v>139347633</v>
      </c>
    </row>
    <row r="14" spans="1:9" ht="24" customHeight="1" x14ac:dyDescent="0.25">
      <c r="A14" s="202" t="s">
        <v>290</v>
      </c>
      <c r="B14" s="202"/>
      <c r="C14" s="27">
        <v>125</v>
      </c>
      <c r="D14" s="63">
        <v>513866</v>
      </c>
      <c r="E14" s="63">
        <v>41484459</v>
      </c>
      <c r="F14" s="40">
        <f t="shared" si="1"/>
        <v>41998325</v>
      </c>
      <c r="G14" s="63">
        <v>1085350</v>
      </c>
      <c r="H14" s="63">
        <v>62382832</v>
      </c>
      <c r="I14" s="40">
        <f t="shared" si="2"/>
        <v>63468182</v>
      </c>
    </row>
    <row r="15" spans="1:9" ht="24.75" customHeight="1" x14ac:dyDescent="0.25">
      <c r="A15" s="202" t="s">
        <v>291</v>
      </c>
      <c r="B15" s="202"/>
      <c r="C15" s="27">
        <v>126</v>
      </c>
      <c r="D15" s="63">
        <v>0</v>
      </c>
      <c r="E15" s="63">
        <v>7341159</v>
      </c>
      <c r="F15" s="40">
        <f t="shared" si="1"/>
        <v>7341159</v>
      </c>
      <c r="G15" s="63">
        <v>0</v>
      </c>
      <c r="H15" s="63">
        <v>8544312</v>
      </c>
      <c r="I15" s="40">
        <f t="shared" si="2"/>
        <v>8544312</v>
      </c>
    </row>
    <row r="16" spans="1:9" x14ac:dyDescent="0.25">
      <c r="A16" s="202" t="s">
        <v>292</v>
      </c>
      <c r="B16" s="202"/>
      <c r="C16" s="27">
        <v>127</v>
      </c>
      <c r="D16" s="63">
        <v>21283474</v>
      </c>
      <c r="E16" s="63">
        <v>20858349</v>
      </c>
      <c r="F16" s="40">
        <f t="shared" si="1"/>
        <v>42141823</v>
      </c>
      <c r="G16" s="63">
        <v>21794576</v>
      </c>
      <c r="H16" s="63">
        <v>20919997</v>
      </c>
      <c r="I16" s="40">
        <f t="shared" si="2"/>
        <v>42714573</v>
      </c>
    </row>
    <row r="17" spans="1:9" x14ac:dyDescent="0.25">
      <c r="A17" s="202" t="s">
        <v>293</v>
      </c>
      <c r="B17" s="202"/>
      <c r="C17" s="27">
        <v>128</v>
      </c>
      <c r="D17" s="63">
        <v>3704695</v>
      </c>
      <c r="E17" s="63">
        <v>22887850</v>
      </c>
      <c r="F17" s="40">
        <f t="shared" si="1"/>
        <v>26592545</v>
      </c>
      <c r="G17" s="63">
        <v>3241917</v>
      </c>
      <c r="H17" s="63">
        <v>10012733</v>
      </c>
      <c r="I17" s="40">
        <f t="shared" si="2"/>
        <v>13254650</v>
      </c>
    </row>
    <row r="18" spans="1:9" x14ac:dyDescent="0.25">
      <c r="A18" s="202" t="s">
        <v>294</v>
      </c>
      <c r="B18" s="202"/>
      <c r="C18" s="27">
        <v>129</v>
      </c>
      <c r="D18" s="63">
        <v>1354316</v>
      </c>
      <c r="E18" s="63">
        <v>12678992</v>
      </c>
      <c r="F18" s="40">
        <f t="shared" si="1"/>
        <v>14033308</v>
      </c>
      <c r="G18" s="63">
        <v>1836003</v>
      </c>
      <c r="H18" s="63">
        <v>7120128</v>
      </c>
      <c r="I18" s="40">
        <f t="shared" si="2"/>
        <v>8956131</v>
      </c>
    </row>
    <row r="19" spans="1:9" x14ac:dyDescent="0.25">
      <c r="A19" s="202" t="s">
        <v>295</v>
      </c>
      <c r="B19" s="202"/>
      <c r="C19" s="27">
        <v>130</v>
      </c>
      <c r="D19" s="63">
        <v>0</v>
      </c>
      <c r="E19" s="63">
        <v>0</v>
      </c>
      <c r="F19" s="40">
        <f t="shared" si="1"/>
        <v>0</v>
      </c>
      <c r="G19" s="63">
        <v>0</v>
      </c>
      <c r="H19" s="63">
        <v>0</v>
      </c>
      <c r="I19" s="40">
        <f t="shared" si="2"/>
        <v>0</v>
      </c>
    </row>
    <row r="20" spans="1:9" x14ac:dyDescent="0.25">
      <c r="A20" s="202" t="s">
        <v>296</v>
      </c>
      <c r="B20" s="202"/>
      <c r="C20" s="27">
        <v>131</v>
      </c>
      <c r="D20" s="63">
        <v>1051</v>
      </c>
      <c r="E20" s="63">
        <v>10867702</v>
      </c>
      <c r="F20" s="40">
        <f t="shared" si="1"/>
        <v>10868753</v>
      </c>
      <c r="G20" s="63">
        <v>6675</v>
      </c>
      <c r="H20" s="63">
        <v>2403110</v>
      </c>
      <c r="I20" s="40">
        <f t="shared" si="2"/>
        <v>2409785</v>
      </c>
    </row>
    <row r="21" spans="1:9" x14ac:dyDescent="0.25">
      <c r="A21" s="241" t="s">
        <v>297</v>
      </c>
      <c r="B21" s="202"/>
      <c r="C21" s="27">
        <v>132</v>
      </c>
      <c r="D21" s="63">
        <v>474810</v>
      </c>
      <c r="E21" s="63">
        <v>10849778</v>
      </c>
      <c r="F21" s="40">
        <f t="shared" si="1"/>
        <v>11324588</v>
      </c>
      <c r="G21" s="63">
        <v>407026</v>
      </c>
      <c r="H21" s="63">
        <v>14386407</v>
      </c>
      <c r="I21" s="40">
        <f t="shared" si="2"/>
        <v>14793433</v>
      </c>
    </row>
    <row r="22" spans="1:9" ht="24.75" customHeight="1" x14ac:dyDescent="0.25">
      <c r="A22" s="241" t="s">
        <v>298</v>
      </c>
      <c r="B22" s="202"/>
      <c r="C22" s="27">
        <v>133</v>
      </c>
      <c r="D22" s="63">
        <v>43078</v>
      </c>
      <c r="E22" s="63">
        <v>10916821</v>
      </c>
      <c r="F22" s="40">
        <f t="shared" si="1"/>
        <v>10959899</v>
      </c>
      <c r="G22" s="63">
        <v>26878</v>
      </c>
      <c r="H22" s="63">
        <v>9723701</v>
      </c>
      <c r="I22" s="40">
        <f t="shared" si="2"/>
        <v>9750579</v>
      </c>
    </row>
    <row r="23" spans="1:9" x14ac:dyDescent="0.25">
      <c r="A23" s="241" t="s">
        <v>299</v>
      </c>
      <c r="B23" s="202"/>
      <c r="C23" s="27">
        <v>134</v>
      </c>
      <c r="D23" s="63">
        <v>0</v>
      </c>
      <c r="E23" s="63">
        <v>1026052</v>
      </c>
      <c r="F23" s="40">
        <f t="shared" si="1"/>
        <v>1026052</v>
      </c>
      <c r="G23" s="63">
        <v>0</v>
      </c>
      <c r="H23" s="63">
        <v>13598884</v>
      </c>
      <c r="I23" s="40">
        <f t="shared" si="2"/>
        <v>13598884</v>
      </c>
    </row>
    <row r="24" spans="1:9" ht="21" customHeight="1" x14ac:dyDescent="0.25">
      <c r="A24" s="203" t="s">
        <v>300</v>
      </c>
      <c r="B24" s="201"/>
      <c r="C24" s="26">
        <v>135</v>
      </c>
      <c r="D24" s="40">
        <f>D25+D28</f>
        <v>-124956405</v>
      </c>
      <c r="E24" s="40">
        <f>E25+E28</f>
        <v>-317854296</v>
      </c>
      <c r="F24" s="40">
        <f t="shared" si="1"/>
        <v>-442810701</v>
      </c>
      <c r="G24" s="40">
        <f t="shared" ref="G24:H24" si="4">G25+G28</f>
        <v>-88254559</v>
      </c>
      <c r="H24" s="40">
        <f t="shared" si="4"/>
        <v>-355883824</v>
      </c>
      <c r="I24" s="40">
        <f t="shared" si="2"/>
        <v>-444138383</v>
      </c>
    </row>
    <row r="25" spans="1:9" x14ac:dyDescent="0.25">
      <c r="A25" s="201" t="s">
        <v>301</v>
      </c>
      <c r="B25" s="201"/>
      <c r="C25" s="26">
        <v>136</v>
      </c>
      <c r="D25" s="40">
        <f>D26+D27</f>
        <v>-131875743</v>
      </c>
      <c r="E25" s="40">
        <f>E26+E27</f>
        <v>-265927152</v>
      </c>
      <c r="F25" s="40">
        <f t="shared" si="1"/>
        <v>-397802895</v>
      </c>
      <c r="G25" s="40">
        <f t="shared" ref="G25:H25" si="5">G26+G27</f>
        <v>-98343117</v>
      </c>
      <c r="H25" s="40">
        <f t="shared" si="5"/>
        <v>-274801699</v>
      </c>
      <c r="I25" s="40">
        <f t="shared" si="2"/>
        <v>-373144816</v>
      </c>
    </row>
    <row r="26" spans="1:9" x14ac:dyDescent="0.25">
      <c r="A26" s="202" t="s">
        <v>302</v>
      </c>
      <c r="B26" s="202"/>
      <c r="C26" s="27">
        <v>137</v>
      </c>
      <c r="D26" s="63">
        <v>-131875743</v>
      </c>
      <c r="E26" s="63">
        <v>-325349162</v>
      </c>
      <c r="F26" s="40">
        <f t="shared" si="1"/>
        <v>-457224905</v>
      </c>
      <c r="G26" s="63">
        <v>-98343117</v>
      </c>
      <c r="H26" s="63">
        <v>-305824000</v>
      </c>
      <c r="I26" s="40">
        <f t="shared" si="2"/>
        <v>-404167117</v>
      </c>
    </row>
    <row r="27" spans="1:9" x14ac:dyDescent="0.25">
      <c r="A27" s="202" t="s">
        <v>303</v>
      </c>
      <c r="B27" s="202"/>
      <c r="C27" s="27">
        <v>138</v>
      </c>
      <c r="D27" s="63">
        <v>0</v>
      </c>
      <c r="E27" s="63">
        <v>59422010</v>
      </c>
      <c r="F27" s="40">
        <f t="shared" si="1"/>
        <v>59422010</v>
      </c>
      <c r="G27" s="63">
        <v>0</v>
      </c>
      <c r="H27" s="63">
        <v>31022301</v>
      </c>
      <c r="I27" s="40">
        <f t="shared" si="2"/>
        <v>31022301</v>
      </c>
    </row>
    <row r="28" spans="1:9" x14ac:dyDescent="0.25">
      <c r="A28" s="201" t="s">
        <v>304</v>
      </c>
      <c r="B28" s="201"/>
      <c r="C28" s="26">
        <v>139</v>
      </c>
      <c r="D28" s="40">
        <f>D29+D30</f>
        <v>6919338</v>
      </c>
      <c r="E28" s="40">
        <f>E29+E30</f>
        <v>-51927144</v>
      </c>
      <c r="F28" s="40">
        <f t="shared" si="1"/>
        <v>-45007806</v>
      </c>
      <c r="G28" s="40">
        <f t="shared" ref="G28:H28" si="6">G29+G30</f>
        <v>10088558</v>
      </c>
      <c r="H28" s="40">
        <f t="shared" si="6"/>
        <v>-81082125</v>
      </c>
      <c r="I28" s="40">
        <f t="shared" si="2"/>
        <v>-70993567</v>
      </c>
    </row>
    <row r="29" spans="1:9" x14ac:dyDescent="0.25">
      <c r="A29" s="202" t="s">
        <v>305</v>
      </c>
      <c r="B29" s="202"/>
      <c r="C29" s="27">
        <v>140</v>
      </c>
      <c r="D29" s="63">
        <v>6919338</v>
      </c>
      <c r="E29" s="63">
        <v>33105837</v>
      </c>
      <c r="F29" s="40">
        <f t="shared" si="1"/>
        <v>40025175</v>
      </c>
      <c r="G29" s="63">
        <v>10088558</v>
      </c>
      <c r="H29" s="63">
        <v>-111486198</v>
      </c>
      <c r="I29" s="40">
        <f t="shared" si="2"/>
        <v>-101397640</v>
      </c>
    </row>
    <row r="30" spans="1:9" x14ac:dyDescent="0.25">
      <c r="A30" s="202" t="s">
        <v>306</v>
      </c>
      <c r="B30" s="202"/>
      <c r="C30" s="27">
        <v>141</v>
      </c>
      <c r="D30" s="63">
        <v>0</v>
      </c>
      <c r="E30" s="63">
        <v>-85032981</v>
      </c>
      <c r="F30" s="40">
        <f t="shared" si="1"/>
        <v>-85032981</v>
      </c>
      <c r="G30" s="63">
        <v>0</v>
      </c>
      <c r="H30" s="63">
        <v>30404073</v>
      </c>
      <c r="I30" s="40">
        <f t="shared" si="2"/>
        <v>30404073</v>
      </c>
    </row>
    <row r="31" spans="1:9" ht="31.5" customHeight="1" x14ac:dyDescent="0.25">
      <c r="A31" s="203" t="s">
        <v>307</v>
      </c>
      <c r="B31" s="201"/>
      <c r="C31" s="26">
        <v>142</v>
      </c>
      <c r="D31" s="40">
        <f>D32+D35</f>
        <v>-10696653</v>
      </c>
      <c r="E31" s="40">
        <f>E32+E35</f>
        <v>-1032307</v>
      </c>
      <c r="F31" s="40">
        <f t="shared" si="1"/>
        <v>-11728960</v>
      </c>
      <c r="G31" s="40">
        <f t="shared" ref="G31:H31" si="7">G32+G35</f>
        <v>26330893</v>
      </c>
      <c r="H31" s="40">
        <f t="shared" si="7"/>
        <v>249374</v>
      </c>
      <c r="I31" s="40">
        <f t="shared" si="2"/>
        <v>26580267</v>
      </c>
    </row>
    <row r="32" spans="1:9" x14ac:dyDescent="0.25">
      <c r="A32" s="201" t="s">
        <v>308</v>
      </c>
      <c r="B32" s="201"/>
      <c r="C32" s="26">
        <v>143</v>
      </c>
      <c r="D32" s="40">
        <f>D33+D34</f>
        <v>-10696653</v>
      </c>
      <c r="E32" s="40">
        <f>E33+E34</f>
        <v>1317821</v>
      </c>
      <c r="F32" s="40">
        <f t="shared" si="1"/>
        <v>-9378832</v>
      </c>
      <c r="G32" s="40">
        <f t="shared" ref="G32:H32" si="8">G33+G34</f>
        <v>26330893</v>
      </c>
      <c r="H32" s="40">
        <f t="shared" si="8"/>
        <v>824186</v>
      </c>
      <c r="I32" s="40">
        <f t="shared" si="2"/>
        <v>27155079</v>
      </c>
    </row>
    <row r="33" spans="1:9" x14ac:dyDescent="0.25">
      <c r="A33" s="202" t="s">
        <v>309</v>
      </c>
      <c r="B33" s="202"/>
      <c r="C33" s="27">
        <v>144</v>
      </c>
      <c r="D33" s="63">
        <v>-10689790</v>
      </c>
      <c r="E33" s="63">
        <v>1317821</v>
      </c>
      <c r="F33" s="40">
        <f t="shared" si="1"/>
        <v>-9371969</v>
      </c>
      <c r="G33" s="63">
        <v>26341042</v>
      </c>
      <c r="H33" s="63">
        <v>824186</v>
      </c>
      <c r="I33" s="40">
        <f t="shared" si="2"/>
        <v>27165228</v>
      </c>
    </row>
    <row r="34" spans="1:9" x14ac:dyDescent="0.25">
      <c r="A34" s="202" t="s">
        <v>310</v>
      </c>
      <c r="B34" s="202"/>
      <c r="C34" s="27">
        <v>145</v>
      </c>
      <c r="D34" s="63">
        <v>-6863</v>
      </c>
      <c r="E34" s="63">
        <v>0</v>
      </c>
      <c r="F34" s="40">
        <f t="shared" si="1"/>
        <v>-6863</v>
      </c>
      <c r="G34" s="63">
        <v>-10149</v>
      </c>
      <c r="H34" s="63">
        <v>0</v>
      </c>
      <c r="I34" s="40">
        <f t="shared" si="2"/>
        <v>-10149</v>
      </c>
    </row>
    <row r="35" spans="1:9" ht="31.5" customHeight="1" x14ac:dyDescent="0.25">
      <c r="A35" s="201" t="s">
        <v>311</v>
      </c>
      <c r="B35" s="201"/>
      <c r="C35" s="26">
        <v>146</v>
      </c>
      <c r="D35" s="40">
        <f>D36+D37</f>
        <v>0</v>
      </c>
      <c r="E35" s="40">
        <f>E36+E37</f>
        <v>-2350128</v>
      </c>
      <c r="F35" s="40">
        <f t="shared" si="1"/>
        <v>-2350128</v>
      </c>
      <c r="G35" s="40">
        <f t="shared" ref="G35:H35" si="9">G36+G37</f>
        <v>0</v>
      </c>
      <c r="H35" s="40">
        <f t="shared" si="9"/>
        <v>-574812</v>
      </c>
      <c r="I35" s="40">
        <f t="shared" si="2"/>
        <v>-574812</v>
      </c>
    </row>
    <row r="36" spans="1:9" x14ac:dyDescent="0.25">
      <c r="A36" s="202" t="s">
        <v>312</v>
      </c>
      <c r="B36" s="202"/>
      <c r="C36" s="27">
        <v>147</v>
      </c>
      <c r="D36" s="63">
        <v>0</v>
      </c>
      <c r="E36" s="63">
        <v>-2350128</v>
      </c>
      <c r="F36" s="40">
        <f t="shared" si="1"/>
        <v>-2350128</v>
      </c>
      <c r="G36" s="63">
        <v>0</v>
      </c>
      <c r="H36" s="63">
        <v>-574812</v>
      </c>
      <c r="I36" s="40">
        <f t="shared" si="2"/>
        <v>-574812</v>
      </c>
    </row>
    <row r="37" spans="1:9" x14ac:dyDescent="0.25">
      <c r="A37" s="202" t="s">
        <v>313</v>
      </c>
      <c r="B37" s="202"/>
      <c r="C37" s="27">
        <v>148</v>
      </c>
      <c r="D37" s="63">
        <v>0</v>
      </c>
      <c r="E37" s="63">
        <v>0</v>
      </c>
      <c r="F37" s="40">
        <f t="shared" si="1"/>
        <v>0</v>
      </c>
      <c r="G37" s="63">
        <v>0</v>
      </c>
      <c r="H37" s="63">
        <v>0</v>
      </c>
      <c r="I37" s="40">
        <f t="shared" si="2"/>
        <v>0</v>
      </c>
    </row>
    <row r="38" spans="1:9" ht="45.75" customHeight="1" x14ac:dyDescent="0.25">
      <c r="A38" s="203" t="s">
        <v>314</v>
      </c>
      <c r="B38" s="201"/>
      <c r="C38" s="26">
        <v>149</v>
      </c>
      <c r="D38" s="40">
        <f>D39+D40</f>
        <v>1238720</v>
      </c>
      <c r="E38" s="40">
        <f>E39+E40</f>
        <v>0</v>
      </c>
      <c r="F38" s="40">
        <f t="shared" si="1"/>
        <v>1238720</v>
      </c>
      <c r="G38" s="40">
        <f t="shared" ref="G38:H38" si="10">G39+G40</f>
        <v>26857718</v>
      </c>
      <c r="H38" s="40">
        <f t="shared" si="10"/>
        <v>0</v>
      </c>
      <c r="I38" s="40">
        <f t="shared" si="2"/>
        <v>26857718</v>
      </c>
    </row>
    <row r="39" spans="1:9" x14ac:dyDescent="0.25">
      <c r="A39" s="202" t="s">
        <v>315</v>
      </c>
      <c r="B39" s="202"/>
      <c r="C39" s="27">
        <v>150</v>
      </c>
      <c r="D39" s="63">
        <v>1238720</v>
      </c>
      <c r="E39" s="63">
        <v>0</v>
      </c>
      <c r="F39" s="40">
        <f t="shared" si="1"/>
        <v>1238720</v>
      </c>
      <c r="G39" s="63">
        <v>26857718</v>
      </c>
      <c r="H39" s="63">
        <v>0</v>
      </c>
      <c r="I39" s="40">
        <f t="shared" si="2"/>
        <v>26857718</v>
      </c>
    </row>
    <row r="40" spans="1:9" x14ac:dyDescent="0.25">
      <c r="A40" s="202" t="s">
        <v>316</v>
      </c>
      <c r="B40" s="202"/>
      <c r="C40" s="27">
        <v>151</v>
      </c>
      <c r="D40" s="63">
        <v>0</v>
      </c>
      <c r="E40" s="63">
        <v>0</v>
      </c>
      <c r="F40" s="40">
        <f t="shared" si="1"/>
        <v>0</v>
      </c>
      <c r="G40" s="63">
        <v>0</v>
      </c>
      <c r="H40" s="63">
        <v>0</v>
      </c>
      <c r="I40" s="40">
        <f t="shared" si="2"/>
        <v>0</v>
      </c>
    </row>
    <row r="41" spans="1:9" ht="22.95" customHeight="1" x14ac:dyDescent="0.25">
      <c r="A41" s="241" t="s">
        <v>317</v>
      </c>
      <c r="B41" s="202"/>
      <c r="C41" s="27">
        <v>152</v>
      </c>
      <c r="D41" s="62">
        <f>D42+D43</f>
        <v>0</v>
      </c>
      <c r="E41" s="62">
        <f>E42+E43</f>
        <v>-1052200</v>
      </c>
      <c r="F41" s="40">
        <f t="shared" si="1"/>
        <v>-1052200</v>
      </c>
      <c r="G41" s="62">
        <f>G42+G43</f>
        <v>0</v>
      </c>
      <c r="H41" s="62">
        <f>H42+H43</f>
        <v>-2120544</v>
      </c>
      <c r="I41" s="40">
        <f t="shared" si="2"/>
        <v>-2120544</v>
      </c>
    </row>
    <row r="42" spans="1:9" x14ac:dyDescent="0.25">
      <c r="A42" s="202" t="s">
        <v>318</v>
      </c>
      <c r="B42" s="202"/>
      <c r="C42" s="27">
        <v>153</v>
      </c>
      <c r="D42" s="63">
        <v>0</v>
      </c>
      <c r="E42" s="63">
        <v>-1052200</v>
      </c>
      <c r="F42" s="40">
        <f t="shared" si="1"/>
        <v>-1052200</v>
      </c>
      <c r="G42" s="63">
        <v>0</v>
      </c>
      <c r="H42" s="63">
        <v>-2120544</v>
      </c>
      <c r="I42" s="40">
        <f t="shared" si="2"/>
        <v>-2120544</v>
      </c>
    </row>
    <row r="43" spans="1:9" x14ac:dyDescent="0.25">
      <c r="A43" s="202" t="s">
        <v>319</v>
      </c>
      <c r="B43" s="202"/>
      <c r="C43" s="27">
        <v>154</v>
      </c>
      <c r="D43" s="63">
        <v>0</v>
      </c>
      <c r="E43" s="63">
        <v>0</v>
      </c>
      <c r="F43" s="40">
        <f t="shared" si="1"/>
        <v>0</v>
      </c>
      <c r="G43" s="63">
        <v>0</v>
      </c>
      <c r="H43" s="63">
        <v>0</v>
      </c>
      <c r="I43" s="40">
        <f t="shared" si="2"/>
        <v>0</v>
      </c>
    </row>
    <row r="44" spans="1:9" ht="22.5" customHeight="1" x14ac:dyDescent="0.25">
      <c r="A44" s="203" t="s">
        <v>320</v>
      </c>
      <c r="B44" s="201"/>
      <c r="C44" s="26">
        <v>155</v>
      </c>
      <c r="D44" s="40">
        <f>D45+D49</f>
        <v>-14669267</v>
      </c>
      <c r="E44" s="40">
        <f>E45+E49</f>
        <v>-229284423</v>
      </c>
      <c r="F44" s="40">
        <f t="shared" si="1"/>
        <v>-243953690</v>
      </c>
      <c r="G44" s="40">
        <f t="shared" ref="G44:H44" si="11">G45+G49</f>
        <v>-8067279</v>
      </c>
      <c r="H44" s="40">
        <f t="shared" si="11"/>
        <v>-254635589</v>
      </c>
      <c r="I44" s="40">
        <f t="shared" si="2"/>
        <v>-262702868</v>
      </c>
    </row>
    <row r="45" spans="1:9" x14ac:dyDescent="0.25">
      <c r="A45" s="201" t="s">
        <v>321</v>
      </c>
      <c r="B45" s="201"/>
      <c r="C45" s="26">
        <v>156</v>
      </c>
      <c r="D45" s="40">
        <f>D46+D47+D48</f>
        <v>-6237208</v>
      </c>
      <c r="E45" s="40">
        <f>E46+E47+E48</f>
        <v>-131340955</v>
      </c>
      <c r="F45" s="40">
        <f t="shared" si="1"/>
        <v>-137578163</v>
      </c>
      <c r="G45" s="40">
        <f t="shared" ref="G45:H45" si="12">G46+G47+G48</f>
        <v>-2056415</v>
      </c>
      <c r="H45" s="40">
        <f t="shared" si="12"/>
        <v>-150291653</v>
      </c>
      <c r="I45" s="40">
        <f t="shared" si="2"/>
        <v>-152348068</v>
      </c>
    </row>
    <row r="46" spans="1:9" x14ac:dyDescent="0.25">
      <c r="A46" s="202" t="s">
        <v>322</v>
      </c>
      <c r="B46" s="202"/>
      <c r="C46" s="27">
        <v>157</v>
      </c>
      <c r="D46" s="63">
        <v>-1980429</v>
      </c>
      <c r="E46" s="63">
        <v>-80701615</v>
      </c>
      <c r="F46" s="40">
        <f t="shared" si="1"/>
        <v>-82682044</v>
      </c>
      <c r="G46" s="63">
        <v>-679349</v>
      </c>
      <c r="H46" s="63">
        <v>-93719768</v>
      </c>
      <c r="I46" s="40">
        <f t="shared" si="2"/>
        <v>-94399117</v>
      </c>
    </row>
    <row r="47" spans="1:9" x14ac:dyDescent="0.25">
      <c r="A47" s="202" t="s">
        <v>323</v>
      </c>
      <c r="B47" s="202"/>
      <c r="C47" s="27">
        <v>158</v>
      </c>
      <c r="D47" s="63">
        <v>-4256779</v>
      </c>
      <c r="E47" s="63">
        <v>-61488338</v>
      </c>
      <c r="F47" s="40">
        <f t="shared" si="1"/>
        <v>-65745117</v>
      </c>
      <c r="G47" s="63">
        <v>-1377066</v>
      </c>
      <c r="H47" s="63">
        <v>-71640270</v>
      </c>
      <c r="I47" s="40">
        <f t="shared" si="2"/>
        <v>-73017336</v>
      </c>
    </row>
    <row r="48" spans="1:9" x14ac:dyDescent="0.25">
      <c r="A48" s="202" t="s">
        <v>324</v>
      </c>
      <c r="B48" s="202"/>
      <c r="C48" s="27">
        <v>159</v>
      </c>
      <c r="D48" s="63">
        <v>0</v>
      </c>
      <c r="E48" s="63">
        <v>10848998</v>
      </c>
      <c r="F48" s="40">
        <f t="shared" si="1"/>
        <v>10848998</v>
      </c>
      <c r="G48" s="63">
        <v>0</v>
      </c>
      <c r="H48" s="63">
        <v>15068385</v>
      </c>
      <c r="I48" s="40">
        <f t="shared" si="2"/>
        <v>15068385</v>
      </c>
    </row>
    <row r="49" spans="1:9" ht="24.75" customHeight="1" x14ac:dyDescent="0.25">
      <c r="A49" s="201" t="s">
        <v>325</v>
      </c>
      <c r="B49" s="201"/>
      <c r="C49" s="26">
        <v>160</v>
      </c>
      <c r="D49" s="40">
        <f>D50+D51+D52</f>
        <v>-8432059</v>
      </c>
      <c r="E49" s="40">
        <f>E50+E51+E52</f>
        <v>-97943468</v>
      </c>
      <c r="F49" s="40">
        <f t="shared" si="1"/>
        <v>-106375527</v>
      </c>
      <c r="G49" s="40">
        <f t="shared" ref="G49:H49" si="13">G50+G51+G52</f>
        <v>-6010864</v>
      </c>
      <c r="H49" s="40">
        <f t="shared" si="13"/>
        <v>-104343936</v>
      </c>
      <c r="I49" s="40">
        <f t="shared" si="2"/>
        <v>-110354800</v>
      </c>
    </row>
    <row r="50" spans="1:9" x14ac:dyDescent="0.25">
      <c r="A50" s="202" t="s">
        <v>326</v>
      </c>
      <c r="B50" s="202"/>
      <c r="C50" s="27">
        <v>161</v>
      </c>
      <c r="D50" s="63">
        <v>-626087</v>
      </c>
      <c r="E50" s="63">
        <v>-13854989</v>
      </c>
      <c r="F50" s="40">
        <f t="shared" si="1"/>
        <v>-14481076</v>
      </c>
      <c r="G50" s="63">
        <v>-343866</v>
      </c>
      <c r="H50" s="63">
        <v>-14454059</v>
      </c>
      <c r="I50" s="40">
        <f t="shared" si="2"/>
        <v>-14797925</v>
      </c>
    </row>
    <row r="51" spans="1:9" x14ac:dyDescent="0.25">
      <c r="A51" s="202" t="s">
        <v>327</v>
      </c>
      <c r="B51" s="202"/>
      <c r="C51" s="27">
        <v>162</v>
      </c>
      <c r="D51" s="63">
        <v>-2660261</v>
      </c>
      <c r="E51" s="63">
        <v>-26868261</v>
      </c>
      <c r="F51" s="40">
        <f t="shared" si="1"/>
        <v>-29528522</v>
      </c>
      <c r="G51" s="63">
        <v>-2824565</v>
      </c>
      <c r="H51" s="63">
        <v>-41270241</v>
      </c>
      <c r="I51" s="40">
        <f t="shared" si="2"/>
        <v>-44094806</v>
      </c>
    </row>
    <row r="52" spans="1:9" x14ac:dyDescent="0.25">
      <c r="A52" s="202" t="s">
        <v>328</v>
      </c>
      <c r="B52" s="202"/>
      <c r="C52" s="27">
        <v>163</v>
      </c>
      <c r="D52" s="63">
        <v>-5145711</v>
      </c>
      <c r="E52" s="63">
        <v>-57220218</v>
      </c>
      <c r="F52" s="40">
        <f t="shared" si="1"/>
        <v>-62365929</v>
      </c>
      <c r="G52" s="63">
        <v>-2842433</v>
      </c>
      <c r="H52" s="63">
        <v>-48619636</v>
      </c>
      <c r="I52" s="40">
        <f t="shared" si="2"/>
        <v>-51462069</v>
      </c>
    </row>
    <row r="53" spans="1:9" x14ac:dyDescent="0.25">
      <c r="A53" s="203" t="s">
        <v>329</v>
      </c>
      <c r="B53" s="201"/>
      <c r="C53" s="26">
        <v>164</v>
      </c>
      <c r="D53" s="40">
        <f>D54+D55+D56+D57+D58+D59+D60</f>
        <v>-30532884</v>
      </c>
      <c r="E53" s="40">
        <f>E54+E55+E56+E57+E58+E59+E60</f>
        <v>-25857242</v>
      </c>
      <c r="F53" s="40">
        <f t="shared" si="1"/>
        <v>-56390126</v>
      </c>
      <c r="G53" s="40">
        <f t="shared" ref="G53:H53" si="14">G54+G55+G56+G57+G58+G59+G60</f>
        <v>-19643877</v>
      </c>
      <c r="H53" s="40">
        <f t="shared" si="14"/>
        <v>-16058203</v>
      </c>
      <c r="I53" s="40">
        <f t="shared" si="2"/>
        <v>-35702080</v>
      </c>
    </row>
    <row r="54" spans="1:9" ht="24" customHeight="1" x14ac:dyDescent="0.25">
      <c r="A54" s="202" t="s">
        <v>330</v>
      </c>
      <c r="B54" s="202"/>
      <c r="C54" s="27">
        <v>165</v>
      </c>
      <c r="D54" s="63">
        <v>0</v>
      </c>
      <c r="E54" s="63">
        <v>0</v>
      </c>
      <c r="F54" s="40">
        <f t="shared" si="1"/>
        <v>0</v>
      </c>
      <c r="G54" s="63">
        <v>0</v>
      </c>
      <c r="H54" s="63">
        <v>0</v>
      </c>
      <c r="I54" s="40">
        <f t="shared" si="2"/>
        <v>0</v>
      </c>
    </row>
    <row r="55" spans="1:9" x14ac:dyDescent="0.25">
      <c r="A55" s="202" t="s">
        <v>331</v>
      </c>
      <c r="B55" s="202"/>
      <c r="C55" s="27">
        <v>166</v>
      </c>
      <c r="D55" s="63">
        <v>-245283</v>
      </c>
      <c r="E55" s="63">
        <v>-2217934</v>
      </c>
      <c r="F55" s="40">
        <f t="shared" si="1"/>
        <v>-2463217</v>
      </c>
      <c r="G55" s="63">
        <v>-116496</v>
      </c>
      <c r="H55" s="63">
        <v>-2331047</v>
      </c>
      <c r="I55" s="40">
        <f t="shared" si="2"/>
        <v>-2447543</v>
      </c>
    </row>
    <row r="56" spans="1:9" x14ac:dyDescent="0.25">
      <c r="A56" s="202" t="s">
        <v>332</v>
      </c>
      <c r="B56" s="202"/>
      <c r="C56" s="27">
        <v>167</v>
      </c>
      <c r="D56" s="63">
        <v>0</v>
      </c>
      <c r="E56" s="63">
        <v>-582153</v>
      </c>
      <c r="F56" s="40">
        <f t="shared" si="1"/>
        <v>-582153</v>
      </c>
      <c r="G56" s="63">
        <v>-1032515</v>
      </c>
      <c r="H56" s="63">
        <v>-35245</v>
      </c>
      <c r="I56" s="40">
        <f t="shared" si="2"/>
        <v>-1067760</v>
      </c>
    </row>
    <row r="57" spans="1:9" x14ac:dyDescent="0.25">
      <c r="A57" s="202" t="s">
        <v>333</v>
      </c>
      <c r="B57" s="202"/>
      <c r="C57" s="27">
        <v>168</v>
      </c>
      <c r="D57" s="63">
        <v>-671373</v>
      </c>
      <c r="E57" s="63">
        <v>-1425945</v>
      </c>
      <c r="F57" s="40">
        <f t="shared" si="1"/>
        <v>-2097318</v>
      </c>
      <c r="G57" s="63">
        <v>-108134</v>
      </c>
      <c r="H57" s="63">
        <v>-2773247</v>
      </c>
      <c r="I57" s="40">
        <f t="shared" si="2"/>
        <v>-2881381</v>
      </c>
    </row>
    <row r="58" spans="1:9" x14ac:dyDescent="0.25">
      <c r="A58" s="202" t="s">
        <v>334</v>
      </c>
      <c r="B58" s="202"/>
      <c r="C58" s="27">
        <v>169</v>
      </c>
      <c r="D58" s="63">
        <v>0</v>
      </c>
      <c r="E58" s="63">
        <v>0</v>
      </c>
      <c r="F58" s="40">
        <f t="shared" si="1"/>
        <v>0</v>
      </c>
      <c r="G58" s="63">
        <v>0</v>
      </c>
      <c r="H58" s="63">
        <v>0</v>
      </c>
      <c r="I58" s="40">
        <f t="shared" si="2"/>
        <v>0</v>
      </c>
    </row>
    <row r="59" spans="1:9" x14ac:dyDescent="0.25">
      <c r="A59" s="202" t="s">
        <v>335</v>
      </c>
      <c r="B59" s="202"/>
      <c r="C59" s="27">
        <v>170</v>
      </c>
      <c r="D59" s="63">
        <v>-29314040</v>
      </c>
      <c r="E59" s="63">
        <v>-17162883</v>
      </c>
      <c r="F59" s="40">
        <f t="shared" si="1"/>
        <v>-46476923</v>
      </c>
      <c r="G59" s="63">
        <v>-18162885</v>
      </c>
      <c r="H59" s="63">
        <v>-6321854</v>
      </c>
      <c r="I59" s="40">
        <f t="shared" si="2"/>
        <v>-24484739</v>
      </c>
    </row>
    <row r="60" spans="1:9" x14ac:dyDescent="0.25">
      <c r="A60" s="202" t="s">
        <v>336</v>
      </c>
      <c r="B60" s="202"/>
      <c r="C60" s="27">
        <v>171</v>
      </c>
      <c r="D60" s="63">
        <v>-302188</v>
      </c>
      <c r="E60" s="63">
        <v>-4468327</v>
      </c>
      <c r="F60" s="40">
        <f t="shared" si="1"/>
        <v>-4770515</v>
      </c>
      <c r="G60" s="63">
        <v>-223847</v>
      </c>
      <c r="H60" s="63">
        <v>-4596810</v>
      </c>
      <c r="I60" s="40">
        <f t="shared" si="2"/>
        <v>-4820657</v>
      </c>
    </row>
    <row r="61" spans="1:9" ht="29.25" customHeight="1" x14ac:dyDescent="0.25">
      <c r="A61" s="203" t="s">
        <v>337</v>
      </c>
      <c r="B61" s="201"/>
      <c r="C61" s="26">
        <v>172</v>
      </c>
      <c r="D61" s="40">
        <f>D62+D63</f>
        <v>41188</v>
      </c>
      <c r="E61" s="40">
        <f>E62+E63</f>
        <v>-10052889</v>
      </c>
      <c r="F61" s="40">
        <f t="shared" si="1"/>
        <v>-10011701</v>
      </c>
      <c r="G61" s="40">
        <f t="shared" ref="G61:H61" si="15">G62+G63</f>
        <v>-235322</v>
      </c>
      <c r="H61" s="40">
        <f t="shared" si="15"/>
        <v>-8027283</v>
      </c>
      <c r="I61" s="40">
        <f t="shared" si="2"/>
        <v>-8262605</v>
      </c>
    </row>
    <row r="62" spans="1:9" x14ac:dyDescent="0.25">
      <c r="A62" s="202" t="s">
        <v>338</v>
      </c>
      <c r="B62" s="202"/>
      <c r="C62" s="27">
        <v>173</v>
      </c>
      <c r="D62" s="63">
        <v>0</v>
      </c>
      <c r="E62" s="63">
        <v>0</v>
      </c>
      <c r="F62" s="40">
        <f t="shared" si="1"/>
        <v>0</v>
      </c>
      <c r="G62" s="63">
        <v>0</v>
      </c>
      <c r="H62" s="63">
        <v>0</v>
      </c>
      <c r="I62" s="40">
        <f t="shared" si="2"/>
        <v>0</v>
      </c>
    </row>
    <row r="63" spans="1:9" x14ac:dyDescent="0.25">
      <c r="A63" s="202" t="s">
        <v>339</v>
      </c>
      <c r="B63" s="202"/>
      <c r="C63" s="27">
        <v>174</v>
      </c>
      <c r="D63" s="63">
        <v>41188</v>
      </c>
      <c r="E63" s="63">
        <v>-10052889</v>
      </c>
      <c r="F63" s="40">
        <f t="shared" si="1"/>
        <v>-10011701</v>
      </c>
      <c r="G63" s="63">
        <v>-235322</v>
      </c>
      <c r="H63" s="63">
        <v>-8027283</v>
      </c>
      <c r="I63" s="40">
        <f t="shared" si="2"/>
        <v>-8262605</v>
      </c>
    </row>
    <row r="64" spans="1:9" x14ac:dyDescent="0.25">
      <c r="A64" s="241" t="s">
        <v>340</v>
      </c>
      <c r="B64" s="202"/>
      <c r="C64" s="27">
        <v>175</v>
      </c>
      <c r="D64" s="63">
        <v>-2282</v>
      </c>
      <c r="E64" s="63">
        <v>-134047</v>
      </c>
      <c r="F64" s="40">
        <f t="shared" si="1"/>
        <v>-136329</v>
      </c>
      <c r="G64" s="63">
        <v>-2107</v>
      </c>
      <c r="H64" s="63">
        <v>-3302124</v>
      </c>
      <c r="I64" s="40">
        <f t="shared" si="2"/>
        <v>-3304231</v>
      </c>
    </row>
    <row r="65" spans="1:9" ht="42" customHeight="1" x14ac:dyDescent="0.25">
      <c r="A65" s="203" t="s">
        <v>341</v>
      </c>
      <c r="B65" s="201"/>
      <c r="C65" s="26">
        <v>176</v>
      </c>
      <c r="D65" s="40">
        <f>D7+D13+D21+D22+D23+D24+D31+D38+D41+D53+D61+D64+D44</f>
        <v>9159741</v>
      </c>
      <c r="E65" s="40">
        <f>E7+E13+E21+E22+E23+E24+E31+E38+E41+E53+E61+E64+E44</f>
        <v>89157827</v>
      </c>
      <c r="F65" s="40">
        <f t="shared" si="1"/>
        <v>98317568</v>
      </c>
      <c r="G65" s="40">
        <f t="shared" ref="G65:H65" si="16">G7+G13+G21+G22+G23+G24+G31+G38+G41+G53+G61+G64+G44</f>
        <v>17276973</v>
      </c>
      <c r="H65" s="40">
        <f t="shared" si="16"/>
        <v>87886390</v>
      </c>
      <c r="I65" s="40">
        <f t="shared" si="2"/>
        <v>105163363</v>
      </c>
    </row>
    <row r="66" spans="1:9" x14ac:dyDescent="0.25">
      <c r="A66" s="203" t="s">
        <v>342</v>
      </c>
      <c r="B66" s="201"/>
      <c r="C66" s="26">
        <v>177</v>
      </c>
      <c r="D66" s="40">
        <f>D67+D68</f>
        <v>-1556258</v>
      </c>
      <c r="E66" s="40">
        <f>E67+E68</f>
        <v>-8780783</v>
      </c>
      <c r="F66" s="40">
        <f t="shared" si="1"/>
        <v>-10337041</v>
      </c>
      <c r="G66" s="40">
        <f t="shared" ref="G66:H66" si="17">G67+G68</f>
        <v>-3006453</v>
      </c>
      <c r="H66" s="40">
        <f t="shared" si="17"/>
        <v>-4773018</v>
      </c>
      <c r="I66" s="40">
        <f t="shared" si="2"/>
        <v>-7779471</v>
      </c>
    </row>
    <row r="67" spans="1:9" x14ac:dyDescent="0.25">
      <c r="A67" s="202" t="s">
        <v>343</v>
      </c>
      <c r="B67" s="202"/>
      <c r="C67" s="27">
        <v>178</v>
      </c>
      <c r="D67" s="63">
        <v>-1556258</v>
      </c>
      <c r="E67" s="63">
        <v>-8780783</v>
      </c>
      <c r="F67" s="40">
        <f t="shared" si="1"/>
        <v>-10337041</v>
      </c>
      <c r="G67" s="63">
        <v>-3006453</v>
      </c>
      <c r="H67" s="63">
        <v>-4773018</v>
      </c>
      <c r="I67" s="40">
        <f t="shared" si="2"/>
        <v>-7779471</v>
      </c>
    </row>
    <row r="68" spans="1:9" x14ac:dyDescent="0.25">
      <c r="A68" s="202" t="s">
        <v>344</v>
      </c>
      <c r="B68" s="202"/>
      <c r="C68" s="27">
        <v>179</v>
      </c>
      <c r="D68" s="63">
        <v>0</v>
      </c>
      <c r="E68" s="63">
        <v>0</v>
      </c>
      <c r="F68" s="40">
        <f t="shared" si="1"/>
        <v>0</v>
      </c>
      <c r="G68" s="63">
        <v>0</v>
      </c>
      <c r="H68" s="63">
        <v>0</v>
      </c>
      <c r="I68" s="40">
        <f t="shared" si="2"/>
        <v>0</v>
      </c>
    </row>
    <row r="69" spans="1:9" ht="24" customHeight="1" x14ac:dyDescent="0.25">
      <c r="A69" s="203" t="s">
        <v>345</v>
      </c>
      <c r="B69" s="201"/>
      <c r="C69" s="26">
        <v>180</v>
      </c>
      <c r="D69" s="40">
        <f>D65+D66</f>
        <v>7603483</v>
      </c>
      <c r="E69" s="40">
        <f>E65+E66</f>
        <v>80377044</v>
      </c>
      <c r="F69" s="40">
        <f t="shared" si="1"/>
        <v>87980527</v>
      </c>
      <c r="G69" s="40">
        <f t="shared" ref="G69:H69" si="18">G65+G66</f>
        <v>14270520</v>
      </c>
      <c r="H69" s="40">
        <f t="shared" si="18"/>
        <v>83113372</v>
      </c>
      <c r="I69" s="40">
        <f t="shared" si="2"/>
        <v>97383892</v>
      </c>
    </row>
    <row r="70" spans="1:9" x14ac:dyDescent="0.25">
      <c r="A70" s="240" t="s">
        <v>346</v>
      </c>
      <c r="B70" s="240"/>
      <c r="C70" s="27">
        <v>181</v>
      </c>
      <c r="D70" s="41">
        <v>0</v>
      </c>
      <c r="E70" s="41">
        <v>0</v>
      </c>
      <c r="F70" s="40">
        <f t="shared" si="1"/>
        <v>0</v>
      </c>
      <c r="G70" s="41">
        <v>0</v>
      </c>
      <c r="H70" s="41">
        <v>0</v>
      </c>
      <c r="I70" s="40">
        <f t="shared" si="2"/>
        <v>0</v>
      </c>
    </row>
    <row r="71" spans="1:9" x14ac:dyDescent="0.25">
      <c r="A71" s="240" t="s">
        <v>347</v>
      </c>
      <c r="B71" s="240"/>
      <c r="C71" s="27">
        <v>182</v>
      </c>
      <c r="D71" s="41">
        <v>0</v>
      </c>
      <c r="E71" s="41">
        <v>0</v>
      </c>
      <c r="F71" s="40">
        <f t="shared" si="1"/>
        <v>0</v>
      </c>
      <c r="G71" s="41">
        <v>0</v>
      </c>
      <c r="H71" s="41">
        <v>0</v>
      </c>
      <c r="I71" s="40">
        <f t="shared" si="2"/>
        <v>0</v>
      </c>
    </row>
    <row r="72" spans="1:9" ht="30" customHeight="1" x14ac:dyDescent="0.25">
      <c r="A72" s="203" t="s">
        <v>348</v>
      </c>
      <c r="B72" s="203"/>
      <c r="C72" s="26">
        <v>183</v>
      </c>
      <c r="D72" s="40">
        <f>D7+D13+D21+D22+D23+D68</f>
        <v>188737324</v>
      </c>
      <c r="E72" s="40">
        <f>E7+E13+E21+E22+E23+E68</f>
        <v>674425231</v>
      </c>
      <c r="F72" s="40">
        <f t="shared" ref="F72:F86" si="19">D72+E72</f>
        <v>863162555</v>
      </c>
      <c r="G72" s="40">
        <f t="shared" ref="G72:H72" si="20">G7+G13+G21+G22+G23+G68</f>
        <v>80291506</v>
      </c>
      <c r="H72" s="40">
        <f t="shared" si="20"/>
        <v>727664583</v>
      </c>
      <c r="I72" s="40">
        <f t="shared" ref="I72:I86" si="21">G72+H72</f>
        <v>807956089</v>
      </c>
    </row>
    <row r="73" spans="1:9" ht="31.5" customHeight="1" x14ac:dyDescent="0.25">
      <c r="A73" s="203" t="s">
        <v>349</v>
      </c>
      <c r="B73" s="203"/>
      <c r="C73" s="26">
        <v>184</v>
      </c>
      <c r="D73" s="40">
        <f>D24+D31+D38+D41+D44+D53+D61+D64+D67</f>
        <v>-181133841</v>
      </c>
      <c r="E73" s="40">
        <f>E24+E31+E38+E41+E44+E53+E61+E64+E67</f>
        <v>-594048187</v>
      </c>
      <c r="F73" s="40">
        <f t="shared" si="19"/>
        <v>-775182028</v>
      </c>
      <c r="G73" s="40">
        <f t="shared" ref="G73:H73" si="22">G24+G31+G38+G41+G44+G53+G61+G64+G67</f>
        <v>-66020986</v>
      </c>
      <c r="H73" s="40">
        <f t="shared" si="22"/>
        <v>-644551211</v>
      </c>
      <c r="I73" s="40">
        <f t="shared" si="21"/>
        <v>-710572197</v>
      </c>
    </row>
    <row r="74" spans="1:9" x14ac:dyDescent="0.25">
      <c r="A74" s="203" t="s">
        <v>350</v>
      </c>
      <c r="B74" s="201"/>
      <c r="C74" s="26">
        <v>185</v>
      </c>
      <c r="D74" s="40">
        <f>D75+D76+D77+D78+D79+D80+D81+D82</f>
        <v>-2366540</v>
      </c>
      <c r="E74" s="40">
        <f>E75+E76+E77+E78+E79+E80+E81+E82</f>
        <v>31465853</v>
      </c>
      <c r="F74" s="40">
        <f t="shared" si="19"/>
        <v>29099313</v>
      </c>
      <c r="G74" s="40">
        <f t="shared" ref="G74:H74" si="23">G75+G76+G77+G78+G79+G80+G81+G82</f>
        <v>-76580284</v>
      </c>
      <c r="H74" s="40">
        <f t="shared" si="23"/>
        <v>-145856024</v>
      </c>
      <c r="I74" s="40">
        <f t="shared" si="21"/>
        <v>-222436308</v>
      </c>
    </row>
    <row r="75" spans="1:9" ht="27.75" customHeight="1" x14ac:dyDescent="0.25">
      <c r="A75" s="200" t="s">
        <v>351</v>
      </c>
      <c r="B75" s="200"/>
      <c r="C75" s="27">
        <v>186</v>
      </c>
      <c r="D75" s="63">
        <v>0</v>
      </c>
      <c r="E75" s="63">
        <v>193354</v>
      </c>
      <c r="F75" s="40">
        <f t="shared" si="19"/>
        <v>193354</v>
      </c>
      <c r="G75" s="63">
        <v>0</v>
      </c>
      <c r="H75" s="63">
        <v>206891</v>
      </c>
      <c r="I75" s="40">
        <f t="shared" si="21"/>
        <v>206891</v>
      </c>
    </row>
    <row r="76" spans="1:9" ht="22.95" customHeight="1" x14ac:dyDescent="0.25">
      <c r="A76" s="200" t="s">
        <v>352</v>
      </c>
      <c r="B76" s="200"/>
      <c r="C76" s="27">
        <v>187</v>
      </c>
      <c r="D76" s="63">
        <v>-2886024</v>
      </c>
      <c r="E76" s="63">
        <v>38137194</v>
      </c>
      <c r="F76" s="40">
        <f t="shared" si="19"/>
        <v>35251170</v>
      </c>
      <c r="G76" s="63">
        <v>-93390591</v>
      </c>
      <c r="H76" s="63">
        <v>-178125505</v>
      </c>
      <c r="I76" s="40">
        <f t="shared" si="21"/>
        <v>-271516096</v>
      </c>
    </row>
    <row r="77" spans="1:9" ht="32.25" customHeight="1" x14ac:dyDescent="0.25">
      <c r="A77" s="200" t="s">
        <v>353</v>
      </c>
      <c r="B77" s="200"/>
      <c r="C77" s="27">
        <v>188</v>
      </c>
      <c r="D77" s="63">
        <v>0</v>
      </c>
      <c r="E77" s="63">
        <v>0</v>
      </c>
      <c r="F77" s="40">
        <f t="shared" si="19"/>
        <v>0</v>
      </c>
      <c r="G77" s="63">
        <v>0</v>
      </c>
      <c r="H77" s="63">
        <v>0</v>
      </c>
      <c r="I77" s="40">
        <f t="shared" si="21"/>
        <v>0</v>
      </c>
    </row>
    <row r="78" spans="1:9" ht="32.25" customHeight="1" x14ac:dyDescent="0.25">
      <c r="A78" s="200" t="s">
        <v>354</v>
      </c>
      <c r="B78" s="200"/>
      <c r="C78" s="27">
        <v>189</v>
      </c>
      <c r="D78" s="63">
        <v>0</v>
      </c>
      <c r="E78" s="63">
        <v>0</v>
      </c>
      <c r="F78" s="40">
        <f t="shared" si="19"/>
        <v>0</v>
      </c>
      <c r="G78" s="63">
        <v>0</v>
      </c>
      <c r="H78" s="63">
        <v>0</v>
      </c>
      <c r="I78" s="40">
        <f t="shared" si="21"/>
        <v>0</v>
      </c>
    </row>
    <row r="79" spans="1:9" x14ac:dyDescent="0.25">
      <c r="A79" s="200" t="s">
        <v>355</v>
      </c>
      <c r="B79" s="200"/>
      <c r="C79" s="27">
        <v>190</v>
      </c>
      <c r="D79" s="63">
        <v>0</v>
      </c>
      <c r="E79" s="63">
        <v>0</v>
      </c>
      <c r="F79" s="40">
        <f t="shared" si="19"/>
        <v>0</v>
      </c>
      <c r="G79" s="63">
        <v>0</v>
      </c>
      <c r="H79" s="63">
        <v>0</v>
      </c>
      <c r="I79" s="40">
        <f t="shared" si="21"/>
        <v>0</v>
      </c>
    </row>
    <row r="80" spans="1:9" ht="21" customHeight="1" x14ac:dyDescent="0.25">
      <c r="A80" s="200" t="s">
        <v>356</v>
      </c>
      <c r="B80" s="200"/>
      <c r="C80" s="27">
        <v>191</v>
      </c>
      <c r="D80" s="63">
        <v>0</v>
      </c>
      <c r="E80" s="63">
        <v>0</v>
      </c>
      <c r="F80" s="40">
        <f t="shared" si="19"/>
        <v>0</v>
      </c>
      <c r="G80" s="63">
        <v>0</v>
      </c>
      <c r="H80" s="63">
        <v>0</v>
      </c>
      <c r="I80" s="40">
        <f t="shared" si="21"/>
        <v>0</v>
      </c>
    </row>
    <row r="81" spans="1:9" ht="18.600000000000001" customHeight="1" x14ac:dyDescent="0.25">
      <c r="A81" s="200" t="s">
        <v>357</v>
      </c>
      <c r="B81" s="200"/>
      <c r="C81" s="27">
        <v>192</v>
      </c>
      <c r="D81" s="63">
        <v>0</v>
      </c>
      <c r="E81" s="63">
        <v>0</v>
      </c>
      <c r="F81" s="40">
        <f t="shared" si="19"/>
        <v>0</v>
      </c>
      <c r="G81" s="63">
        <v>0</v>
      </c>
      <c r="H81" s="63">
        <v>0</v>
      </c>
      <c r="I81" s="40">
        <f t="shared" si="21"/>
        <v>0</v>
      </c>
    </row>
    <row r="82" spans="1:9" x14ac:dyDescent="0.25">
      <c r="A82" s="200" t="s">
        <v>358</v>
      </c>
      <c r="B82" s="200"/>
      <c r="C82" s="27">
        <v>193</v>
      </c>
      <c r="D82" s="63">
        <v>519484</v>
      </c>
      <c r="E82" s="63">
        <v>-6864695</v>
      </c>
      <c r="F82" s="40">
        <f t="shared" si="19"/>
        <v>-6345211</v>
      </c>
      <c r="G82" s="63">
        <v>16810307</v>
      </c>
      <c r="H82" s="63">
        <v>32062590</v>
      </c>
      <c r="I82" s="40">
        <f t="shared" si="21"/>
        <v>48872897</v>
      </c>
    </row>
    <row r="83" spans="1:9" x14ac:dyDescent="0.25">
      <c r="A83" s="203" t="s">
        <v>359</v>
      </c>
      <c r="B83" s="201"/>
      <c r="C83" s="26">
        <v>194</v>
      </c>
      <c r="D83" s="40">
        <f>D69+D74</f>
        <v>5236943</v>
      </c>
      <c r="E83" s="40">
        <f>E69+E74</f>
        <v>111842897</v>
      </c>
      <c r="F83" s="40">
        <f t="shared" si="19"/>
        <v>117079840</v>
      </c>
      <c r="G83" s="40">
        <f t="shared" ref="G83:H83" si="24">G69+G74</f>
        <v>-62309764</v>
      </c>
      <c r="H83" s="40">
        <f t="shared" si="24"/>
        <v>-62742652</v>
      </c>
      <c r="I83" s="40">
        <f t="shared" si="21"/>
        <v>-125052416</v>
      </c>
    </row>
    <row r="84" spans="1:9" x14ac:dyDescent="0.25">
      <c r="A84" s="240" t="s">
        <v>360</v>
      </c>
      <c r="B84" s="240"/>
      <c r="C84" s="27">
        <v>195</v>
      </c>
      <c r="D84" s="41">
        <v>0</v>
      </c>
      <c r="E84" s="41">
        <v>0</v>
      </c>
      <c r="F84" s="40">
        <f t="shared" si="19"/>
        <v>0</v>
      </c>
      <c r="G84" s="41">
        <v>0</v>
      </c>
      <c r="H84" s="41">
        <v>0</v>
      </c>
      <c r="I84" s="40">
        <f t="shared" si="21"/>
        <v>0</v>
      </c>
    </row>
    <row r="85" spans="1:9" x14ac:dyDescent="0.25">
      <c r="A85" s="240" t="s">
        <v>361</v>
      </c>
      <c r="B85" s="240"/>
      <c r="C85" s="27">
        <v>196</v>
      </c>
      <c r="D85" s="41">
        <v>0</v>
      </c>
      <c r="E85" s="41">
        <v>0</v>
      </c>
      <c r="F85" s="40">
        <f t="shared" si="19"/>
        <v>0</v>
      </c>
      <c r="G85" s="41">
        <v>0</v>
      </c>
      <c r="H85" s="41">
        <v>0</v>
      </c>
      <c r="I85" s="40">
        <f t="shared" si="21"/>
        <v>0</v>
      </c>
    </row>
    <row r="86" spans="1:9" x14ac:dyDescent="0.25">
      <c r="A86" s="206" t="s">
        <v>362</v>
      </c>
      <c r="B86" s="200"/>
      <c r="C86" s="27">
        <v>197</v>
      </c>
      <c r="D86" s="63">
        <v>0</v>
      </c>
      <c r="E86" s="63">
        <v>0</v>
      </c>
      <c r="F86" s="40">
        <f t="shared" si="19"/>
        <v>0</v>
      </c>
      <c r="G86" s="63">
        <v>0</v>
      </c>
      <c r="H86" s="63">
        <v>0</v>
      </c>
      <c r="I86" s="40">
        <f t="shared" si="21"/>
        <v>0</v>
      </c>
    </row>
  </sheetData>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4" type="noConversion"/>
  <dataValidations count="9">
    <dataValidation allowBlank="1" sqref="A87:I1048576 C6 A6 C4 H5:I6 A1:A4 D4:D6 E5:F6 G4:G6 J1:XFD1048576" xr:uid="{00000000-0002-0000-0300-000000000000}"/>
    <dataValidation type="whole" operator="notEqual" allowBlank="1" showErrorMessage="1" errorTitle="Invalid entry" error="You can enter only whole numbers." sqref="F82 I82" xr:uid="{00000000-0002-0000-0300-000001000000}">
      <formula1>99999999</formula1>
    </dataValidation>
    <dataValidation type="whole" operator="notEqual" allowBlank="1" showErrorMessage="1" errorTitle="Invalid entry" error="You can enter only whole numbers (positive or negative) or a zero." sqref="D7:I7 I9 I11:I12 D83:I86 G41:H41 D65:I66 I48 G69:H71 F9 F11:F12 D41:E41 D28:E28 F28:F43 I28:I43 G28:H28 D31:E32 G31:H32 D35:E35 G35:H35 D38:E38 G38:H38 F48 D69:E71 F68:F71 I68:I71 D74:E74 F74:F81 I74:I81 G74:H74" xr:uid="{00000000-0002-0000-0300-000002000000}">
      <formula1>999999999</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300-000003000000}">
      <formula1>0</formula1>
    </dataValidation>
    <dataValidation type="whole" operator="greaterThanOrEqual" allowBlank="1" showErrorMessage="1" errorTitle="Invalid entry" error="You can enter only positive whole numbers or a zero." sqref="G13:H13 I8 D72:I72 F8 D13:E13 F13:F23 I13:I23 F27 I27" xr:uid="{00000000-0002-0000-0300-000004000000}">
      <formula1>0</formula1>
    </dataValidation>
    <dataValidation type="whole" operator="greaterThanOrEqual" allowBlank="1" showErrorMessage="1" errorTitle="Nedopušten unos" error="Dopušten je unos samo cjelobrojnih pozitivnih vrijednosti ili nule." sqref="D8:E8 G8:H8 D14:E23 G14:H23 D27:E27 G27:H27" xr:uid="{E14D31B5-16B2-4D5F-9E10-42231F2BDD0A}">
      <formula1>0</formula1>
    </dataValidation>
    <dataValidation type="whole" operator="lessThanOrEqual" allowBlank="1" showErrorMessage="1" errorTitle="Nedopušten unos" error="Dopušten je unos samo cjelobrojnih negativnih vrijednosti ili nule." sqref="D10:E10 G10:H10 D26:E26 G26:H26 D46:E47 G46:H47 D50:E52 G50:H52 D54:E60 G54:H60 D62:E64 G62:H64 D67:E67 G67:H67" xr:uid="{259F4A31-071F-44DC-809B-F18146806457}">
      <formula1>0</formula1>
    </dataValidation>
    <dataValidation type="whole" operator="notEqual" allowBlank="1" showErrorMessage="1" errorTitle="Nedopušten unos" error="Dopušten je unos samo cjelobrojnih (pozitivnih ili negativnih) vrijednosti ili nule." sqref="D9:E9 D11:E12 G9:H9 G11:H12 D29:E30 G29:H30 D33:E34 G33:H34 D36:E37 G36:H37 D39:E40 G39:H40 D42:E43 G42:H43 D48:E48 G48:H48 D68:E68 G68:H68 D75:E81 G75:H81" xr:uid="{73F4F08E-EF38-4246-8110-9F5992F22B29}">
      <formula1>999999999</formula1>
    </dataValidation>
    <dataValidation type="whole" operator="notEqual" allowBlank="1" showErrorMessage="1" errorTitle="Nedopušten unos" error="Dopušten je unos samo cjelobrojnih vrijednosti." sqref="D82:E82 G82:H82" xr:uid="{30BA0C2C-79AF-421C-80F5-9753B1C5DEFF}">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H14" sqref="H14"/>
    </sheetView>
  </sheetViews>
  <sheetFormatPr defaultColWidth="9.33203125" defaultRowHeight="13.2" x14ac:dyDescent="0.25"/>
  <cols>
    <col min="1" max="7" width="9.33203125" style="18"/>
    <col min="8" max="8" width="13.33203125" style="69" customWidth="1"/>
    <col min="9" max="9" width="13.33203125" style="17" customWidth="1"/>
    <col min="10" max="10" width="16.33203125" style="17" bestFit="1" customWidth="1"/>
    <col min="11" max="16384" width="9.33203125" style="18"/>
  </cols>
  <sheetData>
    <row r="1" spans="1:9" x14ac:dyDescent="0.25">
      <c r="A1" s="209" t="s">
        <v>363</v>
      </c>
      <c r="B1" s="210"/>
      <c r="C1" s="210"/>
      <c r="D1" s="210"/>
      <c r="E1" s="210"/>
      <c r="F1" s="210"/>
      <c r="G1" s="210"/>
      <c r="H1" s="210"/>
    </row>
    <row r="2" spans="1:9" x14ac:dyDescent="0.25">
      <c r="A2" s="211" t="s">
        <v>534</v>
      </c>
      <c r="B2" s="212"/>
      <c r="C2" s="212"/>
      <c r="D2" s="212"/>
      <c r="E2" s="212"/>
      <c r="F2" s="212"/>
      <c r="G2" s="212"/>
      <c r="H2" s="212"/>
    </row>
    <row r="3" spans="1:9" x14ac:dyDescent="0.25">
      <c r="A3" s="251" t="s">
        <v>364</v>
      </c>
      <c r="B3" s="252"/>
      <c r="C3" s="252"/>
      <c r="D3" s="252"/>
      <c r="E3" s="252"/>
      <c r="F3" s="252"/>
      <c r="G3" s="252"/>
      <c r="H3" s="252"/>
    </row>
    <row r="4" spans="1:9" ht="22.8" thickBot="1" x14ac:dyDescent="0.3">
      <c r="A4" s="253" t="s">
        <v>365</v>
      </c>
      <c r="B4" s="254"/>
      <c r="C4" s="254"/>
      <c r="D4" s="254"/>
      <c r="E4" s="254"/>
      <c r="F4" s="255"/>
      <c r="G4" s="19" t="s">
        <v>366</v>
      </c>
      <c r="H4" s="64" t="s">
        <v>367</v>
      </c>
      <c r="I4" s="64" t="s">
        <v>368</v>
      </c>
    </row>
    <row r="5" spans="1:9" ht="12.75" customHeight="1" x14ac:dyDescent="0.25">
      <c r="A5" s="256">
        <v>1</v>
      </c>
      <c r="B5" s="257"/>
      <c r="C5" s="257"/>
      <c r="D5" s="257"/>
      <c r="E5" s="257"/>
      <c r="F5" s="258"/>
      <c r="G5" s="20">
        <v>2</v>
      </c>
      <c r="H5" s="65">
        <v>3</v>
      </c>
      <c r="I5" s="65">
        <v>4</v>
      </c>
    </row>
    <row r="6" spans="1:9" x14ac:dyDescent="0.25">
      <c r="A6" s="259" t="s">
        <v>369</v>
      </c>
      <c r="B6" s="260"/>
      <c r="C6" s="260"/>
      <c r="D6" s="260"/>
      <c r="E6" s="260"/>
      <c r="F6" s="260"/>
      <c r="G6" s="21">
        <v>1</v>
      </c>
      <c r="H6" s="66">
        <f>H7+H18+H36</f>
        <v>-122200625</v>
      </c>
      <c r="I6" s="66">
        <f>I7+I18+I36</f>
        <v>23294919</v>
      </c>
    </row>
    <row r="7" spans="1:9" ht="21" customHeight="1" x14ac:dyDescent="0.25">
      <c r="A7" s="246" t="s">
        <v>370</v>
      </c>
      <c r="B7" s="248"/>
      <c r="C7" s="248"/>
      <c r="D7" s="248"/>
      <c r="E7" s="248"/>
      <c r="F7" s="248"/>
      <c r="G7" s="22">
        <v>2</v>
      </c>
      <c r="H7" s="67">
        <f>H8+H9</f>
        <v>101019374</v>
      </c>
      <c r="I7" s="67">
        <f>I8+I9</f>
        <v>110169144</v>
      </c>
    </row>
    <row r="8" spans="1:9" x14ac:dyDescent="0.25">
      <c r="A8" s="242" t="s">
        <v>371</v>
      </c>
      <c r="B8" s="243"/>
      <c r="C8" s="243"/>
      <c r="D8" s="243"/>
      <c r="E8" s="243"/>
      <c r="F8" s="243"/>
      <c r="G8" s="23">
        <v>3</v>
      </c>
      <c r="H8" s="130">
        <v>238898005</v>
      </c>
      <c r="I8" s="130">
        <v>248418566</v>
      </c>
    </row>
    <row r="9" spans="1:9" x14ac:dyDescent="0.25">
      <c r="A9" s="248" t="s">
        <v>372</v>
      </c>
      <c r="B9" s="248"/>
      <c r="C9" s="248"/>
      <c r="D9" s="248"/>
      <c r="E9" s="248"/>
      <c r="F9" s="248"/>
      <c r="G9" s="22">
        <v>4</v>
      </c>
      <c r="H9" s="67">
        <f>SUM(H10:H17)</f>
        <v>-137878631</v>
      </c>
      <c r="I9" s="67">
        <f>SUM(I10:I17)</f>
        <v>-138249422</v>
      </c>
    </row>
    <row r="10" spans="1:9" x14ac:dyDescent="0.25">
      <c r="A10" s="242" t="s">
        <v>373</v>
      </c>
      <c r="B10" s="243"/>
      <c r="C10" s="243"/>
      <c r="D10" s="243"/>
      <c r="E10" s="243"/>
      <c r="F10" s="243"/>
      <c r="G10" s="23">
        <v>5</v>
      </c>
      <c r="H10" s="130">
        <v>16381871</v>
      </c>
      <c r="I10" s="130">
        <v>17904587</v>
      </c>
    </row>
    <row r="11" spans="1:9" x14ac:dyDescent="0.25">
      <c r="A11" s="242" t="s">
        <v>374</v>
      </c>
      <c r="B11" s="243"/>
      <c r="C11" s="243"/>
      <c r="D11" s="243"/>
      <c r="E11" s="243"/>
      <c r="F11" s="243"/>
      <c r="G11" s="23">
        <v>6</v>
      </c>
      <c r="H11" s="130">
        <v>11566299</v>
      </c>
      <c r="I11" s="130">
        <v>12603052</v>
      </c>
    </row>
    <row r="12" spans="1:9" ht="23.25" customHeight="1" x14ac:dyDescent="0.25">
      <c r="A12" s="242" t="s">
        <v>375</v>
      </c>
      <c r="B12" s="243"/>
      <c r="C12" s="243"/>
      <c r="D12" s="243"/>
      <c r="E12" s="243"/>
      <c r="F12" s="243"/>
      <c r="G12" s="23">
        <v>7</v>
      </c>
      <c r="H12" s="130">
        <v>-32202143</v>
      </c>
      <c r="I12" s="130">
        <v>-14697673</v>
      </c>
    </row>
    <row r="13" spans="1:9" x14ac:dyDescent="0.25">
      <c r="A13" s="242" t="s">
        <v>376</v>
      </c>
      <c r="B13" s="243"/>
      <c r="C13" s="243"/>
      <c r="D13" s="243"/>
      <c r="E13" s="243"/>
      <c r="F13" s="243"/>
      <c r="G13" s="23">
        <v>8</v>
      </c>
      <c r="H13" s="130">
        <v>4689322</v>
      </c>
      <c r="I13" s="130">
        <v>4979285</v>
      </c>
    </row>
    <row r="14" spans="1:9" x14ac:dyDescent="0.25">
      <c r="A14" s="242" t="s">
        <v>377</v>
      </c>
      <c r="B14" s="243"/>
      <c r="C14" s="243"/>
      <c r="D14" s="243"/>
      <c r="E14" s="243"/>
      <c r="F14" s="243"/>
      <c r="G14" s="23">
        <v>9</v>
      </c>
      <c r="H14" s="130">
        <v>-85962875</v>
      </c>
      <c r="I14" s="130">
        <v>-84614443</v>
      </c>
    </row>
    <row r="15" spans="1:9" x14ac:dyDescent="0.25">
      <c r="A15" s="242" t="s">
        <v>378</v>
      </c>
      <c r="B15" s="243"/>
      <c r="C15" s="243"/>
      <c r="D15" s="243"/>
      <c r="E15" s="243"/>
      <c r="F15" s="243"/>
      <c r="G15" s="23">
        <v>10</v>
      </c>
      <c r="H15" s="130">
        <v>0</v>
      </c>
      <c r="I15" s="130">
        <v>0</v>
      </c>
    </row>
    <row r="16" spans="1:9" ht="24.75" customHeight="1" x14ac:dyDescent="0.25">
      <c r="A16" s="242" t="s">
        <v>379</v>
      </c>
      <c r="B16" s="243"/>
      <c r="C16" s="243"/>
      <c r="D16" s="243"/>
      <c r="E16" s="243"/>
      <c r="F16" s="243"/>
      <c r="G16" s="23">
        <v>11</v>
      </c>
      <c r="H16" s="130">
        <v>-298896</v>
      </c>
      <c r="I16" s="130">
        <v>-793212</v>
      </c>
    </row>
    <row r="17" spans="1:9" x14ac:dyDescent="0.25">
      <c r="A17" s="242" t="s">
        <v>380</v>
      </c>
      <c r="B17" s="243"/>
      <c r="C17" s="243"/>
      <c r="D17" s="243"/>
      <c r="E17" s="243"/>
      <c r="F17" s="243"/>
      <c r="G17" s="23">
        <v>12</v>
      </c>
      <c r="H17" s="130">
        <v>-52052209</v>
      </c>
      <c r="I17" s="130">
        <v>-73631018</v>
      </c>
    </row>
    <row r="18" spans="1:9" ht="30.75" customHeight="1" x14ac:dyDescent="0.25">
      <c r="A18" s="246" t="s">
        <v>381</v>
      </c>
      <c r="B18" s="248"/>
      <c r="C18" s="248"/>
      <c r="D18" s="248"/>
      <c r="E18" s="248"/>
      <c r="F18" s="248"/>
      <c r="G18" s="22">
        <v>13</v>
      </c>
      <c r="H18" s="67">
        <f>SUM(H19:H35)</f>
        <v>-201231901</v>
      </c>
      <c r="I18" s="67">
        <f>SUM(I19:I35)</f>
        <v>-43183642</v>
      </c>
    </row>
    <row r="19" spans="1:9" x14ac:dyDescent="0.25">
      <c r="A19" s="242" t="s">
        <v>382</v>
      </c>
      <c r="B19" s="243"/>
      <c r="C19" s="243"/>
      <c r="D19" s="243"/>
      <c r="E19" s="243"/>
      <c r="F19" s="243"/>
      <c r="G19" s="23">
        <v>14</v>
      </c>
      <c r="H19" s="130">
        <v>-414501952</v>
      </c>
      <c r="I19" s="130">
        <v>-197642089</v>
      </c>
    </row>
    <row r="20" spans="1:9" ht="24.75" customHeight="1" x14ac:dyDescent="0.25">
      <c r="A20" s="242" t="s">
        <v>383</v>
      </c>
      <c r="B20" s="243"/>
      <c r="C20" s="243"/>
      <c r="D20" s="243"/>
      <c r="E20" s="243"/>
      <c r="F20" s="243"/>
      <c r="G20" s="23">
        <v>15</v>
      </c>
      <c r="H20" s="130">
        <v>7286616</v>
      </c>
      <c r="I20" s="130">
        <v>1293563</v>
      </c>
    </row>
    <row r="21" spans="1:9" x14ac:dyDescent="0.25">
      <c r="A21" s="242" t="s">
        <v>384</v>
      </c>
      <c r="B21" s="243"/>
      <c r="C21" s="243"/>
      <c r="D21" s="243"/>
      <c r="E21" s="243"/>
      <c r="F21" s="243"/>
      <c r="G21" s="23">
        <v>16</v>
      </c>
      <c r="H21" s="130">
        <v>171658369</v>
      </c>
      <c r="I21" s="130">
        <v>25793774</v>
      </c>
    </row>
    <row r="22" spans="1:9" x14ac:dyDescent="0.25">
      <c r="A22" s="242" t="s">
        <v>385</v>
      </c>
      <c r="B22" s="243"/>
      <c r="C22" s="243"/>
      <c r="D22" s="243"/>
      <c r="E22" s="243"/>
      <c r="F22" s="243"/>
      <c r="G22" s="23">
        <v>17</v>
      </c>
      <c r="H22" s="130">
        <v>0</v>
      </c>
      <c r="I22" s="130">
        <v>0</v>
      </c>
    </row>
    <row r="23" spans="1:9" ht="30" customHeight="1" x14ac:dyDescent="0.25">
      <c r="A23" s="242" t="s">
        <v>386</v>
      </c>
      <c r="B23" s="243"/>
      <c r="C23" s="243"/>
      <c r="D23" s="243"/>
      <c r="E23" s="243"/>
      <c r="F23" s="243"/>
      <c r="G23" s="23">
        <v>18</v>
      </c>
      <c r="H23" s="130">
        <v>8230671</v>
      </c>
      <c r="I23" s="130">
        <v>78957586</v>
      </c>
    </row>
    <row r="24" spans="1:9" x14ac:dyDescent="0.25">
      <c r="A24" s="242" t="s">
        <v>387</v>
      </c>
      <c r="B24" s="243"/>
      <c r="C24" s="243"/>
      <c r="D24" s="243"/>
      <c r="E24" s="243"/>
      <c r="F24" s="243"/>
      <c r="G24" s="23">
        <v>19</v>
      </c>
      <c r="H24" s="130">
        <v>-1105346</v>
      </c>
      <c r="I24" s="130">
        <v>-124190299</v>
      </c>
    </row>
    <row r="25" spans="1:9" x14ac:dyDescent="0.25">
      <c r="A25" s="242" t="s">
        <v>388</v>
      </c>
      <c r="B25" s="243"/>
      <c r="C25" s="243"/>
      <c r="D25" s="243"/>
      <c r="E25" s="243"/>
      <c r="F25" s="243"/>
      <c r="G25" s="23">
        <v>20</v>
      </c>
      <c r="H25" s="130">
        <v>-21892986</v>
      </c>
      <c r="I25" s="130">
        <v>-26247927</v>
      </c>
    </row>
    <row r="26" spans="1:9" x14ac:dyDescent="0.25">
      <c r="A26" s="242" t="s">
        <v>389</v>
      </c>
      <c r="B26" s="243"/>
      <c r="C26" s="243"/>
      <c r="D26" s="243"/>
      <c r="E26" s="243"/>
      <c r="F26" s="243"/>
      <c r="G26" s="23">
        <v>21</v>
      </c>
      <c r="H26" s="130">
        <v>-335311848</v>
      </c>
      <c r="I26" s="130">
        <v>-297742893</v>
      </c>
    </row>
    <row r="27" spans="1:9" x14ac:dyDescent="0.25">
      <c r="A27" s="242" t="s">
        <v>390</v>
      </c>
      <c r="B27" s="243"/>
      <c r="C27" s="243"/>
      <c r="D27" s="243"/>
      <c r="E27" s="243"/>
      <c r="F27" s="243"/>
      <c r="G27" s="23">
        <v>22</v>
      </c>
      <c r="H27" s="130">
        <v>0</v>
      </c>
      <c r="I27" s="130">
        <v>0</v>
      </c>
    </row>
    <row r="28" spans="1:9" ht="25.5" customHeight="1" x14ac:dyDescent="0.25">
      <c r="A28" s="242" t="s">
        <v>391</v>
      </c>
      <c r="B28" s="243"/>
      <c r="C28" s="243"/>
      <c r="D28" s="243"/>
      <c r="E28" s="243"/>
      <c r="F28" s="243"/>
      <c r="G28" s="23">
        <v>23</v>
      </c>
      <c r="H28" s="130">
        <v>10648425</v>
      </c>
      <c r="I28" s="130">
        <v>-38840890</v>
      </c>
    </row>
    <row r="29" spans="1:9" x14ac:dyDescent="0.25">
      <c r="A29" s="242" t="s">
        <v>392</v>
      </c>
      <c r="B29" s="243"/>
      <c r="C29" s="243"/>
      <c r="D29" s="243"/>
      <c r="E29" s="243"/>
      <c r="F29" s="243"/>
      <c r="G29" s="23">
        <v>24</v>
      </c>
      <c r="H29" s="130">
        <v>223142728</v>
      </c>
      <c r="I29" s="130">
        <v>518796677</v>
      </c>
    </row>
    <row r="30" spans="1:9" ht="33" customHeight="1" x14ac:dyDescent="0.25">
      <c r="A30" s="242" t="s">
        <v>393</v>
      </c>
      <c r="B30" s="243"/>
      <c r="C30" s="243"/>
      <c r="D30" s="243"/>
      <c r="E30" s="243"/>
      <c r="F30" s="243"/>
      <c r="G30" s="23">
        <v>25</v>
      </c>
      <c r="H30" s="130">
        <v>-8230671</v>
      </c>
      <c r="I30" s="130">
        <v>-78957586</v>
      </c>
    </row>
    <row r="31" spans="1:9" x14ac:dyDescent="0.25">
      <c r="A31" s="242" t="s">
        <v>394</v>
      </c>
      <c r="B31" s="243"/>
      <c r="C31" s="243"/>
      <c r="D31" s="243"/>
      <c r="E31" s="243"/>
      <c r="F31" s="243"/>
      <c r="G31" s="23">
        <v>26</v>
      </c>
      <c r="H31" s="130">
        <v>21201464</v>
      </c>
      <c r="I31" s="130">
        <v>26247927</v>
      </c>
    </row>
    <row r="32" spans="1:9" ht="23.25" customHeight="1" x14ac:dyDescent="0.25">
      <c r="A32" s="242" t="s">
        <v>395</v>
      </c>
      <c r="B32" s="243"/>
      <c r="C32" s="243"/>
      <c r="D32" s="243"/>
      <c r="E32" s="243"/>
      <c r="F32" s="243"/>
      <c r="G32" s="23">
        <v>27</v>
      </c>
      <c r="H32" s="130">
        <v>0</v>
      </c>
      <c r="I32" s="130">
        <v>0</v>
      </c>
    </row>
    <row r="33" spans="1:9" x14ac:dyDescent="0.25">
      <c r="A33" s="242" t="s">
        <v>396</v>
      </c>
      <c r="B33" s="243"/>
      <c r="C33" s="243"/>
      <c r="D33" s="243"/>
      <c r="E33" s="243"/>
      <c r="F33" s="243"/>
      <c r="G33" s="23">
        <v>28</v>
      </c>
      <c r="H33" s="130">
        <v>42252101</v>
      </c>
      <c r="I33" s="130">
        <v>-72070816</v>
      </c>
    </row>
    <row r="34" spans="1:9" x14ac:dyDescent="0.25">
      <c r="A34" s="242" t="s">
        <v>397</v>
      </c>
      <c r="B34" s="243"/>
      <c r="C34" s="243"/>
      <c r="D34" s="243"/>
      <c r="E34" s="243"/>
      <c r="F34" s="243"/>
      <c r="G34" s="23">
        <v>29</v>
      </c>
      <c r="H34" s="130">
        <v>73556934</v>
      </c>
      <c r="I34" s="130">
        <v>98440592</v>
      </c>
    </row>
    <row r="35" spans="1:9" ht="21" customHeight="1" x14ac:dyDescent="0.25">
      <c r="A35" s="242" t="s">
        <v>398</v>
      </c>
      <c r="B35" s="243"/>
      <c r="C35" s="243"/>
      <c r="D35" s="243"/>
      <c r="E35" s="243"/>
      <c r="F35" s="243"/>
      <c r="G35" s="23">
        <v>30</v>
      </c>
      <c r="H35" s="130">
        <v>21833594</v>
      </c>
      <c r="I35" s="130">
        <v>42978739</v>
      </c>
    </row>
    <row r="36" spans="1:9" x14ac:dyDescent="0.25">
      <c r="A36" s="244" t="s">
        <v>399</v>
      </c>
      <c r="B36" s="243"/>
      <c r="C36" s="243"/>
      <c r="D36" s="243"/>
      <c r="E36" s="243"/>
      <c r="F36" s="243"/>
      <c r="G36" s="23">
        <v>31</v>
      </c>
      <c r="H36" s="130">
        <v>-21988098</v>
      </c>
      <c r="I36" s="130">
        <v>-43690583</v>
      </c>
    </row>
    <row r="37" spans="1:9" x14ac:dyDescent="0.25">
      <c r="A37" s="246" t="s">
        <v>400</v>
      </c>
      <c r="B37" s="248"/>
      <c r="C37" s="248"/>
      <c r="D37" s="248"/>
      <c r="E37" s="248"/>
      <c r="F37" s="248"/>
      <c r="G37" s="22">
        <v>32</v>
      </c>
      <c r="H37" s="67">
        <f>SUM(H38:H51)</f>
        <v>19829647</v>
      </c>
      <c r="I37" s="67">
        <f>SUM(I38:I51)</f>
        <v>41789520</v>
      </c>
    </row>
    <row r="38" spans="1:9" x14ac:dyDescent="0.25">
      <c r="A38" s="242" t="s">
        <v>401</v>
      </c>
      <c r="B38" s="243"/>
      <c r="C38" s="243"/>
      <c r="D38" s="243"/>
      <c r="E38" s="243"/>
      <c r="F38" s="243"/>
      <c r="G38" s="23">
        <v>33</v>
      </c>
      <c r="H38" s="130">
        <v>31754</v>
      </c>
      <c r="I38" s="130">
        <v>382375</v>
      </c>
    </row>
    <row r="39" spans="1:9" x14ac:dyDescent="0.25">
      <c r="A39" s="242" t="s">
        <v>402</v>
      </c>
      <c r="B39" s="243"/>
      <c r="C39" s="243"/>
      <c r="D39" s="243"/>
      <c r="E39" s="243"/>
      <c r="F39" s="243"/>
      <c r="G39" s="23">
        <v>34</v>
      </c>
      <c r="H39" s="130">
        <v>-7800079</v>
      </c>
      <c r="I39" s="130">
        <v>-7228795</v>
      </c>
    </row>
    <row r="40" spans="1:9" x14ac:dyDescent="0.25">
      <c r="A40" s="242" t="s">
        <v>403</v>
      </c>
      <c r="B40" s="243"/>
      <c r="C40" s="243"/>
      <c r="D40" s="243"/>
      <c r="E40" s="243"/>
      <c r="F40" s="243"/>
      <c r="G40" s="23">
        <v>35</v>
      </c>
      <c r="H40" s="130">
        <v>0</v>
      </c>
      <c r="I40" s="130">
        <v>0</v>
      </c>
    </row>
    <row r="41" spans="1:9" x14ac:dyDescent="0.25">
      <c r="A41" s="242" t="s">
        <v>404</v>
      </c>
      <c r="B41" s="243"/>
      <c r="C41" s="243"/>
      <c r="D41" s="243"/>
      <c r="E41" s="243"/>
      <c r="F41" s="243"/>
      <c r="G41" s="23">
        <v>36</v>
      </c>
      <c r="H41" s="130">
        <v>-33771037</v>
      </c>
      <c r="I41" s="130">
        <v>-18125767</v>
      </c>
    </row>
    <row r="42" spans="1:9" ht="25.5" customHeight="1" x14ac:dyDescent="0.25">
      <c r="A42" s="242" t="s">
        <v>405</v>
      </c>
      <c r="B42" s="243"/>
      <c r="C42" s="243"/>
      <c r="D42" s="243"/>
      <c r="E42" s="243"/>
      <c r="F42" s="243"/>
      <c r="G42" s="23">
        <v>37</v>
      </c>
      <c r="H42" s="130">
        <v>4313270</v>
      </c>
      <c r="I42" s="130">
        <v>5955000</v>
      </c>
    </row>
    <row r="43" spans="1:9" ht="21.75" customHeight="1" x14ac:dyDescent="0.25">
      <c r="A43" s="242" t="s">
        <v>406</v>
      </c>
      <c r="B43" s="243"/>
      <c r="C43" s="243"/>
      <c r="D43" s="243"/>
      <c r="E43" s="243"/>
      <c r="F43" s="243"/>
      <c r="G43" s="23">
        <v>38</v>
      </c>
      <c r="H43" s="130">
        <v>-2118915</v>
      </c>
      <c r="I43" s="130">
        <v>-691071</v>
      </c>
    </row>
    <row r="44" spans="1:9" ht="24" customHeight="1" x14ac:dyDescent="0.25">
      <c r="A44" s="242" t="s">
        <v>407</v>
      </c>
      <c r="B44" s="243"/>
      <c r="C44" s="243"/>
      <c r="D44" s="243"/>
      <c r="E44" s="243"/>
      <c r="F44" s="243"/>
      <c r="G44" s="23">
        <v>39</v>
      </c>
      <c r="H44" s="130">
        <v>-1465985</v>
      </c>
      <c r="I44" s="130">
        <v>0</v>
      </c>
    </row>
    <row r="45" spans="1:9" x14ac:dyDescent="0.25">
      <c r="A45" s="242" t="s">
        <v>408</v>
      </c>
      <c r="B45" s="243"/>
      <c r="C45" s="243"/>
      <c r="D45" s="243"/>
      <c r="E45" s="243"/>
      <c r="F45" s="243"/>
      <c r="G45" s="23">
        <v>40</v>
      </c>
      <c r="H45" s="130">
        <v>38832527</v>
      </c>
      <c r="I45" s="130">
        <v>42078736</v>
      </c>
    </row>
    <row r="46" spans="1:9" x14ac:dyDescent="0.25">
      <c r="A46" s="242" t="s">
        <v>409</v>
      </c>
      <c r="B46" s="243"/>
      <c r="C46" s="243"/>
      <c r="D46" s="243"/>
      <c r="E46" s="243"/>
      <c r="F46" s="243"/>
      <c r="G46" s="23">
        <v>41</v>
      </c>
      <c r="H46" s="130">
        <v>-52602801</v>
      </c>
      <c r="I46" s="130">
        <v>-37027954</v>
      </c>
    </row>
    <row r="47" spans="1:9" x14ac:dyDescent="0.25">
      <c r="A47" s="242" t="s">
        <v>410</v>
      </c>
      <c r="B47" s="243"/>
      <c r="C47" s="243"/>
      <c r="D47" s="243"/>
      <c r="E47" s="243"/>
      <c r="F47" s="243"/>
      <c r="G47" s="23">
        <v>42</v>
      </c>
      <c r="H47" s="130">
        <v>0</v>
      </c>
      <c r="I47" s="130">
        <v>0</v>
      </c>
    </row>
    <row r="48" spans="1:9" x14ac:dyDescent="0.25">
      <c r="A48" s="242" t="s">
        <v>411</v>
      </c>
      <c r="B48" s="243"/>
      <c r="C48" s="243"/>
      <c r="D48" s="243"/>
      <c r="E48" s="243"/>
      <c r="F48" s="243"/>
      <c r="G48" s="23">
        <v>43</v>
      </c>
      <c r="H48" s="130">
        <v>0</v>
      </c>
      <c r="I48" s="130">
        <v>0</v>
      </c>
    </row>
    <row r="49" spans="1:9" x14ac:dyDescent="0.25">
      <c r="A49" s="242" t="s">
        <v>412</v>
      </c>
      <c r="B49" s="245"/>
      <c r="C49" s="245"/>
      <c r="D49" s="245"/>
      <c r="E49" s="245"/>
      <c r="F49" s="245"/>
      <c r="G49" s="23">
        <v>44</v>
      </c>
      <c r="H49" s="130">
        <v>29786661</v>
      </c>
      <c r="I49" s="130">
        <v>17499510</v>
      </c>
    </row>
    <row r="50" spans="1:9" x14ac:dyDescent="0.25">
      <c r="A50" s="242" t="s">
        <v>413</v>
      </c>
      <c r="B50" s="245"/>
      <c r="C50" s="245"/>
      <c r="D50" s="245"/>
      <c r="E50" s="245"/>
      <c r="F50" s="245"/>
      <c r="G50" s="23">
        <v>45</v>
      </c>
      <c r="H50" s="130">
        <v>57359392</v>
      </c>
      <c r="I50" s="130">
        <v>60740816</v>
      </c>
    </row>
    <row r="51" spans="1:9" x14ac:dyDescent="0.25">
      <c r="A51" s="242" t="s">
        <v>414</v>
      </c>
      <c r="B51" s="245"/>
      <c r="C51" s="245"/>
      <c r="D51" s="245"/>
      <c r="E51" s="245"/>
      <c r="F51" s="245"/>
      <c r="G51" s="23">
        <v>46</v>
      </c>
      <c r="H51" s="130">
        <v>-12735140</v>
      </c>
      <c r="I51" s="130">
        <v>-21793330</v>
      </c>
    </row>
    <row r="52" spans="1:9" x14ac:dyDescent="0.25">
      <c r="A52" s="246" t="s">
        <v>415</v>
      </c>
      <c r="B52" s="247"/>
      <c r="C52" s="247"/>
      <c r="D52" s="247"/>
      <c r="E52" s="247"/>
      <c r="F52" s="247"/>
      <c r="G52" s="22">
        <v>47</v>
      </c>
      <c r="H52" s="67">
        <f>SUM(H53:H57)</f>
        <v>-10176723</v>
      </c>
      <c r="I52" s="67">
        <f>SUM(I53:I57)</f>
        <v>-11919681</v>
      </c>
    </row>
    <row r="53" spans="1:9" x14ac:dyDescent="0.25">
      <c r="A53" s="242" t="s">
        <v>416</v>
      </c>
      <c r="B53" s="245"/>
      <c r="C53" s="245"/>
      <c r="D53" s="245"/>
      <c r="E53" s="245"/>
      <c r="F53" s="245"/>
      <c r="G53" s="23">
        <v>48</v>
      </c>
      <c r="H53" s="130">
        <v>0</v>
      </c>
      <c r="I53" s="130">
        <v>0</v>
      </c>
    </row>
    <row r="54" spans="1:9" x14ac:dyDescent="0.25">
      <c r="A54" s="242" t="s">
        <v>417</v>
      </c>
      <c r="B54" s="245"/>
      <c r="C54" s="245"/>
      <c r="D54" s="245"/>
      <c r="E54" s="245"/>
      <c r="F54" s="245"/>
      <c r="G54" s="23">
        <v>49</v>
      </c>
      <c r="H54" s="130">
        <v>0</v>
      </c>
      <c r="I54" s="130">
        <v>0</v>
      </c>
    </row>
    <row r="55" spans="1:9" x14ac:dyDescent="0.25">
      <c r="A55" s="242" t="s">
        <v>418</v>
      </c>
      <c r="B55" s="245"/>
      <c r="C55" s="245"/>
      <c r="D55" s="245"/>
      <c r="E55" s="245"/>
      <c r="F55" s="245"/>
      <c r="G55" s="23">
        <v>50</v>
      </c>
      <c r="H55" s="130">
        <v>-10176723</v>
      </c>
      <c r="I55" s="130">
        <v>-10939681</v>
      </c>
    </row>
    <row r="56" spans="1:9" x14ac:dyDescent="0.25">
      <c r="A56" s="242" t="s">
        <v>419</v>
      </c>
      <c r="B56" s="245"/>
      <c r="C56" s="245"/>
      <c r="D56" s="245"/>
      <c r="E56" s="245"/>
      <c r="F56" s="245"/>
      <c r="G56" s="23">
        <v>51</v>
      </c>
      <c r="H56" s="130">
        <v>0</v>
      </c>
      <c r="I56" s="130">
        <v>0</v>
      </c>
    </row>
    <row r="57" spans="1:9" x14ac:dyDescent="0.25">
      <c r="A57" s="242" t="s">
        <v>420</v>
      </c>
      <c r="B57" s="245"/>
      <c r="C57" s="245"/>
      <c r="D57" s="245"/>
      <c r="E57" s="245"/>
      <c r="F57" s="245"/>
      <c r="G57" s="23">
        <v>52</v>
      </c>
      <c r="H57" s="130">
        <v>0</v>
      </c>
      <c r="I57" s="130">
        <v>-980000</v>
      </c>
    </row>
    <row r="58" spans="1:9" x14ac:dyDescent="0.25">
      <c r="A58" s="246" t="s">
        <v>421</v>
      </c>
      <c r="B58" s="247"/>
      <c r="C58" s="247"/>
      <c r="D58" s="247"/>
      <c r="E58" s="247"/>
      <c r="F58" s="247"/>
      <c r="G58" s="22">
        <v>53</v>
      </c>
      <c r="H58" s="67">
        <f>H6+H37+H52</f>
        <v>-112547701</v>
      </c>
      <c r="I58" s="67">
        <f>I6+I37+I52</f>
        <v>53164758</v>
      </c>
    </row>
    <row r="59" spans="1:9" ht="24.75" customHeight="1" x14ac:dyDescent="0.25">
      <c r="A59" s="244" t="s">
        <v>422</v>
      </c>
      <c r="B59" s="245"/>
      <c r="C59" s="245"/>
      <c r="D59" s="245"/>
      <c r="E59" s="245"/>
      <c r="F59" s="245"/>
      <c r="G59" s="23">
        <v>54</v>
      </c>
      <c r="H59" s="130">
        <v>24377457</v>
      </c>
      <c r="I59" s="130">
        <v>-12184590</v>
      </c>
    </row>
    <row r="60" spans="1:9" ht="27.75" customHeight="1" x14ac:dyDescent="0.25">
      <c r="A60" s="246" t="s">
        <v>423</v>
      </c>
      <c r="B60" s="247"/>
      <c r="C60" s="247"/>
      <c r="D60" s="247"/>
      <c r="E60" s="247"/>
      <c r="F60" s="247"/>
      <c r="G60" s="22">
        <v>55</v>
      </c>
      <c r="H60" s="67">
        <f>H58+H59</f>
        <v>-88170244</v>
      </c>
      <c r="I60" s="67">
        <f>I58+I59</f>
        <v>40980168</v>
      </c>
    </row>
    <row r="61" spans="1:9" x14ac:dyDescent="0.25">
      <c r="A61" s="242" t="s">
        <v>424</v>
      </c>
      <c r="B61" s="245"/>
      <c r="C61" s="245"/>
      <c r="D61" s="245"/>
      <c r="E61" s="245"/>
      <c r="F61" s="245"/>
      <c r="G61" s="23">
        <v>56</v>
      </c>
      <c r="H61" s="130">
        <v>512936448</v>
      </c>
      <c r="I61" s="130">
        <v>579033343</v>
      </c>
    </row>
    <row r="62" spans="1:9" x14ac:dyDescent="0.25">
      <c r="A62" s="249" t="s">
        <v>425</v>
      </c>
      <c r="B62" s="250"/>
      <c r="C62" s="250"/>
      <c r="D62" s="250"/>
      <c r="E62" s="250"/>
      <c r="F62" s="250"/>
      <c r="G62" s="24">
        <v>57</v>
      </c>
      <c r="H62" s="68">
        <f>H60+H61</f>
        <v>424766204</v>
      </c>
      <c r="I62" s="68">
        <f>I60+I61</f>
        <v>620013511</v>
      </c>
    </row>
  </sheetData>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4" type="noConversion"/>
  <dataValidations count="3">
    <dataValidation allowBlank="1" sqref="A1:A5 J1:XFD1048576 I1:I3 G4:I5 A63:I1048576" xr:uid="{00000000-0002-0000-0400-000000000000}"/>
    <dataValidation type="whole" operator="notEqual" allowBlank="1" showInputMessage="1" showErrorMessage="1" errorTitle="Invalid entry" error="You can enter only rounded whole numbers." sqref="H6:I7 H9:I9 H18:I18 H37:I37 H52:I52 H58:I58 H60:I60 H62:I62" xr:uid="{00000000-0002-0000-0400-000001000000}">
      <formula1>9999999999</formula1>
    </dataValidation>
    <dataValidation type="whole" operator="notEqual" allowBlank="1" showInputMessage="1" showErrorMessage="1" errorTitle="Nedopušten unos" error="Dopušten je unos samo cjelobrojnih zaokruženih vrijednosti." sqref="H8:I8 H10:I17 H19:I36 H38:I51 H53:I57 H59:I59 H61:I61" xr:uid="{F2B2EA86-C51D-49D3-8B61-1328AB7B8EA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28" activePane="bottomRight" state="frozen"/>
      <selection activeCell="L1" sqref="L1"/>
      <selection pane="topRight" activeCell="L1" sqref="L1"/>
      <selection pane="bottomLeft" activeCell="L1" sqref="L1"/>
      <selection pane="bottomRight" activeCell="G35" sqref="G35"/>
    </sheetView>
  </sheetViews>
  <sheetFormatPr defaultColWidth="8.6640625" defaultRowHeight="13.2" x14ac:dyDescent="0.25"/>
  <cols>
    <col min="1" max="3" width="9.33203125" style="15" customWidth="1"/>
    <col min="4" max="4" width="8.6640625" style="16"/>
    <col min="5" max="6" width="10.6640625" style="12" customWidth="1"/>
    <col min="7" max="7" width="11.6640625" style="12" customWidth="1"/>
    <col min="8" max="9" width="10.6640625" style="12" customWidth="1"/>
    <col min="10" max="10" width="12.33203125" style="12" customWidth="1"/>
    <col min="11" max="11" width="14.33203125" style="12" customWidth="1"/>
    <col min="12" max="12" width="12" style="12" customWidth="1"/>
    <col min="13" max="13" width="12.33203125" style="12" customWidth="1"/>
    <col min="14" max="14" width="11.33203125" style="1" bestFit="1" customWidth="1"/>
    <col min="15" max="23" width="13.33203125" style="2" customWidth="1"/>
    <col min="24" max="28" width="13.3320312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6640625" style="3"/>
  </cols>
  <sheetData>
    <row r="1" spans="1:34" ht="22.5" customHeight="1" x14ac:dyDescent="0.3">
      <c r="A1" s="266" t="s">
        <v>426</v>
      </c>
      <c r="B1" s="267"/>
      <c r="C1" s="267"/>
      <c r="D1" s="267"/>
      <c r="E1" s="268"/>
      <c r="F1" s="269"/>
      <c r="G1" s="269"/>
      <c r="H1" s="269"/>
      <c r="I1" s="269"/>
      <c r="J1" s="269"/>
      <c r="K1" s="270"/>
      <c r="L1" s="210"/>
      <c r="M1" s="210"/>
    </row>
    <row r="2" spans="1:34" ht="19.5" customHeight="1" x14ac:dyDescent="0.25">
      <c r="A2" s="211" t="s">
        <v>535</v>
      </c>
      <c r="B2" s="212"/>
      <c r="C2" s="212"/>
      <c r="D2" s="212"/>
      <c r="E2" s="212"/>
      <c r="F2" s="212"/>
      <c r="G2" s="212"/>
      <c r="H2" s="212"/>
      <c r="I2" s="212"/>
      <c r="J2" s="212"/>
      <c r="K2" s="212"/>
      <c r="L2" s="212"/>
      <c r="M2" s="212"/>
    </row>
    <row r="3" spans="1:34" x14ac:dyDescent="0.25">
      <c r="A3" s="4"/>
      <c r="B3" s="5"/>
      <c r="C3" s="5"/>
      <c r="D3" s="6"/>
      <c r="E3" s="70"/>
      <c r="F3" s="71"/>
      <c r="G3" s="71"/>
      <c r="H3" s="71"/>
      <c r="I3" s="71"/>
      <c r="J3" s="71"/>
      <c r="K3" s="71"/>
      <c r="L3" s="271" t="s">
        <v>427</v>
      </c>
      <c r="M3" s="271"/>
    </row>
    <row r="4" spans="1:34" ht="13.5" customHeight="1" x14ac:dyDescent="0.25">
      <c r="A4" s="272" t="s">
        <v>428</v>
      </c>
      <c r="B4" s="272"/>
      <c r="C4" s="272"/>
      <c r="D4" s="265" t="s">
        <v>429</v>
      </c>
      <c r="E4" s="198" t="s">
        <v>430</v>
      </c>
      <c r="F4" s="198"/>
      <c r="G4" s="198"/>
      <c r="H4" s="198"/>
      <c r="I4" s="198"/>
      <c r="J4" s="198"/>
      <c r="K4" s="198"/>
      <c r="L4" s="198" t="s">
        <v>431</v>
      </c>
      <c r="M4" s="198" t="s">
        <v>432</v>
      </c>
    </row>
    <row r="5" spans="1:34" ht="51" x14ac:dyDescent="0.25">
      <c r="A5" s="272"/>
      <c r="B5" s="272"/>
      <c r="C5" s="272"/>
      <c r="D5" s="265"/>
      <c r="E5" s="35" t="s">
        <v>433</v>
      </c>
      <c r="F5" s="35" t="s">
        <v>434</v>
      </c>
      <c r="G5" s="35" t="s">
        <v>435</v>
      </c>
      <c r="H5" s="35" t="s">
        <v>436</v>
      </c>
      <c r="I5" s="35" t="s">
        <v>437</v>
      </c>
      <c r="J5" s="35" t="s">
        <v>438</v>
      </c>
      <c r="K5" s="35" t="s">
        <v>439</v>
      </c>
      <c r="L5" s="198"/>
      <c r="M5" s="198"/>
    </row>
    <row r="6" spans="1:34" x14ac:dyDescent="0.25">
      <c r="A6" s="198">
        <v>1</v>
      </c>
      <c r="B6" s="198"/>
      <c r="C6" s="19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131">
        <v>589325800</v>
      </c>
      <c r="F7" s="131">
        <v>681482525</v>
      </c>
      <c r="G7" s="131">
        <v>471124404</v>
      </c>
      <c r="H7" s="131">
        <v>402038576</v>
      </c>
      <c r="I7" s="131">
        <v>1160279132</v>
      </c>
      <c r="J7" s="131">
        <v>229589272</v>
      </c>
      <c r="K7" s="73">
        <f>SUM(E7:J7)</f>
        <v>3533839709</v>
      </c>
      <c r="L7" s="72">
        <v>0</v>
      </c>
      <c r="M7" s="73">
        <f>K7+L7</f>
        <v>3533839709</v>
      </c>
      <c r="X7" s="2"/>
      <c r="Y7" s="2"/>
      <c r="Z7" s="2"/>
      <c r="AA7" s="2"/>
      <c r="AB7" s="2"/>
      <c r="AC7" s="2"/>
      <c r="AD7" s="2"/>
      <c r="AE7" s="2"/>
      <c r="AF7" s="12"/>
      <c r="AG7" s="12"/>
      <c r="AH7" s="12"/>
    </row>
    <row r="8" spans="1:34" ht="22.5" customHeight="1" x14ac:dyDescent="0.25">
      <c r="A8" s="262" t="s">
        <v>450</v>
      </c>
      <c r="B8" s="262"/>
      <c r="C8" s="262"/>
      <c r="D8" s="11">
        <v>2</v>
      </c>
      <c r="E8" s="131">
        <v>0</v>
      </c>
      <c r="F8" s="131">
        <v>0</v>
      </c>
      <c r="G8" s="131">
        <v>0</v>
      </c>
      <c r="H8" s="131">
        <v>0</v>
      </c>
      <c r="I8" s="131">
        <v>0</v>
      </c>
      <c r="J8" s="131">
        <v>0</v>
      </c>
      <c r="K8" s="73">
        <f t="shared" ref="K8:K40" si="0">SUM(E8:J8)</f>
        <v>0</v>
      </c>
      <c r="L8" s="72">
        <v>0</v>
      </c>
      <c r="M8" s="73">
        <f t="shared" ref="M8:M40" si="1">K8+L8</f>
        <v>0</v>
      </c>
      <c r="X8" s="2"/>
      <c r="Y8" s="2"/>
      <c r="Z8" s="2"/>
      <c r="AA8" s="2"/>
      <c r="AB8" s="2"/>
      <c r="AC8" s="2"/>
      <c r="AD8" s="2"/>
      <c r="AE8" s="2"/>
      <c r="AF8" s="12"/>
    </row>
    <row r="9" spans="1:34" ht="21.75" customHeight="1" x14ac:dyDescent="0.25">
      <c r="A9" s="262" t="s">
        <v>451</v>
      </c>
      <c r="B9" s="262"/>
      <c r="C9" s="262"/>
      <c r="D9" s="11">
        <v>3</v>
      </c>
      <c r="E9" s="131">
        <v>0</v>
      </c>
      <c r="F9" s="131">
        <v>0</v>
      </c>
      <c r="G9" s="131">
        <v>0</v>
      </c>
      <c r="H9" s="131">
        <v>0</v>
      </c>
      <c r="I9" s="131">
        <v>0</v>
      </c>
      <c r="J9" s="131">
        <v>0</v>
      </c>
      <c r="K9" s="73">
        <f t="shared" si="0"/>
        <v>0</v>
      </c>
      <c r="L9" s="72">
        <v>0</v>
      </c>
      <c r="M9" s="73">
        <f t="shared" si="1"/>
        <v>0</v>
      </c>
      <c r="X9" s="2"/>
      <c r="Y9" s="2"/>
      <c r="Z9" s="2"/>
      <c r="AA9" s="2"/>
      <c r="AB9" s="2"/>
      <c r="AC9" s="2"/>
      <c r="AD9" s="2"/>
      <c r="AE9" s="2"/>
      <c r="AF9" s="12"/>
    </row>
    <row r="10" spans="1:34" ht="35.700000000000003" customHeight="1" x14ac:dyDescent="0.25">
      <c r="A10" s="261" t="s">
        <v>452</v>
      </c>
      <c r="B10" s="261"/>
      <c r="C10" s="261"/>
      <c r="D10" s="13">
        <v>4</v>
      </c>
      <c r="E10" s="73">
        <f>E7+E8+E9</f>
        <v>589325800</v>
      </c>
      <c r="F10" s="73">
        <f t="shared" ref="F10:L10" si="2">F7+F8+F9</f>
        <v>681482525</v>
      </c>
      <c r="G10" s="73">
        <f>G7+G8+G9</f>
        <v>471124404</v>
      </c>
      <c r="H10" s="73">
        <f t="shared" si="2"/>
        <v>402038576</v>
      </c>
      <c r="I10" s="73">
        <f t="shared" si="2"/>
        <v>1160279132</v>
      </c>
      <c r="J10" s="73">
        <f t="shared" si="2"/>
        <v>229589272</v>
      </c>
      <c r="K10" s="73">
        <f t="shared" si="0"/>
        <v>3533839709</v>
      </c>
      <c r="L10" s="73">
        <f t="shared" si="2"/>
        <v>0</v>
      </c>
      <c r="M10" s="73">
        <f t="shared" si="1"/>
        <v>3533839709</v>
      </c>
      <c r="X10" s="2"/>
      <c r="Y10" s="2"/>
      <c r="Z10" s="2"/>
      <c r="AA10" s="2"/>
      <c r="AB10" s="2"/>
      <c r="AC10" s="2"/>
      <c r="AD10" s="2"/>
      <c r="AE10" s="2"/>
      <c r="AF10" s="12"/>
    </row>
    <row r="11" spans="1:34" ht="37.5" customHeight="1" x14ac:dyDescent="0.25">
      <c r="A11" s="261" t="s">
        <v>453</v>
      </c>
      <c r="B11" s="261"/>
      <c r="C11" s="261"/>
      <c r="D11" s="13">
        <v>5</v>
      </c>
      <c r="E11" s="73">
        <f>E12+E13</f>
        <v>0</v>
      </c>
      <c r="F11" s="73">
        <f t="shared" ref="F11:L11" si="3">F12+F13</f>
        <v>0</v>
      </c>
      <c r="G11" s="73">
        <f t="shared" si="3"/>
        <v>147707008</v>
      </c>
      <c r="H11" s="73">
        <f t="shared" si="3"/>
        <v>0</v>
      </c>
      <c r="I11" s="73">
        <f t="shared" si="3"/>
        <v>0</v>
      </c>
      <c r="J11" s="73">
        <f t="shared" si="3"/>
        <v>334113281</v>
      </c>
      <c r="K11" s="73">
        <f t="shared" si="0"/>
        <v>481820289</v>
      </c>
      <c r="L11" s="73">
        <f t="shared" si="3"/>
        <v>0</v>
      </c>
      <c r="M11" s="73">
        <f t="shared" si="1"/>
        <v>481820289</v>
      </c>
      <c r="X11" s="2"/>
      <c r="Y11" s="2"/>
      <c r="Z11" s="2"/>
      <c r="AA11" s="2"/>
      <c r="AB11" s="2"/>
      <c r="AC11" s="2"/>
      <c r="AD11" s="2"/>
      <c r="AE11" s="2"/>
      <c r="AF11" s="12"/>
    </row>
    <row r="12" spans="1:34" ht="12.75" customHeight="1" x14ac:dyDescent="0.25">
      <c r="A12" s="262" t="s">
        <v>454</v>
      </c>
      <c r="B12" s="262"/>
      <c r="C12" s="262"/>
      <c r="D12" s="11">
        <v>6</v>
      </c>
      <c r="E12" s="131">
        <v>0</v>
      </c>
      <c r="F12" s="131">
        <v>0</v>
      </c>
      <c r="G12" s="131">
        <v>0</v>
      </c>
      <c r="H12" s="131">
        <v>0</v>
      </c>
      <c r="I12" s="131">
        <v>0</v>
      </c>
      <c r="J12" s="131">
        <v>334113281</v>
      </c>
      <c r="K12" s="73">
        <f t="shared" si="0"/>
        <v>334113281</v>
      </c>
      <c r="L12" s="72">
        <v>0</v>
      </c>
      <c r="M12" s="73">
        <f t="shared" si="1"/>
        <v>334113281</v>
      </c>
      <c r="X12" s="2"/>
      <c r="Y12" s="2"/>
      <c r="Z12" s="2"/>
      <c r="AA12" s="2"/>
      <c r="AB12" s="2"/>
      <c r="AC12" s="2"/>
      <c r="AD12" s="2"/>
      <c r="AE12" s="2"/>
      <c r="AF12" s="12"/>
    </row>
    <row r="13" spans="1:34" ht="39" customHeight="1" x14ac:dyDescent="0.25">
      <c r="A13" s="263" t="s">
        <v>455</v>
      </c>
      <c r="B13" s="263"/>
      <c r="C13" s="263"/>
      <c r="D13" s="13">
        <v>7</v>
      </c>
      <c r="E13" s="73">
        <f>E14+E15+E16+E17</f>
        <v>0</v>
      </c>
      <c r="F13" s="73">
        <f t="shared" ref="F13:L13" si="4">F14+F15+F16+F17</f>
        <v>0</v>
      </c>
      <c r="G13" s="73">
        <f t="shared" si="4"/>
        <v>147707008</v>
      </c>
      <c r="H13" s="73">
        <f t="shared" si="4"/>
        <v>0</v>
      </c>
      <c r="I13" s="73">
        <f t="shared" si="4"/>
        <v>0</v>
      </c>
      <c r="J13" s="73">
        <f t="shared" si="4"/>
        <v>0</v>
      </c>
      <c r="K13" s="73">
        <f t="shared" si="0"/>
        <v>147707008</v>
      </c>
      <c r="L13" s="73">
        <f t="shared" si="4"/>
        <v>0</v>
      </c>
      <c r="M13" s="73">
        <f t="shared" si="1"/>
        <v>147707008</v>
      </c>
      <c r="X13" s="2"/>
      <c r="Y13" s="2"/>
      <c r="Z13" s="2"/>
      <c r="AA13" s="2"/>
      <c r="AB13" s="2"/>
      <c r="AC13" s="2"/>
      <c r="AD13" s="2"/>
      <c r="AE13" s="2"/>
      <c r="AF13" s="12"/>
    </row>
    <row r="14" spans="1:34" ht="38.700000000000003" customHeight="1" x14ac:dyDescent="0.25">
      <c r="A14" s="262" t="s">
        <v>456</v>
      </c>
      <c r="B14" s="262"/>
      <c r="C14" s="262"/>
      <c r="D14" s="11">
        <v>8</v>
      </c>
      <c r="E14" s="131">
        <v>0</v>
      </c>
      <c r="F14" s="131">
        <v>0</v>
      </c>
      <c r="G14" s="131">
        <v>-20559</v>
      </c>
      <c r="H14" s="131">
        <v>0</v>
      </c>
      <c r="I14" s="131">
        <v>0</v>
      </c>
      <c r="J14" s="131">
        <v>0</v>
      </c>
      <c r="K14" s="73">
        <f>SUM(E14:J14)</f>
        <v>-20559</v>
      </c>
      <c r="L14" s="72">
        <v>0</v>
      </c>
      <c r="M14" s="73">
        <f>K14+L14</f>
        <v>-20559</v>
      </c>
      <c r="X14" s="2"/>
      <c r="Y14" s="2"/>
      <c r="Z14" s="2"/>
      <c r="AA14" s="2"/>
      <c r="AB14" s="2"/>
      <c r="AC14" s="2"/>
      <c r="AD14" s="2"/>
      <c r="AE14" s="2"/>
      <c r="AF14" s="12"/>
    </row>
    <row r="15" spans="1:34" ht="38.700000000000003" customHeight="1" x14ac:dyDescent="0.25">
      <c r="A15" s="262" t="s">
        <v>457</v>
      </c>
      <c r="B15" s="262"/>
      <c r="C15" s="262"/>
      <c r="D15" s="11">
        <v>9</v>
      </c>
      <c r="E15" s="131">
        <v>0</v>
      </c>
      <c r="F15" s="131">
        <v>0</v>
      </c>
      <c r="G15" s="131">
        <v>173001041</v>
      </c>
      <c r="H15" s="131">
        <v>0</v>
      </c>
      <c r="I15" s="131">
        <v>0</v>
      </c>
      <c r="J15" s="131">
        <v>0</v>
      </c>
      <c r="K15" s="73">
        <f t="shared" si="0"/>
        <v>173001041</v>
      </c>
      <c r="L15" s="72">
        <v>0</v>
      </c>
      <c r="M15" s="73">
        <f t="shared" si="1"/>
        <v>173001041</v>
      </c>
      <c r="X15" s="2"/>
      <c r="Y15" s="2"/>
      <c r="Z15" s="2"/>
      <c r="AA15" s="2"/>
      <c r="AB15" s="2"/>
      <c r="AC15" s="2"/>
      <c r="AD15" s="2"/>
      <c r="AE15" s="2"/>
      <c r="AF15" s="12"/>
    </row>
    <row r="16" spans="1:34" ht="38.700000000000003" customHeight="1" x14ac:dyDescent="0.25">
      <c r="A16" s="262" t="s">
        <v>458</v>
      </c>
      <c r="B16" s="262"/>
      <c r="C16" s="262"/>
      <c r="D16" s="11">
        <v>10</v>
      </c>
      <c r="E16" s="131">
        <v>0</v>
      </c>
      <c r="F16" s="131">
        <v>0</v>
      </c>
      <c r="G16" s="131">
        <v>-25326111</v>
      </c>
      <c r="H16" s="131">
        <v>0</v>
      </c>
      <c r="I16" s="131">
        <v>0</v>
      </c>
      <c r="J16" s="131">
        <v>0</v>
      </c>
      <c r="K16" s="73">
        <f t="shared" si="0"/>
        <v>-25326111</v>
      </c>
      <c r="L16" s="72">
        <v>0</v>
      </c>
      <c r="M16" s="73">
        <f t="shared" si="1"/>
        <v>-25326111</v>
      </c>
      <c r="X16" s="2"/>
      <c r="Y16" s="2"/>
      <c r="Z16" s="2"/>
      <c r="AA16" s="2"/>
      <c r="AB16" s="2"/>
      <c r="AC16" s="2"/>
      <c r="AD16" s="2"/>
      <c r="AE16" s="2"/>
      <c r="AF16" s="12"/>
    </row>
    <row r="17" spans="1:32" ht="21.75" customHeight="1" x14ac:dyDescent="0.25">
      <c r="A17" s="262" t="s">
        <v>459</v>
      </c>
      <c r="B17" s="262"/>
      <c r="C17" s="262"/>
      <c r="D17" s="11">
        <v>11</v>
      </c>
      <c r="E17" s="131">
        <v>0</v>
      </c>
      <c r="F17" s="131">
        <v>0</v>
      </c>
      <c r="G17" s="131">
        <v>52637</v>
      </c>
      <c r="H17" s="131">
        <v>0</v>
      </c>
      <c r="I17" s="131">
        <v>0</v>
      </c>
      <c r="J17" s="131">
        <v>0</v>
      </c>
      <c r="K17" s="73">
        <f t="shared" si="0"/>
        <v>52637</v>
      </c>
      <c r="L17" s="72">
        <v>0</v>
      </c>
      <c r="M17" s="73">
        <f t="shared" si="1"/>
        <v>52637</v>
      </c>
      <c r="X17" s="2"/>
      <c r="Y17" s="2"/>
      <c r="Z17" s="2"/>
      <c r="AA17" s="2"/>
      <c r="AB17" s="2"/>
      <c r="AC17" s="2"/>
      <c r="AD17" s="2"/>
      <c r="AE17" s="2"/>
      <c r="AF17" s="12"/>
    </row>
    <row r="18" spans="1:32" ht="24" customHeight="1" x14ac:dyDescent="0.25">
      <c r="A18" s="261" t="s">
        <v>460</v>
      </c>
      <c r="B18" s="261"/>
      <c r="C18" s="261"/>
      <c r="D18" s="13">
        <v>12</v>
      </c>
      <c r="E18" s="73">
        <f>E19+E20+E21+E22</f>
        <v>0</v>
      </c>
      <c r="F18" s="73">
        <f t="shared" ref="F18:L18" si="5">F19+F20+F21+F22</f>
        <v>0</v>
      </c>
      <c r="G18" s="73">
        <f t="shared" si="5"/>
        <v>-638376</v>
      </c>
      <c r="H18" s="73">
        <f t="shared" si="5"/>
        <v>0</v>
      </c>
      <c r="I18" s="73">
        <f t="shared" si="5"/>
        <v>230367779</v>
      </c>
      <c r="J18" s="73">
        <f t="shared" si="5"/>
        <v>-229589272</v>
      </c>
      <c r="K18" s="73">
        <f t="shared" si="0"/>
        <v>140131</v>
      </c>
      <c r="L18" s="73">
        <f t="shared" si="5"/>
        <v>0</v>
      </c>
      <c r="M18" s="73">
        <f t="shared" si="1"/>
        <v>140131</v>
      </c>
      <c r="X18" s="2"/>
      <c r="Y18" s="2"/>
      <c r="Z18" s="2"/>
      <c r="AA18" s="2"/>
      <c r="AB18" s="2"/>
      <c r="AC18" s="2"/>
      <c r="AD18" s="2"/>
      <c r="AE18" s="2"/>
      <c r="AF18" s="12"/>
    </row>
    <row r="19" spans="1:32" ht="25.2" customHeight="1" x14ac:dyDescent="0.25">
      <c r="A19" s="262" t="s">
        <v>461</v>
      </c>
      <c r="B19" s="262"/>
      <c r="C19" s="262"/>
      <c r="D19" s="11">
        <v>13</v>
      </c>
      <c r="E19" s="131">
        <v>0</v>
      </c>
      <c r="F19" s="131">
        <v>0</v>
      </c>
      <c r="G19" s="131">
        <v>0</v>
      </c>
      <c r="H19" s="131">
        <v>0</v>
      </c>
      <c r="I19" s="131">
        <v>0</v>
      </c>
      <c r="J19" s="131">
        <v>0</v>
      </c>
      <c r="K19" s="73">
        <f t="shared" si="0"/>
        <v>0</v>
      </c>
      <c r="L19" s="72">
        <v>0</v>
      </c>
      <c r="M19" s="73">
        <f t="shared" si="1"/>
        <v>0</v>
      </c>
      <c r="X19" s="2"/>
      <c r="Y19" s="2"/>
      <c r="Z19" s="2"/>
      <c r="AA19" s="2"/>
      <c r="AB19" s="2"/>
      <c r="AC19" s="2"/>
      <c r="AD19" s="2"/>
      <c r="AE19" s="2"/>
      <c r="AF19" s="12"/>
    </row>
    <row r="20" spans="1:32" ht="18.600000000000001" customHeight="1" x14ac:dyDescent="0.25">
      <c r="A20" s="262" t="s">
        <v>462</v>
      </c>
      <c r="B20" s="262"/>
      <c r="C20" s="262"/>
      <c r="D20" s="11">
        <v>14</v>
      </c>
      <c r="E20" s="131">
        <v>0</v>
      </c>
      <c r="F20" s="131">
        <v>0</v>
      </c>
      <c r="G20" s="131">
        <v>0</v>
      </c>
      <c r="H20" s="131">
        <v>0</v>
      </c>
      <c r="I20" s="131">
        <v>0</v>
      </c>
      <c r="J20" s="131">
        <v>0</v>
      </c>
      <c r="K20" s="73">
        <f t="shared" si="0"/>
        <v>0</v>
      </c>
      <c r="L20" s="72">
        <v>0</v>
      </c>
      <c r="M20" s="73">
        <f t="shared" si="1"/>
        <v>0</v>
      </c>
      <c r="X20" s="2"/>
      <c r="Y20" s="2"/>
      <c r="Z20" s="2"/>
      <c r="AA20" s="2"/>
      <c r="AB20" s="2"/>
      <c r="AC20" s="2"/>
      <c r="AD20" s="2"/>
      <c r="AE20" s="2"/>
      <c r="AF20" s="12"/>
    </row>
    <row r="21" spans="1:32" ht="18" customHeight="1" x14ac:dyDescent="0.25">
      <c r="A21" s="262" t="s">
        <v>463</v>
      </c>
      <c r="B21" s="262"/>
      <c r="C21" s="262"/>
      <c r="D21" s="11">
        <v>15</v>
      </c>
      <c r="E21" s="131">
        <v>0</v>
      </c>
      <c r="F21" s="131">
        <v>0</v>
      </c>
      <c r="G21" s="131">
        <v>0</v>
      </c>
      <c r="H21" s="131">
        <v>0</v>
      </c>
      <c r="I21" s="131">
        <v>0</v>
      </c>
      <c r="J21" s="131">
        <v>0</v>
      </c>
      <c r="K21" s="73">
        <f t="shared" si="0"/>
        <v>0</v>
      </c>
      <c r="L21" s="72">
        <v>0</v>
      </c>
      <c r="M21" s="73">
        <f t="shared" si="1"/>
        <v>0</v>
      </c>
      <c r="X21" s="2"/>
      <c r="Y21" s="2"/>
      <c r="Z21" s="2"/>
      <c r="AA21" s="2"/>
      <c r="AB21" s="2"/>
      <c r="AC21" s="2"/>
      <c r="AD21" s="2"/>
      <c r="AE21" s="2"/>
      <c r="AF21" s="12"/>
    </row>
    <row r="22" spans="1:32" ht="16.2" customHeight="1" x14ac:dyDescent="0.25">
      <c r="A22" s="262" t="s">
        <v>464</v>
      </c>
      <c r="B22" s="262"/>
      <c r="C22" s="262"/>
      <c r="D22" s="11">
        <v>16</v>
      </c>
      <c r="E22" s="131">
        <v>0</v>
      </c>
      <c r="F22" s="131">
        <v>0</v>
      </c>
      <c r="G22" s="131">
        <v>-638376</v>
      </c>
      <c r="H22" s="131">
        <v>0</v>
      </c>
      <c r="I22" s="131">
        <v>230367779</v>
      </c>
      <c r="J22" s="131">
        <v>-229589272</v>
      </c>
      <c r="K22" s="73">
        <f t="shared" si="0"/>
        <v>140131</v>
      </c>
      <c r="L22" s="72">
        <v>0</v>
      </c>
      <c r="M22" s="73">
        <f t="shared" si="1"/>
        <v>140131</v>
      </c>
      <c r="X22" s="2"/>
      <c r="Y22" s="2"/>
      <c r="Z22" s="2"/>
      <c r="AA22" s="2"/>
      <c r="AB22" s="2"/>
      <c r="AC22" s="2"/>
      <c r="AD22" s="2"/>
      <c r="AE22" s="2"/>
      <c r="AF22" s="12"/>
    </row>
    <row r="23" spans="1:32" ht="36" customHeight="1" x14ac:dyDescent="0.25">
      <c r="A23" s="261" t="s">
        <v>465</v>
      </c>
      <c r="B23" s="261"/>
      <c r="C23" s="261"/>
      <c r="D23" s="13">
        <v>17</v>
      </c>
      <c r="E23" s="73">
        <f>E18+E11+E10</f>
        <v>589325800</v>
      </c>
      <c r="F23" s="73">
        <f t="shared" ref="F23:J23" si="6">F18+F11+F10</f>
        <v>681482525</v>
      </c>
      <c r="G23" s="73">
        <f t="shared" si="6"/>
        <v>618193036</v>
      </c>
      <c r="H23" s="73">
        <f t="shared" si="6"/>
        <v>402038576</v>
      </c>
      <c r="I23" s="73">
        <f t="shared" si="6"/>
        <v>1390646911</v>
      </c>
      <c r="J23" s="73">
        <f t="shared" si="6"/>
        <v>334113281</v>
      </c>
      <c r="K23" s="73">
        <f t="shared" si="0"/>
        <v>4015800129</v>
      </c>
      <c r="L23" s="73">
        <f t="shared" ref="L23" si="7">L18+L11+L10</f>
        <v>0</v>
      </c>
      <c r="M23" s="73">
        <f t="shared" si="1"/>
        <v>4015800129</v>
      </c>
      <c r="X23" s="2"/>
      <c r="Y23" s="2"/>
      <c r="Z23" s="2"/>
      <c r="AA23" s="2"/>
      <c r="AB23" s="2"/>
      <c r="AC23" s="2"/>
      <c r="AD23" s="2"/>
      <c r="AE23" s="2"/>
      <c r="AF23" s="12"/>
    </row>
    <row r="24" spans="1:32" ht="24" customHeight="1" x14ac:dyDescent="0.25">
      <c r="A24" s="264" t="s">
        <v>466</v>
      </c>
      <c r="B24" s="264"/>
      <c r="C24" s="264"/>
      <c r="D24" s="11">
        <v>18</v>
      </c>
      <c r="E24" s="131">
        <v>589325800</v>
      </c>
      <c r="F24" s="131">
        <v>681482525</v>
      </c>
      <c r="G24" s="131">
        <v>618193036</v>
      </c>
      <c r="H24" s="131">
        <v>402038576</v>
      </c>
      <c r="I24" s="131">
        <v>1390646911</v>
      </c>
      <c r="J24" s="131">
        <v>334113281</v>
      </c>
      <c r="K24" s="73">
        <f t="shared" si="0"/>
        <v>4015800129</v>
      </c>
      <c r="L24" s="72">
        <v>0</v>
      </c>
      <c r="M24" s="73">
        <f t="shared" si="1"/>
        <v>4015800129</v>
      </c>
      <c r="X24" s="2"/>
      <c r="Y24" s="2"/>
      <c r="Z24" s="2"/>
      <c r="AA24" s="2"/>
      <c r="AB24" s="2"/>
      <c r="AC24" s="2"/>
      <c r="AD24" s="2"/>
      <c r="AE24" s="2"/>
      <c r="AF24" s="12"/>
    </row>
    <row r="25" spans="1:32" ht="16.2" customHeight="1" x14ac:dyDescent="0.25">
      <c r="A25" s="262" t="s">
        <v>467</v>
      </c>
      <c r="B25" s="262"/>
      <c r="C25" s="262"/>
      <c r="D25" s="11">
        <v>19</v>
      </c>
      <c r="E25" s="131">
        <v>0</v>
      </c>
      <c r="F25" s="131">
        <v>0</v>
      </c>
      <c r="G25" s="131">
        <v>0</v>
      </c>
      <c r="H25" s="131">
        <v>0</v>
      </c>
      <c r="I25" s="131">
        <v>0</v>
      </c>
      <c r="J25" s="131">
        <v>0</v>
      </c>
      <c r="K25" s="73">
        <f t="shared" si="0"/>
        <v>0</v>
      </c>
      <c r="L25" s="72">
        <v>0</v>
      </c>
      <c r="M25" s="73">
        <f t="shared" si="1"/>
        <v>0</v>
      </c>
      <c r="X25" s="2"/>
      <c r="Y25" s="2"/>
      <c r="Z25" s="2"/>
      <c r="AA25" s="2"/>
      <c r="AB25" s="2"/>
      <c r="AC25" s="2"/>
      <c r="AD25" s="2"/>
      <c r="AE25" s="2"/>
      <c r="AF25" s="12"/>
    </row>
    <row r="26" spans="1:32" ht="22.2" customHeight="1" x14ac:dyDescent="0.25">
      <c r="A26" s="262" t="s">
        <v>468</v>
      </c>
      <c r="B26" s="262"/>
      <c r="C26" s="262"/>
      <c r="D26" s="11">
        <v>20</v>
      </c>
      <c r="E26" s="131">
        <v>0</v>
      </c>
      <c r="F26" s="131">
        <v>0</v>
      </c>
      <c r="G26" s="131">
        <v>0</v>
      </c>
      <c r="H26" s="131">
        <v>0</v>
      </c>
      <c r="I26" s="131">
        <v>0</v>
      </c>
      <c r="J26" s="131">
        <v>0</v>
      </c>
      <c r="K26" s="73">
        <f t="shared" si="0"/>
        <v>0</v>
      </c>
      <c r="L26" s="72">
        <v>0</v>
      </c>
      <c r="M26" s="73">
        <f t="shared" si="1"/>
        <v>0</v>
      </c>
      <c r="X26" s="2"/>
      <c r="Y26" s="2"/>
      <c r="Z26" s="2"/>
      <c r="AA26" s="2"/>
      <c r="AB26" s="2"/>
      <c r="AC26" s="2"/>
      <c r="AD26" s="2"/>
      <c r="AE26" s="2"/>
      <c r="AF26" s="12"/>
    </row>
    <row r="27" spans="1:32" ht="21.75" customHeight="1" x14ac:dyDescent="0.25">
      <c r="A27" s="261" t="s">
        <v>469</v>
      </c>
      <c r="B27" s="261"/>
      <c r="C27" s="261"/>
      <c r="D27" s="13">
        <v>21</v>
      </c>
      <c r="E27" s="73">
        <f>E24+E25+E26</f>
        <v>589325800</v>
      </c>
      <c r="F27" s="73">
        <f t="shared" ref="F27:L27" si="8">F24+F25+F26</f>
        <v>681482525</v>
      </c>
      <c r="G27" s="73">
        <f t="shared" si="8"/>
        <v>618193036</v>
      </c>
      <c r="H27" s="73">
        <f t="shared" si="8"/>
        <v>402038576</v>
      </c>
      <c r="I27" s="73">
        <f t="shared" si="8"/>
        <v>1390646911</v>
      </c>
      <c r="J27" s="73">
        <f t="shared" si="8"/>
        <v>334113281</v>
      </c>
      <c r="K27" s="73">
        <f t="shared" si="0"/>
        <v>4015800129</v>
      </c>
      <c r="L27" s="73">
        <f t="shared" si="8"/>
        <v>0</v>
      </c>
      <c r="M27" s="73">
        <f t="shared" si="1"/>
        <v>4015800129</v>
      </c>
      <c r="N27" s="14"/>
      <c r="X27" s="2"/>
      <c r="Y27" s="2"/>
      <c r="Z27" s="2"/>
      <c r="AA27" s="2"/>
      <c r="AB27" s="2"/>
      <c r="AC27" s="2"/>
      <c r="AD27" s="2"/>
      <c r="AE27" s="2"/>
      <c r="AF27" s="12"/>
    </row>
    <row r="28" spans="1:32" ht="42" customHeight="1" x14ac:dyDescent="0.25">
      <c r="A28" s="261" t="s">
        <v>470</v>
      </c>
      <c r="B28" s="261"/>
      <c r="C28" s="261"/>
      <c r="D28" s="13">
        <v>22</v>
      </c>
      <c r="E28" s="73">
        <f>E29+E30</f>
        <v>0</v>
      </c>
      <c r="F28" s="73">
        <f t="shared" ref="F28:L28" si="9">F29+F30</f>
        <v>0</v>
      </c>
      <c r="G28" s="73">
        <f t="shared" si="9"/>
        <v>-385486091</v>
      </c>
      <c r="H28" s="73">
        <f t="shared" si="9"/>
        <v>0</v>
      </c>
      <c r="I28" s="73">
        <f t="shared" si="9"/>
        <v>0</v>
      </c>
      <c r="J28" s="73">
        <f t="shared" si="9"/>
        <v>216977874</v>
      </c>
      <c r="K28" s="73">
        <f t="shared" si="0"/>
        <v>-168508217</v>
      </c>
      <c r="L28" s="73">
        <f t="shared" si="9"/>
        <v>0</v>
      </c>
      <c r="M28" s="73">
        <f t="shared" si="1"/>
        <v>-168508217</v>
      </c>
      <c r="X28" s="2"/>
      <c r="Y28" s="2"/>
      <c r="Z28" s="2"/>
      <c r="AA28" s="2"/>
      <c r="AB28" s="2"/>
      <c r="AC28" s="2"/>
      <c r="AD28" s="2"/>
      <c r="AE28" s="2"/>
      <c r="AF28" s="12"/>
    </row>
    <row r="29" spans="1:32" ht="24.75" customHeight="1" x14ac:dyDescent="0.25">
      <c r="A29" s="262" t="s">
        <v>471</v>
      </c>
      <c r="B29" s="262"/>
      <c r="C29" s="262"/>
      <c r="D29" s="11">
        <v>23</v>
      </c>
      <c r="E29" s="131">
        <v>0</v>
      </c>
      <c r="F29" s="131">
        <v>0</v>
      </c>
      <c r="G29" s="131">
        <v>0</v>
      </c>
      <c r="H29" s="131">
        <v>0</v>
      </c>
      <c r="I29" s="131">
        <v>0</v>
      </c>
      <c r="J29" s="131">
        <v>216977874</v>
      </c>
      <c r="K29" s="73">
        <f t="shared" si="0"/>
        <v>216977874</v>
      </c>
      <c r="L29" s="72">
        <v>0</v>
      </c>
      <c r="M29" s="73">
        <f t="shared" si="1"/>
        <v>216977874</v>
      </c>
      <c r="X29" s="2"/>
      <c r="Y29" s="2"/>
      <c r="Z29" s="2"/>
      <c r="AA29" s="2"/>
      <c r="AB29" s="2"/>
      <c r="AC29" s="2"/>
      <c r="AD29" s="2"/>
      <c r="AE29" s="2"/>
      <c r="AF29" s="12"/>
    </row>
    <row r="30" spans="1:32" ht="33.75" customHeight="1" x14ac:dyDescent="0.25">
      <c r="A30" s="263" t="s">
        <v>472</v>
      </c>
      <c r="B30" s="263"/>
      <c r="C30" s="263"/>
      <c r="D30" s="13">
        <v>24</v>
      </c>
      <c r="E30" s="73">
        <f>E31+E32+E33+E34</f>
        <v>0</v>
      </c>
      <c r="F30" s="73">
        <f t="shared" ref="F30:L30" si="10">F31+F32+F33+F34</f>
        <v>0</v>
      </c>
      <c r="G30" s="73">
        <f t="shared" si="10"/>
        <v>-385486091</v>
      </c>
      <c r="H30" s="73">
        <f t="shared" si="10"/>
        <v>0</v>
      </c>
      <c r="I30" s="73">
        <f t="shared" si="10"/>
        <v>0</v>
      </c>
      <c r="J30" s="73">
        <f t="shared" si="10"/>
        <v>0</v>
      </c>
      <c r="K30" s="73">
        <f t="shared" si="0"/>
        <v>-385486091</v>
      </c>
      <c r="L30" s="73">
        <f t="shared" si="10"/>
        <v>0</v>
      </c>
      <c r="M30" s="73">
        <f t="shared" si="1"/>
        <v>-385486091</v>
      </c>
      <c r="X30" s="2"/>
      <c r="Y30" s="2"/>
      <c r="Z30" s="2"/>
      <c r="AA30" s="2"/>
      <c r="AB30" s="2"/>
      <c r="AC30" s="2"/>
      <c r="AD30" s="2"/>
      <c r="AE30" s="2"/>
      <c r="AF30" s="12"/>
    </row>
    <row r="31" spans="1:32" ht="34.5" customHeight="1" x14ac:dyDescent="0.25">
      <c r="A31" s="262" t="s">
        <v>473</v>
      </c>
      <c r="B31" s="262"/>
      <c r="C31" s="262"/>
      <c r="D31" s="11">
        <v>25</v>
      </c>
      <c r="E31" s="131">
        <v>0</v>
      </c>
      <c r="F31" s="131">
        <v>0</v>
      </c>
      <c r="G31" s="131">
        <v>0</v>
      </c>
      <c r="H31" s="131">
        <v>0</v>
      </c>
      <c r="I31" s="131">
        <v>0</v>
      </c>
      <c r="J31" s="131">
        <v>0</v>
      </c>
      <c r="K31" s="73">
        <f t="shared" si="0"/>
        <v>0</v>
      </c>
      <c r="L31" s="72">
        <v>0</v>
      </c>
      <c r="M31" s="73">
        <f t="shared" si="1"/>
        <v>0</v>
      </c>
      <c r="X31" s="2"/>
      <c r="Y31" s="2"/>
      <c r="Z31" s="2"/>
      <c r="AA31" s="2"/>
      <c r="AB31" s="2"/>
      <c r="AC31" s="2"/>
      <c r="AD31" s="2"/>
      <c r="AE31" s="2"/>
      <c r="AF31" s="12"/>
    </row>
    <row r="32" spans="1:32" ht="33.75" customHeight="1" x14ac:dyDescent="0.25">
      <c r="A32" s="262" t="s">
        <v>474</v>
      </c>
      <c r="B32" s="262"/>
      <c r="C32" s="262"/>
      <c r="D32" s="11">
        <v>26</v>
      </c>
      <c r="E32" s="131">
        <v>0</v>
      </c>
      <c r="F32" s="131">
        <v>0</v>
      </c>
      <c r="G32" s="131">
        <v>-360311708</v>
      </c>
      <c r="H32" s="131">
        <v>0</v>
      </c>
      <c r="I32" s="131">
        <v>0</v>
      </c>
      <c r="J32" s="131">
        <v>0</v>
      </c>
      <c r="K32" s="73">
        <f t="shared" si="0"/>
        <v>-360311708</v>
      </c>
      <c r="L32" s="72">
        <v>0</v>
      </c>
      <c r="M32" s="73">
        <f t="shared" si="1"/>
        <v>-360311708</v>
      </c>
      <c r="X32" s="2"/>
      <c r="Y32" s="2"/>
      <c r="Z32" s="2"/>
      <c r="AA32" s="2"/>
      <c r="AB32" s="2"/>
      <c r="AC32" s="2"/>
      <c r="AD32" s="2"/>
      <c r="AE32" s="2"/>
      <c r="AF32" s="12"/>
    </row>
    <row r="33" spans="1:32" ht="22.5" customHeight="1" x14ac:dyDescent="0.25">
      <c r="A33" s="262" t="s">
        <v>475</v>
      </c>
      <c r="B33" s="262"/>
      <c r="C33" s="262"/>
      <c r="D33" s="11">
        <v>27</v>
      </c>
      <c r="E33" s="131">
        <v>0</v>
      </c>
      <c r="F33" s="131">
        <v>0</v>
      </c>
      <c r="G33" s="131">
        <v>-25147190</v>
      </c>
      <c r="H33" s="131">
        <v>0</v>
      </c>
      <c r="I33" s="131">
        <v>0</v>
      </c>
      <c r="J33" s="131">
        <v>0</v>
      </c>
      <c r="K33" s="73">
        <f t="shared" si="0"/>
        <v>-25147190</v>
      </c>
      <c r="L33" s="72">
        <v>0</v>
      </c>
      <c r="M33" s="73">
        <f t="shared" si="1"/>
        <v>-25147190</v>
      </c>
      <c r="X33" s="2"/>
      <c r="Y33" s="2"/>
      <c r="Z33" s="2"/>
      <c r="AA33" s="2"/>
      <c r="AB33" s="2"/>
      <c r="AC33" s="2"/>
      <c r="AD33" s="2"/>
      <c r="AE33" s="2"/>
      <c r="AF33" s="12"/>
    </row>
    <row r="34" spans="1:32" ht="21" customHeight="1" x14ac:dyDescent="0.25">
      <c r="A34" s="262" t="s">
        <v>476</v>
      </c>
      <c r="B34" s="262"/>
      <c r="C34" s="262"/>
      <c r="D34" s="11">
        <v>28</v>
      </c>
      <c r="E34" s="131">
        <v>0</v>
      </c>
      <c r="F34" s="131">
        <v>0</v>
      </c>
      <c r="G34" s="131">
        <v>-27193</v>
      </c>
      <c r="H34" s="131">
        <v>0</v>
      </c>
      <c r="I34" s="131">
        <v>0</v>
      </c>
      <c r="J34" s="131">
        <v>0</v>
      </c>
      <c r="K34" s="73">
        <f t="shared" si="0"/>
        <v>-27193</v>
      </c>
      <c r="L34" s="72">
        <v>0</v>
      </c>
      <c r="M34" s="73">
        <f t="shared" si="1"/>
        <v>-27193</v>
      </c>
      <c r="X34" s="2"/>
      <c r="Y34" s="2"/>
      <c r="Z34" s="2"/>
      <c r="AA34" s="2"/>
      <c r="AB34" s="2"/>
      <c r="AC34" s="2"/>
      <c r="AD34" s="2"/>
      <c r="AE34" s="2"/>
      <c r="AF34" s="12"/>
    </row>
    <row r="35" spans="1:32" ht="33.75" customHeight="1" x14ac:dyDescent="0.25">
      <c r="A35" s="261" t="s">
        <v>477</v>
      </c>
      <c r="B35" s="261"/>
      <c r="C35" s="261"/>
      <c r="D35" s="13">
        <v>29</v>
      </c>
      <c r="E35" s="73">
        <f>E36+E37+E38+E39</f>
        <v>0</v>
      </c>
      <c r="F35" s="73">
        <f t="shared" ref="F35:L35" si="11">F36+F37+F38+F39</f>
        <v>0</v>
      </c>
      <c r="G35" s="73">
        <f t="shared" si="11"/>
        <v>-198076</v>
      </c>
      <c r="H35" s="73">
        <f t="shared" si="11"/>
        <v>0</v>
      </c>
      <c r="I35" s="73">
        <f t="shared" si="11"/>
        <v>334354838</v>
      </c>
      <c r="J35" s="73">
        <f t="shared" si="11"/>
        <v>-334113281</v>
      </c>
      <c r="K35" s="73">
        <f t="shared" si="0"/>
        <v>43481</v>
      </c>
      <c r="L35" s="73">
        <f t="shared" si="11"/>
        <v>0</v>
      </c>
      <c r="M35" s="73">
        <f t="shared" si="1"/>
        <v>43481</v>
      </c>
      <c r="X35" s="2"/>
      <c r="Y35" s="2"/>
      <c r="Z35" s="2"/>
      <c r="AA35" s="2"/>
      <c r="AB35" s="2"/>
      <c r="AC35" s="2"/>
      <c r="AD35" s="2"/>
      <c r="AE35" s="2"/>
      <c r="AF35" s="12"/>
    </row>
    <row r="36" spans="1:32" ht="26.25" customHeight="1" x14ac:dyDescent="0.25">
      <c r="A36" s="262" t="s">
        <v>478</v>
      </c>
      <c r="B36" s="262"/>
      <c r="C36" s="262"/>
      <c r="D36" s="11">
        <v>30</v>
      </c>
      <c r="E36" s="131">
        <v>0</v>
      </c>
      <c r="F36" s="131">
        <v>0</v>
      </c>
      <c r="G36" s="131">
        <v>0</v>
      </c>
      <c r="H36" s="131">
        <v>0</v>
      </c>
      <c r="I36" s="131">
        <v>0</v>
      </c>
      <c r="J36" s="131">
        <v>0</v>
      </c>
      <c r="K36" s="73">
        <f t="shared" si="0"/>
        <v>0</v>
      </c>
      <c r="L36" s="72">
        <v>0</v>
      </c>
      <c r="M36" s="73">
        <f t="shared" si="1"/>
        <v>0</v>
      </c>
      <c r="X36" s="2"/>
      <c r="Y36" s="2"/>
      <c r="Z36" s="2"/>
      <c r="AA36" s="2"/>
      <c r="AB36" s="2"/>
      <c r="AC36" s="2"/>
      <c r="AD36" s="2"/>
      <c r="AE36" s="2"/>
      <c r="AF36" s="12"/>
    </row>
    <row r="37" spans="1:32" ht="12.75" customHeight="1" x14ac:dyDescent="0.25">
      <c r="A37" s="262" t="s">
        <v>479</v>
      </c>
      <c r="B37" s="262"/>
      <c r="C37" s="262"/>
      <c r="D37" s="11">
        <v>31</v>
      </c>
      <c r="E37" s="131">
        <v>0</v>
      </c>
      <c r="F37" s="131">
        <v>0</v>
      </c>
      <c r="G37" s="131">
        <v>0</v>
      </c>
      <c r="H37" s="131">
        <v>0</v>
      </c>
      <c r="I37" s="131">
        <v>0</v>
      </c>
      <c r="J37" s="131">
        <v>0</v>
      </c>
      <c r="K37" s="73">
        <f t="shared" si="0"/>
        <v>0</v>
      </c>
      <c r="L37" s="72">
        <v>0</v>
      </c>
      <c r="M37" s="73">
        <f t="shared" si="1"/>
        <v>0</v>
      </c>
      <c r="X37" s="2"/>
      <c r="Y37" s="2"/>
      <c r="Z37" s="2"/>
      <c r="AA37" s="2"/>
      <c r="AB37" s="2"/>
      <c r="AC37" s="2"/>
      <c r="AD37" s="2"/>
      <c r="AE37" s="2"/>
      <c r="AF37" s="12"/>
    </row>
    <row r="38" spans="1:32" ht="12.75" customHeight="1" x14ac:dyDescent="0.25">
      <c r="A38" s="262" t="s">
        <v>480</v>
      </c>
      <c r="B38" s="262"/>
      <c r="C38" s="262"/>
      <c r="D38" s="11">
        <v>32</v>
      </c>
      <c r="E38" s="131">
        <v>0</v>
      </c>
      <c r="F38" s="131">
        <v>0</v>
      </c>
      <c r="G38" s="131">
        <v>0</v>
      </c>
      <c r="H38" s="131">
        <v>0</v>
      </c>
      <c r="I38" s="131">
        <v>0</v>
      </c>
      <c r="J38" s="131">
        <v>0</v>
      </c>
      <c r="K38" s="73">
        <f t="shared" si="0"/>
        <v>0</v>
      </c>
      <c r="L38" s="72">
        <v>0</v>
      </c>
      <c r="M38" s="73">
        <f t="shared" si="1"/>
        <v>0</v>
      </c>
      <c r="X38" s="2"/>
      <c r="Y38" s="2"/>
      <c r="Z38" s="2"/>
      <c r="AA38" s="2"/>
      <c r="AB38" s="2"/>
      <c r="AC38" s="2"/>
      <c r="AD38" s="2"/>
      <c r="AE38" s="2"/>
      <c r="AF38" s="12"/>
    </row>
    <row r="39" spans="1:32" ht="12.75" customHeight="1" x14ac:dyDescent="0.25">
      <c r="A39" s="262" t="s">
        <v>481</v>
      </c>
      <c r="B39" s="262"/>
      <c r="C39" s="262"/>
      <c r="D39" s="11">
        <v>33</v>
      </c>
      <c r="E39" s="131">
        <v>0</v>
      </c>
      <c r="F39" s="131">
        <v>0</v>
      </c>
      <c r="G39" s="131">
        <v>-198076</v>
      </c>
      <c r="H39" s="131">
        <v>0</v>
      </c>
      <c r="I39" s="131">
        <v>334354838</v>
      </c>
      <c r="J39" s="131">
        <v>-334113281</v>
      </c>
      <c r="K39" s="73">
        <f t="shared" si="0"/>
        <v>43481</v>
      </c>
      <c r="L39" s="72">
        <v>0</v>
      </c>
      <c r="M39" s="73">
        <f t="shared" si="1"/>
        <v>43481</v>
      </c>
      <c r="X39" s="2"/>
      <c r="Y39" s="2"/>
      <c r="Z39" s="2"/>
      <c r="AA39" s="2"/>
      <c r="AB39" s="2"/>
      <c r="AC39" s="2"/>
      <c r="AD39" s="2"/>
      <c r="AE39" s="2"/>
      <c r="AF39" s="12"/>
    </row>
    <row r="40" spans="1:32" ht="48.75" customHeight="1" x14ac:dyDescent="0.25">
      <c r="A40" s="261" t="s">
        <v>482</v>
      </c>
      <c r="B40" s="261"/>
      <c r="C40" s="261"/>
      <c r="D40" s="13">
        <v>34</v>
      </c>
      <c r="E40" s="73">
        <f>E35+E28+E27</f>
        <v>589325800</v>
      </c>
      <c r="F40" s="73">
        <f t="shared" ref="F40:J40" si="12">F35+F28+F27</f>
        <v>681482525</v>
      </c>
      <c r="G40" s="73">
        <f t="shared" si="12"/>
        <v>232508869</v>
      </c>
      <c r="H40" s="73">
        <f t="shared" si="12"/>
        <v>402038576</v>
      </c>
      <c r="I40" s="73">
        <f t="shared" si="12"/>
        <v>1725001749</v>
      </c>
      <c r="J40" s="73">
        <f t="shared" si="12"/>
        <v>216977874</v>
      </c>
      <c r="K40" s="73">
        <f t="shared" si="0"/>
        <v>3847335393</v>
      </c>
      <c r="L40" s="73">
        <f t="shared" ref="L40" si="13">L35+L28+L27</f>
        <v>0</v>
      </c>
      <c r="M40" s="73">
        <f t="shared" si="1"/>
        <v>3847335393</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4"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1"/>
  <sheetViews>
    <sheetView tabSelected="1" zoomScale="87" zoomScaleNormal="87" workbookViewId="0">
      <selection activeCell="G102" sqref="G102"/>
    </sheetView>
  </sheetViews>
  <sheetFormatPr defaultRowHeight="13.2" x14ac:dyDescent="0.25"/>
  <cols>
    <col min="9" max="9" width="115.33203125" customWidth="1"/>
  </cols>
  <sheetData>
    <row r="1" spans="1:9" x14ac:dyDescent="0.25">
      <c r="A1" s="273" t="s">
        <v>536</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162" customHeight="1" x14ac:dyDescent="0.25">
      <c r="A40" s="274"/>
      <c r="B40" s="274"/>
      <c r="C40" s="274"/>
      <c r="D40" s="274"/>
      <c r="E40" s="274"/>
      <c r="F40" s="274"/>
      <c r="G40" s="274"/>
      <c r="H40" s="274"/>
      <c r="I40" s="274"/>
    </row>
    <row r="42" spans="1:9" x14ac:dyDescent="0.25">
      <c r="A42" s="127" t="s">
        <v>501</v>
      </c>
    </row>
    <row r="44" spans="1:9" x14ac:dyDescent="0.25">
      <c r="A44" s="128" t="s">
        <v>502</v>
      </c>
    </row>
    <row r="45" spans="1:9" x14ac:dyDescent="0.25">
      <c r="A45" s="128" t="s">
        <v>540</v>
      </c>
    </row>
    <row r="46" spans="1:9" x14ac:dyDescent="0.25">
      <c r="A46" s="128"/>
    </row>
    <row r="47" spans="1:9" x14ac:dyDescent="0.25">
      <c r="A47" s="128" t="s">
        <v>503</v>
      </c>
    </row>
    <row r="48" spans="1:9" x14ac:dyDescent="0.25">
      <c r="A48" s="128" t="s">
        <v>542</v>
      </c>
    </row>
    <row r="49" spans="1:1" x14ac:dyDescent="0.25">
      <c r="A49" s="128" t="s">
        <v>504</v>
      </c>
    </row>
    <row r="50" spans="1:1" x14ac:dyDescent="0.25">
      <c r="A50" s="128"/>
    </row>
    <row r="51" spans="1:1" x14ac:dyDescent="0.25">
      <c r="A51" s="128" t="s">
        <v>505</v>
      </c>
    </row>
    <row r="52" spans="1:1" x14ac:dyDescent="0.25">
      <c r="A52" s="128" t="s">
        <v>531</v>
      </c>
    </row>
    <row r="53" spans="1:1" x14ac:dyDescent="0.25">
      <c r="A53" s="128" t="s">
        <v>537</v>
      </c>
    </row>
    <row r="54" spans="1:1" x14ac:dyDescent="0.25">
      <c r="A54" s="128"/>
    </row>
    <row r="55" spans="1:1" x14ac:dyDescent="0.25">
      <c r="A55" s="128" t="s">
        <v>506</v>
      </c>
    </row>
    <row r="56" spans="1:1" x14ac:dyDescent="0.25">
      <c r="A56" s="128" t="s">
        <v>538</v>
      </c>
    </row>
    <row r="57" spans="1:1" x14ac:dyDescent="0.25">
      <c r="A57" s="128"/>
    </row>
    <row r="58" spans="1:1" x14ac:dyDescent="0.25">
      <c r="A58" s="128" t="s">
        <v>507</v>
      </c>
    </row>
    <row r="59" spans="1:1" x14ac:dyDescent="0.25">
      <c r="A59" s="128" t="s">
        <v>538</v>
      </c>
    </row>
    <row r="61" spans="1:1" x14ac:dyDescent="0.25">
      <c r="A61" s="128" t="s">
        <v>508</v>
      </c>
    </row>
    <row r="62" spans="1:1" x14ac:dyDescent="0.25">
      <c r="A62" s="128" t="s">
        <v>538</v>
      </c>
    </row>
    <row r="64" spans="1:1" x14ac:dyDescent="0.25">
      <c r="A64" s="128" t="s">
        <v>509</v>
      </c>
    </row>
    <row r="65" spans="1:1" x14ac:dyDescent="0.25">
      <c r="A65" s="128" t="s">
        <v>539</v>
      </c>
    </row>
    <row r="66" spans="1:1" x14ac:dyDescent="0.25">
      <c r="A66" s="128" t="s">
        <v>510</v>
      </c>
    </row>
    <row r="67" spans="1:1" x14ac:dyDescent="0.25">
      <c r="A67" s="128"/>
    </row>
    <row r="68" spans="1:1" x14ac:dyDescent="0.25">
      <c r="A68" s="128" t="s">
        <v>511</v>
      </c>
    </row>
    <row r="69" spans="1:1" x14ac:dyDescent="0.25">
      <c r="A69" s="128" t="s">
        <v>538</v>
      </c>
    </row>
    <row r="71" spans="1:1" x14ac:dyDescent="0.25">
      <c r="A71" t="s">
        <v>512</v>
      </c>
    </row>
    <row r="72" spans="1:1" x14ac:dyDescent="0.25">
      <c r="A72" s="128" t="s">
        <v>540</v>
      </c>
    </row>
    <row r="73" spans="1:1" x14ac:dyDescent="0.25">
      <c r="A73" s="128"/>
    </row>
    <row r="74" spans="1:1" x14ac:dyDescent="0.25">
      <c r="A74" t="s">
        <v>513</v>
      </c>
    </row>
    <row r="75" spans="1:1" x14ac:dyDescent="0.25">
      <c r="A75" s="128" t="s">
        <v>538</v>
      </c>
    </row>
    <row r="77" spans="1:1" x14ac:dyDescent="0.25">
      <c r="A77" t="s">
        <v>514</v>
      </c>
    </row>
    <row r="78" spans="1:1" x14ac:dyDescent="0.25">
      <c r="A78" s="128" t="s">
        <v>538</v>
      </c>
    </row>
    <row r="80" spans="1:1" x14ac:dyDescent="0.25">
      <c r="A80" t="s">
        <v>515</v>
      </c>
    </row>
    <row r="81" spans="1:1" x14ac:dyDescent="0.25">
      <c r="A81" s="128" t="s">
        <v>538</v>
      </c>
    </row>
    <row r="83" spans="1:1" x14ac:dyDescent="0.25">
      <c r="A83" t="s">
        <v>516</v>
      </c>
    </row>
    <row r="84" spans="1:1" x14ac:dyDescent="0.25">
      <c r="A84" s="128" t="s">
        <v>538</v>
      </c>
    </row>
    <row r="86" spans="1:1" x14ac:dyDescent="0.25">
      <c r="A86" t="s">
        <v>517</v>
      </c>
    </row>
    <row r="87" spans="1:1" x14ac:dyDescent="0.25">
      <c r="A87" s="128" t="s">
        <v>538</v>
      </c>
    </row>
    <row r="89" spans="1:1" x14ac:dyDescent="0.25">
      <c r="A89" t="s">
        <v>518</v>
      </c>
    </row>
    <row r="90" spans="1:1" x14ac:dyDescent="0.25">
      <c r="A90" s="128" t="s">
        <v>538</v>
      </c>
    </row>
    <row r="92" spans="1:1" x14ac:dyDescent="0.25">
      <c r="A92" t="s">
        <v>519</v>
      </c>
    </row>
    <row r="93" spans="1:1" x14ac:dyDescent="0.25">
      <c r="A93" s="129" t="s">
        <v>520</v>
      </c>
    </row>
    <row r="95" spans="1:1" x14ac:dyDescent="0.25">
      <c r="A95" t="s">
        <v>521</v>
      </c>
    </row>
    <row r="96" spans="1:1" x14ac:dyDescent="0.25">
      <c r="A96" s="128" t="s">
        <v>522</v>
      </c>
    </row>
    <row r="98" spans="1:1" x14ac:dyDescent="0.25">
      <c r="A98" t="s">
        <v>523</v>
      </c>
    </row>
    <row r="99" spans="1:1" x14ac:dyDescent="0.25">
      <c r="A99" s="128" t="s">
        <v>538</v>
      </c>
    </row>
    <row r="101" spans="1:1" x14ac:dyDescent="0.25">
      <c r="A101" t="s">
        <v>524</v>
      </c>
    </row>
    <row r="102" spans="1:1" x14ac:dyDescent="0.25">
      <c r="A102" s="128" t="s">
        <v>525</v>
      </c>
    </row>
    <row r="104" spans="1:1" x14ac:dyDescent="0.25">
      <c r="A104" t="s">
        <v>526</v>
      </c>
    </row>
    <row r="105" spans="1:1" x14ac:dyDescent="0.25">
      <c r="A105" s="128" t="s">
        <v>527</v>
      </c>
    </row>
    <row r="107" spans="1:1" x14ac:dyDescent="0.25">
      <c r="A107" t="s">
        <v>528</v>
      </c>
    </row>
    <row r="108" spans="1:1" x14ac:dyDescent="0.25">
      <c r="A108" s="128" t="s">
        <v>529</v>
      </c>
    </row>
    <row r="110" spans="1:1" x14ac:dyDescent="0.25">
      <c r="A110" t="s">
        <v>530</v>
      </c>
    </row>
    <row r="111" spans="1:1" x14ac:dyDescent="0.25">
      <c r="A111" s="128" t="s">
        <v>538</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2022-07-26T12:41:04Z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