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Z:\01 KONSOLIDACIJA\KONSOLIDACIJA 2022\10 MJESEČNE KONSOLIDACIJE\09 2022\70 BURZA\06 ENG\"/>
    </mc:Choice>
  </mc:AlternateContent>
  <xr:revisionPtr revIDLastSave="0" documentId="13_ncr:1_{2D3F9D70-4EBA-4017-A374-6747CEB420FC}"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5" i="21"/>
  <c r="D38" i="21"/>
  <c r="D35" i="21"/>
  <c r="D32" i="21"/>
  <c r="D28" i="21"/>
  <c r="D25" i="21"/>
  <c r="D13" i="21"/>
  <c r="D7" i="2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F7" i="21" l="1"/>
  <c r="D44" i="21"/>
  <c r="D24" i="21"/>
  <c r="D31" i="21"/>
  <c r="D53" i="20"/>
  <c r="E40" i="23"/>
  <c r="K10" i="23"/>
  <c r="M10" i="23" s="1"/>
  <c r="E23" i="23"/>
  <c r="D76" i="20"/>
  <c r="D124" i="20" s="1"/>
  <c r="D21" i="20"/>
  <c r="D15"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73" i="20" l="1"/>
  <c r="D73" i="21"/>
  <c r="D65" i="21"/>
  <c r="D69" i="21" s="1"/>
  <c r="D83" i="21" s="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I43" i="21"/>
  <c r="F43" i="21"/>
  <c r="I42" i="21"/>
  <c r="F42" i="21"/>
  <c r="I41" i="21"/>
  <c r="F41" i="21"/>
  <c r="I40" i="21"/>
  <c r="F40" i="21"/>
  <c r="I39" i="21"/>
  <c r="F39" i="21"/>
  <c r="H38" i="21"/>
  <c r="G38" i="21"/>
  <c r="E38" i="21"/>
  <c r="F38" i="21" s="1"/>
  <c r="I37" i="21"/>
  <c r="F37" i="21"/>
  <c r="I36" i="21"/>
  <c r="F36" i="21"/>
  <c r="H35" i="21"/>
  <c r="G35" i="2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I108" i="20" s="1"/>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F63" i="20" s="1"/>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F45" i="21" l="1"/>
  <c r="E44" i="21"/>
  <c r="F44" i="21" s="1"/>
  <c r="I35" i="21"/>
  <c r="F61" i="24"/>
  <c r="E62" i="20"/>
  <c r="F62" i="20" s="1"/>
  <c r="D44" i="24"/>
  <c r="E44" i="24"/>
  <c r="E72" i="24"/>
  <c r="F72" i="24" s="1"/>
  <c r="I13" i="21"/>
  <c r="H31" i="21"/>
  <c r="H24" i="21"/>
  <c r="I28" i="21"/>
  <c r="E24" i="21"/>
  <c r="F49" i="24"/>
  <c r="E31" i="24"/>
  <c r="E24" i="24"/>
  <c r="H31" i="24"/>
  <c r="F35" i="24"/>
  <c r="I32" i="24"/>
  <c r="F32" i="24"/>
  <c r="I61" i="21"/>
  <c r="I74" i="21"/>
  <c r="I25" i="21"/>
  <c r="I32" i="21"/>
  <c r="I53" i="24"/>
  <c r="F38" i="24"/>
  <c r="H24" i="24"/>
  <c r="I105" i="20"/>
  <c r="I85" i="20"/>
  <c r="I8" i="20"/>
  <c r="I74" i="24"/>
  <c r="I66" i="24"/>
  <c r="I45" i="24"/>
  <c r="H72" i="24"/>
  <c r="I92" i="20"/>
  <c r="I25" i="20"/>
  <c r="I11" i="20"/>
  <c r="I28" i="24"/>
  <c r="I7" i="21"/>
  <c r="G21" i="20"/>
  <c r="G15" i="20" s="1"/>
  <c r="I77" i="20"/>
  <c r="I49" i="21"/>
  <c r="I66" i="21"/>
  <c r="H6" i="22"/>
  <c r="H58" i="22" s="1"/>
  <c r="H60" i="22" s="1"/>
  <c r="H62" i="22" s="1"/>
  <c r="H21" i="20"/>
  <c r="H15" i="20" s="1"/>
  <c r="H73" i="20" s="1"/>
  <c r="I58" i="20"/>
  <c r="I69" i="20"/>
  <c r="I81" i="20"/>
  <c r="I89" i="20"/>
  <c r="F66" i="24"/>
  <c r="I38" i="21"/>
  <c r="H53" i="20"/>
  <c r="F74" i="24"/>
  <c r="I42" i="20"/>
  <c r="H76" i="20"/>
  <c r="H124" i="20" s="1"/>
  <c r="I13" i="24"/>
  <c r="H44" i="24"/>
  <c r="I50" i="20"/>
  <c r="I54" i="20"/>
  <c r="I63" i="20"/>
  <c r="I116" i="20"/>
  <c r="I121" i="20"/>
  <c r="F28" i="24"/>
  <c r="I38" i="24"/>
  <c r="F45" i="24"/>
  <c r="I49" i="24"/>
  <c r="F53" i="24"/>
  <c r="I61" i="24"/>
  <c r="I45" i="21"/>
  <c r="I53" i="21"/>
  <c r="I22" i="20"/>
  <c r="I35" i="24"/>
  <c r="G44" i="24"/>
  <c r="E21" i="20"/>
  <c r="G76" i="20"/>
  <c r="G124" i="20" s="1"/>
  <c r="D31" i="24"/>
  <c r="I30" i="20"/>
  <c r="G53" i="20"/>
  <c r="E76" i="20"/>
  <c r="F76" i="20" s="1"/>
  <c r="F97" i="20"/>
  <c r="G31" i="21"/>
  <c r="I17" i="20"/>
  <c r="F22" i="20"/>
  <c r="I36" i="20"/>
  <c r="E53" i="20"/>
  <c r="F53" i="20" s="1"/>
  <c r="I112" i="20"/>
  <c r="G24" i="24"/>
  <c r="F25" i="21"/>
  <c r="E31" i="21"/>
  <c r="F31" i="21" s="1"/>
  <c r="H44" i="21"/>
  <c r="F25" i="24"/>
  <c r="G24" i="21"/>
  <c r="G44" i="21"/>
  <c r="G72" i="21"/>
  <c r="H72" i="21"/>
  <c r="I7" i="24"/>
  <c r="I25" i="24"/>
  <c r="G72" i="24"/>
  <c r="F7" i="24"/>
  <c r="D24" i="24"/>
  <c r="G31" i="24"/>
  <c r="I97" i="20"/>
  <c r="G62" i="20"/>
  <c r="I62" i="20" s="1"/>
  <c r="I31" i="21" l="1"/>
  <c r="G73" i="20"/>
  <c r="H65" i="21"/>
  <c r="H69" i="21" s="1"/>
  <c r="H83" i="21" s="1"/>
  <c r="E73" i="24"/>
  <c r="F31" i="24"/>
  <c r="I31" i="24"/>
  <c r="I24" i="24"/>
  <c r="H73" i="24"/>
  <c r="I72" i="24"/>
  <c r="F44" i="24"/>
  <c r="H65" i="24"/>
  <c r="H69" i="24" s="1"/>
  <c r="H83" i="24" s="1"/>
  <c r="I44" i="24"/>
  <c r="E65" i="24"/>
  <c r="E69" i="24" s="1"/>
  <c r="E83" i="24" s="1"/>
  <c r="I76" i="20"/>
  <c r="I53" i="20"/>
  <c r="I15" i="20"/>
  <c r="I21" i="20"/>
  <c r="E65" i="21"/>
  <c r="E69" i="21" s="1"/>
  <c r="E83" i="21" s="1"/>
  <c r="I124" i="20"/>
  <c r="D65" i="24"/>
  <c r="E15" i="20"/>
  <c r="F21" i="20"/>
  <c r="H73" i="21"/>
  <c r="I44" i="21"/>
  <c r="I72" i="21"/>
  <c r="E73" i="21"/>
  <c r="F73" i="21" s="1"/>
  <c r="E124" i="20"/>
  <c r="F124" i="20" s="1"/>
  <c r="F24" i="21"/>
  <c r="G73" i="21"/>
  <c r="I24" i="21"/>
  <c r="G65" i="21"/>
  <c r="D73" i="24"/>
  <c r="F24" i="24"/>
  <c r="G73" i="24"/>
  <c r="G65" i="24"/>
  <c r="F73" i="24" l="1"/>
  <c r="I73" i="20"/>
  <c r="I73" i="24"/>
  <c r="F65" i="24"/>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<sst xmlns="http://schemas.openxmlformats.org/spreadsheetml/2006/main" count="555" uniqueCount="544">
  <si>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</si>
  <si>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</si>
  <si>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</si>
  <si>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</si>
  <si>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</si>
  <si>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</si>
  <si>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</si>
  <si>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</si>
  <si>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</si>
  <si>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</si>
  <si>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</si>
  <si>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</si>
  <si>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</si>
  <si>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</si>
  <si>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</si>
  <si>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</si>
  <si>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</si>
  <si>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</si>
  <si>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</si>
  <si>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</si>
  <si>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</si>
  <si>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</si>
  <si>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</si>
  <si>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</si>
  <si>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</si>
  <si>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</si>
  <si>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</si>
  <si>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</si>
  <si>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</si>
  <si>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</si>
  <si>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</si>
  <si>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</si>
  <si>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</si>
  <si>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</si>
  <si>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</si>
  <si>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</si>
  <si>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</si>
  <si>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</si>
  <si>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</si>
  <si>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</si>
  <si>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</si>
  <si>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</si>
  <si>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</si>
  <si>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</si>
  <si>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</si>
  <si>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</si>
  <si>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</si>
  <si>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</si>
  <si>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</si>
  <si>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</si>
  <si>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</si>
  <si>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</si>
  <si>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</si>
  <si>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</si>
  <si>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</si>
  <si>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</si>
  <si>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</si>
  <si>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</si>
  <si>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</si>
  <si>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</si>
  <si>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</si>
  <si>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</si>
  <si>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</si>
  <si>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</si>
  <si>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</si>
  <si>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</si>
  <si>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</si>
  <si>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</si>
  <si>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</si>
  <si>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</si>
  <si>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</si>
  <si>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</si>
  <si>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</si>
  <si>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</si>
  <si>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</si>
  <si>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</si>
  <si>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</si>
  <si>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</si>
  <si>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</si>
  <si>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</si>
  <si>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</si>
  <si>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</si>
  <si>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</si>
  <si>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</si>
  <si>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</si>
  <si>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</si>
  <si>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</si>
  <si>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</si>
  <si>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</si>
  <si>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</si>
  <si>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</si>
  <si>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</si>
  <si>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</si>
  <si>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</si>
  <si>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</si>
  <si>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</si>
  <si>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</si>
  <si>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</si>
  <si>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</si>
  <si>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</si>
  <si>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</si>
  <si>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</si>
  <si>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</si>
  <si>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</si>
  <si>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</si>
  <si>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</si>
  <si>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</si>
  <si>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</si>
  <si>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</si>
  <si>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</si>
  <si>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</si>
  <si>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</si>
  <si>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</si>
  <si>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</si>
  <si>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</si>
  <si>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</si>
  <si>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</si>
  <si>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</si>
  <si>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</si>
  <si>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</si>
  <si>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</si>
  <si>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</si>
  <si>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</si>
  <si>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</si>
  <si>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</si>
  <si>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</si>
  <si>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</si>
  <si>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</si>
  <si>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</si>
  <si>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</si>
  <si>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</si>
  <si>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</si>
  <si>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</si>
  <si>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</si>
  <si>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</si>
  <si>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</si>
  <si>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</si>
  <si>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</si>
  <si>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</si>
  <si>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</si>
  <si>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</si>
  <si>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</si>
  <si>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</si>
  <si>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</si>
  <si>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</si>
  <si>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</si>
  <si>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</si>
  <si>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</si>
  <si>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</si>
  <si>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</si>
  <si>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</si>
  <si>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</si>
  <si>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</si>
  <si>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</si>
  <si>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</si>
  <si>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</si>
  <si>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</si>
  <si>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</si>
  <si>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</si>
  <si>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</si>
  <si>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</si>
  <si>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</si>
  <si>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</si>
  <si>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</si>
  <si>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</si>
  <si>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</si>
  <si>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</si>
  <si>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</si>
  <si>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</si>
  <si>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</si>
  <si>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</si>
  <si>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</si>
  <si>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</si>
  <si>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</si>
  <si>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</si>
  <si>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</si>
  <si>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</si>
  <si>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</si>
  <si>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</si>
  <si>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</si>
  <si>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</si>
  <si>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</si>
  <si>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</si>
  <si>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</si>
  <si>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</si>
  <si>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</si>
  <si>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</si>
  <si>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</si>
  <si>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</si>
  <si>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</si>
  <si>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</si>
  <si>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</si>
  <si>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</si>
  <si>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</si>
  <si>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</si>
  <si>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</si>
  <si>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</si>
  <si>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</si>
  <si>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</si>
  <si>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</si>
  <si>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</si>
  <si>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</si>
  <si>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</si>
  <si>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</si>
  <si>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</si>
  <si>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</si>
  <si>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</si>
  <si>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</si>
  <si>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</si>
  <si>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</si>
  <si>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</si>
  <si>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</si>
  <si>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</si>
  <si>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</si>
  <si>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</si>
  <si>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</si>
  <si>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</si>
  <si>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</si>
  <si>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</si>
  <si>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</si>
  <si>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</si>
  <si>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</si>
  <si>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</si>
  <si>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</si>
  <si>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</si>
  <si>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</si>
  <si>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</si>
  <si>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</si>
  <si>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</si>
  <si>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</si>
  <si>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</si>
  <si>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</si>
  <si>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</si>
  <si>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</si>
  <si>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</si>
  <si>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</si>
  <si>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</si>
  <si>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</si>
  <si>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</si>
  <si>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</si>
  <si>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</si>
  <si>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</si>
  <si>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</si>
  <si>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</si>
  <si>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</si>
  <si>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</si>
  <si>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</si>
  <si>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</si>
  <si>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</si>
  <si>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</si>
  <si>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</si>
  <si>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</si>
  <si>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</si>
  <si>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</si>
  <si>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</si>
  <si>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</si>
  <si>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</si>
  <si>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</si>
  <si>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</si>
  <si>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</si>
  <si>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</si>
  <si>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</si>
  <si>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</si>
  <si>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</si>
  <si>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</si>
  <si>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</si>
  <si>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</si>
  <si>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</si>
  <si>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</si>
  <si>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</si>
  <si>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</si>
  <si>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</si>
  <si>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</si>
  <si>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</si>
  <si>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</si>
  <si>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</si>
  <si>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</si>
  <si>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</si>
  <si>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</si>
  <si>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</si>
  <si>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</si>
  <si>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</si>
  <si>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</si>
  <si>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</si>
  <si>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</si>
  <si>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</si>
  <si>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</si>
  <si>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</si>
  <si>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</si>
  <si>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</si>
  <si>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</si>
  <si>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</si>
  <si>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</si>
  <si>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</si>
  <si>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</si>
  <si>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</si>
  <si>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</si>
  <si>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</si>
  <si>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</si>
  <si>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</si>
  <si>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</si>
  <si>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</si>
  <si>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</si>
  <si>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</si>
  <si>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</si>
  <si>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</si>
  <si>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</si>
  <si>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</si>
  <si>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</si>
  <si>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</si>
  <si>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</si>
  <si>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</si>
  <si>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</si>
  <si>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</si>
  <si>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</si>
  <si>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</si>
  <si>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</si>
  <si>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</si>
  <si>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</si>
  <si>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</si>
  <si>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</si>
  <si>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</si>
  <si>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</si>
  <si>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</si>
  <si>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</si>
  <si>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</si>
  <si>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</si>
  <si>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</si>
  <si>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</si>
  <si>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</si>
  <si>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</si>
  <si>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</si>
  <si>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</si>
  <si>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</si>
  <si>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</si>
  <si>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</si>
  <si>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</si>
  <si>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</si>
  <si>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</si>
  <si>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</si>
  <si>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</si>
  <si>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</si>
  <si>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</si>
  <si>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</si>
  <si>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</si>
  <si>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</si>
  <si>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</si>
  <si>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</si>
  <si>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</si>
  <si>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</si>
  <si>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</si>
  <si>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</si>
  <si>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</si>
  <si>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</si>
  <si>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</si>
  <si>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</si>
  <si>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</si>
  <si>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</si>
  <si>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</si>
  <si>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</si>
  <si>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</si>
  <si>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</si>
  <si>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</si>
  <si>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</si>
  <si>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</si>
  <si>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</si>
  <si>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</si>
  <si>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</si>
  <si>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</si>
  <si>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</si>
  <si>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</si>
  <si>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</si>
  <si>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</si>
  <si>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</si>
  <si>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</si>
  <si>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</si>
  <si>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</si>
  <si>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</si>
  <si>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</si>
  <si>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</si>
  <si>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</si>
  <si>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</si>
  <si>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</si>
  <si>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</si>
  <si>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</si>
  <si>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</si>
  <si>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</si>
  <si>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</si>
  <si>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</si>
  <si>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</si>
  <si>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</si>
  <si>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</si>
  <si>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</si>
  <si>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</si>
  <si>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</si>
  <si>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</si>
  <si>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</si>
  <si>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</si>
  <si>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</si>
  <si>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</si>
  <si>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</si>
  <si>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</si>
  <si>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</si>
  <si>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</si>
  <si>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</si>
  <si>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</si>
  <si>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</si>
  <si>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</si>
  <si>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</si>
  <si>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</si>
  <si>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</si>
  <si>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</si>
  <si>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</si>
  <si>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</si>
  <si>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</si>
  <si>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</si>
  <si>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</si>
  <si>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</si>
  <si>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</si>
  <si>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</si>
  <si>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</si>
  <si>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</si>
  <si>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</si>
  <si>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</si>
  <si>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</si>
  <si>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</si>
  <si>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</si>
  <si>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</si>
  <si>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</si>
  <si>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</si>
  <si>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</si>
  <si>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</si>
  <si>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</si>
  <si>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</si>
  <si>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</si>
  <si>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</si>
  <si>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</si>
  <si>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</si>
  <si>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</si>
  <si>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</si>
  <si>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</si>
  <si>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</si>
  <si>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</si>
  <si>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</si>
  <si>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</si>
  <si>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</si>
  <si>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</si>
  <si>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</si>
  <si>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</si>
  <si>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</si>
  <si>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</si>
  <si>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</si>
  <si>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</si>
  <si>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</si>
  <si>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</si>
  <si>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</si>
  <si>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</si>
  <si>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</si>
  <si>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</si>
  <si>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</si>
  <si>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</si>
  <si>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</si>
  <si>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</si>
  <si>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</si>
  <si>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</si>
  <si>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</si>
  <si>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</si>
  <si>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</si>
  <si>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</si>
  <si>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</si>
  <si>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</si>
  <si>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</si>
  <si>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</si>
  <si>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</si>
  <si>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</si>
  <si>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</si>
  <si>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</si>
  <si>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</si>
  <si>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</si>
  <si>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</si>
  <si>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</si>
  <si>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</si>
  <si>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</si>
  <si>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</si>
  <si>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</si>
  <si>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</si>
  <si>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</si>
  <si>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</si>
  <si>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</si>
  <si>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</si>
  <si>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</si>
  <si>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</si>
  <si>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</si>
  <si>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</si>
  <si>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</si>
  <si>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</si>
  <si>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</si>
  <si>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</si>
  <si>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</si>
  <si>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</si>
  <si>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</si>
  <si>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</si>
  <si>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</si>
  <si>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</si>
  <si>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</si>
  <si>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</si>
  <si>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</si>
  <si>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</si>
  <si>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</si>
  <si>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</si>
  <si>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</si>
  <si>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</si>
  <si>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</si>
  <si>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</si>
  <si>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</si>
  <si>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</si>
  <si>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</si>
  <si>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</si>
  <si>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</si>
  <si>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</si>
  <si>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Company has no participation certificates, convertible debentures, warrants, options or similar securities or rights.</t>
  </si>
  <si>
    <t>12.</t>
  </si>
  <si>
    <t>The Comypan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</si>
  <si>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</si>
  <si>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</si>
  <si>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</si>
  <si>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</si>
  <si>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</si>
  <si>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</si>
  <si>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</si>
  <si>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</si>
  <si>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Accounting policies which are used in the preparation of financial statements for the reporting period are the same as those which are used for preparation of the audited financial statements for the year 2021.</t>
  </si>
  <si>
    <t>As at: 30.9.2022.</t>
  </si>
  <si>
    <t>For the period: 1.1.2022. - 30.9.2022.</t>
  </si>
  <si>
    <t>For the period 1.1.2022.-30.9.2022.</t>
  </si>
  <si>
    <t>For the period: 1.1.2022.-30.9.2022.</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</si>
  <si>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1.1.2022. - 30.9.2022.</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</si>
  <si>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Details are disclosed in the notes to the quarterly report</t>
  </si>
  <si>
    <t>The Annual Financial Report for 2021, for the purpose of understanding the information published in the notes to the financial statements prepared for the third-quarter of 2022, is available on the company's official website,</t>
  </si>
  <si>
    <t>For the period: 1.7.2022. - 30.9.2022.</t>
  </si>
  <si>
    <t>Details are disclosed in the quarterly management report within unconsolidated unaudited quarterly report, for the period 1 January 2022 - 30 September 2022</t>
  </si>
  <si>
    <t>The unconsolidated unaudited quarterly report, for the period 1 January 2022 - 30 September 2022  is prepared applying the same accounting policies as in the latest annual financial statements for 2021,</t>
  </si>
  <si>
    <t>Details are disclosed in the quarterly management report within unconsolidated unaudited quarterly report, for the period 1 January 2022 - 30 September 2022.</t>
  </si>
  <si>
    <t>Details are disclosed in the notes to the unconsolidated unaudited quarterly report, for the period 1 January 2022 - 30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</si>
</sst>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4" xfId="0" applyNumberFormat="1" applyFont="1" applyFill="1" applyBorder="1" applyAlignment="1" applyProtection="1">
      <alignment horizontal="center" vertical="center"/>
    </xf>
    <xf numFmtId="3" fontId="0" fillId="0" borderId="0" xfId="0" applyNumberFormat="1" applyProtection="1"/>
    <xf numFmtId="1" fontId="5" fillId="6" borderId="44"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164" fontId="8" fillId="6" borderId="39" xfId="0" applyNumberFormat="1" applyFont="1" applyFill="1" applyBorder="1" applyAlignment="1" applyProtection="1">
      <alignment horizontal="center" vertical="center"/>
    </xf>
    <xf numFmtId="164" fontId="8" fillId="0" borderId="39"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64" fontId="8" fillId="6" borderId="44"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4" xfId="0" applyNumberFormat="1" applyFont="1" applyFill="1" applyBorder="1" applyAlignment="1" applyProtection="1">
      <alignment horizontal="center" vertical="center"/>
    </xf>
    <xf numFmtId="3" fontId="19" fillId="6" borderId="44" xfId="0" applyNumberFormat="1" applyFont="1" applyFill="1" applyBorder="1" applyAlignment="1" applyProtection="1">
      <alignment horizontal="right" vertical="center" shrinkToFit="1"/>
    </xf>
    <xf numFmtId="3" fontId="3" fillId="0" borderId="44" xfId="0" applyNumberFormat="1" applyFont="1" applyFill="1" applyBorder="1" applyAlignment="1" applyProtection="1">
      <alignment horizontal="right" vertical="center" shrinkToFit="1"/>
      <protection locked="0"/>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5" xfId="0" applyNumberFormat="1" applyFont="1" applyFill="1" applyBorder="1" applyAlignment="1" applyProtection="1">
      <alignment horizontal="right" vertical="center" shrinkToFit="1"/>
    </xf>
    <xf numFmtId="3" fontId="19" fillId="6" borderId="36" xfId="0" applyNumberFormat="1" applyFont="1" applyFill="1" applyBorder="1" applyAlignment="1" applyProtection="1">
      <alignment horizontal="right" vertical="center" shrinkToFit="1"/>
    </xf>
    <xf numFmtId="3" fontId="19" fillId="6" borderId="37" xfId="0" applyNumberFormat="1" applyFont="1" applyFill="1" applyBorder="1" applyAlignment="1" applyProtection="1">
      <alignment horizontal="right" vertical="center" shrinkToFit="1"/>
    </xf>
    <xf numFmtId="3" fontId="3" fillId="0" borderId="28" xfId="0" applyNumberFormat="1" applyFont="1" applyFill="1" applyBorder="1" applyAlignment="1" applyProtection="1">
      <alignment horizontal="right" vertical="center" shrinkToFit="1"/>
      <protection locked="0"/>
    </xf>
    <xf numFmtId="3" fontId="3" fillId="0" borderId="29" xfId="0" applyNumberFormat="1" applyFont="1" applyFill="1" applyBorder="1" applyAlignment="1" applyProtection="1">
      <alignment horizontal="right" vertical="center" shrinkToFit="1"/>
      <protection locked="0"/>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3" fillId="0" borderId="32" xfId="0" applyNumberFormat="1" applyFont="1" applyBorder="1" applyAlignment="1" applyProtection="1">
      <alignment horizontal="right" vertical="center" shrinkToFit="1"/>
      <protection locked="0"/>
    </xf>
    <xf numFmtId="3" fontId="3" fillId="0" borderId="33" xfId="0" applyNumberFormat="1" applyFont="1" applyBorder="1" applyAlignment="1" applyProtection="1">
      <alignment horizontal="right" vertical="center" shrinkToFit="1"/>
      <protection locked="0"/>
    </xf>
    <xf numFmtId="3" fontId="19" fillId="6" borderId="34" xfId="0" applyNumberFormat="1" applyFont="1" applyFill="1" applyBorder="1" applyAlignment="1" applyProtection="1">
      <alignment horizontal="right" vertical="center" shrinkToFit="1"/>
    </xf>
    <xf numFmtId="3" fontId="19" fillId="0" borderId="44" xfId="0" applyNumberFormat="1" applyFont="1" applyFill="1" applyBorder="1" applyAlignment="1" applyProtection="1">
      <alignment horizontal="right" vertical="center" shrinkToFit="1"/>
      <protection locked="0"/>
    </xf>
    <xf numFmtId="3" fontId="3" fillId="0" borderId="44"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8" xfId="0" applyNumberFormat="1" applyFont="1" applyFill="1" applyBorder="1" applyAlignment="1" applyProtection="1">
      <alignment vertical="center" shrinkToFit="1"/>
    </xf>
    <xf numFmtId="3" fontId="19" fillId="6" borderId="39" xfId="0" applyNumberFormat="1" applyFont="1" applyFill="1" applyBorder="1" applyAlignment="1" applyProtection="1">
      <alignment vertical="center" shrinkToFit="1"/>
    </xf>
    <xf numFmtId="3" fontId="19" fillId="6" borderId="40"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6" fillId="0" borderId="44" xfId="0" applyNumberFormat="1" applyFont="1" applyFill="1" applyBorder="1" applyAlignment="1" applyProtection="1">
      <alignment horizontal="right" vertical="center" shrinkToFit="1"/>
      <protection locked="0"/>
    </xf>
    <xf numFmtId="3" fontId="23" fillId="5" borderId="44"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50" xfId="5" applyFont="1" applyFill="1" applyBorder="1" applyAlignment="1">
      <alignment vertical="center"/>
    </xf>
    <xf numFmtId="0" fontId="30" fillId="0" borderId="0" xfId="5" applyFont="1" applyFill="1"/>
    <xf numFmtId="0" fontId="5" fillId="4" borderId="46"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7"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51"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7" xfId="5" applyFill="1" applyBorder="1"/>
    <xf numFmtId="0" fontId="28" fillId="4" borderId="46" xfId="5" applyFont="1" applyFill="1" applyBorder="1" applyAlignment="1">
      <alignment wrapText="1"/>
    </xf>
    <xf numFmtId="0" fontId="28" fillId="4" borderId="47" xfId="5" applyFont="1" applyFill="1" applyBorder="1" applyAlignment="1">
      <alignment wrapText="1"/>
    </xf>
    <xf numFmtId="0" fontId="28" fillId="4" borderId="46"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7" xfId="5" applyFont="1" applyFill="1" applyBorder="1"/>
    <xf numFmtId="0" fontId="6" fillId="4" borderId="0" xfId="5" applyFont="1" applyFill="1" applyBorder="1" applyAlignment="1">
      <alignment horizontal="right" vertical="center" wrapText="1"/>
    </xf>
    <xf numFmtId="0" fontId="29" fillId="4" borderId="47" xfId="5" applyFont="1" applyFill="1" applyBorder="1" applyAlignment="1">
      <alignment vertical="center"/>
    </xf>
    <xf numFmtId="0" fontId="6" fillId="4" borderId="46"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51"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7"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7" xfId="5" applyFont="1" applyFill="1" applyBorder="1" applyAlignment="1">
      <alignment vertical="center"/>
    </xf>
    <xf numFmtId="0" fontId="5"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28" fillId="4" borderId="0" xfId="5" applyFont="1" applyFill="1" applyBorder="1" applyAlignment="1">
      <alignment vertical="top" wrapText="1"/>
    </xf>
    <xf numFmtId="0" fontId="28" fillId="4" borderId="46" xfId="5" applyFont="1" applyFill="1" applyBorder="1" applyAlignment="1">
      <alignment vertical="top"/>
    </xf>
    <xf numFmtId="0" fontId="31" fillId="4" borderId="47" xfId="5" applyFont="1" applyFill="1" applyBorder="1"/>
    <xf numFmtId="0" fontId="2" fillId="4" borderId="48" xfId="5" applyFill="1" applyBorder="1"/>
    <xf numFmtId="0" fontId="2" fillId="4" borderId="10" xfId="5" applyFill="1" applyBorder="1"/>
    <xf numFmtId="0" fontId="2" fillId="4" borderId="49" xfId="5" applyFill="1" applyBorder="1"/>
    <xf numFmtId="49" fontId="5" fillId="7" borderId="51" xfId="5" applyNumberFormat="1" applyFont="1" applyFill="1" applyBorder="1" applyAlignment="1" applyProtection="1">
      <alignment horizontal="center" vertical="center"/>
      <protection locked="0"/>
    </xf>
    <xf numFmtId="0" fontId="2" fillId="0" borderId="0" xfId="5" applyFill="1"/>
    <xf numFmtId="0" fontId="5" fillId="4" borderId="46"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7" xfId="5" applyFont="1" applyFill="1" applyBorder="1" applyAlignment="1" applyProtection="1">
      <alignment horizontal="center" vertical="center"/>
      <protection locked="0"/>
    </xf>
    <xf numFmtId="0" fontId="5" fillId="7" borderId="49" xfId="5" quotePrefix="1" applyFont="1" applyFill="1" applyBorder="1" applyAlignment="1" applyProtection="1">
      <alignment horizontal="center" vertical="center"/>
      <protection locked="0"/>
    </xf>
    <xf numFmtId="0" fontId="5" fillId="7" borderId="51" xfId="5" quotePrefix="1"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3" fontId="3" fillId="0" borderId="39" xfId="0" applyNumberFormat="1" applyFont="1" applyBorder="1" applyAlignment="1" applyProtection="1">
      <alignment vertical="center" shrinkToFit="1"/>
      <protection locked="0"/>
    </xf>
    <xf numFmtId="3" fontId="6" fillId="0" borderId="44" xfId="0" applyNumberFormat="1" applyFont="1" applyBorder="1" applyAlignment="1" applyProtection="1">
      <alignment horizontal="right" vertical="center" shrinkToFit="1"/>
      <protection locked="0"/>
    </xf>
    <xf numFmtId="0" fontId="24" fillId="4" borderId="45" xfId="5" applyFont="1" applyFill="1" applyBorder="1" applyAlignment="1">
      <alignment vertical="center"/>
    </xf>
    <xf numFmtId="0" fontId="24" fillId="4" borderId="11" xfId="5" applyFont="1" applyFill="1" applyBorder="1" applyAlignment="1">
      <alignment vertical="center"/>
    </xf>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5" fillId="4" borderId="46" xfId="5" applyFont="1" applyFill="1" applyBorder="1" applyAlignment="1">
      <alignment vertical="center" wrapText="1"/>
    </xf>
    <xf numFmtId="0" fontId="5" fillId="4" borderId="0" xfId="5" applyFont="1" applyFill="1" applyBorder="1" applyAlignment="1">
      <alignment vertical="center" wrapText="1"/>
    </xf>
    <xf numFmtId="14" fontId="5" fillId="7" borderId="48" xfId="5" applyNumberFormat="1" applyFont="1" applyFill="1" applyBorder="1" applyAlignment="1" applyProtection="1">
      <alignment horizontal="center" vertical="center"/>
      <protection locked="0"/>
    </xf>
    <xf numFmtId="14" fontId="5" fillId="7" borderId="49" xfId="5" applyNumberFormat="1" applyFont="1" applyFill="1" applyBorder="1" applyAlignment="1" applyProtection="1">
      <alignment horizontal="center" vertical="center"/>
      <protection locked="0"/>
    </xf>
    <xf numFmtId="0" fontId="5" fillId="0" borderId="46"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6" fillId="4" borderId="46" xfId="5" applyFont="1" applyFill="1" applyBorder="1" applyAlignment="1">
      <alignment horizontal="right" vertical="center" wrapText="1"/>
    </xf>
    <xf numFmtId="0" fontId="6" fillId="4" borderId="47" xfId="5" applyFont="1" applyFill="1" applyBorder="1" applyAlignment="1">
      <alignment horizontal="right" vertical="center" wrapText="1"/>
    </xf>
    <xf numFmtId="49" fontId="5" fillId="7" borderId="48" xfId="6" applyNumberFormat="1" applyFont="1" applyFill="1" applyBorder="1" applyAlignment="1" applyProtection="1">
      <alignment horizontal="center" vertical="center"/>
      <protection locked="0"/>
    </xf>
    <xf numFmtId="49" fontId="5" fillId="7" borderId="49" xfId="6" applyNumberFormat="1" applyFont="1" applyFill="1" applyBorder="1" applyAlignment="1" applyProtection="1">
      <alignment horizontal="center" vertical="center"/>
      <protection locked="0"/>
    </xf>
    <xf numFmtId="0" fontId="28" fillId="4" borderId="46" xfId="5" applyFont="1" applyFill="1" applyBorder="1" applyAlignment="1">
      <alignment wrapText="1"/>
    </xf>
    <xf numFmtId="0" fontId="28" fillId="4" borderId="0" xfId="5" applyFont="1" applyFill="1" applyBorder="1" applyAlignment="1">
      <alignment wrapText="1"/>
    </xf>
    <xf numFmtId="0" fontId="28" fillId="4" borderId="0" xfId="5" applyFont="1" applyFill="1" applyBorder="1"/>
    <xf numFmtId="0" fontId="26" fillId="4" borderId="46"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6" xfId="5" applyFont="1" applyFill="1" applyBorder="1" applyAlignment="1">
      <alignment horizontal="right" vertical="center"/>
    </xf>
    <xf numFmtId="0" fontId="6" fillId="4" borderId="47" xfId="5" applyFont="1" applyFill="1" applyBorder="1" applyAlignment="1">
      <alignment horizontal="right" vertical="center"/>
    </xf>
    <xf numFmtId="0" fontId="6" fillId="4" borderId="0" xfId="5" applyFont="1" applyFill="1" applyBorder="1" applyAlignment="1">
      <alignment horizontal="right" vertical="center" wrapText="1"/>
    </xf>
    <xf numFmtId="0" fontId="5" fillId="7" borderId="48" xfId="6"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0" fontId="28" fillId="4" borderId="46" xfId="5" applyFont="1" applyFill="1" applyBorder="1" applyAlignment="1">
      <alignment vertical="center" wrapText="1"/>
    </xf>
    <xf numFmtId="0" fontId="28" fillId="4" borderId="0" xfId="5" applyFont="1" applyFill="1" applyBorder="1" applyAlignment="1">
      <alignment vertical="center" wrapText="1"/>
    </xf>
    <xf numFmtId="0" fontId="6" fillId="4" borderId="0" xfId="5" applyFont="1" applyFill="1" applyBorder="1" applyAlignment="1">
      <alignment horizontal="right" vertical="center"/>
    </xf>
    <xf numFmtId="0" fontId="5" fillId="7" borderId="48"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9" xfId="6" applyFont="1" applyFill="1" applyBorder="1" applyAlignment="1" applyProtection="1">
      <alignment vertical="center"/>
      <protection locked="0"/>
    </xf>
    <xf numFmtId="0" fontId="29" fillId="4" borderId="46" xfId="5" applyFont="1" applyFill="1" applyBorder="1" applyAlignment="1">
      <alignment vertical="center"/>
    </xf>
    <xf numFmtId="0" fontId="29" fillId="4" borderId="0" xfId="5" applyFont="1" applyFill="1" applyBorder="1" applyAlignment="1">
      <alignment vertical="center"/>
    </xf>
    <xf numFmtId="0" fontId="6" fillId="4" borderId="0" xfId="5" applyFont="1" applyFill="1" applyBorder="1" applyAlignment="1">
      <alignment vertical="center"/>
    </xf>
    <xf numFmtId="0" fontId="28" fillId="7" borderId="48" xfId="6" applyFont="1" applyFill="1" applyBorder="1" applyProtection="1">
      <protection locked="0"/>
    </xf>
    <xf numFmtId="0" fontId="28" fillId="7" borderId="10" xfId="6" applyFont="1" applyFill="1" applyBorder="1" applyProtection="1">
      <protection locked="0"/>
    </xf>
    <xf numFmtId="0" fontId="28" fillId="7" borderId="49" xfId="6" applyFont="1" applyFill="1" applyBorder="1" applyProtection="1">
      <protection locked="0"/>
    </xf>
    <xf numFmtId="0" fontId="6" fillId="4" borderId="46" xfId="5" applyFont="1" applyFill="1" applyBorder="1" applyAlignment="1">
      <alignment horizontal="center" vertical="center"/>
    </xf>
    <xf numFmtId="0" fontId="6" fillId="4" borderId="0" xfId="5" applyFont="1" applyFill="1" applyBorder="1" applyAlignment="1">
      <alignment horizontal="center" vertical="center"/>
    </xf>
    <xf numFmtId="0" fontId="5" fillId="7" borderId="48" xfId="5" applyFont="1" applyFill="1" applyBorder="1" applyAlignment="1" applyProtection="1">
      <alignment horizontal="right" vertical="center"/>
      <protection locked="0"/>
    </xf>
    <xf numFmtId="0" fontId="5" fillId="7" borderId="10" xfId="5" applyFont="1" applyFill="1" applyBorder="1" applyAlignment="1" applyProtection="1">
      <alignment horizontal="right" vertical="center"/>
      <protection locked="0"/>
    </xf>
    <xf numFmtId="0" fontId="5" fillId="7" borderId="49" xfId="5" applyFont="1" applyFill="1" applyBorder="1" applyAlignment="1" applyProtection="1">
      <alignment horizontal="right" vertical="center"/>
      <protection locked="0"/>
    </xf>
    <xf numFmtId="0" fontId="28" fillId="4" borderId="0" xfId="5" applyFont="1" applyFill="1" applyBorder="1" applyAlignment="1">
      <alignment vertical="top" wrapText="1"/>
    </xf>
    <xf numFmtId="0" fontId="28" fillId="4" borderId="0" xfId="5" applyFont="1" applyFill="1" applyBorder="1" applyAlignment="1">
      <alignment vertical="top"/>
    </xf>
    <xf numFmtId="0" fontId="28" fillId="4" borderId="0" xfId="5" applyFont="1" applyFill="1" applyBorder="1" applyProtection="1">
      <protection locked="0"/>
    </xf>
    <xf numFmtId="49" fontId="5" fillId="7" borderId="48" xfId="6" applyNumberFormat="1" applyFont="1" applyFill="1" applyBorder="1" applyAlignment="1" applyProtection="1">
      <alignment vertical="center"/>
      <protection locked="0"/>
    </xf>
    <xf numFmtId="49" fontId="5" fillId="7" borderId="10" xfId="6" applyNumberFormat="1" applyFont="1" applyFill="1" applyBorder="1" applyAlignment="1" applyProtection="1">
      <alignment vertical="center"/>
      <protection locked="0"/>
    </xf>
    <xf numFmtId="49" fontId="5" fillId="7" borderId="49" xfId="6" applyNumberFormat="1" applyFont="1" applyFill="1" applyBorder="1" applyAlignment="1" applyProtection="1">
      <alignment vertical="center"/>
      <protection locked="0"/>
    </xf>
    <xf numFmtId="0" fontId="6" fillId="4" borderId="47" xfId="5" applyFont="1" applyFill="1" applyBorder="1" applyAlignment="1">
      <alignment horizontal="center" vertical="center"/>
    </xf>
    <xf numFmtId="0" fontId="5" fillId="7" borderId="48" xfId="5" applyFont="1" applyFill="1" applyBorder="1" applyAlignment="1" applyProtection="1">
      <alignment horizontal="center" vertical="center"/>
      <protection locked="0"/>
    </xf>
    <xf numFmtId="0" fontId="5" fillId="7" borderId="49" xfId="5" applyFont="1" applyFill="1" applyBorder="1" applyAlignment="1" applyProtection="1">
      <alignment horizontal="center" vertical="center"/>
      <protection locked="0"/>
    </xf>
    <xf numFmtId="0" fontId="6" fillId="4" borderId="46" xfId="5" applyFont="1" applyFill="1" applyBorder="1" applyAlignment="1">
      <alignment horizontal="left" vertical="center"/>
    </xf>
    <xf numFmtId="0" fontId="6" fillId="4" borderId="0" xfId="5" applyFont="1" applyFill="1" applyBorder="1" applyAlignment="1">
      <alignment horizontal="left" vertical="center"/>
    </xf>
    <xf numFmtId="0" fontId="5" fillId="7" borderId="48"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9" xfId="5" applyFont="1" applyFill="1" applyBorder="1" applyAlignment="1" applyProtection="1">
      <alignment vertical="center"/>
      <protection locked="0"/>
    </xf>
    <xf numFmtId="0" fontId="6" fillId="4" borderId="0" xfId="5" applyFont="1" applyFill="1" applyBorder="1" applyAlignment="1">
      <alignment vertical="top"/>
    </xf>
    <xf numFmtId="0" fontId="28" fillId="7" borderId="48"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9"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2" xfId="5" applyFont="1" applyFill="1" applyBorder="1" applyAlignment="1">
      <alignment horizontal="left" vertical="center" wrapText="1"/>
    </xf>
    <xf numFmtId="0" fontId="28" fillId="7" borderId="48" xfId="6" applyFont="1" applyFill="1" applyBorder="1" applyAlignment="1" applyProtection="1">
      <alignment vertical="center" wrapText="1"/>
      <protection locked="0"/>
    </xf>
    <xf numFmtId="0" fontId="28" fillId="7" borderId="10" xfId="6" applyFont="1" applyFill="1" applyBorder="1" applyAlignment="1" applyProtection="1">
      <alignment vertical="center"/>
      <protection locked="0"/>
    </xf>
    <xf numFmtId="0" fontId="28" fillId="7" borderId="49" xfId="6" applyFont="1" applyFill="1" applyBorder="1" applyAlignment="1" applyProtection="1">
      <alignment vertical="center"/>
      <protection locked="0"/>
    </xf>
    <xf numFmtId="0" fontId="3" fillId="0" borderId="44" xfId="0" applyFont="1" applyBorder="1" applyAlignment="1" applyProtection="1">
      <alignment vertical="center" wrapText="1"/>
    </xf>
    <xf numFmtId="0" fontId="8" fillId="6" borderId="44" xfId="0" applyFont="1" applyFill="1" applyBorder="1" applyAlignment="1" applyProtection="1">
      <alignment vertical="center" wrapText="1"/>
    </xf>
    <xf numFmtId="0" fontId="3" fillId="6" borderId="44" xfId="0" applyFont="1" applyFill="1" applyBorder="1" applyAlignment="1" applyProtection="1">
      <alignment vertical="center" wrapText="1"/>
    </xf>
    <xf numFmtId="0" fontId="8" fillId="0" borderId="44" xfId="0" applyFont="1" applyBorder="1" applyAlignment="1" applyProtection="1">
      <alignment vertical="center" wrapText="1"/>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3" fontId="8"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3" fillId="0" borderId="44" xfId="0" applyFont="1" applyFill="1" applyBorder="1" applyAlignment="1" applyProtection="1">
      <alignment vertical="center" wrapText="1"/>
    </xf>
    <xf numFmtId="0" fontId="20" fillId="3" borderId="44" xfId="0" applyFont="1" applyFill="1" applyBorder="1" applyAlignment="1" applyProtection="1">
      <alignment horizontal="left" vertical="center" wrapText="1"/>
    </xf>
    <xf numFmtId="0" fontId="21" fillId="3" borderId="44" xfId="0" applyFont="1" applyFill="1" applyBorder="1" applyAlignment="1" applyProtection="1">
      <alignment vertical="center"/>
    </xf>
    <xf numFmtId="0" fontId="17" fillId="3" borderId="44" xfId="0" applyFont="1" applyFill="1" applyBorder="1" applyAlignment="1" applyProtection="1">
      <alignment horizontal="left" vertical="center" wrapText="1"/>
    </xf>
    <xf numFmtId="0" fontId="18" fillId="3" borderId="44"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3"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3" fillId="0" borderId="27" xfId="0" applyFont="1" applyBorder="1" applyAlignment="1" applyProtection="1">
      <alignment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8" fillId="0" borderId="44" xfId="0" applyFont="1" applyFill="1" applyBorder="1" applyAlignment="1" applyProtection="1">
      <alignment vertical="center" wrapText="1"/>
    </xf>
    <xf numFmtId="0" fontId="22" fillId="0" borderId="44"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9" xfId="0" applyFont="1" applyBorder="1" applyAlignment="1" applyProtection="1">
      <alignment wrapText="1"/>
    </xf>
    <xf numFmtId="0" fontId="3" fillId="6" borderId="40" xfId="0" applyFont="1" applyFill="1" applyBorder="1" applyAlignment="1" applyProtection="1">
      <alignment vertical="center" wrapText="1"/>
    </xf>
    <xf numFmtId="0" fontId="3" fillId="6" borderId="40"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3" fillId="0" borderId="39" xfId="0" applyFont="1" applyBorder="1" applyAlignment="1" applyProtection="1">
      <alignment vertical="center" wrapText="1"/>
    </xf>
    <xf numFmtId="0" fontId="8" fillId="6" borderId="38" xfId="0" applyFont="1" applyFill="1" applyBorder="1" applyAlignment="1" applyProtection="1">
      <alignment vertical="center" wrapText="1"/>
    </xf>
    <xf numFmtId="0" fontId="3" fillId="6" borderId="38" xfId="0" applyFont="1" applyFill="1" applyBorder="1" applyAlignment="1" applyProtection="1">
      <alignment vertical="center" wrapText="1"/>
    </xf>
    <xf numFmtId="0" fontId="8" fillId="6" borderId="39" xfId="0" applyFont="1" applyFill="1" applyBorder="1" applyAlignment="1" applyProtection="1">
      <alignment vertical="center" wrapText="1"/>
    </xf>
    <xf numFmtId="0" fontId="3" fillId="6" borderId="39" xfId="0" applyFont="1" applyFill="1" applyBorder="1" applyAlignment="1" applyProtection="1">
      <alignment vertical="center" wrapText="1"/>
    </xf>
    <xf numFmtId="0" fontId="3" fillId="6" borderId="39" xfId="0" applyFont="1" applyFill="1" applyBorder="1" applyAlignment="1" applyProtection="1">
      <alignment wrapText="1"/>
    </xf>
    <xf numFmtId="0" fontId="8" fillId="0" borderId="39" xfId="0" applyFont="1" applyFill="1" applyBorder="1" applyAlignment="1" applyProtection="1">
      <alignment vertical="center" wrapText="1"/>
    </xf>
    <xf numFmtId="4" fontId="14"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4"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5" fillId="2" borderId="44" xfId="0" applyNumberFormat="1" applyFont="1" applyFill="1" applyBorder="1" applyAlignment="1" applyProtection="1">
      <alignment horizontal="center" vertical="center" wrapText="1"/>
    </xf>
    <xf numFmtId="1" fontId="5" fillId="2" borderId="4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5EB3D75E-1505-40B8-A14B-9191C1BA9A44}"/>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zoomScale="80" zoomScaleNormal="80" workbookViewId="0">
      <selection activeCell="K10" sqref="K10"/>
    </sheetView>
  </sheetViews>
  <sheetFormatPr defaultColWidth="9.33203125" defaultRowHeight="14.4" x14ac:dyDescent="0.3"/>
  <cols>
    <col min="1" max="8" width="9.33203125" style="76"/>
    <col min="9" max="9" width="20" style="76" customWidth="1"/>
    <col min="10" max="16384" width="9.33203125" style="76"/>
  </cols>
  <sheetData>
    <row r="1" spans="1:10" ht="15.6" x14ac:dyDescent="0.3">
      <c r="A1" s="132" t="s">
        <v>0</v>
      </c>
      <c r="B1" s="133"/>
      <c r="C1" s="133"/>
      <c r="D1" s="74"/>
      <c r="E1" s="74"/>
      <c r="F1" s="74"/>
      <c r="G1" s="74"/>
      <c r="H1" s="74"/>
      <c r="I1" s="74"/>
      <c r="J1" s="75"/>
    </row>
    <row r="2" spans="1:10" ht="14.7" customHeight="1" x14ac:dyDescent="0.3">
      <c r="A2" s="134" t="s">
        <v>1</v>
      </c>
      <c r="B2" s="135"/>
      <c r="C2" s="135"/>
      <c r="D2" s="135"/>
      <c r="E2" s="135"/>
      <c r="F2" s="135"/>
      <c r="G2" s="135"/>
      <c r="H2" s="135"/>
      <c r="I2" s="135"/>
      <c r="J2" s="136"/>
    </row>
    <row r="3" spans="1:10" x14ac:dyDescent="0.3">
      <c r="A3" s="77"/>
      <c r="B3" s="78"/>
      <c r="C3" s="78"/>
      <c r="D3" s="78"/>
      <c r="E3" s="78"/>
      <c r="F3" s="78"/>
      <c r="G3" s="78"/>
      <c r="H3" s="78"/>
      <c r="I3" s="78"/>
      <c r="J3" s="79"/>
    </row>
    <row r="4" spans="1:10" ht="33.6" customHeight="1" x14ac:dyDescent="0.3">
      <c r="A4" s="137" t="s">
        <v>2</v>
      </c>
      <c r="B4" s="138"/>
      <c r="C4" s="138"/>
      <c r="D4" s="138"/>
      <c r="E4" s="139">
        <v>44562</v>
      </c>
      <c r="F4" s="140"/>
      <c r="G4" s="80" t="s">
        <v>3</v>
      </c>
      <c r="H4" s="139">
        <v>44834</v>
      </c>
      <c r="I4" s="140"/>
      <c r="J4" s="81"/>
    </row>
    <row r="5" spans="1:10" s="82" customFormat="1" ht="10.199999999999999" customHeight="1" x14ac:dyDescent="0.3">
      <c r="A5" s="141"/>
      <c r="B5" s="142"/>
      <c r="C5" s="142"/>
      <c r="D5" s="142"/>
      <c r="E5" s="142"/>
      <c r="F5" s="142"/>
      <c r="G5" s="142"/>
      <c r="H5" s="142"/>
      <c r="I5" s="142"/>
      <c r="J5" s="143"/>
    </row>
    <row r="6" spans="1:10" ht="20.7" customHeight="1" x14ac:dyDescent="0.3">
      <c r="A6" s="83"/>
      <c r="B6" s="84" t="s">
        <v>4</v>
      </c>
      <c r="C6" s="85"/>
      <c r="D6" s="85"/>
      <c r="E6" s="91">
        <v>2022</v>
      </c>
      <c r="F6" s="86"/>
      <c r="G6" s="80"/>
      <c r="H6" s="86"/>
      <c r="I6" s="87"/>
      <c r="J6" s="88"/>
    </row>
    <row r="7" spans="1:10" s="90" customFormat="1" ht="10.95" customHeight="1" x14ac:dyDescent="0.3">
      <c r="A7" s="83"/>
      <c r="B7" s="85"/>
      <c r="C7" s="85"/>
      <c r="D7" s="85"/>
      <c r="E7" s="89"/>
      <c r="F7" s="89"/>
      <c r="G7" s="80"/>
      <c r="H7" s="86"/>
      <c r="I7" s="87"/>
      <c r="J7" s="88"/>
    </row>
    <row r="8" spans="1:10" ht="20.7" customHeight="1" x14ac:dyDescent="0.3">
      <c r="A8" s="83"/>
      <c r="B8" s="84" t="s">
        <v>5</v>
      </c>
      <c r="C8" s="85"/>
      <c r="D8" s="85"/>
      <c r="E8" s="91">
        <v>3</v>
      </c>
      <c r="F8" s="86"/>
      <c r="G8" s="80"/>
      <c r="H8" s="86"/>
      <c r="I8" s="87"/>
      <c r="J8" s="88"/>
    </row>
    <row r="9" spans="1:10" s="90" customFormat="1" ht="10.95" customHeight="1" x14ac:dyDescent="0.3">
      <c r="A9" s="83"/>
      <c r="B9" s="85"/>
      <c r="C9" s="85"/>
      <c r="D9" s="85"/>
      <c r="E9" s="89"/>
      <c r="F9" s="89"/>
      <c r="G9" s="80"/>
      <c r="H9" s="89"/>
      <c r="I9" s="92"/>
      <c r="J9" s="88"/>
    </row>
    <row r="10" spans="1:10" ht="37.950000000000003" customHeight="1" x14ac:dyDescent="0.3">
      <c r="A10" s="151" t="s">
        <v>6</v>
      </c>
      <c r="B10" s="152"/>
      <c r="C10" s="152"/>
      <c r="D10" s="152"/>
      <c r="E10" s="152"/>
      <c r="F10" s="152"/>
      <c r="G10" s="152"/>
      <c r="H10" s="152"/>
      <c r="I10" s="152"/>
      <c r="J10" s="93"/>
    </row>
    <row r="11" spans="1:10" ht="24.6" customHeight="1" x14ac:dyDescent="0.3">
      <c r="A11" s="153" t="s">
        <v>7</v>
      </c>
      <c r="B11" s="154"/>
      <c r="C11" s="146" t="s">
        <v>483</v>
      </c>
      <c r="D11" s="147"/>
      <c r="E11" s="94"/>
      <c r="F11" s="155" t="s">
        <v>8</v>
      </c>
      <c r="G11" s="145"/>
      <c r="H11" s="156" t="s">
        <v>484</v>
      </c>
      <c r="I11" s="157"/>
      <c r="J11" s="95"/>
    </row>
    <row r="12" spans="1:10" ht="14.7" customHeight="1" x14ac:dyDescent="0.3">
      <c r="A12" s="96"/>
      <c r="B12" s="97"/>
      <c r="C12" s="97"/>
      <c r="D12" s="97"/>
      <c r="E12" s="149"/>
      <c r="F12" s="149"/>
      <c r="G12" s="149"/>
      <c r="H12" s="149"/>
      <c r="I12" s="98"/>
      <c r="J12" s="95"/>
    </row>
    <row r="13" spans="1:10" ht="21" customHeight="1" x14ac:dyDescent="0.3">
      <c r="A13" s="144" t="s">
        <v>9</v>
      </c>
      <c r="B13" s="145"/>
      <c r="C13" s="146" t="s">
        <v>485</v>
      </c>
      <c r="D13" s="147"/>
      <c r="E13" s="148"/>
      <c r="F13" s="149"/>
      <c r="G13" s="149"/>
      <c r="H13" s="149"/>
      <c r="I13" s="98"/>
      <c r="J13" s="95"/>
    </row>
    <row r="14" spans="1:10" ht="10.95" customHeight="1" x14ac:dyDescent="0.3">
      <c r="A14" s="94"/>
      <c r="B14" s="98"/>
      <c r="C14" s="97"/>
      <c r="D14" s="97"/>
      <c r="E14" s="150"/>
      <c r="F14" s="150"/>
      <c r="G14" s="150"/>
      <c r="H14" s="150"/>
      <c r="I14" s="97"/>
      <c r="J14" s="99"/>
    </row>
    <row r="15" spans="1:10" ht="22.95" customHeight="1" x14ac:dyDescent="0.3">
      <c r="A15" s="144" t="s">
        <v>10</v>
      </c>
      <c r="B15" s="145"/>
      <c r="C15" s="146" t="s">
        <v>486</v>
      </c>
      <c r="D15" s="147"/>
      <c r="E15" s="164"/>
      <c r="F15" s="165"/>
      <c r="G15" s="100" t="s">
        <v>11</v>
      </c>
      <c r="H15" s="156" t="s">
        <v>487</v>
      </c>
      <c r="I15" s="157"/>
      <c r="J15" s="101"/>
    </row>
    <row r="16" spans="1:10" ht="10.95" customHeight="1" x14ac:dyDescent="0.3">
      <c r="A16" s="94"/>
      <c r="B16" s="98"/>
      <c r="C16" s="97"/>
      <c r="D16" s="97"/>
      <c r="E16" s="150"/>
      <c r="F16" s="150"/>
      <c r="G16" s="150"/>
      <c r="H16" s="150"/>
      <c r="I16" s="97"/>
      <c r="J16" s="99"/>
    </row>
    <row r="17" spans="1:10" ht="22.95" customHeight="1" x14ac:dyDescent="0.3">
      <c r="A17" s="102"/>
      <c r="B17" s="100" t="s">
        <v>12</v>
      </c>
      <c r="C17" s="146" t="s">
        <v>488</v>
      </c>
      <c r="D17" s="147"/>
      <c r="E17" s="103"/>
      <c r="F17" s="103"/>
      <c r="G17" s="103"/>
      <c r="H17" s="103"/>
      <c r="I17" s="103"/>
      <c r="J17" s="101"/>
    </row>
    <row r="18" spans="1:10" x14ac:dyDescent="0.3">
      <c r="A18" s="158"/>
      <c r="B18" s="159"/>
      <c r="C18" s="150"/>
      <c r="D18" s="150"/>
      <c r="E18" s="150"/>
      <c r="F18" s="150"/>
      <c r="G18" s="150"/>
      <c r="H18" s="150"/>
      <c r="I18" s="97"/>
      <c r="J18" s="99"/>
    </row>
    <row r="19" spans="1:10" x14ac:dyDescent="0.3">
      <c r="A19" s="153" t="s">
        <v>13</v>
      </c>
      <c r="B19" s="160"/>
      <c r="C19" s="161" t="s">
        <v>489</v>
      </c>
      <c r="D19" s="162"/>
      <c r="E19" s="162"/>
      <c r="F19" s="162"/>
      <c r="G19" s="162"/>
      <c r="H19" s="162"/>
      <c r="I19" s="162"/>
      <c r="J19" s="163"/>
    </row>
    <row r="20" spans="1:10" x14ac:dyDescent="0.3">
      <c r="A20" s="96"/>
      <c r="B20" s="97"/>
      <c r="C20" s="104"/>
      <c r="D20" s="97"/>
      <c r="E20" s="150"/>
      <c r="F20" s="150"/>
      <c r="G20" s="150"/>
      <c r="H20" s="150"/>
      <c r="I20" s="97"/>
      <c r="J20" s="99"/>
    </row>
    <row r="21" spans="1:10" x14ac:dyDescent="0.3">
      <c r="A21" s="153" t="s">
        <v>14</v>
      </c>
      <c r="B21" s="160"/>
      <c r="C21" s="156" t="s">
        <v>490</v>
      </c>
      <c r="D21" s="157"/>
      <c r="E21" s="150"/>
      <c r="F21" s="150"/>
      <c r="G21" s="161" t="s">
        <v>491</v>
      </c>
      <c r="H21" s="162"/>
      <c r="I21" s="162"/>
      <c r="J21" s="163"/>
    </row>
    <row r="22" spans="1:10" x14ac:dyDescent="0.3">
      <c r="A22" s="96"/>
      <c r="B22" s="97"/>
      <c r="C22" s="97"/>
      <c r="D22" s="97"/>
      <c r="E22" s="150"/>
      <c r="F22" s="150"/>
      <c r="G22" s="150"/>
      <c r="H22" s="150"/>
      <c r="I22" s="97"/>
      <c r="J22" s="99"/>
    </row>
    <row r="23" spans="1:10" x14ac:dyDescent="0.3">
      <c r="A23" s="153" t="s">
        <v>15</v>
      </c>
      <c r="B23" s="160"/>
      <c r="C23" s="161" t="s">
        <v>492</v>
      </c>
      <c r="D23" s="162"/>
      <c r="E23" s="162"/>
      <c r="F23" s="162"/>
      <c r="G23" s="162"/>
      <c r="H23" s="162"/>
      <c r="I23" s="162"/>
      <c r="J23" s="163"/>
    </row>
    <row r="24" spans="1:10" x14ac:dyDescent="0.3">
      <c r="A24" s="96"/>
      <c r="B24" s="97"/>
      <c r="C24" s="97"/>
      <c r="D24" s="97"/>
      <c r="E24" s="150"/>
      <c r="F24" s="150"/>
      <c r="G24" s="150"/>
      <c r="H24" s="150"/>
      <c r="I24" s="97"/>
      <c r="J24" s="99"/>
    </row>
    <row r="25" spans="1:10" x14ac:dyDescent="0.3">
      <c r="A25" s="153" t="s">
        <v>16</v>
      </c>
      <c r="B25" s="160"/>
      <c r="C25" s="167" t="s">
        <v>493</v>
      </c>
      <c r="D25" s="168"/>
      <c r="E25" s="168"/>
      <c r="F25" s="168"/>
      <c r="G25" s="168"/>
      <c r="H25" s="168"/>
      <c r="I25" s="168"/>
      <c r="J25" s="169"/>
    </row>
    <row r="26" spans="1:10" x14ac:dyDescent="0.3">
      <c r="A26" s="96"/>
      <c r="B26" s="97"/>
      <c r="C26" s="104"/>
      <c r="D26" s="97"/>
      <c r="E26" s="150"/>
      <c r="F26" s="150"/>
      <c r="G26" s="150"/>
      <c r="H26" s="150"/>
      <c r="I26" s="97"/>
      <c r="J26" s="99"/>
    </row>
    <row r="27" spans="1:10" x14ac:dyDescent="0.3">
      <c r="A27" s="153" t="s">
        <v>17</v>
      </c>
      <c r="B27" s="160"/>
      <c r="C27" s="167" t="s">
        <v>494</v>
      </c>
      <c r="D27" s="168"/>
      <c r="E27" s="168"/>
      <c r="F27" s="168"/>
      <c r="G27" s="168"/>
      <c r="H27" s="168"/>
      <c r="I27" s="168"/>
      <c r="J27" s="169"/>
    </row>
    <row r="28" spans="1:10" ht="13.95" customHeight="1" x14ac:dyDescent="0.3">
      <c r="A28" s="96"/>
      <c r="B28" s="97"/>
      <c r="C28" s="104"/>
      <c r="D28" s="97"/>
      <c r="E28" s="150"/>
      <c r="F28" s="150"/>
      <c r="G28" s="150"/>
      <c r="H28" s="150"/>
      <c r="I28" s="97"/>
      <c r="J28" s="99"/>
    </row>
    <row r="29" spans="1:10" ht="22.95" customHeight="1" x14ac:dyDescent="0.3">
      <c r="A29" s="144" t="s">
        <v>18</v>
      </c>
      <c r="B29" s="160"/>
      <c r="C29" s="105">
        <v>2440</v>
      </c>
      <c r="D29" s="106"/>
      <c r="E29" s="166"/>
      <c r="F29" s="166"/>
      <c r="G29" s="166"/>
      <c r="H29" s="166"/>
      <c r="I29" s="107"/>
      <c r="J29" s="108"/>
    </row>
    <row r="30" spans="1:10" x14ac:dyDescent="0.3">
      <c r="A30" s="96"/>
      <c r="B30" s="97"/>
      <c r="C30" s="97"/>
      <c r="D30" s="97"/>
      <c r="E30" s="150"/>
      <c r="F30" s="150"/>
      <c r="G30" s="150"/>
      <c r="H30" s="150"/>
      <c r="I30" s="107"/>
      <c r="J30" s="108"/>
    </row>
    <row r="31" spans="1:10" x14ac:dyDescent="0.3">
      <c r="A31" s="153" t="s">
        <v>19</v>
      </c>
      <c r="B31" s="160"/>
      <c r="C31" s="120" t="s">
        <v>495</v>
      </c>
      <c r="D31" s="170" t="s">
        <v>20</v>
      </c>
      <c r="E31" s="171"/>
      <c r="F31" s="171"/>
      <c r="G31" s="171"/>
      <c r="H31" s="109"/>
      <c r="I31" s="110" t="s">
        <v>21</v>
      </c>
      <c r="J31" s="111" t="s">
        <v>22</v>
      </c>
    </row>
    <row r="32" spans="1:10" x14ac:dyDescent="0.3">
      <c r="A32" s="153"/>
      <c r="B32" s="160"/>
      <c r="C32" s="112"/>
      <c r="D32" s="80"/>
      <c r="E32" s="165"/>
      <c r="F32" s="165"/>
      <c r="G32" s="165"/>
      <c r="H32" s="165"/>
      <c r="I32" s="107"/>
      <c r="J32" s="108"/>
    </row>
    <row r="33" spans="1:10" x14ac:dyDescent="0.3">
      <c r="A33" s="153" t="s">
        <v>23</v>
      </c>
      <c r="B33" s="160"/>
      <c r="C33" s="105" t="s">
        <v>496</v>
      </c>
      <c r="D33" s="170" t="s">
        <v>24</v>
      </c>
      <c r="E33" s="171"/>
      <c r="F33" s="171"/>
      <c r="G33" s="171"/>
      <c r="H33" s="103"/>
      <c r="I33" s="110" t="s">
        <v>25</v>
      </c>
      <c r="J33" s="111" t="s">
        <v>26</v>
      </c>
    </row>
    <row r="34" spans="1:10" x14ac:dyDescent="0.3">
      <c r="A34" s="96"/>
      <c r="B34" s="97"/>
      <c r="C34" s="97"/>
      <c r="D34" s="97"/>
      <c r="E34" s="150"/>
      <c r="F34" s="150"/>
      <c r="G34" s="150"/>
      <c r="H34" s="150"/>
      <c r="I34" s="97"/>
      <c r="J34" s="99"/>
    </row>
    <row r="35" spans="1:10" x14ac:dyDescent="0.3">
      <c r="A35" s="170" t="s">
        <v>27</v>
      </c>
      <c r="B35" s="171"/>
      <c r="C35" s="171"/>
      <c r="D35" s="171"/>
      <c r="E35" s="171" t="s">
        <v>28</v>
      </c>
      <c r="F35" s="171"/>
      <c r="G35" s="171"/>
      <c r="H35" s="171"/>
      <c r="I35" s="171"/>
      <c r="J35" s="113" t="s">
        <v>29</v>
      </c>
    </row>
    <row r="36" spans="1:10" x14ac:dyDescent="0.3">
      <c r="A36" s="96"/>
      <c r="B36" s="97"/>
      <c r="C36" s="97"/>
      <c r="D36" s="97"/>
      <c r="E36" s="150"/>
      <c r="F36" s="150"/>
      <c r="G36" s="150"/>
      <c r="H36" s="150"/>
      <c r="I36" s="97"/>
      <c r="J36" s="108"/>
    </row>
    <row r="37" spans="1:10" x14ac:dyDescent="0.3">
      <c r="A37" s="172"/>
      <c r="B37" s="173"/>
      <c r="C37" s="173"/>
      <c r="D37" s="173"/>
      <c r="E37" s="172"/>
      <c r="F37" s="173"/>
      <c r="G37" s="173"/>
      <c r="H37" s="173"/>
      <c r="I37" s="174"/>
      <c r="J37" s="125"/>
    </row>
    <row r="38" spans="1:10" x14ac:dyDescent="0.3">
      <c r="A38" s="96"/>
      <c r="B38" s="97"/>
      <c r="C38" s="104"/>
      <c r="D38" s="175"/>
      <c r="E38" s="175"/>
      <c r="F38" s="175"/>
      <c r="G38" s="175"/>
      <c r="H38" s="175"/>
      <c r="I38" s="175"/>
      <c r="J38" s="99"/>
    </row>
    <row r="39" spans="1:10" x14ac:dyDescent="0.3">
      <c r="A39" s="172"/>
      <c r="B39" s="173"/>
      <c r="C39" s="173"/>
      <c r="D39" s="174"/>
      <c r="E39" s="172"/>
      <c r="F39" s="173"/>
      <c r="G39" s="173"/>
      <c r="H39" s="173"/>
      <c r="I39" s="174"/>
      <c r="J39" s="126"/>
    </row>
    <row r="40" spans="1:10" x14ac:dyDescent="0.3">
      <c r="A40" s="96"/>
      <c r="B40" s="97"/>
      <c r="C40" s="104"/>
      <c r="D40" s="114"/>
      <c r="E40" s="175"/>
      <c r="F40" s="175"/>
      <c r="G40" s="175"/>
      <c r="H40" s="175"/>
      <c r="I40" s="98"/>
      <c r="J40" s="99"/>
    </row>
    <row r="41" spans="1:10" x14ac:dyDescent="0.3">
      <c r="A41" s="172"/>
      <c r="B41" s="173"/>
      <c r="C41" s="173"/>
      <c r="D41" s="174"/>
      <c r="E41" s="172"/>
      <c r="F41" s="173"/>
      <c r="G41" s="173"/>
      <c r="H41" s="173"/>
      <c r="I41" s="174"/>
      <c r="J41" s="126"/>
    </row>
    <row r="42" spans="1:10" x14ac:dyDescent="0.3">
      <c r="A42" s="96"/>
      <c r="B42" s="97"/>
      <c r="C42" s="104"/>
      <c r="D42" s="114"/>
      <c r="E42" s="175"/>
      <c r="F42" s="175"/>
      <c r="G42" s="175"/>
      <c r="H42" s="175"/>
      <c r="I42" s="98"/>
      <c r="J42" s="99"/>
    </row>
    <row r="43" spans="1:10" x14ac:dyDescent="0.3">
      <c r="A43" s="172"/>
      <c r="B43" s="173"/>
      <c r="C43" s="173"/>
      <c r="D43" s="174"/>
      <c r="E43" s="172"/>
      <c r="F43" s="173"/>
      <c r="G43" s="173"/>
      <c r="H43" s="173"/>
      <c r="I43" s="174"/>
      <c r="J43" s="126"/>
    </row>
    <row r="44" spans="1:10" x14ac:dyDescent="0.3">
      <c r="A44" s="115"/>
      <c r="B44" s="104"/>
      <c r="C44" s="176"/>
      <c r="D44" s="176"/>
      <c r="E44" s="150"/>
      <c r="F44" s="150"/>
      <c r="G44" s="176"/>
      <c r="H44" s="176"/>
      <c r="I44" s="176"/>
      <c r="J44" s="99"/>
    </row>
    <row r="45" spans="1:10" x14ac:dyDescent="0.3">
      <c r="A45" s="172"/>
      <c r="B45" s="173"/>
      <c r="C45" s="173"/>
      <c r="D45" s="174"/>
      <c r="E45" s="172"/>
      <c r="F45" s="173"/>
      <c r="G45" s="173"/>
      <c r="H45" s="173"/>
      <c r="I45" s="174"/>
      <c r="J45" s="126"/>
    </row>
    <row r="46" spans="1:10" x14ac:dyDescent="0.3">
      <c r="A46" s="115"/>
      <c r="B46" s="104"/>
      <c r="C46" s="104"/>
      <c r="D46" s="97"/>
      <c r="E46" s="177"/>
      <c r="F46" s="177"/>
      <c r="G46" s="176"/>
      <c r="H46" s="176"/>
      <c r="I46" s="97"/>
      <c r="J46" s="99"/>
    </row>
    <row r="47" spans="1:10" x14ac:dyDescent="0.3">
      <c r="A47" s="172"/>
      <c r="B47" s="173"/>
      <c r="C47" s="173"/>
      <c r="D47" s="174"/>
      <c r="E47" s="172"/>
      <c r="F47" s="173"/>
      <c r="G47" s="173"/>
      <c r="H47" s="173"/>
      <c r="I47" s="174"/>
      <c r="J47" s="105"/>
    </row>
    <row r="48" spans="1:10" s="121" customFormat="1" x14ac:dyDescent="0.3">
      <c r="A48" s="122"/>
      <c r="B48" s="123"/>
      <c r="C48" s="123"/>
      <c r="D48" s="123"/>
      <c r="E48" s="123"/>
      <c r="F48" s="123"/>
      <c r="G48" s="123"/>
      <c r="H48" s="123"/>
      <c r="I48" s="123"/>
      <c r="J48" s="124"/>
    </row>
    <row r="49" spans="1:10" x14ac:dyDescent="0.3">
      <c r="A49" s="115"/>
      <c r="B49" s="104"/>
      <c r="C49" s="104"/>
      <c r="D49" s="97"/>
      <c r="E49" s="150"/>
      <c r="F49" s="150"/>
      <c r="G49" s="176"/>
      <c r="H49" s="176"/>
      <c r="I49" s="97"/>
      <c r="J49" s="116" t="s">
        <v>30</v>
      </c>
    </row>
    <row r="50" spans="1:10" ht="14.7" customHeight="1" x14ac:dyDescent="0.3">
      <c r="A50" s="144" t="s">
        <v>31</v>
      </c>
      <c r="B50" s="155"/>
      <c r="C50" s="182" t="s">
        <v>497</v>
      </c>
      <c r="D50" s="183"/>
      <c r="E50" s="184" t="s">
        <v>32</v>
      </c>
      <c r="F50" s="185"/>
      <c r="G50" s="186"/>
      <c r="H50" s="187"/>
      <c r="I50" s="187"/>
      <c r="J50" s="188"/>
    </row>
    <row r="51" spans="1:10" x14ac:dyDescent="0.3">
      <c r="A51" s="115"/>
      <c r="B51" s="104"/>
      <c r="C51" s="176"/>
      <c r="D51" s="176"/>
      <c r="E51" s="150"/>
      <c r="F51" s="150"/>
      <c r="G51" s="189" t="s">
        <v>33</v>
      </c>
      <c r="H51" s="189"/>
      <c r="I51" s="189"/>
      <c r="J51" s="88"/>
    </row>
    <row r="52" spans="1:10" ht="13.95" customHeight="1" x14ac:dyDescent="0.3">
      <c r="A52" s="144" t="s">
        <v>34</v>
      </c>
      <c r="B52" s="155"/>
      <c r="C52" s="161" t="s">
        <v>498</v>
      </c>
      <c r="D52" s="162"/>
      <c r="E52" s="162"/>
      <c r="F52" s="162"/>
      <c r="G52" s="162"/>
      <c r="H52" s="162"/>
      <c r="I52" s="162"/>
      <c r="J52" s="163"/>
    </row>
    <row r="53" spans="1:10" x14ac:dyDescent="0.3">
      <c r="A53" s="96"/>
      <c r="B53" s="97"/>
      <c r="C53" s="166" t="s">
        <v>35</v>
      </c>
      <c r="D53" s="166"/>
      <c r="E53" s="166"/>
      <c r="F53" s="166"/>
      <c r="G53" s="166"/>
      <c r="H53" s="166"/>
      <c r="I53" s="166"/>
      <c r="J53" s="99"/>
    </row>
    <row r="54" spans="1:10" x14ac:dyDescent="0.3">
      <c r="A54" s="144" t="s">
        <v>36</v>
      </c>
      <c r="B54" s="155"/>
      <c r="C54" s="178" t="s">
        <v>499</v>
      </c>
      <c r="D54" s="179"/>
      <c r="E54" s="180"/>
      <c r="F54" s="150"/>
      <c r="G54" s="150"/>
      <c r="H54" s="171"/>
      <c r="I54" s="171"/>
      <c r="J54" s="181"/>
    </row>
    <row r="55" spans="1:10" x14ac:dyDescent="0.3">
      <c r="A55" s="96"/>
      <c r="B55" s="97"/>
      <c r="C55" s="104"/>
      <c r="D55" s="97"/>
      <c r="E55" s="150"/>
      <c r="F55" s="150"/>
      <c r="G55" s="150"/>
      <c r="H55" s="150"/>
      <c r="I55" s="97"/>
      <c r="J55" s="99"/>
    </row>
    <row r="56" spans="1:10" ht="14.7" customHeight="1" x14ac:dyDescent="0.3">
      <c r="A56" s="144" t="s">
        <v>37</v>
      </c>
      <c r="B56" s="155"/>
      <c r="C56" s="195" t="s">
        <v>500</v>
      </c>
      <c r="D56" s="196"/>
      <c r="E56" s="196"/>
      <c r="F56" s="196"/>
      <c r="G56" s="196"/>
      <c r="H56" s="196"/>
      <c r="I56" s="196"/>
      <c r="J56" s="197"/>
    </row>
    <row r="57" spans="1:10" x14ac:dyDescent="0.3">
      <c r="A57" s="96"/>
      <c r="B57" s="97"/>
      <c r="C57" s="97"/>
      <c r="D57" s="97"/>
      <c r="E57" s="150"/>
      <c r="F57" s="150"/>
      <c r="G57" s="150"/>
      <c r="H57" s="150"/>
      <c r="I57" s="97"/>
      <c r="J57" s="99"/>
    </row>
    <row r="58" spans="1:10" x14ac:dyDescent="0.3">
      <c r="A58" s="144" t="s">
        <v>38</v>
      </c>
      <c r="B58" s="155"/>
      <c r="C58" s="190"/>
      <c r="D58" s="191"/>
      <c r="E58" s="191"/>
      <c r="F58" s="191"/>
      <c r="G58" s="191"/>
      <c r="H58" s="191"/>
      <c r="I58" s="191"/>
      <c r="J58" s="192"/>
    </row>
    <row r="59" spans="1:10" ht="14.7" customHeight="1" x14ac:dyDescent="0.3">
      <c r="A59" s="96"/>
      <c r="B59" s="97"/>
      <c r="C59" s="193" t="s">
        <v>39</v>
      </c>
      <c r="D59" s="193"/>
      <c r="E59" s="193"/>
      <c r="F59" s="193"/>
      <c r="G59" s="97"/>
      <c r="H59" s="97"/>
      <c r="I59" s="97"/>
      <c r="J59" s="99"/>
    </row>
    <row r="60" spans="1:10" x14ac:dyDescent="0.3">
      <c r="A60" s="144" t="s">
        <v>40</v>
      </c>
      <c r="B60" s="155"/>
      <c r="C60" s="190"/>
      <c r="D60" s="191"/>
      <c r="E60" s="191"/>
      <c r="F60" s="191"/>
      <c r="G60" s="191"/>
      <c r="H60" s="191"/>
      <c r="I60" s="191"/>
      <c r="J60" s="192"/>
    </row>
    <row r="61" spans="1:10" ht="14.7" customHeight="1" x14ac:dyDescent="0.3">
      <c r="A61" s="117"/>
      <c r="B61" s="118"/>
      <c r="C61" s="194" t="s">
        <v>41</v>
      </c>
      <c r="D61" s="194"/>
      <c r="E61" s="194"/>
      <c r="F61" s="194"/>
      <c r="G61" s="194"/>
      <c r="H61" s="118"/>
      <c r="I61" s="118"/>
      <c r="J61" s="119"/>
    </row>
    <row r="68" ht="27" customHeight="1" x14ac:dyDescent="0.3"/>
    <row r="72" ht="38.700000000000003" customHeight="1" x14ac:dyDescent="0.3"/>
  </sheetData>
  <sheetProtection formatCells="0" insertRows="0"/>
  <mergeCells count="120">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$J$49:$J$49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G125" sqref="G125:H125"/>
    </sheetView>
  </sheetViews>
  <sheetFormatPr defaultColWidth="8.6640625" defaultRowHeight="13.2" x14ac:dyDescent="0.25"/>
  <cols>
    <col min="1" max="2" width="29.5546875" style="3" customWidth="1"/>
    <col min="3" max="3" width="20.6640625" style="3" customWidth="1"/>
    <col min="4" max="9" width="10.6640625" style="12" customWidth="1"/>
    <col min="10" max="10" width="9" style="1" customWidth="1"/>
    <col min="11" max="12" width="12.6640625" style="3" bestFit="1" customWidth="1"/>
    <col min="13" max="13" width="12" style="3" bestFit="1" customWidth="1"/>
    <col min="14" max="14" width="10.33203125" style="3" bestFit="1" customWidth="1"/>
    <col min="15" max="16" width="11.6640625" style="3" bestFit="1" customWidth="1"/>
    <col min="17" max="17" width="13.6640625" style="3" bestFit="1" customWidth="1"/>
    <col min="18" max="19" width="15.44140625" style="3" bestFit="1" customWidth="1"/>
    <col min="20" max="20" width="13.6640625" style="3" bestFit="1" customWidth="1"/>
    <col min="21" max="22" width="15.44140625" style="3" bestFit="1" customWidth="1"/>
    <col min="23" max="23" width="14.44140625" style="3" bestFit="1" customWidth="1"/>
    <col min="24" max="16384" width="8.6640625" style="3"/>
  </cols>
  <sheetData>
    <row r="1" spans="1:9" ht="27" customHeight="1" x14ac:dyDescent="0.25">
      <c r="A1" s="202" t="s">
        <v>42</v>
      </c>
      <c r="B1" s="203"/>
      <c r="C1" s="203"/>
      <c r="D1" s="203"/>
      <c r="E1" s="203"/>
      <c r="F1" s="203"/>
      <c r="G1" s="203"/>
      <c r="H1" s="203"/>
      <c r="I1" s="203"/>
    </row>
    <row r="2" spans="1:9" x14ac:dyDescent="0.25">
      <c r="A2" s="204" t="s">
        <v>532</v>
      </c>
      <c r="B2" s="205"/>
      <c r="C2" s="205"/>
      <c r="D2" s="205"/>
      <c r="E2" s="205"/>
      <c r="F2" s="205"/>
      <c r="G2" s="205"/>
      <c r="H2" s="205"/>
      <c r="I2" s="205"/>
    </row>
    <row r="3" spans="1:9" x14ac:dyDescent="0.25">
      <c r="A3" s="33"/>
      <c r="B3" s="34"/>
      <c r="C3" s="34"/>
      <c r="D3" s="36"/>
      <c r="E3" s="37"/>
      <c r="F3" s="36"/>
      <c r="G3" s="36"/>
      <c r="H3" s="38" t="s">
        <v>43</v>
      </c>
      <c r="I3" s="38"/>
    </row>
    <row r="4" spans="1:9" x14ac:dyDescent="0.25">
      <c r="A4" s="206" t="s">
        <v>44</v>
      </c>
      <c r="B4" s="207"/>
      <c r="C4" s="206" t="s">
        <v>45</v>
      </c>
      <c r="D4" s="208" t="s">
        <v>46</v>
      </c>
      <c r="E4" s="209"/>
      <c r="F4" s="209"/>
      <c r="G4" s="208" t="s">
        <v>47</v>
      </c>
      <c r="H4" s="209"/>
      <c r="I4" s="209"/>
    </row>
    <row r="5" spans="1:9" x14ac:dyDescent="0.25">
      <c r="A5" s="207"/>
      <c r="B5" s="207"/>
      <c r="C5" s="207"/>
      <c r="D5" s="35" t="s">
        <v>48</v>
      </c>
      <c r="E5" s="35" t="s">
        <v>49</v>
      </c>
      <c r="F5" s="35" t="s">
        <v>50</v>
      </c>
      <c r="G5" s="35" t="s">
        <v>51</v>
      </c>
      <c r="H5" s="35" t="s">
        <v>52</v>
      </c>
      <c r="I5" s="35" t="s">
        <v>53</v>
      </c>
    </row>
    <row r="6" spans="1:9" x14ac:dyDescent="0.25">
      <c r="A6" s="206">
        <v>1</v>
      </c>
      <c r="B6" s="207"/>
      <c r="C6" s="25">
        <v>2</v>
      </c>
      <c r="D6" s="39">
        <v>3</v>
      </c>
      <c r="E6" s="39">
        <v>4</v>
      </c>
      <c r="F6" s="39" t="s">
        <v>54</v>
      </c>
      <c r="G6" s="39">
        <v>6</v>
      </c>
      <c r="H6" s="39">
        <v>7</v>
      </c>
      <c r="I6" s="39" t="s">
        <v>55</v>
      </c>
    </row>
    <row r="7" spans="1:9" x14ac:dyDescent="0.25">
      <c r="A7" s="213" t="s">
        <v>56</v>
      </c>
      <c r="B7" s="214"/>
      <c r="C7" s="214"/>
      <c r="D7" s="214"/>
      <c r="E7" s="214"/>
      <c r="F7" s="214"/>
      <c r="G7" s="214"/>
      <c r="H7" s="214"/>
      <c r="I7" s="214"/>
    </row>
    <row r="8" spans="1:9" ht="12.75" customHeight="1" x14ac:dyDescent="0.25">
      <c r="A8" s="199" t="s">
        <v>57</v>
      </c>
      <c r="B8" s="200"/>
      <c r="C8" s="26">
        <v>1</v>
      </c>
      <c r="D8" s="40">
        <f>D9+D10</f>
        <v>0</v>
      </c>
      <c r="E8" s="40">
        <f>E9+E10</f>
        <v>133712534</v>
      </c>
      <c r="F8" s="40">
        <f>D8+E8</f>
        <v>133712534</v>
      </c>
      <c r="G8" s="40">
        <f t="shared" ref="G8:H8" si="0">G9+G10</f>
        <v>0</v>
      </c>
      <c r="H8" s="40">
        <f t="shared" si="0"/>
        <v>149563585</v>
      </c>
      <c r="I8" s="40">
        <f>G8+H8</f>
        <v>149563585</v>
      </c>
    </row>
    <row r="9" spans="1:9" ht="12.75" customHeight="1" x14ac:dyDescent="0.25">
      <c r="A9" s="198" t="s">
        <v>58</v>
      </c>
      <c r="B9" s="198"/>
      <c r="C9" s="27">
        <v>2</v>
      </c>
      <c r="D9" s="41">
        <v>0</v>
      </c>
      <c r="E9" s="41">
        <v>0</v>
      </c>
      <c r="F9" s="40">
        <f t="shared" ref="F9:F73" si="1">D9+E9</f>
        <v>0</v>
      </c>
      <c r="G9" s="41">
        <v>0</v>
      </c>
      <c r="H9" s="41">
        <v>0</v>
      </c>
      <c r="I9" s="40">
        <f>G9+H9</f>
        <v>0</v>
      </c>
    </row>
    <row r="10" spans="1:9" x14ac:dyDescent="0.25">
      <c r="A10" s="198" t="s">
        <v>59</v>
      </c>
      <c r="B10" s="198"/>
      <c r="C10" s="27">
        <v>3</v>
      </c>
      <c r="D10" s="41">
        <v>0</v>
      </c>
      <c r="E10" s="41">
        <v>133712534</v>
      </c>
      <c r="F10" s="40">
        <f t="shared" si="1"/>
        <v>133712534</v>
      </c>
      <c r="G10" s="41">
        <v>0</v>
      </c>
      <c r="H10" s="41">
        <v>149563585</v>
      </c>
      <c r="I10" s="40">
        <f t="shared" ref="I10:I72" si="2">G10+H10</f>
        <v>149563585</v>
      </c>
    </row>
    <row r="11" spans="1:9" x14ac:dyDescent="0.25">
      <c r="A11" s="199" t="s">
        <v>60</v>
      </c>
      <c r="B11" s="200"/>
      <c r="C11" s="26">
        <v>4</v>
      </c>
      <c r="D11" s="40">
        <f>D12+D13+D14</f>
        <v>14133</v>
      </c>
      <c r="E11" s="40">
        <f>E12+E13+E14</f>
        <v>496678283</v>
      </c>
      <c r="F11" s="40">
        <f t="shared" si="1"/>
        <v>496692416</v>
      </c>
      <c r="G11" s="40">
        <f t="shared" ref="G11:H11" si="3">G12+G13+G14</f>
        <v>14133</v>
      </c>
      <c r="H11" s="40">
        <f t="shared" si="3"/>
        <v>486960961</v>
      </c>
      <c r="I11" s="40">
        <f t="shared" si="2"/>
        <v>486975094</v>
      </c>
    </row>
    <row r="12" spans="1:9" x14ac:dyDescent="0.25">
      <c r="A12" s="198" t="s">
        <v>61</v>
      </c>
      <c r="B12" s="198"/>
      <c r="C12" s="27">
        <v>5</v>
      </c>
      <c r="D12" s="41">
        <v>0</v>
      </c>
      <c r="E12" s="41">
        <v>195045782</v>
      </c>
      <c r="F12" s="40">
        <f t="shared" si="1"/>
        <v>195045782</v>
      </c>
      <c r="G12" s="41">
        <v>0</v>
      </c>
      <c r="H12" s="41">
        <v>193945581</v>
      </c>
      <c r="I12" s="40">
        <f t="shared" si="2"/>
        <v>193945581</v>
      </c>
    </row>
    <row r="13" spans="1:9" x14ac:dyDescent="0.25">
      <c r="A13" s="198" t="s">
        <v>62</v>
      </c>
      <c r="B13" s="198"/>
      <c r="C13" s="27">
        <v>6</v>
      </c>
      <c r="D13" s="41">
        <v>14051</v>
      </c>
      <c r="E13" s="41">
        <v>26485497</v>
      </c>
      <c r="F13" s="40">
        <f t="shared" si="1"/>
        <v>26499548</v>
      </c>
      <c r="G13" s="41">
        <v>14051</v>
      </c>
      <c r="H13" s="41">
        <v>25592242</v>
      </c>
      <c r="I13" s="40">
        <f t="shared" si="2"/>
        <v>25606293</v>
      </c>
    </row>
    <row r="14" spans="1:9" x14ac:dyDescent="0.25">
      <c r="A14" s="198" t="s">
        <v>63</v>
      </c>
      <c r="B14" s="198"/>
      <c r="C14" s="27">
        <v>7</v>
      </c>
      <c r="D14" s="41">
        <v>82</v>
      </c>
      <c r="E14" s="41">
        <v>275147004</v>
      </c>
      <c r="F14" s="40">
        <f t="shared" si="1"/>
        <v>275147086</v>
      </c>
      <c r="G14" s="41">
        <v>82</v>
      </c>
      <c r="H14" s="41">
        <v>267423138</v>
      </c>
      <c r="I14" s="40">
        <f t="shared" si="2"/>
        <v>267423220</v>
      </c>
    </row>
    <row r="15" spans="1:9" x14ac:dyDescent="0.25">
      <c r="A15" s="199" t="s">
        <v>64</v>
      </c>
      <c r="B15" s="200"/>
      <c r="C15" s="26">
        <v>8</v>
      </c>
      <c r="D15" s="40">
        <f>D16+D17+D21+D40</f>
        <v>3223878711</v>
      </c>
      <c r="E15" s="40">
        <f>E16+E17+E21+E40</f>
        <v>5844582499</v>
      </c>
      <c r="F15" s="40">
        <f t="shared" si="1"/>
        <v>9068461210</v>
      </c>
      <c r="G15" s="40">
        <f t="shared" ref="G15:H15" si="4">G16+G17+G21+G40</f>
        <v>2969045115</v>
      </c>
      <c r="H15" s="40">
        <f t="shared" si="4"/>
        <v>6062233452</v>
      </c>
      <c r="I15" s="40">
        <f t="shared" si="2"/>
        <v>9031278567</v>
      </c>
    </row>
    <row r="16" spans="1:9" ht="22.5" customHeight="1" x14ac:dyDescent="0.25">
      <c r="A16" s="201" t="s">
        <v>65</v>
      </c>
      <c r="B16" s="198"/>
      <c r="C16" s="27">
        <v>9</v>
      </c>
      <c r="D16" s="41">
        <v>0</v>
      </c>
      <c r="E16" s="41">
        <v>524104269</v>
      </c>
      <c r="F16" s="40">
        <f t="shared" si="1"/>
        <v>524104269</v>
      </c>
      <c r="G16" s="41">
        <v>0</v>
      </c>
      <c r="H16" s="41">
        <v>520631603</v>
      </c>
      <c r="I16" s="40">
        <f t="shared" si="2"/>
        <v>520631603</v>
      </c>
    </row>
    <row r="17" spans="1:9" ht="29.25" customHeight="1" x14ac:dyDescent="0.25">
      <c r="A17" s="199" t="s">
        <v>66</v>
      </c>
      <c r="B17" s="200"/>
      <c r="C17" s="26">
        <v>10</v>
      </c>
      <c r="D17" s="40">
        <f>D18+D19+D20</f>
        <v>0</v>
      </c>
      <c r="E17" s="40">
        <f>E18+E19+E20</f>
        <v>384197496</v>
      </c>
      <c r="F17" s="40">
        <f t="shared" si="1"/>
        <v>384197496</v>
      </c>
      <c r="G17" s="40">
        <f>G18+G19+G20</f>
        <v>0</v>
      </c>
      <c r="H17" s="40">
        <f t="shared" ref="H17" si="5">H18+H19+H20</f>
        <v>384197496</v>
      </c>
      <c r="I17" s="40">
        <f t="shared" si="2"/>
        <v>384197496</v>
      </c>
    </row>
    <row r="18" spans="1:9" x14ac:dyDescent="0.25">
      <c r="A18" s="198" t="s">
        <v>67</v>
      </c>
      <c r="B18" s="198"/>
      <c r="C18" s="27">
        <v>11</v>
      </c>
      <c r="D18" s="41">
        <v>0</v>
      </c>
      <c r="E18" s="41">
        <v>356197496</v>
      </c>
      <c r="F18" s="40">
        <f t="shared" si="1"/>
        <v>356197496</v>
      </c>
      <c r="G18" s="41">
        <v>0</v>
      </c>
      <c r="H18" s="41">
        <v>356197496</v>
      </c>
      <c r="I18" s="40">
        <f t="shared" si="2"/>
        <v>356197496</v>
      </c>
    </row>
    <row r="19" spans="1:9" x14ac:dyDescent="0.25">
      <c r="A19" s="198" t="s">
        <v>68</v>
      </c>
      <c r="B19" s="198"/>
      <c r="C19" s="27">
        <v>12</v>
      </c>
      <c r="D19" s="41">
        <v>0</v>
      </c>
      <c r="E19" s="41">
        <v>0</v>
      </c>
      <c r="F19" s="40">
        <f t="shared" si="1"/>
        <v>0</v>
      </c>
      <c r="G19" s="41">
        <v>0</v>
      </c>
      <c r="H19" s="41">
        <v>0</v>
      </c>
      <c r="I19" s="40">
        <f t="shared" si="2"/>
        <v>0</v>
      </c>
    </row>
    <row r="20" spans="1:9" x14ac:dyDescent="0.25">
      <c r="A20" s="198" t="s">
        <v>69</v>
      </c>
      <c r="B20" s="198"/>
      <c r="C20" s="27">
        <v>13</v>
      </c>
      <c r="D20" s="41">
        <v>0</v>
      </c>
      <c r="E20" s="41">
        <v>28000000</v>
      </c>
      <c r="F20" s="40">
        <f t="shared" si="1"/>
        <v>28000000</v>
      </c>
      <c r="G20" s="41">
        <v>0</v>
      </c>
      <c r="H20" s="41">
        <v>28000000</v>
      </c>
      <c r="I20" s="40">
        <f t="shared" si="2"/>
        <v>28000000</v>
      </c>
    </row>
    <row r="21" spans="1:9" x14ac:dyDescent="0.25">
      <c r="A21" s="199" t="s">
        <v>70</v>
      </c>
      <c r="B21" s="200"/>
      <c r="C21" s="26">
        <v>14</v>
      </c>
      <c r="D21" s="40">
        <f>D22+D25+D30+D36</f>
        <v>3223878711</v>
      </c>
      <c r="E21" s="40">
        <f>E22+E25+E30+E36</f>
        <v>4936280734</v>
      </c>
      <c r="F21" s="40">
        <f t="shared" si="1"/>
        <v>8160159445</v>
      </c>
      <c r="G21" s="40">
        <f t="shared" ref="G21:H21" si="6">G22+G25+G30+G36</f>
        <v>2969045115</v>
      </c>
      <c r="H21" s="40">
        <f t="shared" si="6"/>
        <v>5157404353</v>
      </c>
      <c r="I21" s="40">
        <f t="shared" si="2"/>
        <v>8126449468</v>
      </c>
    </row>
    <row r="22" spans="1:9" x14ac:dyDescent="0.25">
      <c r="A22" s="200" t="s">
        <v>71</v>
      </c>
      <c r="B22" s="200"/>
      <c r="C22" s="26">
        <v>15</v>
      </c>
      <c r="D22" s="40">
        <f>D23+D24</f>
        <v>1231461828</v>
      </c>
      <c r="E22" s="40">
        <f>E23+E24</f>
        <v>1094522138</v>
      </c>
      <c r="F22" s="40">
        <f t="shared" si="1"/>
        <v>2325983966</v>
      </c>
      <c r="G22" s="40">
        <f t="shared" ref="G22:H22" si="7">G23+G24</f>
        <v>1140756951</v>
      </c>
      <c r="H22" s="40">
        <f t="shared" si="7"/>
        <v>1044163361</v>
      </c>
      <c r="I22" s="40">
        <f t="shared" si="2"/>
        <v>2184920312</v>
      </c>
    </row>
    <row r="23" spans="1:9" x14ac:dyDescent="0.25">
      <c r="A23" s="198" t="s">
        <v>72</v>
      </c>
      <c r="B23" s="198"/>
      <c r="C23" s="27">
        <v>16</v>
      </c>
      <c r="D23" s="41">
        <v>1231461828</v>
      </c>
      <c r="E23" s="41">
        <v>1094522138</v>
      </c>
      <c r="F23" s="40">
        <f t="shared" si="1"/>
        <v>2325983966</v>
      </c>
      <c r="G23" s="41">
        <v>1140756951</v>
      </c>
      <c r="H23" s="41">
        <v>1044163361</v>
      </c>
      <c r="I23" s="40">
        <f t="shared" si="2"/>
        <v>2184920312</v>
      </c>
    </row>
    <row r="24" spans="1:9" x14ac:dyDescent="0.25">
      <c r="A24" s="198" t="s">
        <v>73</v>
      </c>
      <c r="B24" s="198"/>
      <c r="C24" s="27">
        <v>17</v>
      </c>
      <c r="D24" s="41">
        <v>0</v>
      </c>
      <c r="E24" s="41">
        <v>0</v>
      </c>
      <c r="F24" s="40">
        <f t="shared" si="1"/>
        <v>0</v>
      </c>
      <c r="G24" s="41">
        <v>0</v>
      </c>
      <c r="H24" s="41">
        <v>0</v>
      </c>
      <c r="I24" s="40">
        <f t="shared" si="2"/>
        <v>0</v>
      </c>
    </row>
    <row r="25" spans="1:9" x14ac:dyDescent="0.25">
      <c r="A25" s="200" t="s">
        <v>74</v>
      </c>
      <c r="B25" s="200"/>
      <c r="C25" s="26">
        <v>18</v>
      </c>
      <c r="D25" s="40">
        <f>D26+D27+D28+D29</f>
        <v>1884095466</v>
      </c>
      <c r="E25" s="40">
        <f>E26+E27+E28+E29</f>
        <v>3283111285</v>
      </c>
      <c r="F25" s="40">
        <f t="shared" si="1"/>
        <v>5167206751</v>
      </c>
      <c r="G25" s="40">
        <f t="shared" ref="G25:H25" si="8">G26+G27+G28+G29</f>
        <v>1722898990</v>
      </c>
      <c r="H25" s="40">
        <f t="shared" si="8"/>
        <v>3159840010</v>
      </c>
      <c r="I25" s="40">
        <f t="shared" si="2"/>
        <v>4882739000</v>
      </c>
    </row>
    <row r="26" spans="1:9" x14ac:dyDescent="0.25">
      <c r="A26" s="198" t="s">
        <v>75</v>
      </c>
      <c r="B26" s="198"/>
      <c r="C26" s="27">
        <v>19</v>
      </c>
      <c r="D26" s="41">
        <v>78835758</v>
      </c>
      <c r="E26" s="41">
        <v>794141134</v>
      </c>
      <c r="F26" s="40">
        <f t="shared" si="1"/>
        <v>872976892</v>
      </c>
      <c r="G26" s="41">
        <v>81067656</v>
      </c>
      <c r="H26" s="41">
        <v>645748040</v>
      </c>
      <c r="I26" s="40">
        <f t="shared" si="2"/>
        <v>726815696</v>
      </c>
    </row>
    <row r="27" spans="1:9" x14ac:dyDescent="0.25">
      <c r="A27" s="198" t="s">
        <v>76</v>
      </c>
      <c r="B27" s="198"/>
      <c r="C27" s="27">
        <v>20</v>
      </c>
      <c r="D27" s="41">
        <v>1700547001</v>
      </c>
      <c r="E27" s="41">
        <v>2168583697</v>
      </c>
      <c r="F27" s="40">
        <f t="shared" si="1"/>
        <v>3869130698</v>
      </c>
      <c r="G27" s="41">
        <v>1531616237</v>
      </c>
      <c r="H27" s="41">
        <v>2249898891</v>
      </c>
      <c r="I27" s="40">
        <f t="shared" si="2"/>
        <v>3781515128</v>
      </c>
    </row>
    <row r="28" spans="1:9" x14ac:dyDescent="0.25">
      <c r="A28" s="198" t="s">
        <v>77</v>
      </c>
      <c r="B28" s="198"/>
      <c r="C28" s="27">
        <v>21</v>
      </c>
      <c r="D28" s="41">
        <v>104712707</v>
      </c>
      <c r="E28" s="41">
        <v>320386454</v>
      </c>
      <c r="F28" s="40">
        <f t="shared" si="1"/>
        <v>425099161</v>
      </c>
      <c r="G28" s="41">
        <v>110215097</v>
      </c>
      <c r="H28" s="41">
        <v>264193079</v>
      </c>
      <c r="I28" s="40">
        <f t="shared" si="2"/>
        <v>374408176</v>
      </c>
    </row>
    <row r="29" spans="1:9" x14ac:dyDescent="0.25">
      <c r="A29" s="198" t="s">
        <v>78</v>
      </c>
      <c r="B29" s="198"/>
      <c r="C29" s="27">
        <v>22</v>
      </c>
      <c r="D29" s="41">
        <v>0</v>
      </c>
      <c r="E29" s="41">
        <v>0</v>
      </c>
      <c r="F29" s="40">
        <f t="shared" si="1"/>
        <v>0</v>
      </c>
      <c r="G29" s="41">
        <v>0</v>
      </c>
      <c r="H29" s="41">
        <v>0</v>
      </c>
      <c r="I29" s="40">
        <f t="shared" si="2"/>
        <v>0</v>
      </c>
    </row>
    <row r="30" spans="1:9" ht="21" customHeight="1" x14ac:dyDescent="0.25">
      <c r="A30" s="200" t="s">
        <v>79</v>
      </c>
      <c r="B30" s="200"/>
      <c r="C30" s="26">
        <v>23</v>
      </c>
      <c r="D30" s="40">
        <f>D31+D32+D33+D34+D35</f>
        <v>309553</v>
      </c>
      <c r="E30" s="40">
        <f>E31+E32+E33+E34+E35</f>
        <v>28489385</v>
      </c>
      <c r="F30" s="40">
        <f t="shared" si="1"/>
        <v>28798938</v>
      </c>
      <c r="G30" s="40">
        <f t="shared" ref="G30:H30" si="9">G31+G32+G33+G34+G35</f>
        <v>1770346</v>
      </c>
      <c r="H30" s="40">
        <f t="shared" si="9"/>
        <v>181629180</v>
      </c>
      <c r="I30" s="40">
        <f t="shared" si="2"/>
        <v>183399526</v>
      </c>
    </row>
    <row r="31" spans="1:9" x14ac:dyDescent="0.25">
      <c r="A31" s="198" t="s">
        <v>80</v>
      </c>
      <c r="B31" s="198"/>
      <c r="C31" s="27">
        <v>24</v>
      </c>
      <c r="D31" s="41">
        <v>0</v>
      </c>
      <c r="E31" s="41">
        <v>25765552</v>
      </c>
      <c r="F31" s="40">
        <f t="shared" si="1"/>
        <v>25765552</v>
      </c>
      <c r="G31" s="41">
        <v>0</v>
      </c>
      <c r="H31" s="41">
        <v>20020188</v>
      </c>
      <c r="I31" s="40">
        <f t="shared" si="2"/>
        <v>20020188</v>
      </c>
    </row>
    <row r="32" spans="1:9" x14ac:dyDescent="0.25">
      <c r="A32" s="198" t="s">
        <v>81</v>
      </c>
      <c r="B32" s="198"/>
      <c r="C32" s="27">
        <v>25</v>
      </c>
      <c r="D32" s="41">
        <v>0</v>
      </c>
      <c r="E32" s="41">
        <v>0</v>
      </c>
      <c r="F32" s="40">
        <f t="shared" si="1"/>
        <v>0</v>
      </c>
      <c r="G32" s="41">
        <v>0</v>
      </c>
      <c r="H32" s="41">
        <v>151707348</v>
      </c>
      <c r="I32" s="40">
        <f t="shared" si="2"/>
        <v>151707348</v>
      </c>
    </row>
    <row r="33" spans="1:9" x14ac:dyDescent="0.25">
      <c r="A33" s="198" t="s">
        <v>82</v>
      </c>
      <c r="B33" s="198"/>
      <c r="C33" s="27">
        <v>26</v>
      </c>
      <c r="D33" s="41">
        <v>309553</v>
      </c>
      <c r="E33" s="41">
        <v>2723833</v>
      </c>
      <c r="F33" s="40">
        <f t="shared" si="1"/>
        <v>3033386</v>
      </c>
      <c r="G33" s="41">
        <v>1770346</v>
      </c>
      <c r="H33" s="41">
        <v>9901644</v>
      </c>
      <c r="I33" s="40">
        <f t="shared" si="2"/>
        <v>11671990</v>
      </c>
    </row>
    <row r="34" spans="1:9" x14ac:dyDescent="0.25">
      <c r="A34" s="198" t="s">
        <v>83</v>
      </c>
      <c r="B34" s="198"/>
      <c r="C34" s="27">
        <v>27</v>
      </c>
      <c r="D34" s="41">
        <v>0</v>
      </c>
      <c r="E34" s="41">
        <v>0</v>
      </c>
      <c r="F34" s="40">
        <f t="shared" si="1"/>
        <v>0</v>
      </c>
      <c r="G34" s="41">
        <v>0</v>
      </c>
      <c r="H34" s="41">
        <v>0</v>
      </c>
      <c r="I34" s="40">
        <f t="shared" si="2"/>
        <v>0</v>
      </c>
    </row>
    <row r="35" spans="1:9" x14ac:dyDescent="0.25">
      <c r="A35" s="198" t="s">
        <v>84</v>
      </c>
      <c r="B35" s="198"/>
      <c r="C35" s="27">
        <v>28</v>
      </c>
      <c r="D35" s="41">
        <v>0</v>
      </c>
      <c r="E35" s="41">
        <v>0</v>
      </c>
      <c r="F35" s="40">
        <f t="shared" si="1"/>
        <v>0</v>
      </c>
      <c r="G35" s="41">
        <v>0</v>
      </c>
      <c r="H35" s="41">
        <v>0</v>
      </c>
      <c r="I35" s="40">
        <f t="shared" si="2"/>
        <v>0</v>
      </c>
    </row>
    <row r="36" spans="1:9" x14ac:dyDescent="0.25">
      <c r="A36" s="200" t="s">
        <v>85</v>
      </c>
      <c r="B36" s="200"/>
      <c r="C36" s="26">
        <v>29</v>
      </c>
      <c r="D36" s="40">
        <f>D37+D38+D39</f>
        <v>108011864</v>
      </c>
      <c r="E36" s="40">
        <f>E37+E38+E39</f>
        <v>530157926</v>
      </c>
      <c r="F36" s="40">
        <f t="shared" si="1"/>
        <v>638169790</v>
      </c>
      <c r="G36" s="40">
        <f t="shared" ref="G36:H36" si="10">G37+G38+G39</f>
        <v>103618828</v>
      </c>
      <c r="H36" s="40">
        <f t="shared" si="10"/>
        <v>771771802</v>
      </c>
      <c r="I36" s="40">
        <f t="shared" si="2"/>
        <v>875390630</v>
      </c>
    </row>
    <row r="37" spans="1:9" x14ac:dyDescent="0.25">
      <c r="A37" s="210" t="s">
        <v>86</v>
      </c>
      <c r="B37" s="210"/>
      <c r="C37" s="27">
        <v>30</v>
      </c>
      <c r="D37" s="41">
        <v>67847755</v>
      </c>
      <c r="E37" s="41">
        <v>100289307</v>
      </c>
      <c r="F37" s="40">
        <f t="shared" si="1"/>
        <v>168137062</v>
      </c>
      <c r="G37" s="41">
        <v>74670313</v>
      </c>
      <c r="H37" s="41">
        <v>357759975</v>
      </c>
      <c r="I37" s="40">
        <f t="shared" si="2"/>
        <v>432430288</v>
      </c>
    </row>
    <row r="38" spans="1:9" x14ac:dyDescent="0.25">
      <c r="A38" s="198" t="s">
        <v>87</v>
      </c>
      <c r="B38" s="198"/>
      <c r="C38" s="27">
        <v>31</v>
      </c>
      <c r="D38" s="41">
        <v>39445265</v>
      </c>
      <c r="E38" s="41">
        <v>283366478</v>
      </c>
      <c r="F38" s="40">
        <f t="shared" si="1"/>
        <v>322811743</v>
      </c>
      <c r="G38" s="41">
        <v>26460362</v>
      </c>
      <c r="H38" s="41">
        <v>263137405</v>
      </c>
      <c r="I38" s="40">
        <f t="shared" si="2"/>
        <v>289597767</v>
      </c>
    </row>
    <row r="39" spans="1:9" x14ac:dyDescent="0.25">
      <c r="A39" s="198" t="s">
        <v>88</v>
      </c>
      <c r="B39" s="198"/>
      <c r="C39" s="27">
        <v>32</v>
      </c>
      <c r="D39" s="41">
        <v>718844</v>
      </c>
      <c r="E39" s="41">
        <v>146502141</v>
      </c>
      <c r="F39" s="40">
        <f t="shared" si="1"/>
        <v>147220985</v>
      </c>
      <c r="G39" s="41">
        <v>2488153</v>
      </c>
      <c r="H39" s="41">
        <v>150874422</v>
      </c>
      <c r="I39" s="40">
        <f t="shared" si="2"/>
        <v>153362575</v>
      </c>
    </row>
    <row r="40" spans="1:9" x14ac:dyDescent="0.25">
      <c r="A40" s="201" t="s">
        <v>89</v>
      </c>
      <c r="B40" s="198"/>
      <c r="C40" s="27">
        <v>33</v>
      </c>
      <c r="D40" s="41">
        <v>0</v>
      </c>
      <c r="E40" s="41">
        <v>0</v>
      </c>
      <c r="F40" s="40">
        <f t="shared" si="1"/>
        <v>0</v>
      </c>
      <c r="G40" s="41">
        <v>0</v>
      </c>
      <c r="H40" s="41">
        <v>0</v>
      </c>
      <c r="I40" s="40">
        <f t="shared" si="2"/>
        <v>0</v>
      </c>
    </row>
    <row r="41" spans="1:9" x14ac:dyDescent="0.25">
      <c r="A41" s="201" t="s">
        <v>90</v>
      </c>
      <c r="B41" s="198"/>
      <c r="C41" s="27">
        <v>34</v>
      </c>
      <c r="D41" s="41">
        <v>355280253</v>
      </c>
      <c r="E41" s="41">
        <v>0</v>
      </c>
      <c r="F41" s="40">
        <f t="shared" si="1"/>
        <v>355280253</v>
      </c>
      <c r="G41" s="41">
        <v>228282388</v>
      </c>
      <c r="H41" s="41">
        <v>0</v>
      </c>
      <c r="I41" s="40">
        <f t="shared" si="2"/>
        <v>228282388</v>
      </c>
    </row>
    <row r="42" spans="1:9" x14ac:dyDescent="0.25">
      <c r="A42" s="199" t="s">
        <v>91</v>
      </c>
      <c r="B42" s="200"/>
      <c r="C42" s="26">
        <v>35</v>
      </c>
      <c r="D42" s="40">
        <f>D43+D44+D45+D46+D47+D48+D49</f>
        <v>20627</v>
      </c>
      <c r="E42" s="40">
        <f>E43+E44+E45+E46+E47+E48+E49</f>
        <v>331321934</v>
      </c>
      <c r="F42" s="40">
        <f t="shared" si="1"/>
        <v>331342561</v>
      </c>
      <c r="G42" s="40">
        <f>G43+G44+G45+G46+G47+G48+G49</f>
        <v>36726</v>
      </c>
      <c r="H42" s="40">
        <f>H43+H44+H45+H46+H47+H48+H49</f>
        <v>429540876</v>
      </c>
      <c r="I42" s="40">
        <f t="shared" si="2"/>
        <v>429577602</v>
      </c>
    </row>
    <row r="43" spans="1:9" x14ac:dyDescent="0.25">
      <c r="A43" s="198" t="s">
        <v>92</v>
      </c>
      <c r="B43" s="198"/>
      <c r="C43" s="27">
        <v>36</v>
      </c>
      <c r="D43" s="41">
        <v>0</v>
      </c>
      <c r="E43" s="41">
        <v>75363648</v>
      </c>
      <c r="F43" s="40">
        <f t="shared" si="1"/>
        <v>75363648</v>
      </c>
      <c r="G43" s="41">
        <v>8967</v>
      </c>
      <c r="H43" s="41">
        <v>139296538</v>
      </c>
      <c r="I43" s="40">
        <f t="shared" si="2"/>
        <v>139305505</v>
      </c>
    </row>
    <row r="44" spans="1:9" x14ac:dyDescent="0.25">
      <c r="A44" s="198" t="s">
        <v>93</v>
      </c>
      <c r="B44" s="198"/>
      <c r="C44" s="27">
        <v>37</v>
      </c>
      <c r="D44" s="41">
        <v>20627</v>
      </c>
      <c r="E44" s="41">
        <v>0</v>
      </c>
      <c r="F44" s="40">
        <f t="shared" si="1"/>
        <v>20627</v>
      </c>
      <c r="G44" s="41">
        <v>27759</v>
      </c>
      <c r="H44" s="41">
        <v>0</v>
      </c>
      <c r="I44" s="40">
        <f t="shared" si="2"/>
        <v>27759</v>
      </c>
    </row>
    <row r="45" spans="1:9" x14ac:dyDescent="0.25">
      <c r="A45" s="198" t="s">
        <v>94</v>
      </c>
      <c r="B45" s="198"/>
      <c r="C45" s="27">
        <v>38</v>
      </c>
      <c r="D45" s="41">
        <v>0</v>
      </c>
      <c r="E45" s="41">
        <v>255958286</v>
      </c>
      <c r="F45" s="40">
        <f t="shared" si="1"/>
        <v>255958286</v>
      </c>
      <c r="G45" s="41">
        <v>0</v>
      </c>
      <c r="H45" s="41">
        <v>290244338</v>
      </c>
      <c r="I45" s="40">
        <f t="shared" si="2"/>
        <v>290244338</v>
      </c>
    </row>
    <row r="46" spans="1:9" x14ac:dyDescent="0.25">
      <c r="A46" s="198" t="s">
        <v>95</v>
      </c>
      <c r="B46" s="198"/>
      <c r="C46" s="27">
        <v>39</v>
      </c>
      <c r="D46" s="41">
        <v>0</v>
      </c>
      <c r="E46" s="41">
        <v>0</v>
      </c>
      <c r="F46" s="40">
        <f t="shared" si="1"/>
        <v>0</v>
      </c>
      <c r="G46" s="41">
        <v>0</v>
      </c>
      <c r="H46" s="41">
        <v>0</v>
      </c>
      <c r="I46" s="40">
        <f t="shared" si="2"/>
        <v>0</v>
      </c>
    </row>
    <row r="47" spans="1:9" x14ac:dyDescent="0.25">
      <c r="A47" s="210" t="s">
        <v>96</v>
      </c>
      <c r="B47" s="210"/>
      <c r="C47" s="27">
        <v>40</v>
      </c>
      <c r="D47" s="41">
        <v>0</v>
      </c>
      <c r="E47" s="41">
        <v>0</v>
      </c>
      <c r="F47" s="40">
        <f t="shared" si="1"/>
        <v>0</v>
      </c>
      <c r="G47" s="41">
        <v>0</v>
      </c>
      <c r="H47" s="41">
        <v>0</v>
      </c>
      <c r="I47" s="40">
        <f t="shared" si="2"/>
        <v>0</v>
      </c>
    </row>
    <row r="48" spans="1:9" x14ac:dyDescent="0.25">
      <c r="A48" s="198" t="s">
        <v>97</v>
      </c>
      <c r="B48" s="198"/>
      <c r="C48" s="27">
        <v>41</v>
      </c>
      <c r="D48" s="41">
        <v>0</v>
      </c>
      <c r="E48" s="41">
        <v>0</v>
      </c>
      <c r="F48" s="40">
        <f t="shared" si="1"/>
        <v>0</v>
      </c>
      <c r="G48" s="41">
        <v>0</v>
      </c>
      <c r="H48" s="41">
        <v>0</v>
      </c>
      <c r="I48" s="40">
        <f t="shared" si="2"/>
        <v>0</v>
      </c>
    </row>
    <row r="49" spans="1:9" ht="31.5" customHeight="1" x14ac:dyDescent="0.25">
      <c r="A49" s="198" t="s">
        <v>98</v>
      </c>
      <c r="B49" s="198"/>
      <c r="C49" s="27">
        <v>42</v>
      </c>
      <c r="D49" s="41">
        <v>0</v>
      </c>
      <c r="E49" s="41">
        <v>0</v>
      </c>
      <c r="F49" s="40">
        <f t="shared" si="1"/>
        <v>0</v>
      </c>
      <c r="G49" s="41">
        <v>0</v>
      </c>
      <c r="H49" s="41">
        <v>0</v>
      </c>
      <c r="I49" s="40">
        <f t="shared" si="2"/>
        <v>0</v>
      </c>
    </row>
    <row r="50" spans="1:9" x14ac:dyDescent="0.25">
      <c r="A50" s="199" t="s">
        <v>99</v>
      </c>
      <c r="B50" s="200"/>
      <c r="C50" s="26">
        <v>43</v>
      </c>
      <c r="D50" s="40">
        <f>D51+D52</f>
        <v>2125392</v>
      </c>
      <c r="E50" s="40">
        <f>E51+E52</f>
        <v>69111257</v>
      </c>
      <c r="F50" s="40">
        <f t="shared" si="1"/>
        <v>71236649</v>
      </c>
      <c r="G50" s="40">
        <f>G51+G52</f>
        <v>2125392</v>
      </c>
      <c r="H50" s="40">
        <f>H51+H52</f>
        <v>110934818</v>
      </c>
      <c r="I50" s="40">
        <f t="shared" si="2"/>
        <v>113060210</v>
      </c>
    </row>
    <row r="51" spans="1:9" x14ac:dyDescent="0.25">
      <c r="A51" s="198" t="s">
        <v>100</v>
      </c>
      <c r="B51" s="198"/>
      <c r="C51" s="27">
        <v>44</v>
      </c>
      <c r="D51" s="63">
        <v>2125392</v>
      </c>
      <c r="E51" s="63">
        <v>69111257</v>
      </c>
      <c r="F51" s="40">
        <f t="shared" si="1"/>
        <v>71236649</v>
      </c>
      <c r="G51" s="63">
        <v>2125392</v>
      </c>
      <c r="H51" s="63">
        <v>69111257</v>
      </c>
      <c r="I51" s="40">
        <f t="shared" si="2"/>
        <v>71236649</v>
      </c>
    </row>
    <row r="52" spans="1:9" x14ac:dyDescent="0.25">
      <c r="A52" s="198" t="s">
        <v>101</v>
      </c>
      <c r="B52" s="198"/>
      <c r="C52" s="27">
        <v>45</v>
      </c>
      <c r="D52" s="63">
        <v>0</v>
      </c>
      <c r="E52" s="63">
        <v>0</v>
      </c>
      <c r="F52" s="40">
        <f t="shared" si="1"/>
        <v>0</v>
      </c>
      <c r="G52" s="63">
        <v>0</v>
      </c>
      <c r="H52" s="63">
        <v>41823561</v>
      </c>
      <c r="I52" s="40">
        <f t="shared" si="2"/>
        <v>41823561</v>
      </c>
    </row>
    <row r="53" spans="1:9" x14ac:dyDescent="0.25">
      <c r="A53" s="199" t="s">
        <v>102</v>
      </c>
      <c r="B53" s="200"/>
      <c r="C53" s="26">
        <v>46</v>
      </c>
      <c r="D53" s="40">
        <f>D54+D57+D58</f>
        <v>16107888</v>
      </c>
      <c r="E53" s="40">
        <f>E54+E57+E58</f>
        <v>895130447</v>
      </c>
      <c r="F53" s="40">
        <f t="shared" si="1"/>
        <v>911238335</v>
      </c>
      <c r="G53" s="40">
        <f>G54+G57+G58</f>
        <v>9897211</v>
      </c>
      <c r="H53" s="40">
        <f>H54+H57+H58</f>
        <v>1142570222</v>
      </c>
      <c r="I53" s="40">
        <f t="shared" si="2"/>
        <v>1152467433</v>
      </c>
    </row>
    <row r="54" spans="1:9" x14ac:dyDescent="0.25">
      <c r="A54" s="199" t="s">
        <v>103</v>
      </c>
      <c r="B54" s="200"/>
      <c r="C54" s="26">
        <v>47</v>
      </c>
      <c r="D54" s="40">
        <f>D55+D56</f>
        <v>233896</v>
      </c>
      <c r="E54" s="40">
        <f>E55+E56</f>
        <v>536565103</v>
      </c>
      <c r="F54" s="40">
        <f t="shared" si="1"/>
        <v>536798999</v>
      </c>
      <c r="G54" s="40">
        <f>G55+G56</f>
        <v>233896</v>
      </c>
      <c r="H54" s="40">
        <f>H55+H56</f>
        <v>781413303</v>
      </c>
      <c r="I54" s="40">
        <f t="shared" si="2"/>
        <v>781647199</v>
      </c>
    </row>
    <row r="55" spans="1:9" x14ac:dyDescent="0.25">
      <c r="A55" s="198" t="s">
        <v>104</v>
      </c>
      <c r="B55" s="198"/>
      <c r="C55" s="27">
        <v>48</v>
      </c>
      <c r="D55" s="63">
        <v>0</v>
      </c>
      <c r="E55" s="63">
        <v>536452727</v>
      </c>
      <c r="F55" s="40">
        <f t="shared" si="1"/>
        <v>536452727</v>
      </c>
      <c r="G55" s="63">
        <v>0</v>
      </c>
      <c r="H55" s="63">
        <v>780739724</v>
      </c>
      <c r="I55" s="40">
        <f t="shared" si="2"/>
        <v>780739724</v>
      </c>
    </row>
    <row r="56" spans="1:9" x14ac:dyDescent="0.25">
      <c r="A56" s="198" t="s">
        <v>105</v>
      </c>
      <c r="B56" s="198"/>
      <c r="C56" s="27">
        <v>49</v>
      </c>
      <c r="D56" s="63">
        <v>233896</v>
      </c>
      <c r="E56" s="63">
        <v>112376</v>
      </c>
      <c r="F56" s="40">
        <f t="shared" si="1"/>
        <v>346272</v>
      </c>
      <c r="G56" s="63">
        <v>233896</v>
      </c>
      <c r="H56" s="63">
        <v>673579</v>
      </c>
      <c r="I56" s="40">
        <f t="shared" si="2"/>
        <v>907475</v>
      </c>
    </row>
    <row r="57" spans="1:9" x14ac:dyDescent="0.25">
      <c r="A57" s="201" t="s">
        <v>106</v>
      </c>
      <c r="B57" s="198"/>
      <c r="C57" s="27">
        <v>50</v>
      </c>
      <c r="D57" s="63">
        <v>465</v>
      </c>
      <c r="E57" s="63">
        <v>150119653</v>
      </c>
      <c r="F57" s="40">
        <f t="shared" si="1"/>
        <v>150120118</v>
      </c>
      <c r="G57" s="63">
        <v>0</v>
      </c>
      <c r="H57" s="63">
        <v>93882520</v>
      </c>
      <c r="I57" s="40">
        <f t="shared" si="2"/>
        <v>93882520</v>
      </c>
    </row>
    <row r="58" spans="1:9" x14ac:dyDescent="0.25">
      <c r="A58" s="199" t="s">
        <v>107</v>
      </c>
      <c r="B58" s="200"/>
      <c r="C58" s="26">
        <v>51</v>
      </c>
      <c r="D58" s="40">
        <f>D59+D60+D61</f>
        <v>15873527</v>
      </c>
      <c r="E58" s="40">
        <f>E59+E60+E61</f>
        <v>208445691</v>
      </c>
      <c r="F58" s="40">
        <f t="shared" si="1"/>
        <v>224319218</v>
      </c>
      <c r="G58" s="40">
        <f>G59+G60+G61</f>
        <v>9663315</v>
      </c>
      <c r="H58" s="40">
        <f>H59+H60+H61</f>
        <v>267274399</v>
      </c>
      <c r="I58" s="40">
        <f t="shared" si="2"/>
        <v>276937714</v>
      </c>
    </row>
    <row r="59" spans="1:9" x14ac:dyDescent="0.25">
      <c r="A59" s="198" t="s">
        <v>108</v>
      </c>
      <c r="B59" s="198"/>
      <c r="C59" s="27">
        <v>52</v>
      </c>
      <c r="D59" s="63">
        <v>0</v>
      </c>
      <c r="E59" s="63">
        <v>130469004</v>
      </c>
      <c r="F59" s="40">
        <f t="shared" si="1"/>
        <v>130469004</v>
      </c>
      <c r="G59" s="63">
        <v>0</v>
      </c>
      <c r="H59" s="63">
        <v>128488899</v>
      </c>
      <c r="I59" s="40">
        <f t="shared" si="2"/>
        <v>128488899</v>
      </c>
    </row>
    <row r="60" spans="1:9" x14ac:dyDescent="0.25">
      <c r="A60" s="198" t="s">
        <v>109</v>
      </c>
      <c r="B60" s="198"/>
      <c r="C60" s="27">
        <v>53</v>
      </c>
      <c r="D60" s="63">
        <v>381379</v>
      </c>
      <c r="E60" s="63">
        <v>610571</v>
      </c>
      <c r="F60" s="40">
        <f t="shared" si="1"/>
        <v>991950</v>
      </c>
      <c r="G60" s="63">
        <v>168151</v>
      </c>
      <c r="H60" s="63">
        <v>219276</v>
      </c>
      <c r="I60" s="40">
        <f t="shared" si="2"/>
        <v>387427</v>
      </c>
    </row>
    <row r="61" spans="1:9" x14ac:dyDescent="0.25">
      <c r="A61" s="198" t="s">
        <v>110</v>
      </c>
      <c r="B61" s="198"/>
      <c r="C61" s="27">
        <v>54</v>
      </c>
      <c r="D61" s="63">
        <v>15492148</v>
      </c>
      <c r="E61" s="63">
        <v>77366116</v>
      </c>
      <c r="F61" s="40">
        <f t="shared" si="1"/>
        <v>92858264</v>
      </c>
      <c r="G61" s="63">
        <v>9495164</v>
      </c>
      <c r="H61" s="63">
        <v>138566224</v>
      </c>
      <c r="I61" s="40">
        <f t="shared" si="2"/>
        <v>148061388</v>
      </c>
    </row>
    <row r="62" spans="1:9" x14ac:dyDescent="0.25">
      <c r="A62" s="199" t="s">
        <v>111</v>
      </c>
      <c r="B62" s="200"/>
      <c r="C62" s="26">
        <v>55</v>
      </c>
      <c r="D62" s="40">
        <f>D63+D67+D68</f>
        <v>48451977</v>
      </c>
      <c r="E62" s="40">
        <f>E63+E67+E68</f>
        <v>530581366</v>
      </c>
      <c r="F62" s="40">
        <f t="shared" si="1"/>
        <v>579033343</v>
      </c>
      <c r="G62" s="40">
        <f>G63+G67+G68</f>
        <v>129434423</v>
      </c>
      <c r="H62" s="40">
        <f>H63+H67+H68</f>
        <v>137960408</v>
      </c>
      <c r="I62" s="40">
        <f t="shared" si="2"/>
        <v>267394831</v>
      </c>
    </row>
    <row r="63" spans="1:9" x14ac:dyDescent="0.25">
      <c r="A63" s="199" t="s">
        <v>112</v>
      </c>
      <c r="B63" s="200"/>
      <c r="C63" s="26">
        <v>56</v>
      </c>
      <c r="D63" s="40">
        <f>D64+D65+D66</f>
        <v>48451977</v>
      </c>
      <c r="E63" s="40">
        <f>E64+E65+E66</f>
        <v>530580854</v>
      </c>
      <c r="F63" s="40">
        <f t="shared" si="1"/>
        <v>579032831</v>
      </c>
      <c r="G63" s="40">
        <f>G64+G65+G66</f>
        <v>129434423</v>
      </c>
      <c r="H63" s="40">
        <f>H64+H65+H66</f>
        <v>137959896</v>
      </c>
      <c r="I63" s="40">
        <f t="shared" si="2"/>
        <v>267394319</v>
      </c>
    </row>
    <row r="64" spans="1:9" x14ac:dyDescent="0.25">
      <c r="A64" s="198" t="s">
        <v>113</v>
      </c>
      <c r="B64" s="198"/>
      <c r="C64" s="27">
        <v>57</v>
      </c>
      <c r="D64" s="63">
        <v>0</v>
      </c>
      <c r="E64" s="63">
        <v>530580854</v>
      </c>
      <c r="F64" s="40">
        <f t="shared" si="1"/>
        <v>530580854</v>
      </c>
      <c r="G64" s="63">
        <v>0</v>
      </c>
      <c r="H64" s="63">
        <v>137959896</v>
      </c>
      <c r="I64" s="40">
        <f t="shared" si="2"/>
        <v>137959896</v>
      </c>
    </row>
    <row r="65" spans="1:9" x14ac:dyDescent="0.25">
      <c r="A65" s="198" t="s">
        <v>114</v>
      </c>
      <c r="B65" s="198"/>
      <c r="C65" s="27">
        <v>58</v>
      </c>
      <c r="D65" s="63">
        <v>48451977</v>
      </c>
      <c r="E65" s="63">
        <v>0</v>
      </c>
      <c r="F65" s="40">
        <f t="shared" si="1"/>
        <v>48451977</v>
      </c>
      <c r="G65" s="63">
        <v>129434423</v>
      </c>
      <c r="H65" s="63">
        <v>0</v>
      </c>
      <c r="I65" s="40">
        <f t="shared" si="2"/>
        <v>129434423</v>
      </c>
    </row>
    <row r="66" spans="1:9" x14ac:dyDescent="0.25">
      <c r="A66" s="198" t="s">
        <v>115</v>
      </c>
      <c r="B66" s="198"/>
      <c r="C66" s="27">
        <v>59</v>
      </c>
      <c r="D66" s="63">
        <v>0</v>
      </c>
      <c r="E66" s="63">
        <v>0</v>
      </c>
      <c r="F66" s="40">
        <f t="shared" si="1"/>
        <v>0</v>
      </c>
      <c r="G66" s="63">
        <v>0</v>
      </c>
      <c r="H66" s="63">
        <v>0</v>
      </c>
      <c r="I66" s="40">
        <f t="shared" si="2"/>
        <v>0</v>
      </c>
    </row>
    <row r="67" spans="1:9" x14ac:dyDescent="0.25">
      <c r="A67" s="201" t="s">
        <v>116</v>
      </c>
      <c r="B67" s="198"/>
      <c r="C67" s="27">
        <v>60</v>
      </c>
      <c r="D67" s="63">
        <v>0</v>
      </c>
      <c r="E67" s="63">
        <v>0</v>
      </c>
      <c r="F67" s="40">
        <f t="shared" si="1"/>
        <v>0</v>
      </c>
      <c r="G67" s="63">
        <v>0</v>
      </c>
      <c r="H67" s="63">
        <v>0</v>
      </c>
      <c r="I67" s="40">
        <f t="shared" si="2"/>
        <v>0</v>
      </c>
    </row>
    <row r="68" spans="1:9" x14ac:dyDescent="0.25">
      <c r="A68" s="201" t="s">
        <v>117</v>
      </c>
      <c r="B68" s="198"/>
      <c r="C68" s="27">
        <v>61</v>
      </c>
      <c r="D68" s="63">
        <v>0</v>
      </c>
      <c r="E68" s="63">
        <v>512</v>
      </c>
      <c r="F68" s="40">
        <f t="shared" si="1"/>
        <v>512</v>
      </c>
      <c r="G68" s="63">
        <v>0</v>
      </c>
      <c r="H68" s="63">
        <v>512</v>
      </c>
      <c r="I68" s="40">
        <f t="shared" si="2"/>
        <v>512</v>
      </c>
    </row>
    <row r="69" spans="1:9" ht="23.25" customHeight="1" x14ac:dyDescent="0.25">
      <c r="A69" s="199" t="s">
        <v>118</v>
      </c>
      <c r="B69" s="200"/>
      <c r="C69" s="26">
        <v>62</v>
      </c>
      <c r="D69" s="40">
        <f>D70+D71+D72</f>
        <v>0</v>
      </c>
      <c r="E69" s="40">
        <f>E70+E71+E72</f>
        <v>217928510</v>
      </c>
      <c r="F69" s="40">
        <f t="shared" si="1"/>
        <v>217928510</v>
      </c>
      <c r="G69" s="40">
        <f>G70+G71+G72</f>
        <v>0</v>
      </c>
      <c r="H69" s="40">
        <f>H70+H71+H72</f>
        <v>273344895</v>
      </c>
      <c r="I69" s="40">
        <f t="shared" si="2"/>
        <v>273344895</v>
      </c>
    </row>
    <row r="70" spans="1:9" x14ac:dyDescent="0.25">
      <c r="A70" s="198" t="s">
        <v>119</v>
      </c>
      <c r="B70" s="198"/>
      <c r="C70" s="27">
        <v>63</v>
      </c>
      <c r="D70" s="63">
        <v>0</v>
      </c>
      <c r="E70" s="63">
        <v>0</v>
      </c>
      <c r="F70" s="40">
        <f t="shared" si="1"/>
        <v>0</v>
      </c>
      <c r="G70" s="63">
        <v>0</v>
      </c>
      <c r="H70" s="63">
        <v>0</v>
      </c>
      <c r="I70" s="40">
        <f t="shared" si="2"/>
        <v>0</v>
      </c>
    </row>
    <row r="71" spans="1:9" x14ac:dyDescent="0.25">
      <c r="A71" s="198" t="s">
        <v>120</v>
      </c>
      <c r="B71" s="198"/>
      <c r="C71" s="27">
        <v>64</v>
      </c>
      <c r="D71" s="63">
        <v>0</v>
      </c>
      <c r="E71" s="63">
        <v>196996387</v>
      </c>
      <c r="F71" s="40">
        <f t="shared" si="1"/>
        <v>196996387</v>
      </c>
      <c r="G71" s="63">
        <v>0</v>
      </c>
      <c r="H71" s="63">
        <v>212266637</v>
      </c>
      <c r="I71" s="40">
        <f t="shared" si="2"/>
        <v>212266637</v>
      </c>
    </row>
    <row r="72" spans="1:9" x14ac:dyDescent="0.25">
      <c r="A72" s="198" t="s">
        <v>121</v>
      </c>
      <c r="B72" s="198"/>
      <c r="C72" s="27">
        <v>65</v>
      </c>
      <c r="D72" s="63">
        <v>0</v>
      </c>
      <c r="E72" s="63">
        <v>20932123</v>
      </c>
      <c r="F72" s="40">
        <f t="shared" si="1"/>
        <v>20932123</v>
      </c>
      <c r="G72" s="63">
        <v>0</v>
      </c>
      <c r="H72" s="63">
        <v>61078258</v>
      </c>
      <c r="I72" s="40">
        <f t="shared" si="2"/>
        <v>61078258</v>
      </c>
    </row>
    <row r="73" spans="1:9" x14ac:dyDescent="0.25">
      <c r="A73" s="199" t="s">
        <v>122</v>
      </c>
      <c r="B73" s="200"/>
      <c r="C73" s="26">
        <v>66</v>
      </c>
      <c r="D73" s="40">
        <f>D8+D11+D15+D41+D42+D50+D53+D62+D69</f>
        <v>3645878981</v>
      </c>
      <c r="E73" s="40">
        <f>E8+E11+E15+E41+E42+E50+E53+E62+E69</f>
        <v>8519046830</v>
      </c>
      <c r="F73" s="40">
        <f t="shared" si="1"/>
        <v>12164925811</v>
      </c>
      <c r="G73" s="40">
        <f>G8+G11+G15+G41+G42+G50+G53+G62+G69</f>
        <v>3338835388</v>
      </c>
      <c r="H73" s="40">
        <f>H8+H11+H15+H41+H42+H50+H53+H62+H69</f>
        <v>8793109217</v>
      </c>
      <c r="I73" s="40">
        <f>G73+H73</f>
        <v>12131944605</v>
      </c>
    </row>
    <row r="74" spans="1:9" x14ac:dyDescent="0.25">
      <c r="A74" s="201" t="s">
        <v>123</v>
      </c>
      <c r="B74" s="198"/>
      <c r="C74" s="27">
        <v>67</v>
      </c>
      <c r="D74" s="63">
        <v>295776653</v>
      </c>
      <c r="E74" s="63">
        <v>3127366763</v>
      </c>
      <c r="F74" s="40">
        <f t="shared" ref="F74" si="11">D74+E74</f>
        <v>3423143416</v>
      </c>
      <c r="G74" s="63">
        <v>126323803</v>
      </c>
      <c r="H74" s="63">
        <v>1837474313</v>
      </c>
      <c r="I74" s="40">
        <f t="shared" ref="I74" si="12">G74+H74</f>
        <v>1963798116</v>
      </c>
    </row>
    <row r="75" spans="1:9" x14ac:dyDescent="0.25">
      <c r="A75" s="211" t="s">
        <v>124</v>
      </c>
      <c r="B75" s="212"/>
      <c r="C75" s="212"/>
      <c r="D75" s="212"/>
      <c r="E75" s="212"/>
      <c r="F75" s="212"/>
      <c r="G75" s="212"/>
      <c r="H75" s="212"/>
      <c r="I75" s="212"/>
    </row>
    <row r="76" spans="1:9" x14ac:dyDescent="0.25">
      <c r="A76" s="199" t="s">
        <v>125</v>
      </c>
      <c r="B76" s="200"/>
      <c r="C76" s="26">
        <v>68</v>
      </c>
      <c r="D76" s="40">
        <f>D77+D80+D81+D85+D89+D92</f>
        <v>433496449</v>
      </c>
      <c r="E76" s="40">
        <f>E77+E80+E81+E85+E89+E92</f>
        <v>3582303680</v>
      </c>
      <c r="F76" s="40">
        <f>D76+E76</f>
        <v>4015800129</v>
      </c>
      <c r="G76" s="40">
        <f t="shared" ref="G76:H76" si="13">G77+G80+G81+G85+G89+G92</f>
        <v>272126131</v>
      </c>
      <c r="H76" s="40">
        <f t="shared" si="13"/>
        <v>3477810054</v>
      </c>
      <c r="I76" s="40">
        <f>G76+H76</f>
        <v>3749936185</v>
      </c>
    </row>
    <row r="77" spans="1:9" x14ac:dyDescent="0.25">
      <c r="A77" s="199" t="s">
        <v>126</v>
      </c>
      <c r="B77" s="200"/>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198" t="s">
        <v>127</v>
      </c>
      <c r="B78" s="198"/>
      <c r="C78" s="27">
        <v>70</v>
      </c>
      <c r="D78" s="63">
        <v>44288720</v>
      </c>
      <c r="E78" s="63">
        <v>545037080</v>
      </c>
      <c r="F78" s="40">
        <f t="shared" si="14"/>
        <v>589325800</v>
      </c>
      <c r="G78" s="63">
        <v>44288720</v>
      </c>
      <c r="H78" s="63">
        <v>545037080</v>
      </c>
      <c r="I78" s="40">
        <f t="shared" si="16"/>
        <v>589325800</v>
      </c>
    </row>
    <row r="79" spans="1:9" x14ac:dyDescent="0.25">
      <c r="A79" s="198" t="s">
        <v>128</v>
      </c>
      <c r="B79" s="198"/>
      <c r="C79" s="27">
        <v>71</v>
      </c>
      <c r="D79" s="63">
        <v>0</v>
      </c>
      <c r="E79" s="63">
        <v>0</v>
      </c>
      <c r="F79" s="40">
        <f t="shared" si="14"/>
        <v>0</v>
      </c>
      <c r="G79" s="63">
        <v>0</v>
      </c>
      <c r="H79" s="63">
        <v>0</v>
      </c>
      <c r="I79" s="40">
        <f t="shared" si="16"/>
        <v>0</v>
      </c>
    </row>
    <row r="80" spans="1:9" x14ac:dyDescent="0.25">
      <c r="A80" s="201" t="s">
        <v>129</v>
      </c>
      <c r="B80" s="198"/>
      <c r="C80" s="27">
        <v>72</v>
      </c>
      <c r="D80" s="63">
        <v>0</v>
      </c>
      <c r="E80" s="63">
        <v>681482525</v>
      </c>
      <c r="F80" s="40">
        <f t="shared" si="14"/>
        <v>681482525</v>
      </c>
      <c r="G80" s="63">
        <v>0</v>
      </c>
      <c r="H80" s="63">
        <v>681482525</v>
      </c>
      <c r="I80" s="40">
        <f t="shared" si="16"/>
        <v>681482525</v>
      </c>
    </row>
    <row r="81" spans="1:9" x14ac:dyDescent="0.25">
      <c r="A81" s="199" t="s">
        <v>130</v>
      </c>
      <c r="B81" s="200"/>
      <c r="C81" s="26">
        <v>73</v>
      </c>
      <c r="D81" s="40">
        <f>D82+D83+D84</f>
        <v>115128390</v>
      </c>
      <c r="E81" s="40">
        <f>E82+E83+E84</f>
        <v>503064646</v>
      </c>
      <c r="F81" s="40">
        <f t="shared" si="14"/>
        <v>618193036</v>
      </c>
      <c r="G81" s="40">
        <f t="shared" ref="G81:H81" si="17">G82+G83+G84</f>
        <v>-89284725</v>
      </c>
      <c r="H81" s="40">
        <f t="shared" si="17"/>
        <v>148800845</v>
      </c>
      <c r="I81" s="40">
        <f t="shared" si="16"/>
        <v>59516120</v>
      </c>
    </row>
    <row r="82" spans="1:9" x14ac:dyDescent="0.25">
      <c r="A82" s="198" t="s">
        <v>131</v>
      </c>
      <c r="B82" s="198"/>
      <c r="C82" s="27">
        <v>74</v>
      </c>
      <c r="D82" s="63">
        <v>0</v>
      </c>
      <c r="E82" s="63">
        <v>48514703</v>
      </c>
      <c r="F82" s="40">
        <f t="shared" si="14"/>
        <v>48514703</v>
      </c>
      <c r="G82" s="63">
        <v>0</v>
      </c>
      <c r="H82" s="63">
        <v>48217753</v>
      </c>
      <c r="I82" s="40">
        <f t="shared" si="16"/>
        <v>48217753</v>
      </c>
    </row>
    <row r="83" spans="1:9" x14ac:dyDescent="0.25">
      <c r="A83" s="198" t="s">
        <v>132</v>
      </c>
      <c r="B83" s="198"/>
      <c r="C83" s="27">
        <v>75</v>
      </c>
      <c r="D83" s="63">
        <v>115128390</v>
      </c>
      <c r="E83" s="63">
        <v>454549943</v>
      </c>
      <c r="F83" s="40">
        <f t="shared" si="14"/>
        <v>569678333</v>
      </c>
      <c r="G83" s="63">
        <v>-89284725</v>
      </c>
      <c r="H83" s="63">
        <v>100583092</v>
      </c>
      <c r="I83" s="40">
        <f t="shared" si="16"/>
        <v>11298367</v>
      </c>
    </row>
    <row r="84" spans="1:9" x14ac:dyDescent="0.25">
      <c r="A84" s="198" t="s">
        <v>133</v>
      </c>
      <c r="B84" s="198"/>
      <c r="C84" s="27">
        <v>76</v>
      </c>
      <c r="D84" s="63">
        <v>0</v>
      </c>
      <c r="E84" s="63">
        <v>0</v>
      </c>
      <c r="F84" s="40">
        <f t="shared" si="14"/>
        <v>0</v>
      </c>
      <c r="G84" s="63">
        <v>0</v>
      </c>
      <c r="H84" s="63">
        <v>0</v>
      </c>
      <c r="I84" s="40">
        <f t="shared" si="16"/>
        <v>0</v>
      </c>
    </row>
    <row r="85" spans="1:9" x14ac:dyDescent="0.25">
      <c r="A85" s="199" t="s">
        <v>134</v>
      </c>
      <c r="B85" s="200"/>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198" t="s">
        <v>135</v>
      </c>
      <c r="B86" s="198"/>
      <c r="C86" s="27">
        <v>78</v>
      </c>
      <c r="D86" s="63">
        <v>2214436</v>
      </c>
      <c r="E86" s="63">
        <v>27864354</v>
      </c>
      <c r="F86" s="40">
        <f t="shared" si="14"/>
        <v>30078790</v>
      </c>
      <c r="G86" s="63">
        <v>2214436</v>
      </c>
      <c r="H86" s="63">
        <v>27864354</v>
      </c>
      <c r="I86" s="40">
        <f t="shared" si="16"/>
        <v>30078790</v>
      </c>
    </row>
    <row r="87" spans="1:9" x14ac:dyDescent="0.25">
      <c r="A87" s="198" t="s">
        <v>136</v>
      </c>
      <c r="B87" s="198"/>
      <c r="C87" s="27">
        <v>79</v>
      </c>
      <c r="D87" s="63">
        <v>7581501</v>
      </c>
      <c r="E87" s="63">
        <v>139638499</v>
      </c>
      <c r="F87" s="40">
        <f t="shared" si="14"/>
        <v>147220000</v>
      </c>
      <c r="G87" s="63">
        <v>7581501</v>
      </c>
      <c r="H87" s="63">
        <v>139638499</v>
      </c>
      <c r="I87" s="40">
        <f t="shared" si="16"/>
        <v>147220000</v>
      </c>
    </row>
    <row r="88" spans="1:9" x14ac:dyDescent="0.25">
      <c r="A88" s="198" t="s">
        <v>137</v>
      </c>
      <c r="B88" s="198"/>
      <c r="C88" s="27">
        <v>80</v>
      </c>
      <c r="D88" s="63">
        <v>75500000</v>
      </c>
      <c r="E88" s="63">
        <v>149239786</v>
      </c>
      <c r="F88" s="40">
        <f t="shared" si="14"/>
        <v>224739786</v>
      </c>
      <c r="G88" s="63">
        <v>75500000</v>
      </c>
      <c r="H88" s="63">
        <v>149239786</v>
      </c>
      <c r="I88" s="40">
        <f t="shared" si="16"/>
        <v>224739786</v>
      </c>
    </row>
    <row r="89" spans="1:9" x14ac:dyDescent="0.25">
      <c r="A89" s="199" t="s">
        <v>138</v>
      </c>
      <c r="B89" s="200"/>
      <c r="C89" s="26">
        <v>81</v>
      </c>
      <c r="D89" s="40">
        <f>D90+D91</f>
        <v>179986450</v>
      </c>
      <c r="E89" s="40">
        <f>E90+E91</f>
        <v>1210660461</v>
      </c>
      <c r="F89" s="40">
        <f t="shared" si="14"/>
        <v>1390646911</v>
      </c>
      <c r="G89" s="40">
        <f t="shared" ref="G89:H89" si="19">G90+G91</f>
        <v>188783402</v>
      </c>
      <c r="H89" s="40">
        <f t="shared" si="19"/>
        <v>1536338925</v>
      </c>
      <c r="I89" s="40">
        <f t="shared" si="16"/>
        <v>1725122327</v>
      </c>
    </row>
    <row r="90" spans="1:9" x14ac:dyDescent="0.25">
      <c r="A90" s="198" t="s">
        <v>139</v>
      </c>
      <c r="B90" s="198"/>
      <c r="C90" s="27">
        <v>82</v>
      </c>
      <c r="D90" s="63">
        <v>179986450</v>
      </c>
      <c r="E90" s="63">
        <v>1210660461</v>
      </c>
      <c r="F90" s="40">
        <f t="shared" si="14"/>
        <v>1390646911</v>
      </c>
      <c r="G90" s="63">
        <v>188783402</v>
      </c>
      <c r="H90" s="63">
        <v>1536338925</v>
      </c>
      <c r="I90" s="40">
        <f t="shared" si="16"/>
        <v>1725122327</v>
      </c>
    </row>
    <row r="91" spans="1:9" x14ac:dyDescent="0.25">
      <c r="A91" s="198" t="s">
        <v>140</v>
      </c>
      <c r="B91" s="198"/>
      <c r="C91" s="27">
        <v>83</v>
      </c>
      <c r="D91" s="63">
        <v>0</v>
      </c>
      <c r="E91" s="63">
        <v>0</v>
      </c>
      <c r="F91" s="40">
        <f t="shared" si="14"/>
        <v>0</v>
      </c>
      <c r="G91" s="63">
        <v>0</v>
      </c>
      <c r="H91" s="63">
        <v>0</v>
      </c>
      <c r="I91" s="40">
        <f t="shared" si="16"/>
        <v>0</v>
      </c>
    </row>
    <row r="92" spans="1:9" x14ac:dyDescent="0.25">
      <c r="A92" s="199" t="s">
        <v>141</v>
      </c>
      <c r="B92" s="200"/>
      <c r="C92" s="26">
        <v>84</v>
      </c>
      <c r="D92" s="40">
        <f>D93+D94</f>
        <v>8796952</v>
      </c>
      <c r="E92" s="40">
        <f>E93+E94</f>
        <v>325316329</v>
      </c>
      <c r="F92" s="40">
        <f t="shared" si="14"/>
        <v>334113281</v>
      </c>
      <c r="G92" s="40">
        <f t="shared" ref="G92:H92" si="20">G93+G94</f>
        <v>43042797</v>
      </c>
      <c r="H92" s="40">
        <f t="shared" si="20"/>
        <v>249408040</v>
      </c>
      <c r="I92" s="40">
        <f t="shared" si="16"/>
        <v>292450837</v>
      </c>
    </row>
    <row r="93" spans="1:9" x14ac:dyDescent="0.25">
      <c r="A93" s="198" t="s">
        <v>142</v>
      </c>
      <c r="B93" s="198"/>
      <c r="C93" s="27">
        <v>85</v>
      </c>
      <c r="D93" s="63">
        <v>8796952</v>
      </c>
      <c r="E93" s="63">
        <v>325316329</v>
      </c>
      <c r="F93" s="40">
        <f t="shared" si="14"/>
        <v>334113281</v>
      </c>
      <c r="G93" s="63">
        <v>43042797</v>
      </c>
      <c r="H93" s="63">
        <v>249408040</v>
      </c>
      <c r="I93" s="40">
        <f t="shared" si="16"/>
        <v>292450837</v>
      </c>
    </row>
    <row r="94" spans="1:9" x14ac:dyDescent="0.25">
      <c r="A94" s="198" t="s">
        <v>143</v>
      </c>
      <c r="B94" s="198"/>
      <c r="C94" s="27">
        <v>86</v>
      </c>
      <c r="D94" s="63">
        <v>0</v>
      </c>
      <c r="E94" s="63">
        <v>0</v>
      </c>
      <c r="F94" s="40">
        <f t="shared" si="14"/>
        <v>0</v>
      </c>
      <c r="G94" s="63">
        <v>0</v>
      </c>
      <c r="H94" s="63">
        <v>0</v>
      </c>
      <c r="I94" s="40">
        <f t="shared" si="16"/>
        <v>0</v>
      </c>
    </row>
    <row r="95" spans="1:9" x14ac:dyDescent="0.25">
      <c r="A95" s="201" t="s">
        <v>144</v>
      </c>
      <c r="B95" s="198"/>
      <c r="C95" s="27">
        <v>87</v>
      </c>
      <c r="D95" s="63">
        <v>0</v>
      </c>
      <c r="E95" s="63">
        <v>0</v>
      </c>
      <c r="F95" s="40">
        <f t="shared" si="14"/>
        <v>0</v>
      </c>
      <c r="G95" s="63">
        <v>0</v>
      </c>
      <c r="H95" s="63">
        <v>0</v>
      </c>
      <c r="I95" s="40">
        <f t="shared" si="16"/>
        <v>0</v>
      </c>
    </row>
    <row r="96" spans="1:9" x14ac:dyDescent="0.25">
      <c r="A96" s="201" t="s">
        <v>145</v>
      </c>
      <c r="B96" s="198"/>
      <c r="C96" s="27">
        <v>88</v>
      </c>
      <c r="D96" s="63">
        <v>0</v>
      </c>
      <c r="E96" s="63">
        <v>0</v>
      </c>
      <c r="F96" s="40">
        <f t="shared" si="14"/>
        <v>0</v>
      </c>
      <c r="G96" s="63">
        <v>0</v>
      </c>
      <c r="H96" s="63">
        <v>0</v>
      </c>
      <c r="I96" s="40">
        <f t="shared" si="16"/>
        <v>0</v>
      </c>
    </row>
    <row r="97" spans="1:9" x14ac:dyDescent="0.25">
      <c r="A97" s="199" t="s">
        <v>146</v>
      </c>
      <c r="B97" s="200"/>
      <c r="C97" s="26">
        <v>89</v>
      </c>
      <c r="D97" s="40">
        <f>D98+D99+D100+D101+D102+D103</f>
        <v>2749553919</v>
      </c>
      <c r="E97" s="40">
        <f>E98+E99+E100+E101+E102+E103</f>
        <v>3836466172</v>
      </c>
      <c r="F97" s="40">
        <f t="shared" si="14"/>
        <v>6586020091</v>
      </c>
      <c r="G97" s="40">
        <f t="shared" ref="G97:H97" si="21">G98+G99+G100+G101+G102+G103</f>
        <v>2802704287</v>
      </c>
      <c r="H97" s="40">
        <f t="shared" si="21"/>
        <v>4225402631</v>
      </c>
      <c r="I97" s="40">
        <f t="shared" si="16"/>
        <v>7028106918</v>
      </c>
    </row>
    <row r="98" spans="1:9" x14ac:dyDescent="0.25">
      <c r="A98" s="198" t="s">
        <v>147</v>
      </c>
      <c r="B98" s="198"/>
      <c r="C98" s="27">
        <v>90</v>
      </c>
      <c r="D98" s="63">
        <v>5179737</v>
      </c>
      <c r="E98" s="63">
        <v>1193835121</v>
      </c>
      <c r="F98" s="40">
        <f t="shared" si="14"/>
        <v>1199014858</v>
      </c>
      <c r="G98" s="63">
        <v>4501704</v>
      </c>
      <c r="H98" s="63">
        <v>1476785716</v>
      </c>
      <c r="I98" s="40">
        <f t="shared" si="16"/>
        <v>1481287420</v>
      </c>
    </row>
    <row r="99" spans="1:9" x14ac:dyDescent="0.25">
      <c r="A99" s="198" t="s">
        <v>148</v>
      </c>
      <c r="B99" s="198"/>
      <c r="C99" s="27">
        <v>91</v>
      </c>
      <c r="D99" s="63">
        <v>2649731672</v>
      </c>
      <c r="E99" s="63">
        <v>6553376</v>
      </c>
      <c r="F99" s="40">
        <f t="shared" si="14"/>
        <v>2656285048</v>
      </c>
      <c r="G99" s="63">
        <v>2692755077</v>
      </c>
      <c r="H99" s="63">
        <v>4141838</v>
      </c>
      <c r="I99" s="40">
        <f t="shared" si="16"/>
        <v>2696896915</v>
      </c>
    </row>
    <row r="100" spans="1:9" x14ac:dyDescent="0.25">
      <c r="A100" s="198" t="s">
        <v>149</v>
      </c>
      <c r="B100" s="198"/>
      <c r="C100" s="27">
        <v>92</v>
      </c>
      <c r="D100" s="63">
        <v>94642510</v>
      </c>
      <c r="E100" s="63">
        <v>2600712902</v>
      </c>
      <c r="F100" s="40">
        <f t="shared" si="14"/>
        <v>2695355412</v>
      </c>
      <c r="G100" s="63">
        <v>105447506</v>
      </c>
      <c r="H100" s="63">
        <v>2705611510</v>
      </c>
      <c r="I100" s="40">
        <f t="shared" si="16"/>
        <v>2811059016</v>
      </c>
    </row>
    <row r="101" spans="1:9" x14ac:dyDescent="0.25">
      <c r="A101" s="198" t="s">
        <v>150</v>
      </c>
      <c r="B101" s="198"/>
      <c r="C101" s="27">
        <v>93</v>
      </c>
      <c r="D101" s="63">
        <v>0</v>
      </c>
      <c r="E101" s="63">
        <v>21471444</v>
      </c>
      <c r="F101" s="40">
        <f t="shared" si="14"/>
        <v>21471444</v>
      </c>
      <c r="G101" s="63">
        <v>0</v>
      </c>
      <c r="H101" s="63">
        <v>22351552</v>
      </c>
      <c r="I101" s="40">
        <f t="shared" si="16"/>
        <v>22351552</v>
      </c>
    </row>
    <row r="102" spans="1:9" x14ac:dyDescent="0.25">
      <c r="A102" s="198" t="s">
        <v>151</v>
      </c>
      <c r="B102" s="198"/>
      <c r="C102" s="27">
        <v>94</v>
      </c>
      <c r="D102" s="63">
        <v>0</v>
      </c>
      <c r="E102" s="63">
        <v>7055533</v>
      </c>
      <c r="F102" s="40">
        <f t="shared" si="14"/>
        <v>7055533</v>
      </c>
      <c r="G102" s="63">
        <v>0</v>
      </c>
      <c r="H102" s="63">
        <v>7055533</v>
      </c>
      <c r="I102" s="40">
        <f t="shared" si="16"/>
        <v>7055533</v>
      </c>
    </row>
    <row r="103" spans="1:9" x14ac:dyDescent="0.25">
      <c r="A103" s="198" t="s">
        <v>152</v>
      </c>
      <c r="B103" s="198"/>
      <c r="C103" s="27">
        <v>95</v>
      </c>
      <c r="D103" s="63">
        <v>0</v>
      </c>
      <c r="E103" s="63">
        <v>6837796</v>
      </c>
      <c r="F103" s="40">
        <f t="shared" si="14"/>
        <v>6837796</v>
      </c>
      <c r="G103" s="63">
        <v>0</v>
      </c>
      <c r="H103" s="63">
        <v>9456482</v>
      </c>
      <c r="I103" s="40">
        <f t="shared" si="16"/>
        <v>9456482</v>
      </c>
    </row>
    <row r="104" spans="1:9" ht="28.5" customHeight="1" x14ac:dyDescent="0.25">
      <c r="A104" s="201" t="s">
        <v>153</v>
      </c>
      <c r="B104" s="198"/>
      <c r="C104" s="27">
        <v>96</v>
      </c>
      <c r="D104" s="63">
        <v>355280253</v>
      </c>
      <c r="E104" s="63">
        <v>0</v>
      </c>
      <c r="F104" s="40">
        <f t="shared" si="14"/>
        <v>355280253</v>
      </c>
      <c r="G104" s="63">
        <v>228282388</v>
      </c>
      <c r="H104" s="63">
        <v>0</v>
      </c>
      <c r="I104" s="40">
        <f t="shared" si="16"/>
        <v>228282388</v>
      </c>
    </row>
    <row r="105" spans="1:9" x14ac:dyDescent="0.25">
      <c r="A105" s="199" t="s">
        <v>154</v>
      </c>
      <c r="B105" s="200"/>
      <c r="C105" s="26">
        <v>97</v>
      </c>
      <c r="D105" s="40">
        <f>D106+D107</f>
        <v>4059715</v>
      </c>
      <c r="E105" s="40">
        <f>E106+E107</f>
        <v>56691988</v>
      </c>
      <c r="F105" s="40">
        <f t="shared" si="14"/>
        <v>60751703</v>
      </c>
      <c r="G105" s="40">
        <f t="shared" ref="G105:H105" si="22">G106+G107</f>
        <v>2740983</v>
      </c>
      <c r="H105" s="40">
        <f t="shared" si="22"/>
        <v>47622663</v>
      </c>
      <c r="I105" s="40">
        <f t="shared" si="16"/>
        <v>50363646</v>
      </c>
    </row>
    <row r="106" spans="1:9" x14ac:dyDescent="0.25">
      <c r="A106" s="210" t="s">
        <v>155</v>
      </c>
      <c r="B106" s="210"/>
      <c r="C106" s="27">
        <v>98</v>
      </c>
      <c r="D106" s="63">
        <v>3950010</v>
      </c>
      <c r="E106" s="63">
        <v>54103971</v>
      </c>
      <c r="F106" s="40">
        <f t="shared" si="14"/>
        <v>58053981</v>
      </c>
      <c r="G106" s="63">
        <v>2723165</v>
      </c>
      <c r="H106" s="63">
        <v>44997886</v>
      </c>
      <c r="I106" s="40">
        <f t="shared" si="16"/>
        <v>47721051</v>
      </c>
    </row>
    <row r="107" spans="1:9" x14ac:dyDescent="0.25">
      <c r="A107" s="198" t="s">
        <v>156</v>
      </c>
      <c r="B107" s="198"/>
      <c r="C107" s="27">
        <v>99</v>
      </c>
      <c r="D107" s="63">
        <v>109705</v>
      </c>
      <c r="E107" s="63">
        <v>2588017</v>
      </c>
      <c r="F107" s="40">
        <f t="shared" si="14"/>
        <v>2697722</v>
      </c>
      <c r="G107" s="63">
        <v>17818</v>
      </c>
      <c r="H107" s="63">
        <v>2624777</v>
      </c>
      <c r="I107" s="40">
        <f t="shared" si="16"/>
        <v>2642595</v>
      </c>
    </row>
    <row r="108" spans="1:9" x14ac:dyDescent="0.25">
      <c r="A108" s="199" t="s">
        <v>157</v>
      </c>
      <c r="B108" s="200"/>
      <c r="C108" s="26">
        <v>100</v>
      </c>
      <c r="D108" s="40">
        <f>D109+D110</f>
        <v>25272086</v>
      </c>
      <c r="E108" s="40">
        <f>E109+E110</f>
        <v>133082324</v>
      </c>
      <c r="F108" s="40">
        <f t="shared" si="14"/>
        <v>158354410</v>
      </c>
      <c r="G108" s="40">
        <f t="shared" ref="G108:H108" si="23">G109+G110</f>
        <v>-10868656</v>
      </c>
      <c r="H108" s="40">
        <f t="shared" si="23"/>
        <v>74793143</v>
      </c>
      <c r="I108" s="40">
        <f t="shared" si="16"/>
        <v>63924487</v>
      </c>
    </row>
    <row r="109" spans="1:9" x14ac:dyDescent="0.25">
      <c r="A109" s="198" t="s">
        <v>158</v>
      </c>
      <c r="B109" s="198"/>
      <c r="C109" s="27">
        <v>101</v>
      </c>
      <c r="D109" s="63">
        <v>25272086</v>
      </c>
      <c r="E109" s="63">
        <v>110447790</v>
      </c>
      <c r="F109" s="40">
        <f t="shared" si="14"/>
        <v>135719876</v>
      </c>
      <c r="G109" s="63">
        <v>-19599086</v>
      </c>
      <c r="H109" s="63">
        <v>32689322</v>
      </c>
      <c r="I109" s="40">
        <f t="shared" si="16"/>
        <v>13090236</v>
      </c>
    </row>
    <row r="110" spans="1:9" x14ac:dyDescent="0.25">
      <c r="A110" s="198" t="s">
        <v>159</v>
      </c>
      <c r="B110" s="198"/>
      <c r="C110" s="27">
        <v>102</v>
      </c>
      <c r="D110" s="63">
        <v>0</v>
      </c>
      <c r="E110" s="63">
        <v>22634534</v>
      </c>
      <c r="F110" s="40">
        <f t="shared" si="14"/>
        <v>22634534</v>
      </c>
      <c r="G110" s="63">
        <v>8730430</v>
      </c>
      <c r="H110" s="63">
        <v>42103821</v>
      </c>
      <c r="I110" s="40">
        <f t="shared" si="16"/>
        <v>50834251</v>
      </c>
    </row>
    <row r="111" spans="1:9" x14ac:dyDescent="0.25">
      <c r="A111" s="201" t="s">
        <v>160</v>
      </c>
      <c r="B111" s="198"/>
      <c r="C111" s="27">
        <v>103</v>
      </c>
      <c r="D111" s="63">
        <v>0</v>
      </c>
      <c r="E111" s="63">
        <v>0</v>
      </c>
      <c r="F111" s="40">
        <f t="shared" si="14"/>
        <v>0</v>
      </c>
      <c r="G111" s="63">
        <v>0</v>
      </c>
      <c r="H111" s="63">
        <v>0</v>
      </c>
      <c r="I111" s="40">
        <f t="shared" si="16"/>
        <v>0</v>
      </c>
    </row>
    <row r="112" spans="1:9" x14ac:dyDescent="0.25">
      <c r="A112" s="199" t="s">
        <v>161</v>
      </c>
      <c r="B112" s="200"/>
      <c r="C112" s="26">
        <v>104</v>
      </c>
      <c r="D112" s="40">
        <f>D113+D114+D115</f>
        <v>20256104</v>
      </c>
      <c r="E112" s="40">
        <f>E113+E114+E115</f>
        <v>349578104</v>
      </c>
      <c r="F112" s="40">
        <f t="shared" si="14"/>
        <v>369834208</v>
      </c>
      <c r="G112" s="40">
        <f t="shared" ref="G112:H112" si="24">G113+G114+G115</f>
        <v>811461</v>
      </c>
      <c r="H112" s="40">
        <f t="shared" si="24"/>
        <v>308207289</v>
      </c>
      <c r="I112" s="40">
        <f t="shared" si="16"/>
        <v>309018750</v>
      </c>
    </row>
    <row r="113" spans="1:9" x14ac:dyDescent="0.25">
      <c r="A113" s="198" t="s">
        <v>162</v>
      </c>
      <c r="B113" s="198"/>
      <c r="C113" s="27">
        <v>105</v>
      </c>
      <c r="D113" s="63">
        <v>0</v>
      </c>
      <c r="E113" s="63">
        <v>0</v>
      </c>
      <c r="F113" s="40">
        <f t="shared" si="14"/>
        <v>0</v>
      </c>
      <c r="G113" s="63">
        <v>0</v>
      </c>
      <c r="H113" s="63">
        <v>0</v>
      </c>
      <c r="I113" s="40">
        <f t="shared" si="16"/>
        <v>0</v>
      </c>
    </row>
    <row r="114" spans="1:9" x14ac:dyDescent="0.25">
      <c r="A114" s="198" t="s">
        <v>163</v>
      </c>
      <c r="B114" s="198"/>
      <c r="C114" s="27">
        <v>106</v>
      </c>
      <c r="D114" s="63">
        <v>0</v>
      </c>
      <c r="E114" s="63">
        <v>0</v>
      </c>
      <c r="F114" s="40">
        <f t="shared" si="14"/>
        <v>0</v>
      </c>
      <c r="G114" s="63">
        <v>0</v>
      </c>
      <c r="H114" s="63">
        <v>0</v>
      </c>
      <c r="I114" s="40">
        <f t="shared" si="16"/>
        <v>0</v>
      </c>
    </row>
    <row r="115" spans="1:9" x14ac:dyDescent="0.25">
      <c r="A115" s="198" t="s">
        <v>164</v>
      </c>
      <c r="B115" s="198"/>
      <c r="C115" s="27">
        <v>107</v>
      </c>
      <c r="D115" s="63">
        <v>20256104</v>
      </c>
      <c r="E115" s="63">
        <v>349578104</v>
      </c>
      <c r="F115" s="40">
        <f t="shared" si="14"/>
        <v>369834208</v>
      </c>
      <c r="G115" s="63">
        <v>811461</v>
      </c>
      <c r="H115" s="63">
        <v>308207289</v>
      </c>
      <c r="I115" s="40">
        <f t="shared" si="16"/>
        <v>309018750</v>
      </c>
    </row>
    <row r="116" spans="1:9" x14ac:dyDescent="0.25">
      <c r="A116" s="199" t="s">
        <v>165</v>
      </c>
      <c r="B116" s="200"/>
      <c r="C116" s="26">
        <v>108</v>
      </c>
      <c r="D116" s="40">
        <f>D117+D118+D119+D120</f>
        <v>27562002</v>
      </c>
      <c r="E116" s="40">
        <f>E117+E118+E119+E120</f>
        <v>306953588</v>
      </c>
      <c r="F116" s="40">
        <f t="shared" si="14"/>
        <v>334515590</v>
      </c>
      <c r="G116" s="40">
        <f t="shared" ref="G116:H116" si="25">G117+G118+G119+G120</f>
        <v>33575826</v>
      </c>
      <c r="H116" s="40">
        <f t="shared" si="25"/>
        <v>349857817</v>
      </c>
      <c r="I116" s="40">
        <f t="shared" si="16"/>
        <v>383433643</v>
      </c>
    </row>
    <row r="117" spans="1:9" x14ac:dyDescent="0.25">
      <c r="A117" s="198" t="s">
        <v>166</v>
      </c>
      <c r="B117" s="198"/>
      <c r="C117" s="27">
        <v>109</v>
      </c>
      <c r="D117" s="63">
        <v>717639</v>
      </c>
      <c r="E117" s="63">
        <v>92089280</v>
      </c>
      <c r="F117" s="40">
        <f t="shared" si="14"/>
        <v>92806919</v>
      </c>
      <c r="G117" s="63">
        <v>752839</v>
      </c>
      <c r="H117" s="63">
        <v>96283268</v>
      </c>
      <c r="I117" s="40">
        <f t="shared" si="16"/>
        <v>97036107</v>
      </c>
    </row>
    <row r="118" spans="1:9" x14ac:dyDescent="0.25">
      <c r="A118" s="198" t="s">
        <v>167</v>
      </c>
      <c r="B118" s="198"/>
      <c r="C118" s="27">
        <v>110</v>
      </c>
      <c r="D118" s="63">
        <v>18567</v>
      </c>
      <c r="E118" s="63">
        <v>110193290</v>
      </c>
      <c r="F118" s="40">
        <f t="shared" si="14"/>
        <v>110211857</v>
      </c>
      <c r="G118" s="63">
        <v>9522</v>
      </c>
      <c r="H118" s="63">
        <v>172035102</v>
      </c>
      <c r="I118" s="40">
        <f t="shared" si="16"/>
        <v>172044624</v>
      </c>
    </row>
    <row r="119" spans="1:9" x14ac:dyDescent="0.25">
      <c r="A119" s="198" t="s">
        <v>168</v>
      </c>
      <c r="B119" s="198"/>
      <c r="C119" s="27">
        <v>111</v>
      </c>
      <c r="D119" s="63">
        <v>0</v>
      </c>
      <c r="E119" s="63">
        <v>0</v>
      </c>
      <c r="F119" s="40">
        <f t="shared" si="14"/>
        <v>0</v>
      </c>
      <c r="G119" s="63">
        <v>0</v>
      </c>
      <c r="H119" s="63">
        <v>0</v>
      </c>
      <c r="I119" s="40">
        <f t="shared" si="16"/>
        <v>0</v>
      </c>
    </row>
    <row r="120" spans="1:9" x14ac:dyDescent="0.25">
      <c r="A120" s="198" t="s">
        <v>169</v>
      </c>
      <c r="B120" s="198"/>
      <c r="C120" s="27">
        <v>112</v>
      </c>
      <c r="D120" s="63">
        <v>26825796</v>
      </c>
      <c r="E120" s="63">
        <v>104671018</v>
      </c>
      <c r="F120" s="40">
        <f t="shared" si="14"/>
        <v>131496814</v>
      </c>
      <c r="G120" s="63">
        <v>32813465</v>
      </c>
      <c r="H120" s="63">
        <v>81539447</v>
      </c>
      <c r="I120" s="40">
        <f t="shared" si="16"/>
        <v>114352912</v>
      </c>
    </row>
    <row r="121" spans="1:9" ht="22.5" customHeight="1" x14ac:dyDescent="0.25">
      <c r="A121" s="199" t="s">
        <v>170</v>
      </c>
      <c r="B121" s="200"/>
      <c r="C121" s="26">
        <v>113</v>
      </c>
      <c r="D121" s="40">
        <f>D122+D123</f>
        <v>30398453</v>
      </c>
      <c r="E121" s="40">
        <f>E122+E123</f>
        <v>253970974</v>
      </c>
      <c r="F121" s="40">
        <f t="shared" si="14"/>
        <v>284369427</v>
      </c>
      <c r="G121" s="40">
        <f t="shared" ref="G121:H121" si="26">G122+G123</f>
        <v>9462968</v>
      </c>
      <c r="H121" s="40">
        <f t="shared" si="26"/>
        <v>309415620</v>
      </c>
      <c r="I121" s="40">
        <f t="shared" si="16"/>
        <v>318878588</v>
      </c>
    </row>
    <row r="122" spans="1:9" x14ac:dyDescent="0.25">
      <c r="A122" s="198" t="s">
        <v>171</v>
      </c>
      <c r="B122" s="198"/>
      <c r="C122" s="27">
        <v>114</v>
      </c>
      <c r="D122" s="63">
        <v>0</v>
      </c>
      <c r="E122" s="63">
        <v>8988308</v>
      </c>
      <c r="F122" s="40">
        <f t="shared" si="14"/>
        <v>8988308</v>
      </c>
      <c r="G122" s="63">
        <v>0</v>
      </c>
      <c r="H122" s="63">
        <v>20804708</v>
      </c>
      <c r="I122" s="40">
        <f t="shared" si="16"/>
        <v>20804708</v>
      </c>
    </row>
    <row r="123" spans="1:9" x14ac:dyDescent="0.25">
      <c r="A123" s="198" t="s">
        <v>172</v>
      </c>
      <c r="B123" s="198"/>
      <c r="C123" s="27">
        <v>115</v>
      </c>
      <c r="D123" s="63">
        <v>30398453</v>
      </c>
      <c r="E123" s="63">
        <v>244982666</v>
      </c>
      <c r="F123" s="40">
        <f t="shared" si="14"/>
        <v>275381119</v>
      </c>
      <c r="G123" s="63">
        <v>9462968</v>
      </c>
      <c r="H123" s="63">
        <v>288610912</v>
      </c>
      <c r="I123" s="40">
        <f t="shared" si="16"/>
        <v>298073880</v>
      </c>
    </row>
    <row r="124" spans="1:9" x14ac:dyDescent="0.25">
      <c r="A124" s="199" t="s">
        <v>173</v>
      </c>
      <c r="B124" s="200"/>
      <c r="C124" s="26">
        <v>116</v>
      </c>
      <c r="D124" s="40">
        <f>D95++D96+D97+D104+D105+D108+D111+D112+D116+D121+D76</f>
        <v>3645878981</v>
      </c>
      <c r="E124" s="40">
        <f>E95++E96+E97+E104+E105+E108+E111+E112+E116+E121+E76</f>
        <v>8519046830</v>
      </c>
      <c r="F124" s="40">
        <f t="shared" si="14"/>
        <v>12164925811</v>
      </c>
      <c r="G124" s="40">
        <f t="shared" ref="G124:H124" si="27">G95++G96+G97+G104+G105+G108+G111+G112+G116+G121+G76</f>
        <v>3338835388</v>
      </c>
      <c r="H124" s="40">
        <f t="shared" si="27"/>
        <v>8793109217</v>
      </c>
      <c r="I124" s="40">
        <f t="shared" si="16"/>
        <v>12131944605</v>
      </c>
    </row>
    <row r="125" spans="1:9" x14ac:dyDescent="0.25">
      <c r="A125" s="201" t="s">
        <v>174</v>
      </c>
      <c r="B125" s="198"/>
      <c r="C125" s="27">
        <v>117</v>
      </c>
      <c r="D125" s="63">
        <v>295776653</v>
      </c>
      <c r="E125" s="63">
        <v>3127366763</v>
      </c>
      <c r="F125" s="40">
        <f t="shared" si="14"/>
        <v>3423143416</v>
      </c>
      <c r="G125" s="63">
        <v>126323803</v>
      </c>
      <c r="H125" s="63">
        <v>1837474313</v>
      </c>
      <c r="I125" s="40">
        <f t="shared" si="16"/>
        <v>1963798116</v>
      </c>
    </row>
  </sheetData>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4" type="noConversion"/>
  <dataValidations count="8">
    <dataValidation type="whole" operator="notEqual" allowBlank="1" showInputMessage="1" showErrorMessage="1" errorTitle="Invalid entry" error="You can enter only whole numbers (positive or negative) and a zero." sqref="D76:I76 D92:I92 D89:I89 D81:E81 F81:F84 I81:I84 G81:H81" xr:uid="{00000000-0002-0000-0100-000000000000}">
      <formula1>999999999</formula1>
    </dataValidation>
    <dataValidation type="whole" operator="greaterThanOrEqual" allowBlank="1" showErrorMessage="1" errorTitle="Incorrect entry" error="You can enter only positive whole numbers or a zero." sqref="D73:E73 D8:E50 F8:F74 I8:I74 G8:H50 D53:E54 G53:H54 D58:E58 G58:H58 D62:E63 G62:H63 D69:E69 G69:H69 G73:H73" xr:uid="{00000000-0002-0000-0100-000001000000}">
      <formula1>0</formula1>
    </dataValidation>
    <dataValidation type="whole" operator="greaterThanOrEqual" allowBlank="1" showInputMessage="1" showErrorMessage="1" errorTitle="Incorrect entry" error="You can enter only positive whole numbers or a zero." sqref="D124:E124 I90 G85:H85 G77:H77 D77:E77 F77:F80 I77:I80 D85:E85 F85:F88 I85:I88 F90 I93 F95:F125 I95:I125 F93 D97:E97 G97:H97 D105:E105 G105:H105 D108:E108 G108:H108 D112:E112 G112:H112 D116:E116 G116:H116 D121:E121 G121:H121 G124:H124" xr:uid="{00000000-0002-0000-0100-000002000000}">
      <formula1>0</formula1>
    </dataValidation>
    <dataValidation type="whole" operator="lessThanOrEqual" allowBlank="1" showInputMessage="1" showErrorMessage="1" errorTitle="Incorrect entry" error="You can enter only negative whole numbers or a zero." sqref="I91 F91 F94 I94" xr:uid="{00000000-0002-0000-0100-000003000000}">
      <formula1>0</formula1>
    </dataValidation>
    <dataValidation type="whole" operator="greaterThanOrEqual" allowBlank="1" showErrorMessage="1" errorTitle="Pogrešan unos" error="Dopušten je unos samo pozitivnih cjelobrojnih vrijednosti ili nule." sqref="D51:E52 G51:H52 D55:E57 G55:H57 D59:E61 G59:H61 D64:E68 G64:H68 D70:E72 G70:H72 D74:E74 G74:H74" xr:uid="{4F214DB9-9DF9-4FBA-945F-A955ACC916C1}">
      <formula1>0</formula1>
    </dataValidation>
    <dataValidation type="whole" operator="greaterThanOrEqual" allowBlank="1" showInputMessage="1" showErrorMessage="1" errorTitle="Pogrešan unos" error="Dopušten je unos samo pozitivnih cjelobrojnih vrijednosti ili nule." sqref="D78:E80 G122:H123 D86:E88 G78:H80 D90:E90 G86:H88 D95:E96 D93:E93 D125:E125 G90:H90 D98:E104 G93:H93 D106:E107 G98:H104 D109:E111 G106:H107 D113:E115 G109:H111 D117:E120 G113:H115 D122:E123 G117:H120 G95:H96 G125:H125" xr:uid="{CF6C583B-345B-4CE4-AFA7-48D25827A140}">
      <formula1>0</formula1>
    </dataValidation>
    <dataValidation type="whole" operator="notEqual" allowBlank="1" showInputMessage="1" showErrorMessage="1" errorTitle="Nedopušten unos" error="Dopušten je unos samo cjelobrojnih (pozitivnih ili negativnih) vrijednosti i nule." sqref="D82:E84 G82:H84" xr:uid="{C9C436A5-0238-4964-9FDE-A8DE6BB9E0C6}">
      <formula1>999999999</formula1>
    </dataValidation>
    <dataValidation type="whole" operator="lessThanOrEqual" allowBlank="1" showInputMessage="1" showErrorMessage="1" errorTitle="Pogrešan unos" error="Dopušten je unos samo negativnih cjelobrojnih vrijednosti ili nule." sqref="D91:E91 G91:H91 D94:E94 G94:H94" xr:uid="{3DE88D51-0E9B-42B3-8EA6-DF7ED0D4E026}">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H74" sqref="H74"/>
    </sheetView>
  </sheetViews>
  <sheetFormatPr defaultColWidth="8.6640625" defaultRowHeight="13.2" x14ac:dyDescent="0.25"/>
  <cols>
    <col min="1" max="1" width="26.6640625" style="3" customWidth="1"/>
    <col min="2" max="2" width="15" style="3" customWidth="1"/>
    <col min="3" max="3" width="8.6640625" style="3"/>
    <col min="4" max="4" width="10.44140625" style="12" customWidth="1"/>
    <col min="5" max="6" width="11.6640625" style="12" customWidth="1"/>
    <col min="7" max="7" width="10.44140625" style="12" customWidth="1"/>
    <col min="8" max="9" width="11.6640625" style="12" customWidth="1"/>
    <col min="10" max="10" width="8.6640625" style="3"/>
    <col min="11" max="11" width="14.6640625" style="3" bestFit="1" customWidth="1"/>
    <col min="12" max="13" width="16.33203125" style="3" bestFit="1" customWidth="1"/>
    <col min="14" max="14" width="14.6640625" style="3" bestFit="1" customWidth="1"/>
    <col min="15" max="16" width="11.33203125" style="3" customWidth="1"/>
    <col min="17" max="17" width="12.6640625" style="3" bestFit="1" customWidth="1"/>
    <col min="18" max="18" width="11.6640625" style="3" bestFit="1" customWidth="1"/>
    <col min="19" max="22" width="12.6640625" style="3" bestFit="1" customWidth="1"/>
    <col min="23" max="23" width="13.6640625" style="3" bestFit="1" customWidth="1"/>
    <col min="24" max="16384" width="8.6640625" style="3"/>
  </cols>
  <sheetData>
    <row r="1" spans="1:9" ht="15.6" x14ac:dyDescent="0.25">
      <c r="A1" s="215" t="s">
        <v>175</v>
      </c>
      <c r="B1" s="203"/>
      <c r="C1" s="203"/>
      <c r="D1" s="203"/>
      <c r="E1" s="203"/>
      <c r="F1" s="203"/>
      <c r="G1" s="203"/>
      <c r="H1" s="203"/>
      <c r="I1" s="203"/>
    </row>
    <row r="2" spans="1:9" x14ac:dyDescent="0.25">
      <c r="A2" s="204" t="s">
        <v>533</v>
      </c>
      <c r="B2" s="216"/>
      <c r="C2" s="216"/>
      <c r="D2" s="216"/>
      <c r="E2" s="216"/>
      <c r="F2" s="216"/>
      <c r="G2" s="216"/>
      <c r="H2" s="216"/>
      <c r="I2" s="216"/>
    </row>
    <row r="3" spans="1:9" x14ac:dyDescent="0.25">
      <c r="A3" s="217" t="s">
        <v>176</v>
      </c>
      <c r="B3" s="218"/>
      <c r="C3" s="218"/>
      <c r="D3" s="218"/>
      <c r="E3" s="218"/>
      <c r="F3" s="218"/>
      <c r="G3" s="218"/>
      <c r="H3" s="218"/>
      <c r="I3" s="218"/>
    </row>
    <row r="4" spans="1:9" ht="33.75" customHeight="1" x14ac:dyDescent="0.25">
      <c r="A4" s="219" t="s">
        <v>177</v>
      </c>
      <c r="B4" s="220"/>
      <c r="C4" s="223" t="s">
        <v>178</v>
      </c>
      <c r="D4" s="225" t="s">
        <v>179</v>
      </c>
      <c r="E4" s="226"/>
      <c r="F4" s="227"/>
      <c r="G4" s="225" t="s">
        <v>180</v>
      </c>
      <c r="H4" s="226"/>
      <c r="I4" s="227"/>
    </row>
    <row r="5" spans="1:9" ht="24" customHeight="1" thickBot="1" x14ac:dyDescent="0.3">
      <c r="A5" s="221"/>
      <c r="B5" s="222"/>
      <c r="C5" s="224"/>
      <c r="D5" s="42" t="s">
        <v>181</v>
      </c>
      <c r="E5" s="43" t="s">
        <v>182</v>
      </c>
      <c r="F5" s="44" t="s">
        <v>183</v>
      </c>
      <c r="G5" s="42" t="s">
        <v>184</v>
      </c>
      <c r="H5" s="43" t="s">
        <v>185</v>
      </c>
      <c r="I5" s="44" t="s">
        <v>186</v>
      </c>
    </row>
    <row r="6" spans="1:9" x14ac:dyDescent="0.25">
      <c r="A6" s="229">
        <v>1</v>
      </c>
      <c r="B6" s="230"/>
      <c r="C6" s="28">
        <v>2</v>
      </c>
      <c r="D6" s="45">
        <v>3</v>
      </c>
      <c r="E6" s="46">
        <v>4</v>
      </c>
      <c r="F6" s="47" t="s">
        <v>187</v>
      </c>
      <c r="G6" s="45">
        <v>6</v>
      </c>
      <c r="H6" s="46">
        <v>7</v>
      </c>
      <c r="I6" s="48" t="s">
        <v>188</v>
      </c>
    </row>
    <row r="7" spans="1:9" ht="22.5" customHeight="1" x14ac:dyDescent="0.25">
      <c r="A7" s="231" t="s">
        <v>189</v>
      </c>
      <c r="B7" s="232"/>
      <c r="C7" s="31">
        <v>118</v>
      </c>
      <c r="D7" s="49">
        <f>D8+D9+D10+D11+D12</f>
        <v>358189182</v>
      </c>
      <c r="E7" s="50">
        <f>E8+E9+E10+E11+E12</f>
        <v>1601610149</v>
      </c>
      <c r="F7" s="50">
        <f>D7+E7</f>
        <v>1959799331</v>
      </c>
      <c r="G7" s="49">
        <f t="shared" ref="G7:H7" si="0">G8+G9+G10+G11+G12</f>
        <v>248236780</v>
      </c>
      <c r="H7" s="50">
        <f t="shared" si="0"/>
        <v>1737489198</v>
      </c>
      <c r="I7" s="51">
        <f>G7+H7</f>
        <v>1985725978</v>
      </c>
    </row>
    <row r="8" spans="1:9" x14ac:dyDescent="0.25">
      <c r="A8" s="228" t="s">
        <v>190</v>
      </c>
      <c r="B8" s="228"/>
      <c r="C8" s="29">
        <v>119</v>
      </c>
      <c r="D8" s="57">
        <v>358313988</v>
      </c>
      <c r="E8" s="58">
        <v>1977880657</v>
      </c>
      <c r="F8" s="54">
        <f t="shared" ref="F8:F71" si="1">D8+E8</f>
        <v>2336194645</v>
      </c>
      <c r="G8" s="57">
        <v>247596744</v>
      </c>
      <c r="H8" s="58">
        <v>2252877306</v>
      </c>
      <c r="I8" s="54">
        <f t="shared" ref="I8:I71" si="2">G8+H8</f>
        <v>2500474050</v>
      </c>
    </row>
    <row r="9" spans="1:9" ht="19.5" customHeight="1" x14ac:dyDescent="0.25">
      <c r="A9" s="228" t="s">
        <v>191</v>
      </c>
      <c r="B9" s="228"/>
      <c r="C9" s="29">
        <v>120</v>
      </c>
      <c r="D9" s="57">
        <v>0</v>
      </c>
      <c r="E9" s="58">
        <v>11708810</v>
      </c>
      <c r="F9" s="54">
        <f>D9+E9</f>
        <v>11708810</v>
      </c>
      <c r="G9" s="57">
        <v>0</v>
      </c>
      <c r="H9" s="58">
        <v>1137948</v>
      </c>
      <c r="I9" s="54">
        <f t="shared" si="2"/>
        <v>1137948</v>
      </c>
    </row>
    <row r="10" spans="1:9" x14ac:dyDescent="0.25">
      <c r="A10" s="228" t="s">
        <v>192</v>
      </c>
      <c r="B10" s="228"/>
      <c r="C10" s="29">
        <v>121</v>
      </c>
      <c r="D10" s="57">
        <v>-53578</v>
      </c>
      <c r="E10" s="58">
        <v>-238965219</v>
      </c>
      <c r="F10" s="54">
        <f t="shared" si="1"/>
        <v>-239018797</v>
      </c>
      <c r="G10" s="57">
        <v>-46964</v>
      </c>
      <c r="H10" s="58">
        <v>-297508352</v>
      </c>
      <c r="I10" s="54">
        <f t="shared" si="2"/>
        <v>-297555316</v>
      </c>
    </row>
    <row r="11" spans="1:9" ht="22.5" customHeight="1" x14ac:dyDescent="0.25">
      <c r="A11" s="228" t="s">
        <v>193</v>
      </c>
      <c r="B11" s="228"/>
      <c r="C11" s="29">
        <v>122</v>
      </c>
      <c r="D11" s="57">
        <v>-81735</v>
      </c>
      <c r="E11" s="58">
        <v>-208364699</v>
      </c>
      <c r="F11" s="54">
        <f t="shared" si="1"/>
        <v>-208446434</v>
      </c>
      <c r="G11" s="57">
        <v>678033</v>
      </c>
      <c r="H11" s="58">
        <v>-282950594</v>
      </c>
      <c r="I11" s="54">
        <f t="shared" si="2"/>
        <v>-282272561</v>
      </c>
    </row>
    <row r="12" spans="1:9" ht="21.75" customHeight="1" x14ac:dyDescent="0.25">
      <c r="A12" s="228" t="s">
        <v>194</v>
      </c>
      <c r="B12" s="228"/>
      <c r="C12" s="29">
        <v>123</v>
      </c>
      <c r="D12" s="57">
        <v>10507</v>
      </c>
      <c r="E12" s="58">
        <v>59350600</v>
      </c>
      <c r="F12" s="54">
        <f t="shared" si="1"/>
        <v>59361107</v>
      </c>
      <c r="G12" s="57">
        <v>8967</v>
      </c>
      <c r="H12" s="58">
        <v>63932890</v>
      </c>
      <c r="I12" s="54">
        <f t="shared" si="2"/>
        <v>63941857</v>
      </c>
    </row>
    <row r="13" spans="1:9" x14ac:dyDescent="0.25">
      <c r="A13" s="233" t="s">
        <v>195</v>
      </c>
      <c r="B13" s="234"/>
      <c r="C13" s="32">
        <v>124</v>
      </c>
      <c r="D13" s="55">
        <f>D14+D15+D16+D17+D18+D19+D20</f>
        <v>75286095</v>
      </c>
      <c r="E13" s="56">
        <f>E14+E15+E16+E17+E18+E19+E20</f>
        <v>232272318</v>
      </c>
      <c r="F13" s="54">
        <f t="shared" si="1"/>
        <v>307558413</v>
      </c>
      <c r="G13" s="55">
        <f t="shared" ref="G13" si="3">G14+G15+G16+G17+G18+G19+G20</f>
        <v>80118471</v>
      </c>
      <c r="H13" s="56">
        <f>H14+H15+H16+H17+H18+H19+H20</f>
        <v>270005022</v>
      </c>
      <c r="I13" s="54">
        <f t="shared" si="2"/>
        <v>350123493</v>
      </c>
    </row>
    <row r="14" spans="1:9" ht="24" customHeight="1" x14ac:dyDescent="0.25">
      <c r="A14" s="228" t="s">
        <v>196</v>
      </c>
      <c r="B14" s="228"/>
      <c r="C14" s="29">
        <v>125</v>
      </c>
      <c r="D14" s="57">
        <v>2783512</v>
      </c>
      <c r="E14" s="58">
        <v>58975830</v>
      </c>
      <c r="F14" s="54">
        <f t="shared" si="1"/>
        <v>61759342</v>
      </c>
      <c r="G14" s="57">
        <v>4717849</v>
      </c>
      <c r="H14" s="58">
        <v>82544580</v>
      </c>
      <c r="I14" s="54">
        <f t="shared" si="2"/>
        <v>87262429</v>
      </c>
    </row>
    <row r="15" spans="1:9" ht="17.7" customHeight="1" x14ac:dyDescent="0.25">
      <c r="A15" s="228" t="s">
        <v>197</v>
      </c>
      <c r="B15" s="228"/>
      <c r="C15" s="29">
        <v>126</v>
      </c>
      <c r="D15" s="57">
        <v>0</v>
      </c>
      <c r="E15" s="58">
        <v>23600527</v>
      </c>
      <c r="F15" s="54">
        <f t="shared" si="1"/>
        <v>23600527</v>
      </c>
      <c r="G15" s="57">
        <v>0</v>
      </c>
      <c r="H15" s="58">
        <v>34297115</v>
      </c>
      <c r="I15" s="54">
        <f t="shared" si="2"/>
        <v>34297115</v>
      </c>
    </row>
    <row r="16" spans="1:9" x14ac:dyDescent="0.25">
      <c r="A16" s="228" t="s">
        <v>198</v>
      </c>
      <c r="B16" s="228"/>
      <c r="C16" s="29">
        <v>127</v>
      </c>
      <c r="D16" s="57">
        <v>64167540</v>
      </c>
      <c r="E16" s="58">
        <v>63615333</v>
      </c>
      <c r="F16" s="54">
        <f t="shared" si="1"/>
        <v>127782873</v>
      </c>
      <c r="G16" s="57">
        <v>62930909</v>
      </c>
      <c r="H16" s="58">
        <v>68785889</v>
      </c>
      <c r="I16" s="54">
        <f t="shared" si="2"/>
        <v>131716798</v>
      </c>
    </row>
    <row r="17" spans="1:9" x14ac:dyDescent="0.25">
      <c r="A17" s="228" t="s">
        <v>199</v>
      </c>
      <c r="B17" s="228"/>
      <c r="C17" s="29">
        <v>128</v>
      </c>
      <c r="D17" s="57">
        <v>2428970</v>
      </c>
      <c r="E17" s="58">
        <v>17739079</v>
      </c>
      <c r="F17" s="54">
        <f t="shared" si="1"/>
        <v>20168049</v>
      </c>
      <c r="G17" s="57">
        <v>1677298</v>
      </c>
      <c r="H17" s="58">
        <v>8756311</v>
      </c>
      <c r="I17" s="54">
        <f t="shared" si="2"/>
        <v>10433609</v>
      </c>
    </row>
    <row r="18" spans="1:9" x14ac:dyDescent="0.25">
      <c r="A18" s="228" t="s">
        <v>200</v>
      </c>
      <c r="B18" s="228"/>
      <c r="C18" s="29">
        <v>129</v>
      </c>
      <c r="D18" s="57">
        <v>5903659</v>
      </c>
      <c r="E18" s="58">
        <v>46748751</v>
      </c>
      <c r="F18" s="54">
        <f t="shared" si="1"/>
        <v>52652410</v>
      </c>
      <c r="G18" s="57">
        <v>7095271</v>
      </c>
      <c r="H18" s="58">
        <v>42302483</v>
      </c>
      <c r="I18" s="54">
        <f t="shared" si="2"/>
        <v>49397754</v>
      </c>
    </row>
    <row r="19" spans="1:9" x14ac:dyDescent="0.25">
      <c r="A19" s="228" t="s">
        <v>201</v>
      </c>
      <c r="B19" s="228"/>
      <c r="C19" s="29">
        <v>130</v>
      </c>
      <c r="D19" s="57">
        <v>0</v>
      </c>
      <c r="E19" s="58">
        <v>0</v>
      </c>
      <c r="F19" s="54">
        <f t="shared" si="1"/>
        <v>0</v>
      </c>
      <c r="G19" s="57">
        <v>3689093</v>
      </c>
      <c r="H19" s="58">
        <v>21717332</v>
      </c>
      <c r="I19" s="54">
        <f t="shared" si="2"/>
        <v>25406425</v>
      </c>
    </row>
    <row r="20" spans="1:9" x14ac:dyDescent="0.25">
      <c r="A20" s="228" t="s">
        <v>202</v>
      </c>
      <c r="B20" s="228"/>
      <c r="C20" s="29">
        <v>131</v>
      </c>
      <c r="D20" s="57">
        <v>2414</v>
      </c>
      <c r="E20" s="58">
        <v>21592798</v>
      </c>
      <c r="F20" s="54">
        <f t="shared" si="1"/>
        <v>21595212</v>
      </c>
      <c r="G20" s="57">
        <v>8051</v>
      </c>
      <c r="H20" s="58">
        <v>11601312</v>
      </c>
      <c r="I20" s="54">
        <f t="shared" si="2"/>
        <v>11609363</v>
      </c>
    </row>
    <row r="21" spans="1:9" x14ac:dyDescent="0.25">
      <c r="A21" s="235" t="s">
        <v>203</v>
      </c>
      <c r="B21" s="228"/>
      <c r="C21" s="29">
        <v>132</v>
      </c>
      <c r="D21" s="57">
        <v>1427808</v>
      </c>
      <c r="E21" s="58">
        <v>22952685</v>
      </c>
      <c r="F21" s="54">
        <f t="shared" si="1"/>
        <v>24380493</v>
      </c>
      <c r="G21" s="57">
        <v>1105297</v>
      </c>
      <c r="H21" s="58">
        <v>39196284</v>
      </c>
      <c r="I21" s="54">
        <f t="shared" si="2"/>
        <v>40301581</v>
      </c>
    </row>
    <row r="22" spans="1:9" ht="24.75" customHeight="1" x14ac:dyDescent="0.25">
      <c r="A22" s="235" t="s">
        <v>204</v>
      </c>
      <c r="B22" s="228"/>
      <c r="C22" s="29">
        <v>133</v>
      </c>
      <c r="D22" s="57">
        <v>118246</v>
      </c>
      <c r="E22" s="58">
        <v>20541576</v>
      </c>
      <c r="F22" s="54">
        <f t="shared" si="1"/>
        <v>20659822</v>
      </c>
      <c r="G22" s="57">
        <v>86553</v>
      </c>
      <c r="H22" s="58">
        <v>20446087</v>
      </c>
      <c r="I22" s="54">
        <f t="shared" si="2"/>
        <v>20532640</v>
      </c>
    </row>
    <row r="23" spans="1:9" x14ac:dyDescent="0.25">
      <c r="A23" s="235" t="s">
        <v>205</v>
      </c>
      <c r="B23" s="228"/>
      <c r="C23" s="29">
        <v>134</v>
      </c>
      <c r="D23" s="57">
        <v>1</v>
      </c>
      <c r="E23" s="58">
        <v>4616656</v>
      </c>
      <c r="F23" s="54">
        <f t="shared" si="1"/>
        <v>4616657</v>
      </c>
      <c r="G23" s="57">
        <v>3707</v>
      </c>
      <c r="H23" s="58">
        <v>17655713</v>
      </c>
      <c r="I23" s="54">
        <f t="shared" si="2"/>
        <v>17659420</v>
      </c>
    </row>
    <row r="24" spans="1:9" ht="21" customHeight="1" x14ac:dyDescent="0.25">
      <c r="A24" s="233" t="s">
        <v>206</v>
      </c>
      <c r="B24" s="234"/>
      <c r="C24" s="32">
        <v>135</v>
      </c>
      <c r="D24" s="55">
        <f>D25+D28</f>
        <v>-291231755</v>
      </c>
      <c r="E24" s="56">
        <f>E25+E28</f>
        <v>-833963688</v>
      </c>
      <c r="F24" s="54">
        <f t="shared" si="1"/>
        <v>-1125195443</v>
      </c>
      <c r="G24" s="55">
        <f t="shared" ref="G24:H24" si="4">G25+G28</f>
        <v>-329021909</v>
      </c>
      <c r="H24" s="56">
        <f t="shared" si="4"/>
        <v>-930718264</v>
      </c>
      <c r="I24" s="54">
        <f t="shared" si="2"/>
        <v>-1259740173</v>
      </c>
    </row>
    <row r="25" spans="1:9" x14ac:dyDescent="0.25">
      <c r="A25" s="234" t="s">
        <v>207</v>
      </c>
      <c r="B25" s="234"/>
      <c r="C25" s="32">
        <v>136</v>
      </c>
      <c r="D25" s="55">
        <f>D26+D27</f>
        <v>-304169366</v>
      </c>
      <c r="E25" s="56">
        <f>E26+E27</f>
        <v>-843515879</v>
      </c>
      <c r="F25" s="54">
        <f t="shared" si="1"/>
        <v>-1147685245</v>
      </c>
      <c r="G25" s="55">
        <f t="shared" ref="G25:H25" si="5">G26+G27</f>
        <v>-318216913</v>
      </c>
      <c r="H25" s="56">
        <f t="shared" si="5"/>
        <v>-860105708</v>
      </c>
      <c r="I25" s="54">
        <f t="shared" si="2"/>
        <v>-1178322621</v>
      </c>
    </row>
    <row r="26" spans="1:9" x14ac:dyDescent="0.25">
      <c r="A26" s="228" t="s">
        <v>208</v>
      </c>
      <c r="B26" s="228"/>
      <c r="C26" s="29">
        <v>137</v>
      </c>
      <c r="D26" s="57">
        <v>-304169366</v>
      </c>
      <c r="E26" s="58">
        <v>-987765193</v>
      </c>
      <c r="F26" s="54">
        <f t="shared" si="1"/>
        <v>-1291934559</v>
      </c>
      <c r="G26" s="57">
        <v>-318216913</v>
      </c>
      <c r="H26" s="58">
        <v>-974555395</v>
      </c>
      <c r="I26" s="54">
        <f t="shared" si="2"/>
        <v>-1292772308</v>
      </c>
    </row>
    <row r="27" spans="1:9" x14ac:dyDescent="0.25">
      <c r="A27" s="228" t="s">
        <v>209</v>
      </c>
      <c r="B27" s="228"/>
      <c r="C27" s="29">
        <v>138</v>
      </c>
      <c r="D27" s="57">
        <v>0</v>
      </c>
      <c r="E27" s="58">
        <v>144249314</v>
      </c>
      <c r="F27" s="54">
        <f t="shared" si="1"/>
        <v>144249314</v>
      </c>
      <c r="G27" s="57">
        <v>0</v>
      </c>
      <c r="H27" s="58">
        <v>114449687</v>
      </c>
      <c r="I27" s="54">
        <f t="shared" si="2"/>
        <v>114449687</v>
      </c>
    </row>
    <row r="28" spans="1:9" x14ac:dyDescent="0.25">
      <c r="A28" s="234" t="s">
        <v>210</v>
      </c>
      <c r="B28" s="234"/>
      <c r="C28" s="32">
        <v>139</v>
      </c>
      <c r="D28" s="55">
        <f>D29+D30</f>
        <v>12937611</v>
      </c>
      <c r="E28" s="56">
        <f>E29+E30</f>
        <v>9552191</v>
      </c>
      <c r="F28" s="54">
        <f t="shared" si="1"/>
        <v>22489802</v>
      </c>
      <c r="G28" s="55">
        <f t="shared" ref="G28:H28" si="6">G29+G30</f>
        <v>-10804996</v>
      </c>
      <c r="H28" s="56">
        <f t="shared" si="6"/>
        <v>-70612556</v>
      </c>
      <c r="I28" s="54">
        <f t="shared" si="2"/>
        <v>-81417552</v>
      </c>
    </row>
    <row r="29" spans="1:9" x14ac:dyDescent="0.25">
      <c r="A29" s="228" t="s">
        <v>211</v>
      </c>
      <c r="B29" s="228"/>
      <c r="C29" s="29">
        <v>140</v>
      </c>
      <c r="D29" s="57">
        <v>12937611</v>
      </c>
      <c r="E29" s="58">
        <v>104868637</v>
      </c>
      <c r="F29" s="54">
        <f t="shared" si="1"/>
        <v>117806248</v>
      </c>
      <c r="G29" s="57">
        <v>-10804996</v>
      </c>
      <c r="H29" s="58">
        <v>-104898608</v>
      </c>
      <c r="I29" s="54">
        <f t="shared" si="2"/>
        <v>-115703604</v>
      </c>
    </row>
    <row r="30" spans="1:9" x14ac:dyDescent="0.25">
      <c r="A30" s="228" t="s">
        <v>212</v>
      </c>
      <c r="B30" s="228"/>
      <c r="C30" s="29">
        <v>141</v>
      </c>
      <c r="D30" s="57">
        <v>0</v>
      </c>
      <c r="E30" s="58">
        <v>-95316446</v>
      </c>
      <c r="F30" s="54">
        <f t="shared" si="1"/>
        <v>-95316446</v>
      </c>
      <c r="G30" s="57">
        <v>0</v>
      </c>
      <c r="H30" s="58">
        <v>34286052</v>
      </c>
      <c r="I30" s="54">
        <f t="shared" si="2"/>
        <v>34286052</v>
      </c>
    </row>
    <row r="31" spans="1:9" ht="31.5" customHeight="1" x14ac:dyDescent="0.25">
      <c r="A31" s="233" t="s">
        <v>213</v>
      </c>
      <c r="B31" s="234"/>
      <c r="C31" s="32">
        <v>142</v>
      </c>
      <c r="D31" s="55">
        <f>D32+D35</f>
        <v>-67118032</v>
      </c>
      <c r="E31" s="56">
        <f>E32+E35</f>
        <v>-11415496</v>
      </c>
      <c r="F31" s="54">
        <f t="shared" si="1"/>
        <v>-78533528</v>
      </c>
      <c r="G31" s="55">
        <f t="shared" ref="G31:H31" si="7">G32+G35</f>
        <v>-43016273</v>
      </c>
      <c r="H31" s="56">
        <f t="shared" si="7"/>
        <v>-1087255</v>
      </c>
      <c r="I31" s="54">
        <f t="shared" si="2"/>
        <v>-44103528</v>
      </c>
    </row>
    <row r="32" spans="1:9" x14ac:dyDescent="0.25">
      <c r="A32" s="234" t="s">
        <v>214</v>
      </c>
      <c r="B32" s="234"/>
      <c r="C32" s="32">
        <v>143</v>
      </c>
      <c r="D32" s="55">
        <f>D33+D34</f>
        <v>-67118032</v>
      </c>
      <c r="E32" s="56">
        <f>E33+E34</f>
        <v>3803012</v>
      </c>
      <c r="F32" s="54">
        <f t="shared" si="1"/>
        <v>-63315020</v>
      </c>
      <c r="G32" s="55">
        <f t="shared" ref="G32:H32" si="8">G33+G34</f>
        <v>-43016273</v>
      </c>
      <c r="H32" s="56">
        <f t="shared" si="8"/>
        <v>2411539</v>
      </c>
      <c r="I32" s="54">
        <f t="shared" si="2"/>
        <v>-40604734</v>
      </c>
    </row>
    <row r="33" spans="1:9" x14ac:dyDescent="0.25">
      <c r="A33" s="228" t="s">
        <v>215</v>
      </c>
      <c r="B33" s="228"/>
      <c r="C33" s="29">
        <v>144</v>
      </c>
      <c r="D33" s="57">
        <v>-67133677</v>
      </c>
      <c r="E33" s="58">
        <v>3803012</v>
      </c>
      <c r="F33" s="54">
        <f t="shared" si="1"/>
        <v>-63330665</v>
      </c>
      <c r="G33" s="57">
        <v>-43023405</v>
      </c>
      <c r="H33" s="58">
        <v>2411539</v>
      </c>
      <c r="I33" s="54">
        <f t="shared" si="2"/>
        <v>-40611866</v>
      </c>
    </row>
    <row r="34" spans="1:9" x14ac:dyDescent="0.25">
      <c r="A34" s="228" t="s">
        <v>216</v>
      </c>
      <c r="B34" s="228"/>
      <c r="C34" s="29">
        <v>145</v>
      </c>
      <c r="D34" s="57">
        <v>15645</v>
      </c>
      <c r="E34" s="58">
        <v>0</v>
      </c>
      <c r="F34" s="54">
        <f t="shared" si="1"/>
        <v>15645</v>
      </c>
      <c r="G34" s="57">
        <v>7132</v>
      </c>
      <c r="H34" s="58">
        <v>0</v>
      </c>
      <c r="I34" s="54">
        <f t="shared" si="2"/>
        <v>7132</v>
      </c>
    </row>
    <row r="35" spans="1:9" ht="31.5" customHeight="1" x14ac:dyDescent="0.25">
      <c r="A35" s="234" t="s">
        <v>217</v>
      </c>
      <c r="B35" s="234"/>
      <c r="C35" s="32">
        <v>146</v>
      </c>
      <c r="D35" s="55">
        <f>D36+D37</f>
        <v>0</v>
      </c>
      <c r="E35" s="56">
        <f>E36+E37</f>
        <v>-15218508</v>
      </c>
      <c r="F35" s="54">
        <f t="shared" si="1"/>
        <v>-15218508</v>
      </c>
      <c r="G35" s="55">
        <f t="shared" ref="G35:H35" si="9">G36+G37</f>
        <v>0</v>
      </c>
      <c r="H35" s="56">
        <f t="shared" si="9"/>
        <v>-3498794</v>
      </c>
      <c r="I35" s="54">
        <f t="shared" si="2"/>
        <v>-3498794</v>
      </c>
    </row>
    <row r="36" spans="1:9" x14ac:dyDescent="0.25">
      <c r="A36" s="228" t="s">
        <v>218</v>
      </c>
      <c r="B36" s="228"/>
      <c r="C36" s="29">
        <v>147</v>
      </c>
      <c r="D36" s="57">
        <v>0</v>
      </c>
      <c r="E36" s="58">
        <v>-15218508</v>
      </c>
      <c r="F36" s="54">
        <f t="shared" si="1"/>
        <v>-15218508</v>
      </c>
      <c r="G36" s="57">
        <v>0</v>
      </c>
      <c r="H36" s="58">
        <v>-3498794</v>
      </c>
      <c r="I36" s="54">
        <f t="shared" si="2"/>
        <v>-3498794</v>
      </c>
    </row>
    <row r="37" spans="1:9" x14ac:dyDescent="0.25">
      <c r="A37" s="228" t="s">
        <v>219</v>
      </c>
      <c r="B37" s="228"/>
      <c r="C37" s="29">
        <v>148</v>
      </c>
      <c r="D37" s="57">
        <v>0</v>
      </c>
      <c r="E37" s="58">
        <v>0</v>
      </c>
      <c r="F37" s="54">
        <f t="shared" si="1"/>
        <v>0</v>
      </c>
      <c r="G37" s="57">
        <v>0</v>
      </c>
      <c r="H37" s="58">
        <v>0</v>
      </c>
      <c r="I37" s="54">
        <f t="shared" si="2"/>
        <v>0</v>
      </c>
    </row>
    <row r="38" spans="1:9" ht="45.75" customHeight="1" x14ac:dyDescent="0.25">
      <c r="A38" s="233" t="s">
        <v>220</v>
      </c>
      <c r="B38" s="234"/>
      <c r="C38" s="32">
        <v>149</v>
      </c>
      <c r="D38" s="55">
        <f>D39+D40</f>
        <v>11198774</v>
      </c>
      <c r="E38" s="56">
        <f>E39+E40</f>
        <v>0</v>
      </c>
      <c r="F38" s="54">
        <f t="shared" si="1"/>
        <v>11198774</v>
      </c>
      <c r="G38" s="55">
        <f t="shared" ref="G38:H38" si="10">G39+G40</f>
        <v>125582628</v>
      </c>
      <c r="H38" s="56">
        <f t="shared" si="10"/>
        <v>0</v>
      </c>
      <c r="I38" s="54">
        <f t="shared" si="2"/>
        <v>125582628</v>
      </c>
    </row>
    <row r="39" spans="1:9" x14ac:dyDescent="0.25">
      <c r="A39" s="228" t="s">
        <v>221</v>
      </c>
      <c r="B39" s="228"/>
      <c r="C39" s="29">
        <v>150</v>
      </c>
      <c r="D39" s="57">
        <v>11198774</v>
      </c>
      <c r="E39" s="58">
        <v>0</v>
      </c>
      <c r="F39" s="54">
        <f t="shared" si="1"/>
        <v>11198774</v>
      </c>
      <c r="G39" s="57">
        <v>125582628</v>
      </c>
      <c r="H39" s="58">
        <v>0</v>
      </c>
      <c r="I39" s="54">
        <f t="shared" si="2"/>
        <v>125582628</v>
      </c>
    </row>
    <row r="40" spans="1:9" x14ac:dyDescent="0.25">
      <c r="A40" s="228" t="s">
        <v>222</v>
      </c>
      <c r="B40" s="228"/>
      <c r="C40" s="29">
        <v>151</v>
      </c>
      <c r="D40" s="57">
        <v>0</v>
      </c>
      <c r="E40" s="58">
        <v>0</v>
      </c>
      <c r="F40" s="54">
        <f t="shared" si="1"/>
        <v>0</v>
      </c>
      <c r="G40" s="57">
        <v>0</v>
      </c>
      <c r="H40" s="58">
        <v>0</v>
      </c>
      <c r="I40" s="54">
        <f t="shared" si="2"/>
        <v>0</v>
      </c>
    </row>
    <row r="41" spans="1:9" ht="21" customHeight="1" x14ac:dyDescent="0.25">
      <c r="A41" s="233" t="s">
        <v>223</v>
      </c>
      <c r="B41" s="234"/>
      <c r="C41" s="32">
        <v>152</v>
      </c>
      <c r="D41" s="55">
        <f>D42+D43</f>
        <v>0</v>
      </c>
      <c r="E41" s="55">
        <f>E42+E43</f>
        <v>-4970138</v>
      </c>
      <c r="F41" s="54">
        <f t="shared" si="1"/>
        <v>-4970138</v>
      </c>
      <c r="G41" s="55">
        <f>G42+G43</f>
        <v>0</v>
      </c>
      <c r="H41" s="55">
        <f>H42+H43</f>
        <v>-6754234</v>
      </c>
      <c r="I41" s="54">
        <f t="shared" si="2"/>
        <v>-6754234</v>
      </c>
    </row>
    <row r="42" spans="1:9" x14ac:dyDescent="0.25">
      <c r="A42" s="228" t="s">
        <v>224</v>
      </c>
      <c r="B42" s="228"/>
      <c r="C42" s="29">
        <v>153</v>
      </c>
      <c r="D42" s="57">
        <v>0</v>
      </c>
      <c r="E42" s="58">
        <v>-4970138</v>
      </c>
      <c r="F42" s="54">
        <f t="shared" si="1"/>
        <v>-4970138</v>
      </c>
      <c r="G42" s="57">
        <v>0</v>
      </c>
      <c r="H42" s="58">
        <v>-6754234</v>
      </c>
      <c r="I42" s="54">
        <f t="shared" si="2"/>
        <v>-6754234</v>
      </c>
    </row>
    <row r="43" spans="1:9" x14ac:dyDescent="0.25">
      <c r="A43" s="228" t="s">
        <v>225</v>
      </c>
      <c r="B43" s="228"/>
      <c r="C43" s="29">
        <v>154</v>
      </c>
      <c r="D43" s="57">
        <v>0</v>
      </c>
      <c r="E43" s="58">
        <v>0</v>
      </c>
      <c r="F43" s="54">
        <f t="shared" si="1"/>
        <v>0</v>
      </c>
      <c r="G43" s="57">
        <v>0</v>
      </c>
      <c r="H43" s="58">
        <v>0</v>
      </c>
      <c r="I43" s="54">
        <f t="shared" si="2"/>
        <v>0</v>
      </c>
    </row>
    <row r="44" spans="1:9" ht="22.5" customHeight="1" x14ac:dyDescent="0.25">
      <c r="A44" s="233" t="s">
        <v>226</v>
      </c>
      <c r="B44" s="234"/>
      <c r="C44" s="32">
        <v>155</v>
      </c>
      <c r="D44" s="55">
        <f>D45+D49</f>
        <v>-40158024</v>
      </c>
      <c r="E44" s="56">
        <f>E45+E49</f>
        <v>-641185262</v>
      </c>
      <c r="F44" s="54">
        <f t="shared" si="1"/>
        <v>-681343286</v>
      </c>
      <c r="G44" s="55">
        <f t="shared" ref="G44:H44" si="11">G45+G49</f>
        <v>-23965015</v>
      </c>
      <c r="H44" s="56">
        <f t="shared" si="11"/>
        <v>-734211753</v>
      </c>
      <c r="I44" s="54">
        <f t="shared" si="2"/>
        <v>-758176768</v>
      </c>
    </row>
    <row r="45" spans="1:9" x14ac:dyDescent="0.25">
      <c r="A45" s="234" t="s">
        <v>227</v>
      </c>
      <c r="B45" s="234"/>
      <c r="C45" s="32">
        <v>156</v>
      </c>
      <c r="D45" s="55">
        <f>D46+D47+D48</f>
        <v>-17521682</v>
      </c>
      <c r="E45" s="56">
        <f>E46+E47+E48</f>
        <v>-378478591</v>
      </c>
      <c r="F45" s="54">
        <f t="shared" si="1"/>
        <v>-396000273</v>
      </c>
      <c r="G45" s="55">
        <f t="shared" ref="G45:H45" si="12">G46+G47+G48</f>
        <v>-6802276</v>
      </c>
      <c r="H45" s="56">
        <f t="shared" si="12"/>
        <v>-440110466</v>
      </c>
      <c r="I45" s="54">
        <f t="shared" si="2"/>
        <v>-446912742</v>
      </c>
    </row>
    <row r="46" spans="1:9" x14ac:dyDescent="0.25">
      <c r="A46" s="228" t="s">
        <v>228</v>
      </c>
      <c r="B46" s="228"/>
      <c r="C46" s="29">
        <v>157</v>
      </c>
      <c r="D46" s="57">
        <v>-4692805</v>
      </c>
      <c r="E46" s="58">
        <v>-218558545</v>
      </c>
      <c r="F46" s="54">
        <f t="shared" si="1"/>
        <v>-223251350</v>
      </c>
      <c r="G46" s="57">
        <v>-3070317</v>
      </c>
      <c r="H46" s="58">
        <v>-254728810</v>
      </c>
      <c r="I46" s="54">
        <f t="shared" si="2"/>
        <v>-257799127</v>
      </c>
    </row>
    <row r="47" spans="1:9" x14ac:dyDescent="0.25">
      <c r="A47" s="228" t="s">
        <v>229</v>
      </c>
      <c r="B47" s="228"/>
      <c r="C47" s="29">
        <v>158</v>
      </c>
      <c r="D47" s="57">
        <v>-12828877</v>
      </c>
      <c r="E47" s="58">
        <v>-167362774</v>
      </c>
      <c r="F47" s="54">
        <f t="shared" si="1"/>
        <v>-180191651</v>
      </c>
      <c r="G47" s="57">
        <v>-3731959</v>
      </c>
      <c r="H47" s="58">
        <v>-200651906</v>
      </c>
      <c r="I47" s="54">
        <f t="shared" si="2"/>
        <v>-204383865</v>
      </c>
    </row>
    <row r="48" spans="1:9" x14ac:dyDescent="0.25">
      <c r="A48" s="228" t="s">
        <v>230</v>
      </c>
      <c r="B48" s="228"/>
      <c r="C48" s="29">
        <v>159</v>
      </c>
      <c r="D48" s="57">
        <v>0</v>
      </c>
      <c r="E48" s="58">
        <v>7442728</v>
      </c>
      <c r="F48" s="54">
        <f t="shared" si="1"/>
        <v>7442728</v>
      </c>
      <c r="G48" s="57">
        <v>0</v>
      </c>
      <c r="H48" s="58">
        <v>15270250</v>
      </c>
      <c r="I48" s="54">
        <f t="shared" si="2"/>
        <v>15270250</v>
      </c>
    </row>
    <row r="49" spans="1:9" ht="24.75" customHeight="1" x14ac:dyDescent="0.25">
      <c r="A49" s="234" t="s">
        <v>231</v>
      </c>
      <c r="B49" s="234"/>
      <c r="C49" s="32">
        <v>160</v>
      </c>
      <c r="D49" s="55">
        <f>D50+D51+D52</f>
        <v>-22636342</v>
      </c>
      <c r="E49" s="56">
        <f>E50+E51+E52</f>
        <v>-262706671</v>
      </c>
      <c r="F49" s="54">
        <f t="shared" si="1"/>
        <v>-285343013</v>
      </c>
      <c r="G49" s="55">
        <f t="shared" ref="G49:H49" si="13">G50+G51+G52</f>
        <v>-17162739</v>
      </c>
      <c r="H49" s="56">
        <f t="shared" si="13"/>
        <v>-294101287</v>
      </c>
      <c r="I49" s="54">
        <f t="shared" si="2"/>
        <v>-311264026</v>
      </c>
    </row>
    <row r="50" spans="1:9" x14ac:dyDescent="0.25">
      <c r="A50" s="228" t="s">
        <v>232</v>
      </c>
      <c r="B50" s="228"/>
      <c r="C50" s="29">
        <v>161</v>
      </c>
      <c r="D50" s="57">
        <v>-1798612</v>
      </c>
      <c r="E50" s="58">
        <v>-40578963</v>
      </c>
      <c r="F50" s="54">
        <f t="shared" si="1"/>
        <v>-42377575</v>
      </c>
      <c r="G50" s="57">
        <v>-1033646</v>
      </c>
      <c r="H50" s="58">
        <v>-44417048</v>
      </c>
      <c r="I50" s="54">
        <f t="shared" si="2"/>
        <v>-45450694</v>
      </c>
    </row>
    <row r="51" spans="1:9" x14ac:dyDescent="0.25">
      <c r="A51" s="228" t="s">
        <v>233</v>
      </c>
      <c r="B51" s="228"/>
      <c r="C51" s="29">
        <v>162</v>
      </c>
      <c r="D51" s="57">
        <v>-9064101</v>
      </c>
      <c r="E51" s="58">
        <v>-89639570</v>
      </c>
      <c r="F51" s="54">
        <f t="shared" si="1"/>
        <v>-98703671</v>
      </c>
      <c r="G51" s="57">
        <v>-7357246</v>
      </c>
      <c r="H51" s="58">
        <v>-102280900</v>
      </c>
      <c r="I51" s="54">
        <f t="shared" si="2"/>
        <v>-109638146</v>
      </c>
    </row>
    <row r="52" spans="1:9" x14ac:dyDescent="0.25">
      <c r="A52" s="228" t="s">
        <v>234</v>
      </c>
      <c r="B52" s="228"/>
      <c r="C52" s="29">
        <v>163</v>
      </c>
      <c r="D52" s="57">
        <v>-11773629</v>
      </c>
      <c r="E52" s="58">
        <v>-132488138</v>
      </c>
      <c r="F52" s="54">
        <f t="shared" si="1"/>
        <v>-144261767</v>
      </c>
      <c r="G52" s="57">
        <v>-8771847</v>
      </c>
      <c r="H52" s="58">
        <v>-147403339</v>
      </c>
      <c r="I52" s="54">
        <f t="shared" si="2"/>
        <v>-156175186</v>
      </c>
    </row>
    <row r="53" spans="1:9" x14ac:dyDescent="0.25">
      <c r="A53" s="233" t="s">
        <v>235</v>
      </c>
      <c r="B53" s="234"/>
      <c r="C53" s="32">
        <v>164</v>
      </c>
      <c r="D53" s="55">
        <f>D54+D55+D56+D57+D58+D59+D60</f>
        <v>-20653546</v>
      </c>
      <c r="E53" s="56">
        <f>E54+E55+E56+E57+E58+E59+E60</f>
        <v>-52008732</v>
      </c>
      <c r="F53" s="54">
        <f t="shared" si="1"/>
        <v>-72662278</v>
      </c>
      <c r="G53" s="55">
        <f t="shared" ref="G53:H53" si="14">G54+G55+G56+G57+G58+G59+G60</f>
        <v>-6763307</v>
      </c>
      <c r="H53" s="56">
        <f t="shared" si="14"/>
        <v>-83129270</v>
      </c>
      <c r="I53" s="54">
        <f t="shared" si="2"/>
        <v>-89892577</v>
      </c>
    </row>
    <row r="54" spans="1:9" ht="24" customHeight="1" x14ac:dyDescent="0.25">
      <c r="A54" s="228" t="s">
        <v>236</v>
      </c>
      <c r="B54" s="228"/>
      <c r="C54" s="29">
        <v>165</v>
      </c>
      <c r="D54" s="57">
        <v>0</v>
      </c>
      <c r="E54" s="58">
        <v>0</v>
      </c>
      <c r="F54" s="54">
        <f t="shared" si="1"/>
        <v>0</v>
      </c>
      <c r="G54" s="57">
        <v>0</v>
      </c>
      <c r="H54" s="58">
        <v>0</v>
      </c>
      <c r="I54" s="54">
        <f t="shared" si="2"/>
        <v>0</v>
      </c>
    </row>
    <row r="55" spans="1:9" x14ac:dyDescent="0.25">
      <c r="A55" s="228" t="s">
        <v>237</v>
      </c>
      <c r="B55" s="228"/>
      <c r="C55" s="29">
        <v>166</v>
      </c>
      <c r="D55" s="57">
        <v>-716161</v>
      </c>
      <c r="E55" s="58">
        <v>-6414809</v>
      </c>
      <c r="F55" s="54">
        <f t="shared" si="1"/>
        <v>-7130970</v>
      </c>
      <c r="G55" s="57">
        <v>-351256</v>
      </c>
      <c r="H55" s="58">
        <v>-7084740</v>
      </c>
      <c r="I55" s="54">
        <f t="shared" si="2"/>
        <v>-7435996</v>
      </c>
    </row>
    <row r="56" spans="1:9" x14ac:dyDescent="0.25">
      <c r="A56" s="228" t="s">
        <v>238</v>
      </c>
      <c r="B56" s="228"/>
      <c r="C56" s="29">
        <v>167</v>
      </c>
      <c r="D56" s="57">
        <v>0</v>
      </c>
      <c r="E56" s="58">
        <v>-2398403</v>
      </c>
      <c r="F56" s="54">
        <f t="shared" si="1"/>
        <v>-2398403</v>
      </c>
      <c r="G56" s="57">
        <v>-1032515</v>
      </c>
      <c r="H56" s="58">
        <v>-2209408</v>
      </c>
      <c r="I56" s="54">
        <f t="shared" si="2"/>
        <v>-3241923</v>
      </c>
    </row>
    <row r="57" spans="1:9" x14ac:dyDescent="0.25">
      <c r="A57" s="228" t="s">
        <v>239</v>
      </c>
      <c r="B57" s="228"/>
      <c r="C57" s="29">
        <v>168</v>
      </c>
      <c r="D57" s="57">
        <v>-3018634</v>
      </c>
      <c r="E57" s="58">
        <v>-9557996</v>
      </c>
      <c r="F57" s="54">
        <f t="shared" si="1"/>
        <v>-12576630</v>
      </c>
      <c r="G57" s="57">
        <v>-3281477</v>
      </c>
      <c r="H57" s="58">
        <v>-19379217</v>
      </c>
      <c r="I57" s="54">
        <f t="shared" si="2"/>
        <v>-22660694</v>
      </c>
    </row>
    <row r="58" spans="1:9" x14ac:dyDescent="0.25">
      <c r="A58" s="228" t="s">
        <v>240</v>
      </c>
      <c r="B58" s="228"/>
      <c r="C58" s="29">
        <v>169</v>
      </c>
      <c r="D58" s="57">
        <v>-1267</v>
      </c>
      <c r="E58" s="58">
        <v>-3885894</v>
      </c>
      <c r="F58" s="54">
        <f t="shared" si="1"/>
        <v>-3887161</v>
      </c>
      <c r="G58" s="57">
        <v>-935893</v>
      </c>
      <c r="H58" s="58">
        <v>-28467701</v>
      </c>
      <c r="I58" s="54">
        <f t="shared" si="2"/>
        <v>-29403594</v>
      </c>
    </row>
    <row r="59" spans="1:9" x14ac:dyDescent="0.25">
      <c r="A59" s="228" t="s">
        <v>241</v>
      </c>
      <c r="B59" s="228"/>
      <c r="C59" s="29">
        <v>170</v>
      </c>
      <c r="D59" s="57">
        <v>-15607055</v>
      </c>
      <c r="E59" s="58">
        <v>-9901056</v>
      </c>
      <c r="F59" s="54">
        <f t="shared" si="1"/>
        <v>-25508111</v>
      </c>
      <c r="G59" s="57">
        <v>0</v>
      </c>
      <c r="H59" s="58">
        <v>0</v>
      </c>
      <c r="I59" s="54">
        <f t="shared" si="2"/>
        <v>0</v>
      </c>
    </row>
    <row r="60" spans="1:9" x14ac:dyDescent="0.25">
      <c r="A60" s="228" t="s">
        <v>242</v>
      </c>
      <c r="B60" s="228"/>
      <c r="C60" s="29">
        <v>171</v>
      </c>
      <c r="D60" s="57">
        <v>-1310429</v>
      </c>
      <c r="E60" s="58">
        <v>-19850574</v>
      </c>
      <c r="F60" s="54">
        <f t="shared" si="1"/>
        <v>-21161003</v>
      </c>
      <c r="G60" s="57">
        <v>-1162166</v>
      </c>
      <c r="H60" s="58">
        <v>-25988204</v>
      </c>
      <c r="I60" s="54">
        <f t="shared" si="2"/>
        <v>-27150370</v>
      </c>
    </row>
    <row r="61" spans="1:9" ht="29.25" customHeight="1" x14ac:dyDescent="0.25">
      <c r="A61" s="233" t="s">
        <v>243</v>
      </c>
      <c r="B61" s="234"/>
      <c r="C61" s="32">
        <v>172</v>
      </c>
      <c r="D61" s="55">
        <f>D62+D63</f>
        <v>-763702</v>
      </c>
      <c r="E61" s="56">
        <f>E62+E63</f>
        <v>-29023198</v>
      </c>
      <c r="F61" s="54">
        <f t="shared" si="1"/>
        <v>-29786900</v>
      </c>
      <c r="G61" s="55">
        <f t="shared" ref="G61:H61" si="15">G62+G63</f>
        <v>-587234</v>
      </c>
      <c r="H61" s="56">
        <f t="shared" si="15"/>
        <v>-27318506</v>
      </c>
      <c r="I61" s="54">
        <f t="shared" si="2"/>
        <v>-27905740</v>
      </c>
    </row>
    <row r="62" spans="1:9" x14ac:dyDescent="0.25">
      <c r="A62" s="228" t="s">
        <v>244</v>
      </c>
      <c r="B62" s="228"/>
      <c r="C62" s="29">
        <v>173</v>
      </c>
      <c r="D62" s="57">
        <v>0</v>
      </c>
      <c r="E62" s="58">
        <v>0</v>
      </c>
      <c r="F62" s="54">
        <f t="shared" si="1"/>
        <v>0</v>
      </c>
      <c r="G62" s="57">
        <v>0</v>
      </c>
      <c r="H62" s="58">
        <v>0</v>
      </c>
      <c r="I62" s="54">
        <f t="shared" si="2"/>
        <v>0</v>
      </c>
    </row>
    <row r="63" spans="1:9" x14ac:dyDescent="0.25">
      <c r="A63" s="228" t="s">
        <v>245</v>
      </c>
      <c r="B63" s="228"/>
      <c r="C63" s="29">
        <v>174</v>
      </c>
      <c r="D63" s="57">
        <v>-763702</v>
      </c>
      <c r="E63" s="58">
        <v>-29023198</v>
      </c>
      <c r="F63" s="54">
        <f t="shared" si="1"/>
        <v>-29786900</v>
      </c>
      <c r="G63" s="57">
        <v>-587234</v>
      </c>
      <c r="H63" s="58">
        <v>-27318506</v>
      </c>
      <c r="I63" s="54">
        <f t="shared" si="2"/>
        <v>-27905740</v>
      </c>
    </row>
    <row r="64" spans="1:9" x14ac:dyDescent="0.25">
      <c r="A64" s="235" t="s">
        <v>246</v>
      </c>
      <c r="B64" s="228"/>
      <c r="C64" s="29">
        <v>175</v>
      </c>
      <c r="D64" s="57">
        <v>-7632</v>
      </c>
      <c r="E64" s="58">
        <v>-591089</v>
      </c>
      <c r="F64" s="54">
        <f t="shared" si="1"/>
        <v>-598721</v>
      </c>
      <c r="G64" s="57">
        <v>-6471</v>
      </c>
      <c r="H64" s="58">
        <v>-15253040</v>
      </c>
      <c r="I64" s="54">
        <f t="shared" si="2"/>
        <v>-15259511</v>
      </c>
    </row>
    <row r="65" spans="1:9" ht="42" customHeight="1" x14ac:dyDescent="0.25">
      <c r="A65" s="233" t="s">
        <v>247</v>
      </c>
      <c r="B65" s="234"/>
      <c r="C65" s="32">
        <v>176</v>
      </c>
      <c r="D65" s="55">
        <f>D7+D13+D21+D22+D23+D24+D31+D38+D41+D53+D61+D64+D44</f>
        <v>26287415</v>
      </c>
      <c r="E65" s="56">
        <f>E7+E13+E21+E22+E23+E24+E31+E38+E41+E53+E61+E64+E44</f>
        <v>308835781</v>
      </c>
      <c r="F65" s="54">
        <f t="shared" si="1"/>
        <v>335123196</v>
      </c>
      <c r="G65" s="55">
        <f t="shared" ref="G65:H65" si="16">G7+G13+G21+G22+G23+G24+G31+G38+G41+G53+G61+G64+G44</f>
        <v>51773227</v>
      </c>
      <c r="H65" s="56">
        <f t="shared" si="16"/>
        <v>286319982</v>
      </c>
      <c r="I65" s="54">
        <f t="shared" si="2"/>
        <v>338093209</v>
      </c>
    </row>
    <row r="66" spans="1:9" x14ac:dyDescent="0.25">
      <c r="A66" s="233" t="s">
        <v>248</v>
      </c>
      <c r="B66" s="234"/>
      <c r="C66" s="32">
        <v>177</v>
      </c>
      <c r="D66" s="55">
        <f>D67+D68</f>
        <v>-4240392</v>
      </c>
      <c r="E66" s="56">
        <f>E67+E68</f>
        <v>-45199894</v>
      </c>
      <c r="F66" s="54">
        <f t="shared" si="1"/>
        <v>-49440286</v>
      </c>
      <c r="G66" s="55">
        <f t="shared" ref="G66:H66" si="17">G67+G68</f>
        <v>-8730430</v>
      </c>
      <c r="H66" s="56">
        <f t="shared" si="17"/>
        <v>-36911942</v>
      </c>
      <c r="I66" s="54">
        <f t="shared" si="2"/>
        <v>-45642372</v>
      </c>
    </row>
    <row r="67" spans="1:9" x14ac:dyDescent="0.25">
      <c r="A67" s="228" t="s">
        <v>249</v>
      </c>
      <c r="B67" s="228"/>
      <c r="C67" s="29">
        <v>178</v>
      </c>
      <c r="D67" s="57">
        <v>-4240392</v>
      </c>
      <c r="E67" s="58">
        <v>-45199894</v>
      </c>
      <c r="F67" s="54">
        <f t="shared" si="1"/>
        <v>-49440286</v>
      </c>
      <c r="G67" s="57">
        <v>-8730430</v>
      </c>
      <c r="H67" s="58">
        <v>-36911942</v>
      </c>
      <c r="I67" s="54">
        <f t="shared" si="2"/>
        <v>-45642372</v>
      </c>
    </row>
    <row r="68" spans="1:9" x14ac:dyDescent="0.25">
      <c r="A68" s="228" t="s">
        <v>250</v>
      </c>
      <c r="B68" s="228"/>
      <c r="C68" s="29">
        <v>179</v>
      </c>
      <c r="D68" s="57">
        <v>0</v>
      </c>
      <c r="E68" s="58">
        <v>0</v>
      </c>
      <c r="F68" s="54">
        <f t="shared" si="1"/>
        <v>0</v>
      </c>
      <c r="G68" s="57">
        <v>0</v>
      </c>
      <c r="H68" s="58">
        <v>0</v>
      </c>
      <c r="I68" s="54">
        <f t="shared" si="2"/>
        <v>0</v>
      </c>
    </row>
    <row r="69" spans="1:9" ht="24" customHeight="1" x14ac:dyDescent="0.25">
      <c r="A69" s="233" t="s">
        <v>251</v>
      </c>
      <c r="B69" s="234"/>
      <c r="C69" s="32">
        <v>180</v>
      </c>
      <c r="D69" s="55">
        <f>D65+D66</f>
        <v>22047023</v>
      </c>
      <c r="E69" s="56">
        <f>E65+E66</f>
        <v>263635887</v>
      </c>
      <c r="F69" s="54">
        <f t="shared" si="1"/>
        <v>285682910</v>
      </c>
      <c r="G69" s="55">
        <f t="shared" ref="G69:H69" si="18">G65+G66</f>
        <v>43042797</v>
      </c>
      <c r="H69" s="56">
        <f t="shared" si="18"/>
        <v>249408040</v>
      </c>
      <c r="I69" s="54">
        <f t="shared" si="2"/>
        <v>292450837</v>
      </c>
    </row>
    <row r="70" spans="1:9" x14ac:dyDescent="0.25">
      <c r="A70" s="237" t="s">
        <v>252</v>
      </c>
      <c r="B70" s="237"/>
      <c r="C70" s="29">
        <v>181</v>
      </c>
      <c r="D70" s="57">
        <v>0</v>
      </c>
      <c r="E70" s="58">
        <v>0</v>
      </c>
      <c r="F70" s="54">
        <f t="shared" si="1"/>
        <v>0</v>
      </c>
      <c r="G70" s="57">
        <v>0</v>
      </c>
      <c r="H70" s="58">
        <v>0</v>
      </c>
      <c r="I70" s="54">
        <f t="shared" si="2"/>
        <v>0</v>
      </c>
    </row>
    <row r="71" spans="1:9" x14ac:dyDescent="0.25">
      <c r="A71" s="237" t="s">
        <v>253</v>
      </c>
      <c r="B71" s="237"/>
      <c r="C71" s="29">
        <v>182</v>
      </c>
      <c r="D71" s="57">
        <v>0</v>
      </c>
      <c r="E71" s="58">
        <v>0</v>
      </c>
      <c r="F71" s="54">
        <f t="shared" si="1"/>
        <v>0</v>
      </c>
      <c r="G71" s="57">
        <v>0</v>
      </c>
      <c r="H71" s="58">
        <v>0</v>
      </c>
      <c r="I71" s="54">
        <f t="shared" si="2"/>
        <v>0</v>
      </c>
    </row>
    <row r="72" spans="1:9" ht="30" customHeight="1" x14ac:dyDescent="0.25">
      <c r="A72" s="233" t="s">
        <v>254</v>
      </c>
      <c r="B72" s="233"/>
      <c r="C72" s="32">
        <v>183</v>
      </c>
      <c r="D72" s="55">
        <f>D7+D13+D21+D22+D23+D68</f>
        <v>435021332</v>
      </c>
      <c r="E72" s="56">
        <f>E7+E13+E21+E22+E23+E68</f>
        <v>1881993384</v>
      </c>
      <c r="F72" s="54">
        <f t="shared" ref="F72:F86" si="19">D72+E72</f>
        <v>2317014716</v>
      </c>
      <c r="G72" s="55">
        <f t="shared" ref="G72:H72" si="20">G7+G13+G21+G22+G23+G68</f>
        <v>329550808</v>
      </c>
      <c r="H72" s="56">
        <f t="shared" si="20"/>
        <v>2084792304</v>
      </c>
      <c r="I72" s="54">
        <f t="shared" ref="I72:I86" si="21">G72+H72</f>
        <v>2414343112</v>
      </c>
    </row>
    <row r="73" spans="1:9" ht="31.5" customHeight="1" x14ac:dyDescent="0.25">
      <c r="A73" s="233" t="s">
        <v>255</v>
      </c>
      <c r="B73" s="233"/>
      <c r="C73" s="32">
        <v>184</v>
      </c>
      <c r="D73" s="55">
        <f>D24+D31+D38+D41+D44+D53+D61+D64+D67</f>
        <v>-412974309</v>
      </c>
      <c r="E73" s="56">
        <f>E24+E31+E38+E41+E44+E53+E61+E64+E67</f>
        <v>-1618357497</v>
      </c>
      <c r="F73" s="54">
        <f t="shared" si="19"/>
        <v>-2031331806</v>
      </c>
      <c r="G73" s="55">
        <f t="shared" ref="G73:H73" si="22">G24+G31+G38+G41+G44+G53+G61+G64+G67</f>
        <v>-286508011</v>
      </c>
      <c r="H73" s="56">
        <f t="shared" si="22"/>
        <v>-1835384264</v>
      </c>
      <c r="I73" s="54">
        <f t="shared" si="21"/>
        <v>-2121892275</v>
      </c>
    </row>
    <row r="74" spans="1:9" x14ac:dyDescent="0.25">
      <c r="A74" s="233" t="s">
        <v>256</v>
      </c>
      <c r="B74" s="234"/>
      <c r="C74" s="32">
        <v>185</v>
      </c>
      <c r="D74" s="55">
        <f>D75+D76+D77+D78+D79+D80+D81+D82</f>
        <v>-17051011</v>
      </c>
      <c r="E74" s="56">
        <f>E75+E76+E77+E78+E79+E80+E81+E82</f>
        <v>136074731</v>
      </c>
      <c r="F74" s="54">
        <f t="shared" si="19"/>
        <v>119023720</v>
      </c>
      <c r="G74" s="55">
        <f t="shared" ref="G74:H74" si="23">G75+G76+G77+G78+G79+G80+G81+G82</f>
        <v>-204413115</v>
      </c>
      <c r="H74" s="56">
        <f t="shared" si="23"/>
        <v>-353966851</v>
      </c>
      <c r="I74" s="54">
        <f t="shared" si="21"/>
        <v>-558379966</v>
      </c>
    </row>
    <row r="75" spans="1:9" ht="27.75" customHeight="1" x14ac:dyDescent="0.25">
      <c r="A75" s="236" t="s">
        <v>257</v>
      </c>
      <c r="B75" s="236"/>
      <c r="C75" s="29">
        <v>186</v>
      </c>
      <c r="D75" s="57">
        <v>0</v>
      </c>
      <c r="E75" s="58">
        <v>113773</v>
      </c>
      <c r="F75" s="54">
        <f t="shared" si="19"/>
        <v>113773</v>
      </c>
      <c r="G75" s="57">
        <v>0</v>
      </c>
      <c r="H75" s="58">
        <v>-30783</v>
      </c>
      <c r="I75" s="54">
        <f t="shared" si="21"/>
        <v>-30783</v>
      </c>
    </row>
    <row r="76" spans="1:9" ht="21.6" customHeight="1" x14ac:dyDescent="0.25">
      <c r="A76" s="236" t="s">
        <v>258</v>
      </c>
      <c r="B76" s="236"/>
      <c r="C76" s="29">
        <v>187</v>
      </c>
      <c r="D76" s="57">
        <v>-20793916</v>
      </c>
      <c r="E76" s="58">
        <v>165806046</v>
      </c>
      <c r="F76" s="54">
        <f t="shared" si="19"/>
        <v>145012130</v>
      </c>
      <c r="G76" s="57">
        <v>-249284287</v>
      </c>
      <c r="H76" s="58">
        <v>-431629351</v>
      </c>
      <c r="I76" s="54">
        <f t="shared" si="21"/>
        <v>-680913638</v>
      </c>
    </row>
    <row r="77" spans="1:9" ht="28.2" customHeight="1" x14ac:dyDescent="0.25">
      <c r="A77" s="236" t="s">
        <v>259</v>
      </c>
      <c r="B77" s="236"/>
      <c r="C77" s="29">
        <v>188</v>
      </c>
      <c r="D77" s="57">
        <v>0</v>
      </c>
      <c r="E77" s="58">
        <v>0</v>
      </c>
      <c r="F77" s="54">
        <f t="shared" si="19"/>
        <v>0</v>
      </c>
      <c r="G77" s="57">
        <v>0</v>
      </c>
      <c r="H77" s="58">
        <v>0</v>
      </c>
      <c r="I77" s="54">
        <f t="shared" si="21"/>
        <v>0</v>
      </c>
    </row>
    <row r="78" spans="1:9" ht="25.2" customHeight="1" x14ac:dyDescent="0.25">
      <c r="A78" s="236" t="s">
        <v>260</v>
      </c>
      <c r="B78" s="236"/>
      <c r="C78" s="29">
        <v>189</v>
      </c>
      <c r="D78" s="57">
        <v>0</v>
      </c>
      <c r="E78" s="58">
        <v>0</v>
      </c>
      <c r="F78" s="54">
        <f t="shared" si="19"/>
        <v>0</v>
      </c>
      <c r="G78" s="57">
        <v>0</v>
      </c>
      <c r="H78" s="58">
        <v>0</v>
      </c>
      <c r="I78" s="54">
        <f t="shared" si="21"/>
        <v>0</v>
      </c>
    </row>
    <row r="79" spans="1:9" x14ac:dyDescent="0.25">
      <c r="A79" s="236" t="s">
        <v>261</v>
      </c>
      <c r="B79" s="236"/>
      <c r="C79" s="29">
        <v>190</v>
      </c>
      <c r="D79" s="57">
        <v>0</v>
      </c>
      <c r="E79" s="58">
        <v>0</v>
      </c>
      <c r="F79" s="54">
        <f t="shared" si="19"/>
        <v>0</v>
      </c>
      <c r="G79" s="57">
        <v>0</v>
      </c>
      <c r="H79" s="58">
        <v>0</v>
      </c>
      <c r="I79" s="54">
        <f t="shared" si="21"/>
        <v>0</v>
      </c>
    </row>
    <row r="80" spans="1:9" ht="21" customHeight="1" x14ac:dyDescent="0.25">
      <c r="A80" s="236" t="s">
        <v>262</v>
      </c>
      <c r="B80" s="236"/>
      <c r="C80" s="29">
        <v>191</v>
      </c>
      <c r="D80" s="57">
        <v>0</v>
      </c>
      <c r="E80" s="58">
        <v>0</v>
      </c>
      <c r="F80" s="54">
        <f t="shared" si="19"/>
        <v>0</v>
      </c>
      <c r="G80" s="57">
        <v>0</v>
      </c>
      <c r="H80" s="58">
        <v>0</v>
      </c>
      <c r="I80" s="54">
        <f t="shared" si="21"/>
        <v>0</v>
      </c>
    </row>
    <row r="81" spans="1:9" ht="16.2" customHeight="1" x14ac:dyDescent="0.25">
      <c r="A81" s="236" t="s">
        <v>263</v>
      </c>
      <c r="B81" s="236"/>
      <c r="C81" s="29">
        <v>192</v>
      </c>
      <c r="D81" s="57">
        <v>0</v>
      </c>
      <c r="E81" s="58">
        <v>0</v>
      </c>
      <c r="F81" s="54">
        <f t="shared" si="19"/>
        <v>0</v>
      </c>
      <c r="G81" s="57">
        <v>0</v>
      </c>
      <c r="H81" s="58">
        <v>0</v>
      </c>
      <c r="I81" s="54">
        <f t="shared" si="21"/>
        <v>0</v>
      </c>
    </row>
    <row r="82" spans="1:9" x14ac:dyDescent="0.25">
      <c r="A82" s="236" t="s">
        <v>264</v>
      </c>
      <c r="B82" s="236"/>
      <c r="C82" s="29">
        <v>193</v>
      </c>
      <c r="D82" s="57">
        <v>3742905</v>
      </c>
      <c r="E82" s="58">
        <v>-29845088</v>
      </c>
      <c r="F82" s="54">
        <f t="shared" si="19"/>
        <v>-26102183</v>
      </c>
      <c r="G82" s="57">
        <v>44871172</v>
      </c>
      <c r="H82" s="58">
        <v>77693283</v>
      </c>
      <c r="I82" s="54">
        <f t="shared" si="21"/>
        <v>122564455</v>
      </c>
    </row>
    <row r="83" spans="1:9" x14ac:dyDescent="0.25">
      <c r="A83" s="233" t="s">
        <v>265</v>
      </c>
      <c r="B83" s="234"/>
      <c r="C83" s="32">
        <v>194</v>
      </c>
      <c r="D83" s="55">
        <f>D69+D74</f>
        <v>4996012</v>
      </c>
      <c r="E83" s="56">
        <f>E69+E74</f>
        <v>399710618</v>
      </c>
      <c r="F83" s="54">
        <f t="shared" si="19"/>
        <v>404706630</v>
      </c>
      <c r="G83" s="55">
        <f t="shared" ref="G83:H83" si="24">G69+G74</f>
        <v>-161370318</v>
      </c>
      <c r="H83" s="56">
        <f t="shared" si="24"/>
        <v>-104558811</v>
      </c>
      <c r="I83" s="54">
        <f t="shared" si="21"/>
        <v>-265929129</v>
      </c>
    </row>
    <row r="84" spans="1:9" x14ac:dyDescent="0.25">
      <c r="A84" s="237" t="s">
        <v>266</v>
      </c>
      <c r="B84" s="237"/>
      <c r="C84" s="29">
        <v>195</v>
      </c>
      <c r="D84" s="52">
        <v>0</v>
      </c>
      <c r="E84" s="53">
        <v>0</v>
      </c>
      <c r="F84" s="54">
        <f t="shared" si="19"/>
        <v>0</v>
      </c>
      <c r="G84" s="52">
        <v>0</v>
      </c>
      <c r="H84" s="53">
        <v>0</v>
      </c>
      <c r="I84" s="54">
        <f t="shared" si="21"/>
        <v>0</v>
      </c>
    </row>
    <row r="85" spans="1:9" x14ac:dyDescent="0.25">
      <c r="A85" s="237" t="s">
        <v>267</v>
      </c>
      <c r="B85" s="237"/>
      <c r="C85" s="29">
        <v>196</v>
      </c>
      <c r="D85" s="52">
        <v>0</v>
      </c>
      <c r="E85" s="53">
        <v>0</v>
      </c>
      <c r="F85" s="54">
        <f t="shared" si="19"/>
        <v>0</v>
      </c>
      <c r="G85" s="52">
        <v>0</v>
      </c>
      <c r="H85" s="53">
        <v>0</v>
      </c>
      <c r="I85" s="54">
        <f t="shared" si="21"/>
        <v>0</v>
      </c>
    </row>
    <row r="86" spans="1:9" x14ac:dyDescent="0.25">
      <c r="A86" s="238" t="s">
        <v>268</v>
      </c>
      <c r="B86" s="239"/>
      <c r="C86" s="30">
        <v>197</v>
      </c>
      <c r="D86" s="59">
        <v>0</v>
      </c>
      <c r="E86" s="60">
        <v>0</v>
      </c>
      <c r="F86" s="61">
        <f t="shared" si="19"/>
        <v>0</v>
      </c>
      <c r="G86" s="59">
        <v>0</v>
      </c>
      <c r="H86" s="60">
        <v>0</v>
      </c>
      <c r="I86" s="61">
        <f t="shared" si="21"/>
        <v>0</v>
      </c>
    </row>
  </sheetData>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9">
    <dataValidation type="whole" operator="greaterThanOrEqual" allowBlank="1" showErrorMessage="1" errorTitle="Invalid entry" error="You can enter only positive whole numbers or a zero." sqref="G13:H13 I8 D72:I72 F8 D13:E13 F13:F23 I13:I23 F27 I27" xr:uid="{00000000-0002-0000-0200-000000000000}">
      <formula1>0</formula1>
    </dataValidation>
    <dataValidation type="whole" operator="lessThanOrEqual" allowBlank="1" showErrorMessage="1" errorTitle="Invalid entry" error="You can enter only negative whole numbers or a zero." sqref="D73:I73 I10 G24:H25 G44:H45 G61:H61 F10 D24:E25 F24:F26 I24:I26 D44:E45 F44:F47 I44:I47 D61:E61 D49:E49 F49:F64 I49:I64 G49:H49 D53:E53 G53:H53 F67 I67" xr:uid="{00000000-0002-0000-0200-000001000000}">
      <formula1>0</formula1>
    </dataValidation>
    <dataValidation type="whole" operator="notEqual" allowBlank="1" showErrorMessage="1" errorTitle="Invalid entry" error="You can enter only whole numbers (positive or negative) or a zero." sqref="D7:I7 I9 D41:E41 D83:I86 G41:H41 D65:I66 I48 G69:H69 I11:I12 D28:E28 F9 F11:F12 F28:F43 I28:I43 G28:H28 D31:E32 G31:H32 D35:E35 G35:H35 D38:E38 G38:H38 F48 D69:E69 F68:F71 I68:I71 D74:E74 F74:F81 I74:I81 G74:H74" xr:uid="{00000000-0002-0000-0200-000002000000}">
      <formula1>999999999</formula1>
    </dataValidation>
    <dataValidation type="whole" operator="notEqual" allowBlank="1" showErrorMessage="1" errorTitle="Invalid entry" error="You can enter only whole numbers." sqref="F82 I82" xr:uid="{00000000-0002-0000-0200-000003000000}">
      <formula1>99999999</formula1>
    </dataValidation>
    <dataValidation allowBlank="1" sqref="A87:I1048576 C6 A6 C4 H5:I6 A1:A4 D4:D6 E5:F6 G4:G6 J1:XFD1048576" xr:uid="{00000000-0002-0000-0200-000004000000}"/>
    <dataValidation type="whole" operator="notEqual" allowBlank="1" showErrorMessage="1" errorTitle="Nedopušten unos" error="Dopušten je unos samo cjelobrojnih (pozitivnih ili negativnih) vrijednosti ili nule." sqref="D9:E9 G68:H68 D75:E81 D11:E12 G11:H12 D29:E30 G29:H30 D33:E34 G33:H34 D36:E37 G36:H37 D39:E40 G39:H40 D42:E43 G42:H43 D48:E48 G48:H48 D68:E68 D70:E71 G70:H71 G9:H9 G75:H81" xr:uid="{6596C02B-3EF7-4E5F-9E9A-442813387C63}">
      <formula1>999999999</formula1>
    </dataValidation>
    <dataValidation type="whole" operator="lessThanOrEqual" allowBlank="1" showErrorMessage="1" errorTitle="Nedopušten unos" error="Dopušten je unos samo cjelobrojnih negativnih vrijednosti ili nule." sqref="D67:E67 D10:E10 G10:H10 D26:E26 G26:H26 D46:E47 G46:H47 D50:E52 G50:H52 D54:E60 G54:H60 D62:E64 G62:H64 G67:H67" xr:uid="{2543CCDD-33A8-4F7C-B52E-411F43E52BFB}">
      <formula1>0</formula1>
    </dataValidation>
    <dataValidation type="whole" operator="greaterThanOrEqual" allowBlank="1" showErrorMessage="1" errorTitle="Nedopušten unos" error="Dopušten je unos samo cjelobrojnih pozitivnih vrijednosti ili nule." sqref="D27:E27 D8:E8 G8:H8 D14:E23 G14:H23 G27:H27" xr:uid="{87573717-4CE5-407B-8C48-9BD028DCDFF8}">
      <formula1>0</formula1>
    </dataValidation>
    <dataValidation type="whole" operator="notEqual" allowBlank="1" showErrorMessage="1" errorTitle="Nedopušten unos" error="Dopušten je unos samo cjelobrojnih vrijednosti." sqref="D82:E82 G82:H82" xr:uid="{FA1AB15D-684B-40B5-A496-6E1BE5F3D76A}">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topLeftCell="A73" zoomScaleNormal="100" zoomScaleSheetLayoutView="100" workbookViewId="0">
      <selection activeCell="G75" sqref="G75:H82"/>
    </sheetView>
  </sheetViews>
  <sheetFormatPr defaultColWidth="8.6640625" defaultRowHeight="13.2" x14ac:dyDescent="0.25"/>
  <cols>
    <col min="1" max="1" width="26.6640625" style="3" customWidth="1"/>
    <col min="2" max="2" width="15" style="3" customWidth="1"/>
    <col min="3" max="3" width="8.6640625" style="3"/>
    <col min="4" max="4" width="10.44140625" style="12" customWidth="1"/>
    <col min="5" max="6" width="11.6640625" style="12" customWidth="1"/>
    <col min="7" max="7" width="10.44140625" style="12" customWidth="1"/>
    <col min="8" max="9" width="11.6640625" style="12" customWidth="1"/>
    <col min="10" max="10" width="8.6640625" style="3"/>
    <col min="11" max="11" width="14.6640625" style="3" bestFit="1" customWidth="1"/>
    <col min="12" max="13" width="16.33203125" style="3" bestFit="1" customWidth="1"/>
    <col min="14" max="14" width="14.6640625" style="3" bestFit="1" customWidth="1"/>
    <col min="15" max="16" width="11.33203125" style="3" customWidth="1"/>
    <col min="17" max="17" width="12.6640625" style="3" bestFit="1" customWidth="1"/>
    <col min="18" max="18" width="11.6640625" style="3" bestFit="1" customWidth="1"/>
    <col min="19" max="22" width="12.6640625" style="3" bestFit="1" customWidth="1"/>
    <col min="23" max="23" width="13.6640625" style="3" bestFit="1" customWidth="1"/>
    <col min="24" max="16384" width="8.6640625" style="3"/>
  </cols>
  <sheetData>
    <row r="1" spans="1:9" ht="15.6" x14ac:dyDescent="0.25">
      <c r="A1" s="215" t="s">
        <v>269</v>
      </c>
      <c r="B1" s="203"/>
      <c r="C1" s="203"/>
      <c r="D1" s="203"/>
      <c r="E1" s="203"/>
      <c r="F1" s="203"/>
      <c r="G1" s="203"/>
      <c r="H1" s="203"/>
      <c r="I1" s="203"/>
    </row>
    <row r="2" spans="1:9" x14ac:dyDescent="0.25">
      <c r="A2" s="204" t="s">
        <v>539</v>
      </c>
      <c r="B2" s="216"/>
      <c r="C2" s="216"/>
      <c r="D2" s="216"/>
      <c r="E2" s="216"/>
      <c r="F2" s="216"/>
      <c r="G2" s="216"/>
      <c r="H2" s="216"/>
      <c r="I2" s="216"/>
    </row>
    <row r="3" spans="1:9" x14ac:dyDescent="0.25">
      <c r="A3" s="217" t="s">
        <v>270</v>
      </c>
      <c r="B3" s="218"/>
      <c r="C3" s="218"/>
      <c r="D3" s="218"/>
      <c r="E3" s="218"/>
      <c r="F3" s="218"/>
      <c r="G3" s="218"/>
      <c r="H3" s="218"/>
      <c r="I3" s="218"/>
    </row>
    <row r="4" spans="1:9" ht="33.75" customHeight="1" x14ac:dyDescent="0.25">
      <c r="A4" s="206" t="s">
        <v>271</v>
      </c>
      <c r="B4" s="207"/>
      <c r="C4" s="206" t="s">
        <v>272</v>
      </c>
      <c r="D4" s="208" t="s">
        <v>273</v>
      </c>
      <c r="E4" s="209"/>
      <c r="F4" s="209"/>
      <c r="G4" s="208" t="s">
        <v>274</v>
      </c>
      <c r="H4" s="209"/>
      <c r="I4" s="209"/>
    </row>
    <row r="5" spans="1:9" ht="24" customHeight="1" x14ac:dyDescent="0.25">
      <c r="A5" s="207"/>
      <c r="B5" s="207"/>
      <c r="C5" s="207"/>
      <c r="D5" s="35" t="s">
        <v>275</v>
      </c>
      <c r="E5" s="35" t="s">
        <v>276</v>
      </c>
      <c r="F5" s="35" t="s">
        <v>277</v>
      </c>
      <c r="G5" s="35" t="s">
        <v>278</v>
      </c>
      <c r="H5" s="35" t="s">
        <v>279</v>
      </c>
      <c r="I5" s="35" t="s">
        <v>280</v>
      </c>
    </row>
    <row r="6" spans="1:9" x14ac:dyDescent="0.25">
      <c r="A6" s="206">
        <v>1</v>
      </c>
      <c r="B6" s="207"/>
      <c r="C6" s="25">
        <v>2</v>
      </c>
      <c r="D6" s="39">
        <v>3</v>
      </c>
      <c r="E6" s="39">
        <v>4</v>
      </c>
      <c r="F6" s="39" t="s">
        <v>281</v>
      </c>
      <c r="G6" s="39">
        <v>6</v>
      </c>
      <c r="H6" s="39">
        <v>7</v>
      </c>
      <c r="I6" s="39" t="s">
        <v>282</v>
      </c>
    </row>
    <row r="7" spans="1:9" ht="22.5" customHeight="1" x14ac:dyDescent="0.25">
      <c r="A7" s="199" t="s">
        <v>283</v>
      </c>
      <c r="B7" s="200"/>
      <c r="C7" s="26">
        <v>118</v>
      </c>
      <c r="D7" s="40">
        <f>D8+D9+D10+D11+D12</f>
        <v>80106074</v>
      </c>
      <c r="E7" s="40">
        <f>E8+E9+E10+E11+E12</f>
        <v>556935500</v>
      </c>
      <c r="F7" s="40">
        <f>D7+E7</f>
        <v>637041574</v>
      </c>
      <c r="G7" s="40">
        <f t="shared" ref="G7:H7" si="0">G8+G9+G10+G11+G12</f>
        <v>52305751</v>
      </c>
      <c r="H7" s="40">
        <f t="shared" si="0"/>
        <v>630986619</v>
      </c>
      <c r="I7" s="40">
        <f>G7+H7</f>
        <v>683292370</v>
      </c>
    </row>
    <row r="8" spans="1:9" x14ac:dyDescent="0.25">
      <c r="A8" s="210" t="s">
        <v>284</v>
      </c>
      <c r="B8" s="210"/>
      <c r="C8" s="27">
        <v>119</v>
      </c>
      <c r="D8" s="63">
        <v>79725192</v>
      </c>
      <c r="E8" s="63">
        <v>522046874</v>
      </c>
      <c r="F8" s="40">
        <f t="shared" ref="F8:F71" si="1">D8+E8</f>
        <v>601772066</v>
      </c>
      <c r="G8" s="63">
        <v>51856124</v>
      </c>
      <c r="H8" s="63">
        <v>586929204</v>
      </c>
      <c r="I8" s="40">
        <f t="shared" ref="I8:I71" si="2">G8+H8</f>
        <v>638785328</v>
      </c>
    </row>
    <row r="9" spans="1:9" ht="19.5" customHeight="1" x14ac:dyDescent="0.25">
      <c r="A9" s="210" t="s">
        <v>285</v>
      </c>
      <c r="B9" s="210"/>
      <c r="C9" s="27">
        <v>120</v>
      </c>
      <c r="D9" s="63">
        <v>0</v>
      </c>
      <c r="E9" s="63">
        <v>2734967</v>
      </c>
      <c r="F9" s="40">
        <f t="shared" si="1"/>
        <v>2734967</v>
      </c>
      <c r="G9" s="63">
        <v>0</v>
      </c>
      <c r="H9" s="63">
        <v>-1250282</v>
      </c>
      <c r="I9" s="40">
        <f t="shared" si="2"/>
        <v>-1250282</v>
      </c>
    </row>
    <row r="10" spans="1:9" x14ac:dyDescent="0.25">
      <c r="A10" s="210" t="s">
        <v>286</v>
      </c>
      <c r="B10" s="210"/>
      <c r="C10" s="27">
        <v>121</v>
      </c>
      <c r="D10" s="63">
        <v>-9496</v>
      </c>
      <c r="E10" s="63">
        <v>-48758349</v>
      </c>
      <c r="F10" s="40">
        <f t="shared" si="1"/>
        <v>-48767845</v>
      </c>
      <c r="G10" s="63">
        <v>-9507</v>
      </c>
      <c r="H10" s="63">
        <v>-49201778</v>
      </c>
      <c r="I10" s="40">
        <f t="shared" si="2"/>
        <v>-49211285</v>
      </c>
    </row>
    <row r="11" spans="1:9" ht="22.5" customHeight="1" x14ac:dyDescent="0.25">
      <c r="A11" s="210" t="s">
        <v>287</v>
      </c>
      <c r="B11" s="210"/>
      <c r="C11" s="27">
        <v>122</v>
      </c>
      <c r="D11" s="63">
        <v>379871</v>
      </c>
      <c r="E11" s="63">
        <v>100139421</v>
      </c>
      <c r="F11" s="40">
        <f t="shared" si="1"/>
        <v>100519292</v>
      </c>
      <c r="G11" s="63">
        <v>468103</v>
      </c>
      <c r="H11" s="63">
        <v>131650473</v>
      </c>
      <c r="I11" s="40">
        <f t="shared" si="2"/>
        <v>132118576</v>
      </c>
    </row>
    <row r="12" spans="1:9" ht="21.75" customHeight="1" x14ac:dyDescent="0.25">
      <c r="A12" s="210" t="s">
        <v>288</v>
      </c>
      <c r="B12" s="210"/>
      <c r="C12" s="27">
        <v>123</v>
      </c>
      <c r="D12" s="63">
        <v>10507</v>
      </c>
      <c r="E12" s="63">
        <v>-19227413</v>
      </c>
      <c r="F12" s="40">
        <f t="shared" si="1"/>
        <v>-19216906</v>
      </c>
      <c r="G12" s="63">
        <v>-8969</v>
      </c>
      <c r="H12" s="63">
        <v>-37140998</v>
      </c>
      <c r="I12" s="40">
        <f t="shared" si="2"/>
        <v>-37149967</v>
      </c>
    </row>
    <row r="13" spans="1:9" x14ac:dyDescent="0.25">
      <c r="A13" s="199" t="s">
        <v>289</v>
      </c>
      <c r="B13" s="200"/>
      <c r="C13" s="26">
        <v>124</v>
      </c>
      <c r="D13" s="40">
        <f>D14+D15+D16+D17+D18+D19+D20</f>
        <v>27261356</v>
      </c>
      <c r="E13" s="40">
        <f>E14+E15+E16+E17+E18+E19+E20</f>
        <v>53743081</v>
      </c>
      <c r="F13" s="40">
        <f t="shared" si="1"/>
        <v>81004437</v>
      </c>
      <c r="G13" s="40">
        <f t="shared" ref="G13" si="3">G14+G15+G16+G17+G18+G19+G20</f>
        <v>24346838</v>
      </c>
      <c r="H13" s="40">
        <f>H14+H15+H16+H17+H18+H19+H20</f>
        <v>79891882</v>
      </c>
      <c r="I13" s="40">
        <f t="shared" si="2"/>
        <v>104238720</v>
      </c>
    </row>
    <row r="14" spans="1:9" ht="24" customHeight="1" x14ac:dyDescent="0.25">
      <c r="A14" s="210" t="s">
        <v>290</v>
      </c>
      <c r="B14" s="210"/>
      <c r="C14" s="27">
        <v>125</v>
      </c>
      <c r="D14" s="63">
        <v>1824594</v>
      </c>
      <c r="E14" s="63">
        <v>6503369</v>
      </c>
      <c r="F14" s="40">
        <f t="shared" si="1"/>
        <v>8327963</v>
      </c>
      <c r="G14" s="63">
        <v>3139391</v>
      </c>
      <c r="H14" s="63">
        <v>8237068</v>
      </c>
      <c r="I14" s="40">
        <f t="shared" si="2"/>
        <v>11376459</v>
      </c>
    </row>
    <row r="15" spans="1:9" ht="24.75" customHeight="1" x14ac:dyDescent="0.25">
      <c r="A15" s="210" t="s">
        <v>291</v>
      </c>
      <c r="B15" s="210"/>
      <c r="C15" s="27">
        <v>126</v>
      </c>
      <c r="D15" s="63">
        <v>0</v>
      </c>
      <c r="E15" s="63">
        <v>6718312</v>
      </c>
      <c r="F15" s="40">
        <f t="shared" si="1"/>
        <v>6718312</v>
      </c>
      <c r="G15" s="63">
        <v>0</v>
      </c>
      <c r="H15" s="63">
        <v>14830301</v>
      </c>
      <c r="I15" s="40">
        <f t="shared" si="2"/>
        <v>14830301</v>
      </c>
    </row>
    <row r="16" spans="1:9" x14ac:dyDescent="0.25">
      <c r="A16" s="210" t="s">
        <v>292</v>
      </c>
      <c r="B16" s="210"/>
      <c r="C16" s="27">
        <v>127</v>
      </c>
      <c r="D16" s="63">
        <v>21436863</v>
      </c>
      <c r="E16" s="63">
        <v>20383135</v>
      </c>
      <c r="F16" s="40">
        <f t="shared" si="1"/>
        <v>41819998</v>
      </c>
      <c r="G16" s="63">
        <v>19716364</v>
      </c>
      <c r="H16" s="63">
        <v>27385991</v>
      </c>
      <c r="I16" s="40">
        <f t="shared" si="2"/>
        <v>47102355</v>
      </c>
    </row>
    <row r="17" spans="1:9" x14ac:dyDescent="0.25">
      <c r="A17" s="210" t="s">
        <v>293</v>
      </c>
      <c r="B17" s="210"/>
      <c r="C17" s="27">
        <v>128</v>
      </c>
      <c r="D17" s="63">
        <v>0</v>
      </c>
      <c r="E17" s="63">
        <v>0</v>
      </c>
      <c r="F17" s="40">
        <f t="shared" si="1"/>
        <v>0</v>
      </c>
      <c r="G17" s="63">
        <v>0</v>
      </c>
      <c r="H17" s="63">
        <v>0</v>
      </c>
      <c r="I17" s="40">
        <f t="shared" si="2"/>
        <v>0</v>
      </c>
    </row>
    <row r="18" spans="1:9" x14ac:dyDescent="0.25">
      <c r="A18" s="210" t="s">
        <v>294</v>
      </c>
      <c r="B18" s="210"/>
      <c r="C18" s="27">
        <v>129</v>
      </c>
      <c r="D18" s="63">
        <v>2686178</v>
      </c>
      <c r="E18" s="63">
        <v>16679734</v>
      </c>
      <c r="F18" s="40">
        <f t="shared" si="1"/>
        <v>19365912</v>
      </c>
      <c r="G18" s="63">
        <v>1490604</v>
      </c>
      <c r="H18" s="63">
        <v>12950839</v>
      </c>
      <c r="I18" s="40">
        <f t="shared" si="2"/>
        <v>14441443</v>
      </c>
    </row>
    <row r="19" spans="1:9" x14ac:dyDescent="0.25">
      <c r="A19" s="210" t="s">
        <v>295</v>
      </c>
      <c r="B19" s="210"/>
      <c r="C19" s="27">
        <v>130</v>
      </c>
      <c r="D19" s="63">
        <v>1312837</v>
      </c>
      <c r="E19" s="63">
        <v>0</v>
      </c>
      <c r="F19" s="40">
        <f t="shared" si="1"/>
        <v>1312837</v>
      </c>
      <c r="G19" s="63">
        <v>0</v>
      </c>
      <c r="H19" s="63">
        <v>13281896</v>
      </c>
      <c r="I19" s="40">
        <f t="shared" si="2"/>
        <v>13281896</v>
      </c>
    </row>
    <row r="20" spans="1:9" x14ac:dyDescent="0.25">
      <c r="A20" s="210" t="s">
        <v>296</v>
      </c>
      <c r="B20" s="210"/>
      <c r="C20" s="27">
        <v>131</v>
      </c>
      <c r="D20" s="63">
        <v>884</v>
      </c>
      <c r="E20" s="63">
        <v>3458531</v>
      </c>
      <c r="F20" s="40">
        <f t="shared" si="1"/>
        <v>3459415</v>
      </c>
      <c r="G20" s="63">
        <v>479</v>
      </c>
      <c r="H20" s="63">
        <v>3205787</v>
      </c>
      <c r="I20" s="40">
        <f t="shared" si="2"/>
        <v>3206266</v>
      </c>
    </row>
    <row r="21" spans="1:9" x14ac:dyDescent="0.25">
      <c r="A21" s="240" t="s">
        <v>297</v>
      </c>
      <c r="B21" s="210"/>
      <c r="C21" s="27">
        <v>132</v>
      </c>
      <c r="D21" s="63">
        <v>475452</v>
      </c>
      <c r="E21" s="63">
        <v>9691515</v>
      </c>
      <c r="F21" s="40">
        <f t="shared" si="1"/>
        <v>10166967</v>
      </c>
      <c r="G21" s="63">
        <v>308922</v>
      </c>
      <c r="H21" s="63">
        <v>14365629</v>
      </c>
      <c r="I21" s="40">
        <f t="shared" si="2"/>
        <v>14674551</v>
      </c>
    </row>
    <row r="22" spans="1:9" ht="24.75" customHeight="1" x14ac:dyDescent="0.25">
      <c r="A22" s="240" t="s">
        <v>298</v>
      </c>
      <c r="B22" s="210"/>
      <c r="C22" s="27">
        <v>133</v>
      </c>
      <c r="D22" s="63">
        <v>28617</v>
      </c>
      <c r="E22" s="63">
        <v>5450440</v>
      </c>
      <c r="F22" s="40">
        <f t="shared" si="1"/>
        <v>5479057</v>
      </c>
      <c r="G22" s="63">
        <v>22968</v>
      </c>
      <c r="H22" s="63">
        <v>6497898</v>
      </c>
      <c r="I22" s="40">
        <f t="shared" si="2"/>
        <v>6520866</v>
      </c>
    </row>
    <row r="23" spans="1:9" x14ac:dyDescent="0.25">
      <c r="A23" s="240" t="s">
        <v>299</v>
      </c>
      <c r="B23" s="210"/>
      <c r="C23" s="27">
        <v>134</v>
      </c>
      <c r="D23" s="63">
        <v>0</v>
      </c>
      <c r="E23" s="63">
        <v>1101946</v>
      </c>
      <c r="F23" s="40">
        <f t="shared" si="1"/>
        <v>1101946</v>
      </c>
      <c r="G23" s="63">
        <v>0</v>
      </c>
      <c r="H23" s="63">
        <v>2003471</v>
      </c>
      <c r="I23" s="40">
        <f t="shared" si="2"/>
        <v>2003471</v>
      </c>
    </row>
    <row r="24" spans="1:9" ht="21" customHeight="1" x14ac:dyDescent="0.25">
      <c r="A24" s="199" t="s">
        <v>300</v>
      </c>
      <c r="B24" s="200"/>
      <c r="C24" s="26">
        <v>135</v>
      </c>
      <c r="D24" s="40">
        <f>D25+D28</f>
        <v>-59157452</v>
      </c>
      <c r="E24" s="40">
        <f>E25+E28</f>
        <v>-298897573</v>
      </c>
      <c r="F24" s="40">
        <f t="shared" si="1"/>
        <v>-358055025</v>
      </c>
      <c r="G24" s="40">
        <f t="shared" ref="G24:H24" si="4">G25+G28</f>
        <v>-113114059</v>
      </c>
      <c r="H24" s="40">
        <f t="shared" si="4"/>
        <v>-341718494</v>
      </c>
      <c r="I24" s="40">
        <f t="shared" si="2"/>
        <v>-454832553</v>
      </c>
    </row>
    <row r="25" spans="1:9" x14ac:dyDescent="0.25">
      <c r="A25" s="200" t="s">
        <v>301</v>
      </c>
      <c r="B25" s="200"/>
      <c r="C25" s="26">
        <v>136</v>
      </c>
      <c r="D25" s="40">
        <f>D26+D27</f>
        <v>-61094354</v>
      </c>
      <c r="E25" s="40">
        <f>E26+E27</f>
        <v>-260567454</v>
      </c>
      <c r="F25" s="40">
        <f t="shared" si="1"/>
        <v>-321661808</v>
      </c>
      <c r="G25" s="40">
        <f t="shared" ref="G25:H25" si="5">G26+G27</f>
        <v>-104023204</v>
      </c>
      <c r="H25" s="40">
        <f t="shared" si="5"/>
        <v>-299274780</v>
      </c>
      <c r="I25" s="40">
        <f t="shared" si="2"/>
        <v>-403297984</v>
      </c>
    </row>
    <row r="26" spans="1:9" x14ac:dyDescent="0.25">
      <c r="A26" s="210" t="s">
        <v>302</v>
      </c>
      <c r="B26" s="210"/>
      <c r="C26" s="27">
        <v>137</v>
      </c>
      <c r="D26" s="63">
        <v>-61094354</v>
      </c>
      <c r="E26" s="63">
        <v>-314697059</v>
      </c>
      <c r="F26" s="40">
        <f t="shared" si="1"/>
        <v>-375791413</v>
      </c>
      <c r="G26" s="63">
        <v>-104023204</v>
      </c>
      <c r="H26" s="63">
        <v>-349092809</v>
      </c>
      <c r="I26" s="40">
        <f t="shared" si="2"/>
        <v>-453116013</v>
      </c>
    </row>
    <row r="27" spans="1:9" x14ac:dyDescent="0.25">
      <c r="A27" s="210" t="s">
        <v>303</v>
      </c>
      <c r="B27" s="210"/>
      <c r="C27" s="27">
        <v>138</v>
      </c>
      <c r="D27" s="63">
        <v>0</v>
      </c>
      <c r="E27" s="63">
        <v>54129605</v>
      </c>
      <c r="F27" s="40">
        <f t="shared" si="1"/>
        <v>54129605</v>
      </c>
      <c r="G27" s="63">
        <v>0</v>
      </c>
      <c r="H27" s="63">
        <v>49818029</v>
      </c>
      <c r="I27" s="40">
        <f t="shared" si="2"/>
        <v>49818029</v>
      </c>
    </row>
    <row r="28" spans="1:9" x14ac:dyDescent="0.25">
      <c r="A28" s="200" t="s">
        <v>304</v>
      </c>
      <c r="B28" s="200"/>
      <c r="C28" s="26">
        <v>139</v>
      </c>
      <c r="D28" s="40">
        <f>D29+D30</f>
        <v>1936902</v>
      </c>
      <c r="E28" s="40">
        <f>E29+E30</f>
        <v>-38330119</v>
      </c>
      <c r="F28" s="40">
        <f t="shared" si="1"/>
        <v>-36393217</v>
      </c>
      <c r="G28" s="40">
        <f t="shared" ref="G28:H28" si="6">G29+G30</f>
        <v>-9090855</v>
      </c>
      <c r="H28" s="40">
        <f t="shared" si="6"/>
        <v>-42443714</v>
      </c>
      <c r="I28" s="40">
        <f t="shared" si="2"/>
        <v>-51534569</v>
      </c>
    </row>
    <row r="29" spans="1:9" x14ac:dyDescent="0.25">
      <c r="A29" s="210" t="s">
        <v>305</v>
      </c>
      <c r="B29" s="210"/>
      <c r="C29" s="27">
        <v>140</v>
      </c>
      <c r="D29" s="63">
        <v>1936902</v>
      </c>
      <c r="E29" s="63">
        <v>-20482666</v>
      </c>
      <c r="F29" s="40">
        <f t="shared" si="1"/>
        <v>-18545764</v>
      </c>
      <c r="G29" s="63">
        <v>-9090855</v>
      </c>
      <c r="H29" s="63">
        <v>-53622511</v>
      </c>
      <c r="I29" s="40">
        <f t="shared" si="2"/>
        <v>-62713366</v>
      </c>
    </row>
    <row r="30" spans="1:9" x14ac:dyDescent="0.25">
      <c r="A30" s="210" t="s">
        <v>306</v>
      </c>
      <c r="B30" s="210"/>
      <c r="C30" s="27">
        <v>141</v>
      </c>
      <c r="D30" s="63">
        <v>0</v>
      </c>
      <c r="E30" s="63">
        <v>-17847453</v>
      </c>
      <c r="F30" s="40">
        <f t="shared" si="1"/>
        <v>-17847453</v>
      </c>
      <c r="G30" s="63">
        <v>0</v>
      </c>
      <c r="H30" s="63">
        <v>11178797</v>
      </c>
      <c r="I30" s="40">
        <f t="shared" si="2"/>
        <v>11178797</v>
      </c>
    </row>
    <row r="31" spans="1:9" ht="31.5" customHeight="1" x14ac:dyDescent="0.25">
      <c r="A31" s="199" t="s">
        <v>307</v>
      </c>
      <c r="B31" s="200"/>
      <c r="C31" s="26">
        <v>142</v>
      </c>
      <c r="D31" s="40">
        <f>D32+D35</f>
        <v>-27239268</v>
      </c>
      <c r="E31" s="40">
        <f>E32+E35</f>
        <v>-763204</v>
      </c>
      <c r="F31" s="40">
        <f t="shared" si="1"/>
        <v>-28002472</v>
      </c>
      <c r="G31" s="40">
        <f t="shared" ref="G31:H31" si="7">G32+G35</f>
        <v>7426514</v>
      </c>
      <c r="H31" s="40">
        <f t="shared" si="7"/>
        <v>-105942</v>
      </c>
      <c r="I31" s="40">
        <f t="shared" si="2"/>
        <v>7320572</v>
      </c>
    </row>
    <row r="32" spans="1:9" x14ac:dyDescent="0.25">
      <c r="A32" s="200" t="s">
        <v>308</v>
      </c>
      <c r="B32" s="200"/>
      <c r="C32" s="26">
        <v>143</v>
      </c>
      <c r="D32" s="40">
        <f>D33+D34</f>
        <v>-27239268</v>
      </c>
      <c r="E32" s="40">
        <f>E33+E34</f>
        <v>1154512</v>
      </c>
      <c r="F32" s="40">
        <f t="shared" si="1"/>
        <v>-26084756</v>
      </c>
      <c r="G32" s="40">
        <f t="shared" ref="G32:H32" si="8">G33+G34</f>
        <v>7426514</v>
      </c>
      <c r="H32" s="40">
        <f t="shared" si="8"/>
        <v>700956</v>
      </c>
      <c r="I32" s="40">
        <f t="shared" si="2"/>
        <v>8127470</v>
      </c>
    </row>
    <row r="33" spans="1:9" x14ac:dyDescent="0.25">
      <c r="A33" s="210" t="s">
        <v>309</v>
      </c>
      <c r="B33" s="210"/>
      <c r="C33" s="27">
        <v>144</v>
      </c>
      <c r="D33" s="63">
        <v>-27256954</v>
      </c>
      <c r="E33" s="63">
        <v>1154512</v>
      </c>
      <c r="F33" s="40">
        <f t="shared" si="1"/>
        <v>-26102442</v>
      </c>
      <c r="G33" s="63">
        <v>7410603</v>
      </c>
      <c r="H33" s="63">
        <v>700956</v>
      </c>
      <c r="I33" s="40">
        <f t="shared" si="2"/>
        <v>8111559</v>
      </c>
    </row>
    <row r="34" spans="1:9" x14ac:dyDescent="0.25">
      <c r="A34" s="210" t="s">
        <v>310</v>
      </c>
      <c r="B34" s="210"/>
      <c r="C34" s="27">
        <v>145</v>
      </c>
      <c r="D34" s="63">
        <v>17686</v>
      </c>
      <c r="E34" s="63">
        <v>0</v>
      </c>
      <c r="F34" s="40">
        <f t="shared" si="1"/>
        <v>17686</v>
      </c>
      <c r="G34" s="63">
        <v>15911</v>
      </c>
      <c r="H34" s="63">
        <v>0</v>
      </c>
      <c r="I34" s="40">
        <f t="shared" si="2"/>
        <v>15911</v>
      </c>
    </row>
    <row r="35" spans="1:9" ht="31.5" customHeight="1" x14ac:dyDescent="0.25">
      <c r="A35" s="200" t="s">
        <v>311</v>
      </c>
      <c r="B35" s="200"/>
      <c r="C35" s="26">
        <v>146</v>
      </c>
      <c r="D35" s="40">
        <f>D36+D37</f>
        <v>0</v>
      </c>
      <c r="E35" s="40">
        <f>E36+E37</f>
        <v>-1917716</v>
      </c>
      <c r="F35" s="40">
        <f t="shared" si="1"/>
        <v>-1917716</v>
      </c>
      <c r="G35" s="40">
        <f t="shared" ref="G35:H35" si="9">G36+G37</f>
        <v>0</v>
      </c>
      <c r="H35" s="40">
        <f t="shared" si="9"/>
        <v>-806898</v>
      </c>
      <c r="I35" s="40">
        <f t="shared" si="2"/>
        <v>-806898</v>
      </c>
    </row>
    <row r="36" spans="1:9" x14ac:dyDescent="0.25">
      <c r="A36" s="210" t="s">
        <v>312</v>
      </c>
      <c r="B36" s="210"/>
      <c r="C36" s="27">
        <v>147</v>
      </c>
      <c r="D36" s="63">
        <v>0</v>
      </c>
      <c r="E36" s="63">
        <v>-1917716</v>
      </c>
      <c r="F36" s="40">
        <f t="shared" si="1"/>
        <v>-1917716</v>
      </c>
      <c r="G36" s="63">
        <v>0</v>
      </c>
      <c r="H36" s="63">
        <v>-806898</v>
      </c>
      <c r="I36" s="40">
        <f t="shared" si="2"/>
        <v>-806898</v>
      </c>
    </row>
    <row r="37" spans="1:9" x14ac:dyDescent="0.25">
      <c r="A37" s="210" t="s">
        <v>313</v>
      </c>
      <c r="B37" s="210"/>
      <c r="C37" s="27">
        <v>148</v>
      </c>
      <c r="D37" s="63">
        <v>0</v>
      </c>
      <c r="E37" s="63">
        <v>0</v>
      </c>
      <c r="F37" s="40">
        <f t="shared" si="1"/>
        <v>0</v>
      </c>
      <c r="G37" s="63">
        <v>0</v>
      </c>
      <c r="H37" s="63">
        <v>0</v>
      </c>
      <c r="I37" s="40">
        <f t="shared" si="2"/>
        <v>0</v>
      </c>
    </row>
    <row r="38" spans="1:9" ht="45.75" customHeight="1" x14ac:dyDescent="0.25">
      <c r="A38" s="199" t="s">
        <v>314</v>
      </c>
      <c r="B38" s="200"/>
      <c r="C38" s="26">
        <v>149</v>
      </c>
      <c r="D38" s="40">
        <f>D39+D40</f>
        <v>5210165</v>
      </c>
      <c r="E38" s="40">
        <f>E39+E40</f>
        <v>0</v>
      </c>
      <c r="F38" s="40">
        <f t="shared" si="1"/>
        <v>5210165</v>
      </c>
      <c r="G38" s="40">
        <f t="shared" ref="G38:H38" si="10">G39+G40</f>
        <v>54345910</v>
      </c>
      <c r="H38" s="40">
        <f t="shared" si="10"/>
        <v>0</v>
      </c>
      <c r="I38" s="40">
        <f t="shared" si="2"/>
        <v>54345910</v>
      </c>
    </row>
    <row r="39" spans="1:9" x14ac:dyDescent="0.25">
      <c r="A39" s="210" t="s">
        <v>315</v>
      </c>
      <c r="B39" s="210"/>
      <c r="C39" s="27">
        <v>150</v>
      </c>
      <c r="D39" s="63">
        <v>5210165</v>
      </c>
      <c r="E39" s="63">
        <v>0</v>
      </c>
      <c r="F39" s="40">
        <f t="shared" si="1"/>
        <v>5210165</v>
      </c>
      <c r="G39" s="63">
        <v>54345910</v>
      </c>
      <c r="H39" s="63">
        <v>0</v>
      </c>
      <c r="I39" s="40">
        <f t="shared" si="2"/>
        <v>54345910</v>
      </c>
    </row>
    <row r="40" spans="1:9" x14ac:dyDescent="0.25">
      <c r="A40" s="210" t="s">
        <v>316</v>
      </c>
      <c r="B40" s="210"/>
      <c r="C40" s="27">
        <v>151</v>
      </c>
      <c r="D40" s="63">
        <v>0</v>
      </c>
      <c r="E40" s="63">
        <v>0</v>
      </c>
      <c r="F40" s="40">
        <f t="shared" si="1"/>
        <v>0</v>
      </c>
      <c r="G40" s="63">
        <v>0</v>
      </c>
      <c r="H40" s="63">
        <v>0</v>
      </c>
      <c r="I40" s="40">
        <f t="shared" si="2"/>
        <v>0</v>
      </c>
    </row>
    <row r="41" spans="1:9" ht="22.95" customHeight="1" x14ac:dyDescent="0.25">
      <c r="A41" s="240" t="s">
        <v>317</v>
      </c>
      <c r="B41" s="210"/>
      <c r="C41" s="27">
        <v>152</v>
      </c>
      <c r="D41" s="62">
        <f>D42+D43</f>
        <v>0</v>
      </c>
      <c r="E41" s="62">
        <f>E42+E43</f>
        <v>-1150561</v>
      </c>
      <c r="F41" s="40">
        <f t="shared" si="1"/>
        <v>-1150561</v>
      </c>
      <c r="G41" s="62">
        <f>G42+G43</f>
        <v>0</v>
      </c>
      <c r="H41" s="62">
        <f>H42+H43</f>
        <v>-1127483</v>
      </c>
      <c r="I41" s="40">
        <f t="shared" si="2"/>
        <v>-1127483</v>
      </c>
    </row>
    <row r="42" spans="1:9" x14ac:dyDescent="0.25">
      <c r="A42" s="210" t="s">
        <v>318</v>
      </c>
      <c r="B42" s="210"/>
      <c r="C42" s="27">
        <v>153</v>
      </c>
      <c r="D42" s="63">
        <v>0</v>
      </c>
      <c r="E42" s="63">
        <v>-1150561</v>
      </c>
      <c r="F42" s="40">
        <f t="shared" si="1"/>
        <v>-1150561</v>
      </c>
      <c r="G42" s="63">
        <v>0</v>
      </c>
      <c r="H42" s="63">
        <v>-1127483</v>
      </c>
      <c r="I42" s="40">
        <f t="shared" si="2"/>
        <v>-1127483</v>
      </c>
    </row>
    <row r="43" spans="1:9" x14ac:dyDescent="0.25">
      <c r="A43" s="210" t="s">
        <v>319</v>
      </c>
      <c r="B43" s="210"/>
      <c r="C43" s="27">
        <v>154</v>
      </c>
      <c r="D43" s="63">
        <v>0</v>
      </c>
      <c r="E43" s="63">
        <v>0</v>
      </c>
      <c r="F43" s="40">
        <f t="shared" si="1"/>
        <v>0</v>
      </c>
      <c r="G43" s="63">
        <v>0</v>
      </c>
      <c r="H43" s="63">
        <v>0</v>
      </c>
      <c r="I43" s="40">
        <f t="shared" si="2"/>
        <v>0</v>
      </c>
    </row>
    <row r="44" spans="1:9" ht="22.5" customHeight="1" x14ac:dyDescent="0.25">
      <c r="A44" s="199" t="s">
        <v>320</v>
      </c>
      <c r="B44" s="200"/>
      <c r="C44" s="26">
        <v>155</v>
      </c>
      <c r="D44" s="40">
        <f>D45+D49</f>
        <v>-13095351</v>
      </c>
      <c r="E44" s="40">
        <f>E45+E49</f>
        <v>-209188804</v>
      </c>
      <c r="F44" s="40">
        <f t="shared" si="1"/>
        <v>-222284155</v>
      </c>
      <c r="G44" s="40">
        <f t="shared" ref="G44:H44" si="11">G45+G49</f>
        <v>-7650441</v>
      </c>
      <c r="H44" s="40">
        <f t="shared" si="11"/>
        <v>-256376138</v>
      </c>
      <c r="I44" s="40">
        <f t="shared" si="2"/>
        <v>-264026579</v>
      </c>
    </row>
    <row r="45" spans="1:9" x14ac:dyDescent="0.25">
      <c r="A45" s="200" t="s">
        <v>321</v>
      </c>
      <c r="B45" s="200"/>
      <c r="C45" s="26">
        <v>156</v>
      </c>
      <c r="D45" s="40">
        <f>D46+D47+D48</f>
        <v>-5405949</v>
      </c>
      <c r="E45" s="40">
        <f>E46+E47+E48</f>
        <v>-130395112</v>
      </c>
      <c r="F45" s="40">
        <f t="shared" si="1"/>
        <v>-135801061</v>
      </c>
      <c r="G45" s="40">
        <f t="shared" ref="G45:H45" si="12">G46+G47+G48</f>
        <v>-2008688</v>
      </c>
      <c r="H45" s="40">
        <f t="shared" si="12"/>
        <v>-158030426</v>
      </c>
      <c r="I45" s="40">
        <f t="shared" si="2"/>
        <v>-160039114</v>
      </c>
    </row>
    <row r="46" spans="1:9" x14ac:dyDescent="0.25">
      <c r="A46" s="210" t="s">
        <v>322</v>
      </c>
      <c r="B46" s="210"/>
      <c r="C46" s="27">
        <v>157</v>
      </c>
      <c r="D46" s="63">
        <v>-1156062</v>
      </c>
      <c r="E46" s="63">
        <v>-63637004</v>
      </c>
      <c r="F46" s="40">
        <f t="shared" si="1"/>
        <v>-64793066</v>
      </c>
      <c r="G46" s="63">
        <v>-733575</v>
      </c>
      <c r="H46" s="63">
        <v>-72694252</v>
      </c>
      <c r="I46" s="40">
        <f t="shared" si="2"/>
        <v>-73427827</v>
      </c>
    </row>
    <row r="47" spans="1:9" x14ac:dyDescent="0.25">
      <c r="A47" s="210" t="s">
        <v>323</v>
      </c>
      <c r="B47" s="210"/>
      <c r="C47" s="27">
        <v>158</v>
      </c>
      <c r="D47" s="63">
        <v>-4249887</v>
      </c>
      <c r="E47" s="63">
        <v>-54899698</v>
      </c>
      <c r="F47" s="40">
        <f t="shared" si="1"/>
        <v>-59149585</v>
      </c>
      <c r="G47" s="63">
        <v>-1275113</v>
      </c>
      <c r="H47" s="63">
        <v>-69767079</v>
      </c>
      <c r="I47" s="40">
        <f t="shared" si="2"/>
        <v>-71042192</v>
      </c>
    </row>
    <row r="48" spans="1:9" x14ac:dyDescent="0.25">
      <c r="A48" s="210" t="s">
        <v>324</v>
      </c>
      <c r="B48" s="210"/>
      <c r="C48" s="27">
        <v>159</v>
      </c>
      <c r="D48" s="63">
        <v>0</v>
      </c>
      <c r="E48" s="63">
        <v>-11858410</v>
      </c>
      <c r="F48" s="40">
        <f t="shared" si="1"/>
        <v>-11858410</v>
      </c>
      <c r="G48" s="63">
        <v>0</v>
      </c>
      <c r="H48" s="63">
        <v>-15569095</v>
      </c>
      <c r="I48" s="40">
        <f t="shared" si="2"/>
        <v>-15569095</v>
      </c>
    </row>
    <row r="49" spans="1:9" ht="24.75" customHeight="1" x14ac:dyDescent="0.25">
      <c r="A49" s="200" t="s">
        <v>325</v>
      </c>
      <c r="B49" s="200"/>
      <c r="C49" s="26">
        <v>160</v>
      </c>
      <c r="D49" s="40">
        <f>D50+D51+D52</f>
        <v>-7689402</v>
      </c>
      <c r="E49" s="40">
        <f>E50+E51+E52</f>
        <v>-78793692</v>
      </c>
      <c r="F49" s="40">
        <f t="shared" si="1"/>
        <v>-86483094</v>
      </c>
      <c r="G49" s="40">
        <f t="shared" ref="G49:H49" si="13">G50+G51+G52</f>
        <v>-5641753</v>
      </c>
      <c r="H49" s="40">
        <f t="shared" si="13"/>
        <v>-98345712</v>
      </c>
      <c r="I49" s="40">
        <f t="shared" si="2"/>
        <v>-103987465</v>
      </c>
    </row>
    <row r="50" spans="1:9" x14ac:dyDescent="0.25">
      <c r="A50" s="210" t="s">
        <v>326</v>
      </c>
      <c r="B50" s="210"/>
      <c r="C50" s="27">
        <v>161</v>
      </c>
      <c r="D50" s="63">
        <v>-616363</v>
      </c>
      <c r="E50" s="63">
        <v>-13813042</v>
      </c>
      <c r="F50" s="40">
        <f t="shared" si="1"/>
        <v>-14429405</v>
      </c>
      <c r="G50" s="63">
        <v>-353739</v>
      </c>
      <c r="H50" s="63">
        <v>-14589316</v>
      </c>
      <c r="I50" s="40">
        <f t="shared" si="2"/>
        <v>-14943055</v>
      </c>
    </row>
    <row r="51" spans="1:9" x14ac:dyDescent="0.25">
      <c r="A51" s="210" t="s">
        <v>327</v>
      </c>
      <c r="B51" s="210"/>
      <c r="C51" s="27">
        <v>162</v>
      </c>
      <c r="D51" s="63">
        <v>-3727862</v>
      </c>
      <c r="E51" s="63">
        <v>-36237074</v>
      </c>
      <c r="F51" s="40">
        <f t="shared" si="1"/>
        <v>-39964936</v>
      </c>
      <c r="G51" s="63">
        <v>-2328222</v>
      </c>
      <c r="H51" s="63">
        <v>-31334512</v>
      </c>
      <c r="I51" s="40">
        <f t="shared" si="2"/>
        <v>-33662734</v>
      </c>
    </row>
    <row r="52" spans="1:9" x14ac:dyDescent="0.25">
      <c r="A52" s="210" t="s">
        <v>328</v>
      </c>
      <c r="B52" s="210"/>
      <c r="C52" s="27">
        <v>163</v>
      </c>
      <c r="D52" s="63">
        <v>-3345177</v>
      </c>
      <c r="E52" s="63">
        <v>-28743576</v>
      </c>
      <c r="F52" s="40">
        <f t="shared" si="1"/>
        <v>-32088753</v>
      </c>
      <c r="G52" s="63">
        <v>-2959792</v>
      </c>
      <c r="H52" s="63">
        <v>-52421884</v>
      </c>
      <c r="I52" s="40">
        <f t="shared" si="2"/>
        <v>-55381676</v>
      </c>
    </row>
    <row r="53" spans="1:9" x14ac:dyDescent="0.25">
      <c r="A53" s="199" t="s">
        <v>329</v>
      </c>
      <c r="B53" s="200"/>
      <c r="C53" s="26">
        <v>164</v>
      </c>
      <c r="D53" s="40">
        <f>D54+D55+D56+D57+D58+D59+D60</f>
        <v>-2652505</v>
      </c>
      <c r="E53" s="40">
        <f>E54+E55+E56+E57+E58+E59+E60</f>
        <v>-22342386</v>
      </c>
      <c r="F53" s="40">
        <f t="shared" si="1"/>
        <v>-24994891</v>
      </c>
      <c r="G53" s="40">
        <f t="shared" ref="G53:H53" si="14">G54+G55+G56+G57+G58+G59+G60</f>
        <v>-4561843</v>
      </c>
      <c r="H53" s="40">
        <f t="shared" si="14"/>
        <v>-46427114</v>
      </c>
      <c r="I53" s="40">
        <f t="shared" si="2"/>
        <v>-50988957</v>
      </c>
    </row>
    <row r="54" spans="1:9" ht="24" customHeight="1" x14ac:dyDescent="0.25">
      <c r="A54" s="210" t="s">
        <v>330</v>
      </c>
      <c r="B54" s="210"/>
      <c r="C54" s="27">
        <v>165</v>
      </c>
      <c r="D54" s="63">
        <v>0</v>
      </c>
      <c r="E54" s="63">
        <v>0</v>
      </c>
      <c r="F54" s="40">
        <f t="shared" si="1"/>
        <v>0</v>
      </c>
      <c r="G54" s="63">
        <v>0</v>
      </c>
      <c r="H54" s="63">
        <v>0</v>
      </c>
      <c r="I54" s="40">
        <f t="shared" si="2"/>
        <v>0</v>
      </c>
    </row>
    <row r="55" spans="1:9" x14ac:dyDescent="0.25">
      <c r="A55" s="210" t="s">
        <v>331</v>
      </c>
      <c r="B55" s="210"/>
      <c r="C55" s="27">
        <v>166</v>
      </c>
      <c r="D55" s="63">
        <v>-240682</v>
      </c>
      <c r="E55" s="63">
        <v>-2200966</v>
      </c>
      <c r="F55" s="40">
        <f t="shared" si="1"/>
        <v>-2441648</v>
      </c>
      <c r="G55" s="63">
        <v>-116470</v>
      </c>
      <c r="H55" s="63">
        <v>-2340241</v>
      </c>
      <c r="I55" s="40">
        <f t="shared" si="2"/>
        <v>-2456711</v>
      </c>
    </row>
    <row r="56" spans="1:9" x14ac:dyDescent="0.25">
      <c r="A56" s="210" t="s">
        <v>332</v>
      </c>
      <c r="B56" s="210"/>
      <c r="C56" s="27">
        <v>167</v>
      </c>
      <c r="D56" s="63">
        <v>0</v>
      </c>
      <c r="E56" s="63">
        <v>-1806434</v>
      </c>
      <c r="F56" s="40">
        <f t="shared" si="1"/>
        <v>-1806434</v>
      </c>
      <c r="G56" s="63">
        <v>0</v>
      </c>
      <c r="H56" s="63">
        <v>0</v>
      </c>
      <c r="I56" s="40">
        <f t="shared" si="2"/>
        <v>0</v>
      </c>
    </row>
    <row r="57" spans="1:9" x14ac:dyDescent="0.25">
      <c r="A57" s="210" t="s">
        <v>333</v>
      </c>
      <c r="B57" s="210"/>
      <c r="C57" s="27">
        <v>168</v>
      </c>
      <c r="D57" s="63">
        <v>-1641492</v>
      </c>
      <c r="E57" s="63">
        <v>-6310481</v>
      </c>
      <c r="F57" s="40">
        <f t="shared" si="1"/>
        <v>-7951973</v>
      </c>
      <c r="G57" s="63">
        <v>-2971610</v>
      </c>
      <c r="H57" s="63">
        <v>-15114504</v>
      </c>
      <c r="I57" s="40">
        <f t="shared" si="2"/>
        <v>-18086114</v>
      </c>
    </row>
    <row r="58" spans="1:9" x14ac:dyDescent="0.25">
      <c r="A58" s="210" t="s">
        <v>334</v>
      </c>
      <c r="B58" s="210"/>
      <c r="C58" s="27">
        <v>169</v>
      </c>
      <c r="D58" s="63">
        <v>-325541</v>
      </c>
      <c r="E58" s="63">
        <v>-4434854</v>
      </c>
      <c r="F58" s="40">
        <f t="shared" si="1"/>
        <v>-4760395</v>
      </c>
      <c r="G58" s="63">
        <v>-931766</v>
      </c>
      <c r="H58" s="63">
        <v>-17897942</v>
      </c>
      <c r="I58" s="40">
        <f t="shared" si="2"/>
        <v>-18829708</v>
      </c>
    </row>
    <row r="59" spans="1:9" x14ac:dyDescent="0.25">
      <c r="A59" s="210" t="s">
        <v>335</v>
      </c>
      <c r="B59" s="210"/>
      <c r="C59" s="27">
        <v>170</v>
      </c>
      <c r="D59" s="63">
        <v>0</v>
      </c>
      <c r="E59" s="63">
        <v>-2443491</v>
      </c>
      <c r="F59" s="40">
        <f t="shared" si="1"/>
        <v>-2443491</v>
      </c>
      <c r="G59" s="63">
        <v>-60061</v>
      </c>
      <c r="H59" s="63">
        <v>0</v>
      </c>
      <c r="I59" s="40">
        <f t="shared" si="2"/>
        <v>-60061</v>
      </c>
    </row>
    <row r="60" spans="1:9" x14ac:dyDescent="0.25">
      <c r="A60" s="210" t="s">
        <v>336</v>
      </c>
      <c r="B60" s="210"/>
      <c r="C60" s="27">
        <v>171</v>
      </c>
      <c r="D60" s="63">
        <v>-444790</v>
      </c>
      <c r="E60" s="63">
        <v>-5146160</v>
      </c>
      <c r="F60" s="40">
        <f t="shared" si="1"/>
        <v>-5590950</v>
      </c>
      <c r="G60" s="63">
        <v>-481936</v>
      </c>
      <c r="H60" s="63">
        <v>-11074427</v>
      </c>
      <c r="I60" s="40">
        <f t="shared" si="2"/>
        <v>-11556363</v>
      </c>
    </row>
    <row r="61" spans="1:9" ht="29.25" customHeight="1" x14ac:dyDescent="0.25">
      <c r="A61" s="199" t="s">
        <v>337</v>
      </c>
      <c r="B61" s="200"/>
      <c r="C61" s="26">
        <v>172</v>
      </c>
      <c r="D61" s="40">
        <f>D62+D63</f>
        <v>78638</v>
      </c>
      <c r="E61" s="40">
        <f>E62+E63</f>
        <v>-9058346</v>
      </c>
      <c r="F61" s="40">
        <f t="shared" si="1"/>
        <v>-8979708</v>
      </c>
      <c r="G61" s="40">
        <f t="shared" ref="G61:H61" si="15">G62+G63</f>
        <v>-243856</v>
      </c>
      <c r="H61" s="40">
        <f t="shared" si="15"/>
        <v>-9991688</v>
      </c>
      <c r="I61" s="40">
        <f t="shared" si="2"/>
        <v>-10235544</v>
      </c>
    </row>
    <row r="62" spans="1:9" x14ac:dyDescent="0.25">
      <c r="A62" s="210" t="s">
        <v>338</v>
      </c>
      <c r="B62" s="210"/>
      <c r="C62" s="27">
        <v>173</v>
      </c>
      <c r="D62" s="63">
        <v>0</v>
      </c>
      <c r="E62" s="63">
        <v>0</v>
      </c>
      <c r="F62" s="40">
        <f t="shared" si="1"/>
        <v>0</v>
      </c>
      <c r="G62" s="63">
        <v>0</v>
      </c>
      <c r="H62" s="63">
        <v>0</v>
      </c>
      <c r="I62" s="40">
        <f t="shared" si="2"/>
        <v>0</v>
      </c>
    </row>
    <row r="63" spans="1:9" x14ac:dyDescent="0.25">
      <c r="A63" s="210" t="s">
        <v>339</v>
      </c>
      <c r="B63" s="210"/>
      <c r="C63" s="27">
        <v>174</v>
      </c>
      <c r="D63" s="63">
        <v>78638</v>
      </c>
      <c r="E63" s="63">
        <v>-9058346</v>
      </c>
      <c r="F63" s="40">
        <f t="shared" si="1"/>
        <v>-8979708</v>
      </c>
      <c r="G63" s="63">
        <v>-243856</v>
      </c>
      <c r="H63" s="63">
        <v>-9991688</v>
      </c>
      <c r="I63" s="40">
        <f t="shared" si="2"/>
        <v>-10235544</v>
      </c>
    </row>
    <row r="64" spans="1:9" x14ac:dyDescent="0.25">
      <c r="A64" s="240" t="s">
        <v>340</v>
      </c>
      <c r="B64" s="210"/>
      <c r="C64" s="27">
        <v>175</v>
      </c>
      <c r="D64" s="63">
        <v>-1771</v>
      </c>
      <c r="E64" s="63">
        <v>-310372</v>
      </c>
      <c r="F64" s="40">
        <f t="shared" si="1"/>
        <v>-312143</v>
      </c>
      <c r="G64" s="63">
        <v>-1523</v>
      </c>
      <c r="H64" s="63">
        <v>-1509178</v>
      </c>
      <c r="I64" s="40">
        <f t="shared" si="2"/>
        <v>-1510701</v>
      </c>
    </row>
    <row r="65" spans="1:9" ht="42" customHeight="1" x14ac:dyDescent="0.25">
      <c r="A65" s="199" t="s">
        <v>341</v>
      </c>
      <c r="B65" s="200"/>
      <c r="C65" s="26">
        <v>176</v>
      </c>
      <c r="D65" s="40">
        <f>D7+D13+D21+D22+D23+D24+D31+D38+D41+D53+D61+D64+D44</f>
        <v>11013955</v>
      </c>
      <c r="E65" s="40">
        <f>E7+E13+E21+E22+E23+E24+E31+E38+E41+E53+E61+E64+E44</f>
        <v>85211236</v>
      </c>
      <c r="F65" s="40">
        <f t="shared" si="1"/>
        <v>96225191</v>
      </c>
      <c r="G65" s="40">
        <f t="shared" ref="G65:H65" si="16">G7+G13+G21+G22+G23+G24+G31+G38+G41+G53+G61+G64+G44</f>
        <v>13185181</v>
      </c>
      <c r="H65" s="40">
        <f t="shared" si="16"/>
        <v>76489462</v>
      </c>
      <c r="I65" s="40">
        <f t="shared" si="2"/>
        <v>89674643</v>
      </c>
    </row>
    <row r="66" spans="1:9" x14ac:dyDescent="0.25">
      <c r="A66" s="199" t="s">
        <v>342</v>
      </c>
      <c r="B66" s="200"/>
      <c r="C66" s="26">
        <v>177</v>
      </c>
      <c r="D66" s="40">
        <f>D67+D68</f>
        <v>-1663774</v>
      </c>
      <c r="E66" s="40">
        <f>E67+E68</f>
        <v>-14191175</v>
      </c>
      <c r="F66" s="40">
        <f t="shared" si="1"/>
        <v>-15854949</v>
      </c>
      <c r="G66" s="40">
        <f t="shared" ref="G66:H66" si="17">G67+G68</f>
        <v>-1887987</v>
      </c>
      <c r="H66" s="40">
        <f t="shared" si="17"/>
        <v>-12313693</v>
      </c>
      <c r="I66" s="40">
        <f t="shared" si="2"/>
        <v>-14201680</v>
      </c>
    </row>
    <row r="67" spans="1:9" x14ac:dyDescent="0.25">
      <c r="A67" s="210" t="s">
        <v>343</v>
      </c>
      <c r="B67" s="210"/>
      <c r="C67" s="27">
        <v>178</v>
      </c>
      <c r="D67" s="63">
        <v>-1663774</v>
      </c>
      <c r="E67" s="63">
        <v>-14191175</v>
      </c>
      <c r="F67" s="40">
        <f t="shared" si="1"/>
        <v>-15854949</v>
      </c>
      <c r="G67" s="63">
        <v>-1887987</v>
      </c>
      <c r="H67" s="63">
        <v>-12313693</v>
      </c>
      <c r="I67" s="40">
        <f t="shared" si="2"/>
        <v>-14201680</v>
      </c>
    </row>
    <row r="68" spans="1:9" x14ac:dyDescent="0.25">
      <c r="A68" s="210" t="s">
        <v>344</v>
      </c>
      <c r="B68" s="210"/>
      <c r="C68" s="27">
        <v>179</v>
      </c>
      <c r="D68" s="63">
        <v>0</v>
      </c>
      <c r="E68" s="63">
        <v>0</v>
      </c>
      <c r="F68" s="40">
        <f t="shared" si="1"/>
        <v>0</v>
      </c>
      <c r="G68" s="63">
        <v>0</v>
      </c>
      <c r="H68" s="63">
        <v>0</v>
      </c>
      <c r="I68" s="40">
        <f t="shared" si="2"/>
        <v>0</v>
      </c>
    </row>
    <row r="69" spans="1:9" ht="24" customHeight="1" x14ac:dyDescent="0.25">
      <c r="A69" s="199" t="s">
        <v>345</v>
      </c>
      <c r="B69" s="200"/>
      <c r="C69" s="26">
        <v>180</v>
      </c>
      <c r="D69" s="40">
        <f>D65+D66</f>
        <v>9350181</v>
      </c>
      <c r="E69" s="40">
        <f>E65+E66</f>
        <v>71020061</v>
      </c>
      <c r="F69" s="40">
        <f t="shared" si="1"/>
        <v>80370242</v>
      </c>
      <c r="G69" s="40">
        <f t="shared" ref="G69:H69" si="18">G65+G66</f>
        <v>11297194</v>
      </c>
      <c r="H69" s="40">
        <f t="shared" si="18"/>
        <v>64175769</v>
      </c>
      <c r="I69" s="40">
        <f t="shared" si="2"/>
        <v>75472963</v>
      </c>
    </row>
    <row r="70" spans="1:9" x14ac:dyDescent="0.25">
      <c r="A70" s="241" t="s">
        <v>346</v>
      </c>
      <c r="B70" s="241"/>
      <c r="C70" s="27">
        <v>181</v>
      </c>
      <c r="D70" s="41">
        <v>0</v>
      </c>
      <c r="E70" s="41">
        <v>0</v>
      </c>
      <c r="F70" s="40">
        <f t="shared" si="1"/>
        <v>0</v>
      </c>
      <c r="G70" s="41">
        <v>0</v>
      </c>
      <c r="H70" s="41">
        <v>0</v>
      </c>
      <c r="I70" s="40">
        <f t="shared" si="2"/>
        <v>0</v>
      </c>
    </row>
    <row r="71" spans="1:9" x14ac:dyDescent="0.25">
      <c r="A71" s="241" t="s">
        <v>347</v>
      </c>
      <c r="B71" s="241"/>
      <c r="C71" s="27">
        <v>182</v>
      </c>
      <c r="D71" s="41">
        <v>0</v>
      </c>
      <c r="E71" s="41">
        <v>0</v>
      </c>
      <c r="F71" s="40">
        <f t="shared" si="1"/>
        <v>0</v>
      </c>
      <c r="G71" s="41">
        <v>0</v>
      </c>
      <c r="H71" s="41">
        <v>0</v>
      </c>
      <c r="I71" s="40">
        <f t="shared" si="2"/>
        <v>0</v>
      </c>
    </row>
    <row r="72" spans="1:9" ht="30" customHeight="1" x14ac:dyDescent="0.25">
      <c r="A72" s="199" t="s">
        <v>348</v>
      </c>
      <c r="B72" s="199"/>
      <c r="C72" s="26">
        <v>183</v>
      </c>
      <c r="D72" s="40">
        <f>D7+D13+D21+D22+D23+D68</f>
        <v>107871499</v>
      </c>
      <c r="E72" s="40">
        <f>E7+E13+E21+E22+E23+E68</f>
        <v>626922482</v>
      </c>
      <c r="F72" s="40">
        <f t="shared" ref="F72:F86" si="19">D72+E72</f>
        <v>734793981</v>
      </c>
      <c r="G72" s="40">
        <f t="shared" ref="G72:H72" si="20">G7+G13+G21+G22+G23+G68</f>
        <v>76984479</v>
      </c>
      <c r="H72" s="40">
        <f t="shared" si="20"/>
        <v>733745499</v>
      </c>
      <c r="I72" s="40">
        <f t="shared" ref="I72:I86" si="21">G72+H72</f>
        <v>810729978</v>
      </c>
    </row>
    <row r="73" spans="1:9" ht="31.5" customHeight="1" x14ac:dyDescent="0.25">
      <c r="A73" s="199" t="s">
        <v>349</v>
      </c>
      <c r="B73" s="199"/>
      <c r="C73" s="26">
        <v>184</v>
      </c>
      <c r="D73" s="40">
        <f>D24+D31+D38+D41+D44+D53+D61+D64+D67</f>
        <v>-98521318</v>
      </c>
      <c r="E73" s="40">
        <f>E24+E31+E38+E41+E44+E53+E61+E64+E67</f>
        <v>-555902421</v>
      </c>
      <c r="F73" s="40">
        <f t="shared" si="19"/>
        <v>-654423739</v>
      </c>
      <c r="G73" s="40">
        <f t="shared" ref="G73:H73" si="22">G24+G31+G38+G41+G44+G53+G61+G64+G67</f>
        <v>-65687285</v>
      </c>
      <c r="H73" s="40">
        <f t="shared" si="22"/>
        <v>-669569730</v>
      </c>
      <c r="I73" s="40">
        <f t="shared" si="21"/>
        <v>-735257015</v>
      </c>
    </row>
    <row r="74" spans="1:9" x14ac:dyDescent="0.25">
      <c r="A74" s="199" t="s">
        <v>350</v>
      </c>
      <c r="B74" s="200"/>
      <c r="C74" s="26">
        <v>185</v>
      </c>
      <c r="D74" s="40">
        <f>D75+D76+D77+D78+D79+D80+D81+D82</f>
        <v>-874884</v>
      </c>
      <c r="E74" s="40">
        <f>E75+E76+E77+E78+E79+E80+E81+E82</f>
        <v>39661401</v>
      </c>
      <c r="F74" s="40">
        <f t="shared" si="19"/>
        <v>38786517</v>
      </c>
      <c r="G74" s="40">
        <f t="shared" ref="G74:H74" si="23">G75+G76+G77+G78+G79+G80+G81+G82</f>
        <v>-46192832</v>
      </c>
      <c r="H74" s="40">
        <f t="shared" si="23"/>
        <v>-126701043</v>
      </c>
      <c r="I74" s="40">
        <f t="shared" si="21"/>
        <v>-172893875</v>
      </c>
    </row>
    <row r="75" spans="1:9" ht="27.75" customHeight="1" x14ac:dyDescent="0.25">
      <c r="A75" s="198" t="s">
        <v>351</v>
      </c>
      <c r="B75" s="198"/>
      <c r="C75" s="27">
        <v>186</v>
      </c>
      <c r="D75" s="63">
        <v>0</v>
      </c>
      <c r="E75" s="63">
        <v>-8300</v>
      </c>
      <c r="F75" s="40">
        <f t="shared" si="19"/>
        <v>-8300</v>
      </c>
      <c r="G75" s="63">
        <v>0</v>
      </c>
      <c r="H75" s="63">
        <v>-3590</v>
      </c>
      <c r="I75" s="40">
        <f t="shared" si="21"/>
        <v>-3590</v>
      </c>
    </row>
    <row r="76" spans="1:9" ht="22.95" customHeight="1" x14ac:dyDescent="0.25">
      <c r="A76" s="198" t="s">
        <v>352</v>
      </c>
      <c r="B76" s="198"/>
      <c r="C76" s="27">
        <v>187</v>
      </c>
      <c r="D76" s="63">
        <v>-1066932</v>
      </c>
      <c r="E76" s="63">
        <v>48377684</v>
      </c>
      <c r="F76" s="40">
        <f t="shared" si="19"/>
        <v>47310752</v>
      </c>
      <c r="G76" s="63">
        <v>-56332722</v>
      </c>
      <c r="H76" s="63">
        <v>-154509089</v>
      </c>
      <c r="I76" s="40">
        <f t="shared" si="21"/>
        <v>-210841811</v>
      </c>
    </row>
    <row r="77" spans="1:9" ht="32.25" customHeight="1" x14ac:dyDescent="0.25">
      <c r="A77" s="198" t="s">
        <v>353</v>
      </c>
      <c r="B77" s="198"/>
      <c r="C77" s="27">
        <v>188</v>
      </c>
      <c r="D77" s="63">
        <v>0</v>
      </c>
      <c r="E77" s="63">
        <v>0</v>
      </c>
      <c r="F77" s="40">
        <f t="shared" si="19"/>
        <v>0</v>
      </c>
      <c r="G77" s="63">
        <v>0</v>
      </c>
      <c r="H77" s="63">
        <v>0</v>
      </c>
      <c r="I77" s="40">
        <f t="shared" si="21"/>
        <v>0</v>
      </c>
    </row>
    <row r="78" spans="1:9" ht="32.25" customHeight="1" x14ac:dyDescent="0.25">
      <c r="A78" s="198" t="s">
        <v>354</v>
      </c>
      <c r="B78" s="198"/>
      <c r="C78" s="27">
        <v>189</v>
      </c>
      <c r="D78" s="63">
        <v>0</v>
      </c>
      <c r="E78" s="63">
        <v>0</v>
      </c>
      <c r="F78" s="40">
        <f t="shared" si="19"/>
        <v>0</v>
      </c>
      <c r="G78" s="63">
        <v>0</v>
      </c>
      <c r="H78" s="63">
        <v>0</v>
      </c>
      <c r="I78" s="40">
        <f t="shared" si="21"/>
        <v>0</v>
      </c>
    </row>
    <row r="79" spans="1:9" x14ac:dyDescent="0.25">
      <c r="A79" s="198" t="s">
        <v>355</v>
      </c>
      <c r="B79" s="198"/>
      <c r="C79" s="27">
        <v>190</v>
      </c>
      <c r="D79" s="63">
        <v>0</v>
      </c>
      <c r="E79" s="63">
        <v>0</v>
      </c>
      <c r="F79" s="40">
        <f t="shared" si="19"/>
        <v>0</v>
      </c>
      <c r="G79" s="63">
        <v>0</v>
      </c>
      <c r="H79" s="63">
        <v>0</v>
      </c>
      <c r="I79" s="40">
        <f t="shared" si="21"/>
        <v>0</v>
      </c>
    </row>
    <row r="80" spans="1:9" ht="21" customHeight="1" x14ac:dyDescent="0.25">
      <c r="A80" s="198" t="s">
        <v>356</v>
      </c>
      <c r="B80" s="198"/>
      <c r="C80" s="27">
        <v>191</v>
      </c>
      <c r="D80" s="63">
        <v>0</v>
      </c>
      <c r="E80" s="63">
        <v>0</v>
      </c>
      <c r="F80" s="40">
        <f t="shared" si="19"/>
        <v>0</v>
      </c>
      <c r="G80" s="63">
        <v>0</v>
      </c>
      <c r="H80" s="63">
        <v>0</v>
      </c>
      <c r="I80" s="40">
        <f t="shared" si="21"/>
        <v>0</v>
      </c>
    </row>
    <row r="81" spans="1:9" ht="18.600000000000001" customHeight="1" x14ac:dyDescent="0.25">
      <c r="A81" s="198" t="s">
        <v>357</v>
      </c>
      <c r="B81" s="198"/>
      <c r="C81" s="27">
        <v>192</v>
      </c>
      <c r="D81" s="63">
        <v>0</v>
      </c>
      <c r="E81" s="63">
        <v>0</v>
      </c>
      <c r="F81" s="40">
        <f t="shared" si="19"/>
        <v>0</v>
      </c>
      <c r="G81" s="63">
        <v>0</v>
      </c>
      <c r="H81" s="63">
        <v>0</v>
      </c>
      <c r="I81" s="40">
        <f t="shared" si="21"/>
        <v>0</v>
      </c>
    </row>
    <row r="82" spans="1:9" x14ac:dyDescent="0.25">
      <c r="A82" s="198" t="s">
        <v>358</v>
      </c>
      <c r="B82" s="198"/>
      <c r="C82" s="27">
        <v>193</v>
      </c>
      <c r="D82" s="63">
        <v>192048</v>
      </c>
      <c r="E82" s="63">
        <v>-8707983</v>
      </c>
      <c r="F82" s="40">
        <f t="shared" si="19"/>
        <v>-8515935</v>
      </c>
      <c r="G82" s="63">
        <v>10139890</v>
      </c>
      <c r="H82" s="63">
        <v>27811636</v>
      </c>
      <c r="I82" s="40">
        <f t="shared" si="21"/>
        <v>37951526</v>
      </c>
    </row>
    <row r="83" spans="1:9" x14ac:dyDescent="0.25">
      <c r="A83" s="199" t="s">
        <v>359</v>
      </c>
      <c r="B83" s="200"/>
      <c r="C83" s="26">
        <v>194</v>
      </c>
      <c r="D83" s="40">
        <f>D69+D74</f>
        <v>8475297</v>
      </c>
      <c r="E83" s="40">
        <f>E69+E74</f>
        <v>110681462</v>
      </c>
      <c r="F83" s="40">
        <f t="shared" si="19"/>
        <v>119156759</v>
      </c>
      <c r="G83" s="40">
        <f t="shared" ref="G83:H83" si="24">G69+G74</f>
        <v>-34895638</v>
      </c>
      <c r="H83" s="40">
        <f t="shared" si="24"/>
        <v>-62525274</v>
      </c>
      <c r="I83" s="40">
        <f t="shared" si="21"/>
        <v>-97420912</v>
      </c>
    </row>
    <row r="84" spans="1:9" x14ac:dyDescent="0.25">
      <c r="A84" s="241" t="s">
        <v>360</v>
      </c>
      <c r="B84" s="241"/>
      <c r="C84" s="27">
        <v>195</v>
      </c>
      <c r="D84" s="41">
        <v>0</v>
      </c>
      <c r="E84" s="41">
        <v>0</v>
      </c>
      <c r="F84" s="40">
        <f t="shared" si="19"/>
        <v>0</v>
      </c>
      <c r="G84" s="41">
        <v>0</v>
      </c>
      <c r="H84" s="41">
        <v>0</v>
      </c>
      <c r="I84" s="40">
        <f t="shared" si="21"/>
        <v>0</v>
      </c>
    </row>
    <row r="85" spans="1:9" x14ac:dyDescent="0.25">
      <c r="A85" s="241" t="s">
        <v>361</v>
      </c>
      <c r="B85" s="241"/>
      <c r="C85" s="27">
        <v>196</v>
      </c>
      <c r="D85" s="41">
        <v>0</v>
      </c>
      <c r="E85" s="41">
        <v>0</v>
      </c>
      <c r="F85" s="40">
        <f t="shared" si="19"/>
        <v>0</v>
      </c>
      <c r="G85" s="41">
        <v>0</v>
      </c>
      <c r="H85" s="41">
        <v>0</v>
      </c>
      <c r="I85" s="40">
        <f t="shared" si="21"/>
        <v>0</v>
      </c>
    </row>
    <row r="86" spans="1:9" x14ac:dyDescent="0.25">
      <c r="A86" s="201" t="s">
        <v>362</v>
      </c>
      <c r="B86" s="198"/>
      <c r="C86" s="27">
        <v>197</v>
      </c>
      <c r="D86" s="63">
        <v>0</v>
      </c>
      <c r="E86" s="63">
        <v>0</v>
      </c>
      <c r="F86" s="40">
        <f t="shared" si="19"/>
        <v>0</v>
      </c>
      <c r="G86" s="63">
        <v>0</v>
      </c>
      <c r="H86" s="63">
        <v>0</v>
      </c>
      <c r="I86" s="40">
        <f t="shared" si="21"/>
        <v>0</v>
      </c>
    </row>
  </sheetData>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4" type="noConversion"/>
  <dataValidations count="9">
    <dataValidation allowBlank="1" sqref="A87:I1048576 C6 A6 C4 H5:I6 A1:A4 D4:D6 E5:F6 G4:G6 J1:XFD1048576" xr:uid="{00000000-0002-0000-0300-000000000000}"/>
    <dataValidation type="whole" operator="notEqual" allowBlank="1" showErrorMessage="1" errorTitle="Invalid entry" error="You can enter only whole numbers." sqref="F82 I82" xr:uid="{00000000-0002-0000-0300-000001000000}">
      <formula1>99999999</formula1>
    </dataValidation>
    <dataValidation type="whole" operator="notEqual" allowBlank="1" showErrorMessage="1" errorTitle="Invalid entry" error="You can enter only whole numbers (positive or negative) or a zero." sqref="D7:I7 I9 I11:I12 D83:I86 G41:H41 D65:I66 I48 G69:H71 F9 F11:F12 D41:E41 D28:E28 F28:F43 I28:I43 G28:H28 D31:E32 G31:H32 D35:E35 G35:H35 D38:E38 G38:H38 F48 D69:E71 F68:F71 I68:I71 D74:E74 F74:F81 I74:I81 G74:H74" xr:uid="{00000000-0002-0000-0300-000002000000}">
      <formula1>999999999</formula1>
    </dataValidation>
    <dataValidation type="whole" operator="lessThanOrEqual" allowBlank="1" showErrorMessage="1" errorTitle="Invalid entry" error="You can enter only negative whole numbers or a zero." sqref="D73:I73 I10 G24:H25 G44:H45 G61:H61 F10 D24:E25 F24:F26 I24:I26 D44:E45 F44:F47 I44:I47 D61:E61 D49:E49 F49:F64 I49:I64 G49:H49 D53:E53 G53:H53 F67 I67" xr:uid="{00000000-0002-0000-0300-000003000000}">
      <formula1>0</formula1>
    </dataValidation>
    <dataValidation type="whole" operator="greaterThanOrEqual" allowBlank="1" showErrorMessage="1" errorTitle="Invalid entry" error="You can enter only positive whole numbers or a zero." sqref="G13:H13 I8 D72:I72 F8 D13:E13 F13:F23 I13:I23 F27 I27" xr:uid="{00000000-0002-0000-0300-000004000000}">
      <formula1>0</formula1>
    </dataValidation>
    <dataValidation type="whole" operator="greaterThanOrEqual" allowBlank="1" showErrorMessage="1" errorTitle="Nedopušten unos" error="Dopušten je unos samo cjelobrojnih pozitivnih vrijednosti ili nule." sqref="D27:E27 D8:E8 G8:H8 D14:E23 G14:H23 G27:H27" xr:uid="{E14D31B5-16B2-4D5F-9E10-42231F2BDD0A}">
      <formula1>0</formula1>
    </dataValidation>
    <dataValidation type="whole" operator="lessThanOrEqual" allowBlank="1" showErrorMessage="1" errorTitle="Nedopušten unos" error="Dopušten je unos samo cjelobrojnih negativnih vrijednosti ili nule." sqref="D67:E67 D10:E10 G10:H10 D26:E26 G26:H26 D46:E47 G46:H47 D50:E52 G50:H52 D54:E60 G54:H60 D62:E64 G62:H64 G67:H67" xr:uid="{259F4A31-071F-44DC-809B-F18146806457}">
      <formula1>0</formula1>
    </dataValidation>
    <dataValidation type="whole" operator="notEqual" allowBlank="1" showErrorMessage="1" errorTitle="Nedopušten unos" error="Dopušten je unos samo cjelobrojnih (pozitivnih ili negativnih) vrijednosti ili nule." sqref="G68:H68 D75:E81 D9:E9 D11:E12 G11:H12 D29:E30 G29:H30 D33:E34 G33:H34 D36:E37 G36:H37 D39:E40 G39:H40 D42:E43 G42:H43 D48:E48 G48:H48 D68:E68 G9:H9 G75:H81" xr:uid="{73F4F08E-EF38-4246-8110-9F5992F22B29}">
      <formula1>999999999</formula1>
    </dataValidation>
    <dataValidation type="whole" operator="notEqual" allowBlank="1" showErrorMessage="1" errorTitle="Nedopušten unos" error="Dopušten je unos samo cjelobrojnih vrijednosti." sqref="D82:E82 G82:H82" xr:uid="{30BA0C2C-79AF-421C-80F5-9753B1C5DEFF}">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A3" sqref="A3:H3"/>
    </sheetView>
  </sheetViews>
  <sheetFormatPr defaultColWidth="9.33203125" defaultRowHeight="13.2" x14ac:dyDescent="0.25"/>
  <cols>
    <col min="1" max="7" width="9.33203125" style="18"/>
    <col min="8" max="8" width="13.33203125" style="69" customWidth="1"/>
    <col min="9" max="9" width="13.33203125" style="17" customWidth="1"/>
    <col min="10" max="10" width="16.33203125" style="17" bestFit="1" customWidth="1"/>
    <col min="11" max="16384" width="9.33203125" style="18"/>
  </cols>
  <sheetData>
    <row r="1" spans="1:9" x14ac:dyDescent="0.25">
      <c r="A1" s="202" t="s">
        <v>363</v>
      </c>
      <c r="B1" s="203"/>
      <c r="C1" s="203"/>
      <c r="D1" s="203"/>
      <c r="E1" s="203"/>
      <c r="F1" s="203"/>
      <c r="G1" s="203"/>
      <c r="H1" s="203"/>
    </row>
    <row r="2" spans="1:9" x14ac:dyDescent="0.25">
      <c r="A2" s="204" t="s">
        <v>534</v>
      </c>
      <c r="B2" s="205"/>
      <c r="C2" s="205"/>
      <c r="D2" s="205"/>
      <c r="E2" s="205"/>
      <c r="F2" s="205"/>
      <c r="G2" s="205"/>
      <c r="H2" s="205"/>
    </row>
    <row r="3" spans="1:9" x14ac:dyDescent="0.25">
      <c r="A3" s="246" t="s">
        <v>364</v>
      </c>
      <c r="B3" s="247"/>
      <c r="C3" s="247"/>
      <c r="D3" s="247"/>
      <c r="E3" s="247"/>
      <c r="F3" s="247"/>
      <c r="G3" s="247"/>
      <c r="H3" s="247"/>
    </row>
    <row r="4" spans="1:9" ht="22.8" thickBot="1" x14ac:dyDescent="0.3">
      <c r="A4" s="248" t="s">
        <v>365</v>
      </c>
      <c r="B4" s="249"/>
      <c r="C4" s="249"/>
      <c r="D4" s="249"/>
      <c r="E4" s="249"/>
      <c r="F4" s="250"/>
      <c r="G4" s="19" t="s">
        <v>366</v>
      </c>
      <c r="H4" s="64" t="s">
        <v>367</v>
      </c>
      <c r="I4" s="64" t="s">
        <v>368</v>
      </c>
    </row>
    <row r="5" spans="1:9" ht="12.75" customHeight="1" x14ac:dyDescent="0.25">
      <c r="A5" s="251">
        <v>1</v>
      </c>
      <c r="B5" s="252"/>
      <c r="C5" s="252"/>
      <c r="D5" s="252"/>
      <c r="E5" s="252"/>
      <c r="F5" s="253"/>
      <c r="G5" s="20">
        <v>2</v>
      </c>
      <c r="H5" s="65">
        <v>3</v>
      </c>
      <c r="I5" s="65">
        <v>4</v>
      </c>
    </row>
    <row r="6" spans="1:9" x14ac:dyDescent="0.25">
      <c r="A6" s="255" t="s">
        <v>369</v>
      </c>
      <c r="B6" s="256"/>
      <c r="C6" s="256"/>
      <c r="D6" s="256"/>
      <c r="E6" s="256"/>
      <c r="F6" s="256"/>
      <c r="G6" s="21">
        <v>1</v>
      </c>
      <c r="H6" s="66">
        <f>H7+H18+H36</f>
        <v>22278227</v>
      </c>
      <c r="I6" s="66">
        <f>I7+I18+I36</f>
        <v>-556581693</v>
      </c>
    </row>
    <row r="7" spans="1:9" ht="21" customHeight="1" x14ac:dyDescent="0.25">
      <c r="A7" s="257" t="s">
        <v>370</v>
      </c>
      <c r="B7" s="258"/>
      <c r="C7" s="258"/>
      <c r="D7" s="258"/>
      <c r="E7" s="258"/>
      <c r="F7" s="258"/>
      <c r="G7" s="22">
        <v>2</v>
      </c>
      <c r="H7" s="67">
        <f>H8+H9</f>
        <v>163298938</v>
      </c>
      <c r="I7" s="67">
        <f>I8+I9</f>
        <v>171357817</v>
      </c>
    </row>
    <row r="8" spans="1:9" x14ac:dyDescent="0.25">
      <c r="A8" s="242" t="s">
        <v>371</v>
      </c>
      <c r="B8" s="254"/>
      <c r="C8" s="254"/>
      <c r="D8" s="254"/>
      <c r="E8" s="254"/>
      <c r="F8" s="254"/>
      <c r="G8" s="23">
        <v>3</v>
      </c>
      <c r="H8" s="130">
        <v>335123196</v>
      </c>
      <c r="I8" s="130">
        <v>338093209</v>
      </c>
    </row>
    <row r="9" spans="1:9" x14ac:dyDescent="0.25">
      <c r="A9" s="258" t="s">
        <v>372</v>
      </c>
      <c r="B9" s="258"/>
      <c r="C9" s="258"/>
      <c r="D9" s="258"/>
      <c r="E9" s="258"/>
      <c r="F9" s="258"/>
      <c r="G9" s="22">
        <v>4</v>
      </c>
      <c r="H9" s="67">
        <f>SUM(H10:H17)</f>
        <v>-171824258</v>
      </c>
      <c r="I9" s="67">
        <f>SUM(I10:I17)</f>
        <v>-166735392</v>
      </c>
    </row>
    <row r="10" spans="1:9" x14ac:dyDescent="0.25">
      <c r="A10" s="242" t="s">
        <v>373</v>
      </c>
      <c r="B10" s="254"/>
      <c r="C10" s="254"/>
      <c r="D10" s="254"/>
      <c r="E10" s="254"/>
      <c r="F10" s="254"/>
      <c r="G10" s="23">
        <v>5</v>
      </c>
      <c r="H10" s="130">
        <v>24722146</v>
      </c>
      <c r="I10" s="130">
        <v>26928533</v>
      </c>
    </row>
    <row r="11" spans="1:9" x14ac:dyDescent="0.25">
      <c r="A11" s="242" t="s">
        <v>374</v>
      </c>
      <c r="B11" s="254"/>
      <c r="C11" s="254"/>
      <c r="D11" s="254"/>
      <c r="E11" s="254"/>
      <c r="F11" s="254"/>
      <c r="G11" s="23">
        <v>6</v>
      </c>
      <c r="H11" s="130">
        <v>17655429</v>
      </c>
      <c r="I11" s="130">
        <v>18522161</v>
      </c>
    </row>
    <row r="12" spans="1:9" ht="23.25" customHeight="1" x14ac:dyDescent="0.25">
      <c r="A12" s="242" t="s">
        <v>375</v>
      </c>
      <c r="B12" s="254"/>
      <c r="C12" s="254"/>
      <c r="D12" s="254"/>
      <c r="E12" s="254"/>
      <c r="F12" s="254"/>
      <c r="G12" s="23">
        <v>7</v>
      </c>
      <c r="H12" s="130">
        <v>-28776656</v>
      </c>
      <c r="I12" s="130">
        <v>-1345728</v>
      </c>
    </row>
    <row r="13" spans="1:9" x14ac:dyDescent="0.25">
      <c r="A13" s="242" t="s">
        <v>376</v>
      </c>
      <c r="B13" s="254"/>
      <c r="C13" s="254"/>
      <c r="D13" s="254"/>
      <c r="E13" s="254"/>
      <c r="F13" s="254"/>
      <c r="G13" s="23">
        <v>8</v>
      </c>
      <c r="H13" s="130">
        <v>7130970</v>
      </c>
      <c r="I13" s="130">
        <v>7435996</v>
      </c>
    </row>
    <row r="14" spans="1:9" x14ac:dyDescent="0.25">
      <c r="A14" s="242" t="s">
        <v>377</v>
      </c>
      <c r="B14" s="254"/>
      <c r="C14" s="254"/>
      <c r="D14" s="254"/>
      <c r="E14" s="254"/>
      <c r="F14" s="254"/>
      <c r="G14" s="23">
        <v>9</v>
      </c>
      <c r="H14" s="130">
        <v>-127782873</v>
      </c>
      <c r="I14" s="130">
        <v>-131716798</v>
      </c>
    </row>
    <row r="15" spans="1:9" x14ac:dyDescent="0.25">
      <c r="A15" s="242" t="s">
        <v>378</v>
      </c>
      <c r="B15" s="254"/>
      <c r="C15" s="254"/>
      <c r="D15" s="254"/>
      <c r="E15" s="254"/>
      <c r="F15" s="254"/>
      <c r="G15" s="23">
        <v>10</v>
      </c>
      <c r="H15" s="130">
        <v>0</v>
      </c>
      <c r="I15" s="130">
        <v>0</v>
      </c>
    </row>
    <row r="16" spans="1:9" ht="24.75" customHeight="1" x14ac:dyDescent="0.25">
      <c r="A16" s="242" t="s">
        <v>379</v>
      </c>
      <c r="B16" s="254"/>
      <c r="C16" s="254"/>
      <c r="D16" s="254"/>
      <c r="E16" s="254"/>
      <c r="F16" s="254"/>
      <c r="G16" s="23">
        <v>11</v>
      </c>
      <c r="H16" s="130">
        <v>-324692</v>
      </c>
      <c r="I16" s="130">
        <v>-3199237</v>
      </c>
    </row>
    <row r="17" spans="1:9" x14ac:dyDescent="0.25">
      <c r="A17" s="242" t="s">
        <v>380</v>
      </c>
      <c r="B17" s="254"/>
      <c r="C17" s="254"/>
      <c r="D17" s="254"/>
      <c r="E17" s="254"/>
      <c r="F17" s="254"/>
      <c r="G17" s="23">
        <v>12</v>
      </c>
      <c r="H17" s="130">
        <v>-64448582</v>
      </c>
      <c r="I17" s="130">
        <v>-83360319</v>
      </c>
    </row>
    <row r="18" spans="1:9" ht="30.75" customHeight="1" x14ac:dyDescent="0.25">
      <c r="A18" s="257" t="s">
        <v>381</v>
      </c>
      <c r="B18" s="258"/>
      <c r="C18" s="258"/>
      <c r="D18" s="258"/>
      <c r="E18" s="258"/>
      <c r="F18" s="258"/>
      <c r="G18" s="22">
        <v>13</v>
      </c>
      <c r="H18" s="67">
        <f>SUM(H19:H35)</f>
        <v>-107680937</v>
      </c>
      <c r="I18" s="67">
        <f>SUM(I19:I35)</f>
        <v>-668673293</v>
      </c>
    </row>
    <row r="19" spans="1:9" x14ac:dyDescent="0.25">
      <c r="A19" s="242" t="s">
        <v>382</v>
      </c>
      <c r="B19" s="254"/>
      <c r="C19" s="254"/>
      <c r="D19" s="254"/>
      <c r="E19" s="254"/>
      <c r="F19" s="254"/>
      <c r="G19" s="23">
        <v>14</v>
      </c>
      <c r="H19" s="130">
        <v>-373919829</v>
      </c>
      <c r="I19" s="130">
        <v>-318486497</v>
      </c>
    </row>
    <row r="20" spans="1:9" ht="24.75" customHeight="1" x14ac:dyDescent="0.25">
      <c r="A20" s="242" t="s">
        <v>383</v>
      </c>
      <c r="B20" s="254"/>
      <c r="C20" s="254"/>
      <c r="D20" s="254"/>
      <c r="E20" s="254"/>
      <c r="F20" s="254"/>
      <c r="G20" s="23">
        <v>15</v>
      </c>
      <c r="H20" s="130">
        <v>5233629</v>
      </c>
      <c r="I20" s="130">
        <v>-152334576</v>
      </c>
    </row>
    <row r="21" spans="1:9" x14ac:dyDescent="0.25">
      <c r="A21" s="242" t="s">
        <v>384</v>
      </c>
      <c r="B21" s="254"/>
      <c r="C21" s="254"/>
      <c r="D21" s="254"/>
      <c r="E21" s="254"/>
      <c r="F21" s="254"/>
      <c r="G21" s="23">
        <v>16</v>
      </c>
      <c r="H21" s="130">
        <v>209039622</v>
      </c>
      <c r="I21" s="130">
        <v>-283151002</v>
      </c>
    </row>
    <row r="22" spans="1:9" x14ac:dyDescent="0.25">
      <c r="A22" s="242" t="s">
        <v>385</v>
      </c>
      <c r="B22" s="254"/>
      <c r="C22" s="254"/>
      <c r="D22" s="254"/>
      <c r="E22" s="254"/>
      <c r="F22" s="254"/>
      <c r="G22" s="23">
        <v>17</v>
      </c>
      <c r="H22" s="130">
        <v>0</v>
      </c>
      <c r="I22" s="130">
        <v>0</v>
      </c>
    </row>
    <row r="23" spans="1:9" ht="30" customHeight="1" x14ac:dyDescent="0.25">
      <c r="A23" s="242" t="s">
        <v>386</v>
      </c>
      <c r="B23" s="254"/>
      <c r="C23" s="254"/>
      <c r="D23" s="254"/>
      <c r="E23" s="254"/>
      <c r="F23" s="254"/>
      <c r="G23" s="23">
        <v>18</v>
      </c>
      <c r="H23" s="130">
        <v>12735212</v>
      </c>
      <c r="I23" s="130">
        <v>126997864</v>
      </c>
    </row>
    <row r="24" spans="1:9" x14ac:dyDescent="0.25">
      <c r="A24" s="242" t="s">
        <v>387</v>
      </c>
      <c r="B24" s="254"/>
      <c r="C24" s="254"/>
      <c r="D24" s="254"/>
      <c r="E24" s="254"/>
      <c r="F24" s="254"/>
      <c r="G24" s="23">
        <v>19</v>
      </c>
      <c r="H24" s="130">
        <v>35939694</v>
      </c>
      <c r="I24" s="130">
        <v>-98235040</v>
      </c>
    </row>
    <row r="25" spans="1:9" x14ac:dyDescent="0.25">
      <c r="A25" s="242" t="s">
        <v>388</v>
      </c>
      <c r="B25" s="254"/>
      <c r="C25" s="254"/>
      <c r="D25" s="254"/>
      <c r="E25" s="254"/>
      <c r="F25" s="254"/>
      <c r="G25" s="23">
        <v>20</v>
      </c>
      <c r="H25" s="130">
        <v>-32553140</v>
      </c>
      <c r="I25" s="130">
        <v>-41823561</v>
      </c>
    </row>
    <row r="26" spans="1:9" x14ac:dyDescent="0.25">
      <c r="A26" s="242" t="s">
        <v>389</v>
      </c>
      <c r="B26" s="254"/>
      <c r="C26" s="254"/>
      <c r="D26" s="254"/>
      <c r="E26" s="254"/>
      <c r="F26" s="254"/>
      <c r="G26" s="23">
        <v>21</v>
      </c>
      <c r="H26" s="130">
        <v>-215425926</v>
      </c>
      <c r="I26" s="130">
        <v>-212730414</v>
      </c>
    </row>
    <row r="27" spans="1:9" x14ac:dyDescent="0.25">
      <c r="A27" s="242" t="s">
        <v>390</v>
      </c>
      <c r="B27" s="254"/>
      <c r="C27" s="254"/>
      <c r="D27" s="254"/>
      <c r="E27" s="254"/>
      <c r="F27" s="254"/>
      <c r="G27" s="23">
        <v>22</v>
      </c>
      <c r="H27" s="130">
        <v>0</v>
      </c>
      <c r="I27" s="130">
        <v>0</v>
      </c>
    </row>
    <row r="28" spans="1:9" ht="25.5" customHeight="1" x14ac:dyDescent="0.25">
      <c r="A28" s="242" t="s">
        <v>391</v>
      </c>
      <c r="B28" s="254"/>
      <c r="C28" s="254"/>
      <c r="D28" s="254"/>
      <c r="E28" s="254"/>
      <c r="F28" s="254"/>
      <c r="G28" s="23">
        <v>23</v>
      </c>
      <c r="H28" s="130">
        <v>10986337</v>
      </c>
      <c r="I28" s="130">
        <v>-55416386</v>
      </c>
    </row>
    <row r="29" spans="1:9" x14ac:dyDescent="0.25">
      <c r="A29" s="242" t="s">
        <v>392</v>
      </c>
      <c r="B29" s="254"/>
      <c r="C29" s="254"/>
      <c r="D29" s="254"/>
      <c r="E29" s="254"/>
      <c r="F29" s="254"/>
      <c r="G29" s="23">
        <v>24</v>
      </c>
      <c r="H29" s="130">
        <v>169189359</v>
      </c>
      <c r="I29" s="130">
        <v>442086826</v>
      </c>
    </row>
    <row r="30" spans="1:9" ht="33" customHeight="1" x14ac:dyDescent="0.25">
      <c r="A30" s="242" t="s">
        <v>393</v>
      </c>
      <c r="B30" s="254"/>
      <c r="C30" s="254"/>
      <c r="D30" s="254"/>
      <c r="E30" s="254"/>
      <c r="F30" s="254"/>
      <c r="G30" s="23">
        <v>25</v>
      </c>
      <c r="H30" s="130">
        <v>-12735212</v>
      </c>
      <c r="I30" s="130">
        <v>-126997864</v>
      </c>
    </row>
    <row r="31" spans="1:9" x14ac:dyDescent="0.25">
      <c r="A31" s="242" t="s">
        <v>394</v>
      </c>
      <c r="B31" s="254"/>
      <c r="C31" s="254"/>
      <c r="D31" s="254"/>
      <c r="E31" s="254"/>
      <c r="F31" s="254"/>
      <c r="G31" s="23">
        <v>26</v>
      </c>
      <c r="H31" s="130">
        <v>32553140</v>
      </c>
      <c r="I31" s="130">
        <v>41823561</v>
      </c>
    </row>
    <row r="32" spans="1:9" ht="23.25" customHeight="1" x14ac:dyDescent="0.25">
      <c r="A32" s="242" t="s">
        <v>395</v>
      </c>
      <c r="B32" s="254"/>
      <c r="C32" s="254"/>
      <c r="D32" s="254"/>
      <c r="E32" s="254"/>
      <c r="F32" s="254"/>
      <c r="G32" s="23">
        <v>27</v>
      </c>
      <c r="H32" s="130">
        <v>0</v>
      </c>
      <c r="I32" s="130">
        <v>0</v>
      </c>
    </row>
    <row r="33" spans="1:9" x14ac:dyDescent="0.25">
      <c r="A33" s="242" t="s">
        <v>396</v>
      </c>
      <c r="B33" s="254"/>
      <c r="C33" s="254"/>
      <c r="D33" s="254"/>
      <c r="E33" s="254"/>
      <c r="F33" s="254"/>
      <c r="G33" s="23">
        <v>28</v>
      </c>
      <c r="H33" s="130">
        <v>41313300</v>
      </c>
      <c r="I33" s="130">
        <v>-58476128</v>
      </c>
    </row>
    <row r="34" spans="1:9" x14ac:dyDescent="0.25">
      <c r="A34" s="242" t="s">
        <v>397</v>
      </c>
      <c r="B34" s="254"/>
      <c r="C34" s="254"/>
      <c r="D34" s="254"/>
      <c r="E34" s="254"/>
      <c r="F34" s="254"/>
      <c r="G34" s="23">
        <v>29</v>
      </c>
      <c r="H34" s="130">
        <v>5757664</v>
      </c>
      <c r="I34" s="130">
        <v>33560769</v>
      </c>
    </row>
    <row r="35" spans="1:9" ht="21" customHeight="1" x14ac:dyDescent="0.25">
      <c r="A35" s="242" t="s">
        <v>398</v>
      </c>
      <c r="B35" s="254"/>
      <c r="C35" s="254"/>
      <c r="D35" s="254"/>
      <c r="E35" s="254"/>
      <c r="F35" s="254"/>
      <c r="G35" s="23">
        <v>30</v>
      </c>
      <c r="H35" s="130">
        <v>4205213</v>
      </c>
      <c r="I35" s="130">
        <v>34509155</v>
      </c>
    </row>
    <row r="36" spans="1:9" x14ac:dyDescent="0.25">
      <c r="A36" s="260" t="s">
        <v>399</v>
      </c>
      <c r="B36" s="254"/>
      <c r="C36" s="254"/>
      <c r="D36" s="254"/>
      <c r="E36" s="254"/>
      <c r="F36" s="254"/>
      <c r="G36" s="23">
        <v>31</v>
      </c>
      <c r="H36" s="130">
        <v>-33339774</v>
      </c>
      <c r="I36" s="130">
        <v>-59266217</v>
      </c>
    </row>
    <row r="37" spans="1:9" x14ac:dyDescent="0.25">
      <c r="A37" s="257" t="s">
        <v>400</v>
      </c>
      <c r="B37" s="258"/>
      <c r="C37" s="258"/>
      <c r="D37" s="258"/>
      <c r="E37" s="258"/>
      <c r="F37" s="258"/>
      <c r="G37" s="22">
        <v>32</v>
      </c>
      <c r="H37" s="67">
        <f>SUM(H38:H51)</f>
        <v>92860528</v>
      </c>
      <c r="I37" s="67">
        <f>SUM(I38:I51)</f>
        <v>287841879</v>
      </c>
    </row>
    <row r="38" spans="1:9" x14ac:dyDescent="0.25">
      <c r="A38" s="242" t="s">
        <v>401</v>
      </c>
      <c r="B38" s="254"/>
      <c r="C38" s="254"/>
      <c r="D38" s="254"/>
      <c r="E38" s="254"/>
      <c r="F38" s="254"/>
      <c r="G38" s="23">
        <v>33</v>
      </c>
      <c r="H38" s="130">
        <v>40442</v>
      </c>
      <c r="I38" s="130">
        <v>406999</v>
      </c>
    </row>
    <row r="39" spans="1:9" x14ac:dyDescent="0.25">
      <c r="A39" s="242" t="s">
        <v>402</v>
      </c>
      <c r="B39" s="254"/>
      <c r="C39" s="254"/>
      <c r="D39" s="254"/>
      <c r="E39" s="254"/>
      <c r="F39" s="254"/>
      <c r="G39" s="23">
        <v>34</v>
      </c>
      <c r="H39" s="130">
        <v>-9701323</v>
      </c>
      <c r="I39" s="130">
        <v>-10803283</v>
      </c>
    </row>
    <row r="40" spans="1:9" x14ac:dyDescent="0.25">
      <c r="A40" s="242" t="s">
        <v>403</v>
      </c>
      <c r="B40" s="254"/>
      <c r="C40" s="254"/>
      <c r="D40" s="254"/>
      <c r="E40" s="254"/>
      <c r="F40" s="254"/>
      <c r="G40" s="23">
        <v>35</v>
      </c>
      <c r="H40" s="130">
        <v>0</v>
      </c>
      <c r="I40" s="130">
        <v>0</v>
      </c>
    </row>
    <row r="41" spans="1:9" x14ac:dyDescent="0.25">
      <c r="A41" s="242" t="s">
        <v>404</v>
      </c>
      <c r="B41" s="254"/>
      <c r="C41" s="254"/>
      <c r="D41" s="254"/>
      <c r="E41" s="254"/>
      <c r="F41" s="254"/>
      <c r="G41" s="23">
        <v>36</v>
      </c>
      <c r="H41" s="130">
        <v>-41164303</v>
      </c>
      <c r="I41" s="130">
        <v>-34376563</v>
      </c>
    </row>
    <row r="42" spans="1:9" ht="25.5" customHeight="1" x14ac:dyDescent="0.25">
      <c r="A42" s="242" t="s">
        <v>405</v>
      </c>
      <c r="B42" s="254"/>
      <c r="C42" s="254"/>
      <c r="D42" s="254"/>
      <c r="E42" s="254"/>
      <c r="F42" s="254"/>
      <c r="G42" s="23">
        <v>37</v>
      </c>
      <c r="H42" s="130">
        <v>4460642</v>
      </c>
      <c r="I42" s="130">
        <v>13973265</v>
      </c>
    </row>
    <row r="43" spans="1:9" ht="21.75" customHeight="1" x14ac:dyDescent="0.25">
      <c r="A43" s="242" t="s">
        <v>406</v>
      </c>
      <c r="B43" s="254"/>
      <c r="C43" s="254"/>
      <c r="D43" s="254"/>
      <c r="E43" s="254"/>
      <c r="F43" s="254"/>
      <c r="G43" s="23">
        <v>38</v>
      </c>
      <c r="H43" s="130">
        <v>-2648458</v>
      </c>
      <c r="I43" s="130">
        <v>-1467906</v>
      </c>
    </row>
    <row r="44" spans="1:9" ht="24" customHeight="1" x14ac:dyDescent="0.25">
      <c r="A44" s="242" t="s">
        <v>407</v>
      </c>
      <c r="B44" s="254"/>
      <c r="C44" s="254"/>
      <c r="D44" s="254"/>
      <c r="E44" s="254"/>
      <c r="F44" s="254"/>
      <c r="G44" s="23">
        <v>39</v>
      </c>
      <c r="H44" s="130">
        <v>-1936115</v>
      </c>
      <c r="I44" s="130">
        <v>0</v>
      </c>
    </row>
    <row r="45" spans="1:9" x14ac:dyDescent="0.25">
      <c r="A45" s="242" t="s">
        <v>408</v>
      </c>
      <c r="B45" s="254"/>
      <c r="C45" s="254"/>
      <c r="D45" s="254"/>
      <c r="E45" s="254"/>
      <c r="F45" s="254"/>
      <c r="G45" s="23">
        <v>40</v>
      </c>
      <c r="H45" s="130">
        <v>132237067</v>
      </c>
      <c r="I45" s="130">
        <v>381844696</v>
      </c>
    </row>
    <row r="46" spans="1:9" x14ac:dyDescent="0.25">
      <c r="A46" s="242" t="s">
        <v>409</v>
      </c>
      <c r="B46" s="254"/>
      <c r="C46" s="254"/>
      <c r="D46" s="254"/>
      <c r="E46" s="254"/>
      <c r="F46" s="254"/>
      <c r="G46" s="23">
        <v>41</v>
      </c>
      <c r="H46" s="130">
        <v>-102489801</v>
      </c>
      <c r="I46" s="130">
        <v>-186333322</v>
      </c>
    </row>
    <row r="47" spans="1:9" x14ac:dyDescent="0.25">
      <c r="A47" s="242" t="s">
        <v>410</v>
      </c>
      <c r="B47" s="254"/>
      <c r="C47" s="254"/>
      <c r="D47" s="254"/>
      <c r="E47" s="254"/>
      <c r="F47" s="254"/>
      <c r="G47" s="23">
        <v>42</v>
      </c>
      <c r="H47" s="130">
        <v>0</v>
      </c>
      <c r="I47" s="130">
        <v>0</v>
      </c>
    </row>
    <row r="48" spans="1:9" x14ac:dyDescent="0.25">
      <c r="A48" s="242" t="s">
        <v>411</v>
      </c>
      <c r="B48" s="254"/>
      <c r="C48" s="254"/>
      <c r="D48" s="254"/>
      <c r="E48" s="254"/>
      <c r="F48" s="254"/>
      <c r="G48" s="23">
        <v>43</v>
      </c>
      <c r="H48" s="130">
        <v>0</v>
      </c>
      <c r="I48" s="130">
        <v>0</v>
      </c>
    </row>
    <row r="49" spans="1:9" x14ac:dyDescent="0.25">
      <c r="A49" s="242" t="s">
        <v>412</v>
      </c>
      <c r="B49" s="243"/>
      <c r="C49" s="243"/>
      <c r="D49" s="243"/>
      <c r="E49" s="243"/>
      <c r="F49" s="243"/>
      <c r="G49" s="23">
        <v>44</v>
      </c>
      <c r="H49" s="130">
        <v>41561977</v>
      </c>
      <c r="I49" s="130">
        <v>60938254</v>
      </c>
    </row>
    <row r="50" spans="1:9" x14ac:dyDescent="0.25">
      <c r="A50" s="242" t="s">
        <v>413</v>
      </c>
      <c r="B50" s="243"/>
      <c r="C50" s="243"/>
      <c r="D50" s="243"/>
      <c r="E50" s="243"/>
      <c r="F50" s="243"/>
      <c r="G50" s="23">
        <v>45</v>
      </c>
      <c r="H50" s="130">
        <v>88863910</v>
      </c>
      <c r="I50" s="130">
        <v>88705426</v>
      </c>
    </row>
    <row r="51" spans="1:9" x14ac:dyDescent="0.25">
      <c r="A51" s="242" t="s">
        <v>414</v>
      </c>
      <c r="B51" s="243"/>
      <c r="C51" s="243"/>
      <c r="D51" s="243"/>
      <c r="E51" s="243"/>
      <c r="F51" s="243"/>
      <c r="G51" s="23">
        <v>46</v>
      </c>
      <c r="H51" s="130">
        <v>-16363510</v>
      </c>
      <c r="I51" s="130">
        <v>-25045687</v>
      </c>
    </row>
    <row r="52" spans="1:9" x14ac:dyDescent="0.25">
      <c r="A52" s="257" t="s">
        <v>415</v>
      </c>
      <c r="B52" s="259"/>
      <c r="C52" s="259"/>
      <c r="D52" s="259"/>
      <c r="E52" s="259"/>
      <c r="F52" s="259"/>
      <c r="G52" s="22">
        <v>47</v>
      </c>
      <c r="H52" s="67">
        <f>SUM(H53:H57)</f>
        <v>-17270188</v>
      </c>
      <c r="I52" s="67">
        <f>SUM(I53:I57)</f>
        <v>-17492273</v>
      </c>
    </row>
    <row r="53" spans="1:9" x14ac:dyDescent="0.25">
      <c r="A53" s="242" t="s">
        <v>416</v>
      </c>
      <c r="B53" s="243"/>
      <c r="C53" s="243"/>
      <c r="D53" s="243"/>
      <c r="E53" s="243"/>
      <c r="F53" s="243"/>
      <c r="G53" s="23">
        <v>48</v>
      </c>
      <c r="H53" s="130">
        <v>0</v>
      </c>
      <c r="I53" s="130">
        <v>0</v>
      </c>
    </row>
    <row r="54" spans="1:9" x14ac:dyDescent="0.25">
      <c r="A54" s="242" t="s">
        <v>417</v>
      </c>
      <c r="B54" s="243"/>
      <c r="C54" s="243"/>
      <c r="D54" s="243"/>
      <c r="E54" s="243"/>
      <c r="F54" s="243"/>
      <c r="G54" s="23">
        <v>49</v>
      </c>
      <c r="H54" s="130">
        <v>0</v>
      </c>
      <c r="I54" s="130">
        <v>0</v>
      </c>
    </row>
    <row r="55" spans="1:9" x14ac:dyDescent="0.25">
      <c r="A55" s="242" t="s">
        <v>418</v>
      </c>
      <c r="B55" s="243"/>
      <c r="C55" s="243"/>
      <c r="D55" s="243"/>
      <c r="E55" s="243"/>
      <c r="F55" s="243"/>
      <c r="G55" s="23">
        <v>50</v>
      </c>
      <c r="H55" s="130">
        <v>-15310188</v>
      </c>
      <c r="I55" s="130">
        <v>-16512273</v>
      </c>
    </row>
    <row r="56" spans="1:9" x14ac:dyDescent="0.25">
      <c r="A56" s="242" t="s">
        <v>419</v>
      </c>
      <c r="B56" s="243"/>
      <c r="C56" s="243"/>
      <c r="D56" s="243"/>
      <c r="E56" s="243"/>
      <c r="F56" s="243"/>
      <c r="G56" s="23">
        <v>51</v>
      </c>
      <c r="H56" s="130">
        <v>0</v>
      </c>
      <c r="I56" s="130">
        <v>0</v>
      </c>
    </row>
    <row r="57" spans="1:9" x14ac:dyDescent="0.25">
      <c r="A57" s="242" t="s">
        <v>420</v>
      </c>
      <c r="B57" s="243"/>
      <c r="C57" s="243"/>
      <c r="D57" s="243"/>
      <c r="E57" s="243"/>
      <c r="F57" s="243"/>
      <c r="G57" s="23">
        <v>52</v>
      </c>
      <c r="H57" s="130">
        <v>-1960000</v>
      </c>
      <c r="I57" s="130">
        <v>-980000</v>
      </c>
    </row>
    <row r="58" spans="1:9" x14ac:dyDescent="0.25">
      <c r="A58" s="257" t="s">
        <v>421</v>
      </c>
      <c r="B58" s="259"/>
      <c r="C58" s="259"/>
      <c r="D58" s="259"/>
      <c r="E58" s="259"/>
      <c r="F58" s="259"/>
      <c r="G58" s="22">
        <v>53</v>
      </c>
      <c r="H58" s="67">
        <f>H6+H37+H52</f>
        <v>97868567</v>
      </c>
      <c r="I58" s="67">
        <f>I6+I37+I52</f>
        <v>-286232087</v>
      </c>
    </row>
    <row r="59" spans="1:9" ht="24.75" customHeight="1" x14ac:dyDescent="0.25">
      <c r="A59" s="260" t="s">
        <v>422</v>
      </c>
      <c r="B59" s="243"/>
      <c r="C59" s="243"/>
      <c r="D59" s="243"/>
      <c r="E59" s="243"/>
      <c r="F59" s="243"/>
      <c r="G59" s="23">
        <v>54</v>
      </c>
      <c r="H59" s="130">
        <v>25508111</v>
      </c>
      <c r="I59" s="130">
        <v>-25406425</v>
      </c>
    </row>
    <row r="60" spans="1:9" ht="27.75" customHeight="1" x14ac:dyDescent="0.25">
      <c r="A60" s="257" t="s">
        <v>423</v>
      </c>
      <c r="B60" s="259"/>
      <c r="C60" s="259"/>
      <c r="D60" s="259"/>
      <c r="E60" s="259"/>
      <c r="F60" s="259"/>
      <c r="G60" s="22">
        <v>55</v>
      </c>
      <c r="H60" s="67">
        <f>H58+H59</f>
        <v>123376678</v>
      </c>
      <c r="I60" s="67">
        <f>I58+I59</f>
        <v>-311638512</v>
      </c>
    </row>
    <row r="61" spans="1:9" x14ac:dyDescent="0.25">
      <c r="A61" s="242" t="s">
        <v>424</v>
      </c>
      <c r="B61" s="243"/>
      <c r="C61" s="243"/>
      <c r="D61" s="243"/>
      <c r="E61" s="243"/>
      <c r="F61" s="243"/>
      <c r="G61" s="23">
        <v>56</v>
      </c>
      <c r="H61" s="130">
        <v>512936448</v>
      </c>
      <c r="I61" s="130">
        <v>579033343</v>
      </c>
    </row>
    <row r="62" spans="1:9" x14ac:dyDescent="0.25">
      <c r="A62" s="244" t="s">
        <v>425</v>
      </c>
      <c r="B62" s="245"/>
      <c r="C62" s="245"/>
      <c r="D62" s="245"/>
      <c r="E62" s="245"/>
      <c r="F62" s="245"/>
      <c r="G62" s="24">
        <v>57</v>
      </c>
      <c r="H62" s="68">
        <f>H60+H61</f>
        <v>636313126</v>
      </c>
      <c r="I62" s="68">
        <f>I60+I61</f>
        <v>267394831</v>
      </c>
    </row>
  </sheetData>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4" type="noConversion"/>
  <dataValidations count="3">
    <dataValidation allowBlank="1" sqref="A1:A5 J1:XFD1048576 I1:I3 G4:I5 A63:I1048576" xr:uid="{00000000-0002-0000-0400-000000000000}"/>
    <dataValidation type="whole" operator="notEqual" allowBlank="1" showInputMessage="1" showErrorMessage="1" errorTitle="Invalid entry" error="You can enter only rounded whole numbers." sqref="H6:I7 H9:I9 H18:I18 H37:I37 H52:I52 H58:I58 H60:I60 H62:I62" xr:uid="{00000000-0002-0000-0400-000001000000}">
      <formula1>9999999999</formula1>
    </dataValidation>
    <dataValidation type="whole" operator="notEqual" allowBlank="1" showInputMessage="1" showErrorMessage="1" errorTitle="Nedopušten unos" error="Dopušten je unos samo cjelobrojnih zaokruženih vrijednosti." sqref="H59:I59 H8:I8 H10:I17 H19:I36 H38:I51 H53:I57 H61:I61" xr:uid="{F2B2EA86-C51D-49D3-8B61-1328AB7B8EA2}">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34" activePane="bottomRight" state="frozen"/>
      <selection activeCell="L1" sqref="L1"/>
      <selection pane="topRight" activeCell="L1" sqref="L1"/>
      <selection pane="bottomLeft" activeCell="L1" sqref="L1"/>
      <selection pane="bottomRight" activeCell="J31" sqref="J31"/>
    </sheetView>
  </sheetViews>
  <sheetFormatPr defaultColWidth="8.6640625" defaultRowHeight="13.2" x14ac:dyDescent="0.25"/>
  <cols>
    <col min="1" max="3" width="9.33203125" style="15" customWidth="1"/>
    <col min="4" max="4" width="8.6640625" style="16"/>
    <col min="5" max="6" width="10.6640625" style="12" customWidth="1"/>
    <col min="7" max="7" width="11.6640625" style="12" customWidth="1"/>
    <col min="8" max="9" width="10.6640625" style="12" customWidth="1"/>
    <col min="10" max="10" width="12.33203125" style="12" customWidth="1"/>
    <col min="11" max="11" width="14.33203125" style="12" customWidth="1"/>
    <col min="12" max="12" width="12" style="12" customWidth="1"/>
    <col min="13" max="13" width="12.33203125" style="12" customWidth="1"/>
    <col min="14" max="14" width="11.33203125" style="1" bestFit="1" customWidth="1"/>
    <col min="15" max="23" width="13.33203125" style="2" customWidth="1"/>
    <col min="24" max="28" width="13.3320312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6640625" style="3"/>
  </cols>
  <sheetData>
    <row r="1" spans="1:34" ht="22.5" customHeight="1" x14ac:dyDescent="0.3">
      <c r="A1" s="267" t="s">
        <v>426</v>
      </c>
      <c r="B1" s="268"/>
      <c r="C1" s="268"/>
      <c r="D1" s="268"/>
      <c r="E1" s="269"/>
      <c r="F1" s="270"/>
      <c r="G1" s="270"/>
      <c r="H1" s="270"/>
      <c r="I1" s="270"/>
      <c r="J1" s="270"/>
      <c r="K1" s="271"/>
      <c r="L1" s="203"/>
      <c r="M1" s="203"/>
    </row>
    <row r="2" spans="1:34" ht="19.5" customHeight="1" x14ac:dyDescent="0.25">
      <c r="A2" s="204" t="s">
        <v>535</v>
      </c>
      <c r="B2" s="205"/>
      <c r="C2" s="205"/>
      <c r="D2" s="205"/>
      <c r="E2" s="205"/>
      <c r="F2" s="205"/>
      <c r="G2" s="205"/>
      <c r="H2" s="205"/>
      <c r="I2" s="205"/>
      <c r="J2" s="205"/>
      <c r="K2" s="205"/>
      <c r="L2" s="205"/>
      <c r="M2" s="205"/>
    </row>
    <row r="3" spans="1:34" x14ac:dyDescent="0.25">
      <c r="A3" s="4"/>
      <c r="B3" s="5"/>
      <c r="C3" s="5"/>
      <c r="D3" s="6"/>
      <c r="E3" s="70"/>
      <c r="F3" s="71"/>
      <c r="G3" s="71"/>
      <c r="H3" s="71"/>
      <c r="I3" s="71"/>
      <c r="J3" s="71"/>
      <c r="K3" s="71"/>
      <c r="L3" s="272" t="s">
        <v>427</v>
      </c>
      <c r="M3" s="272"/>
    </row>
    <row r="4" spans="1:34" ht="13.5" customHeight="1" x14ac:dyDescent="0.25">
      <c r="A4" s="265" t="s">
        <v>428</v>
      </c>
      <c r="B4" s="265"/>
      <c r="C4" s="265"/>
      <c r="D4" s="266" t="s">
        <v>429</v>
      </c>
      <c r="E4" s="208" t="s">
        <v>430</v>
      </c>
      <c r="F4" s="208"/>
      <c r="G4" s="208"/>
      <c r="H4" s="208"/>
      <c r="I4" s="208"/>
      <c r="J4" s="208"/>
      <c r="K4" s="208"/>
      <c r="L4" s="208" t="s">
        <v>431</v>
      </c>
      <c r="M4" s="208" t="s">
        <v>432</v>
      </c>
    </row>
    <row r="5" spans="1:34" ht="51" x14ac:dyDescent="0.25">
      <c r="A5" s="265"/>
      <c r="B5" s="265"/>
      <c r="C5" s="265"/>
      <c r="D5" s="266"/>
      <c r="E5" s="35" t="s">
        <v>433</v>
      </c>
      <c r="F5" s="35" t="s">
        <v>434</v>
      </c>
      <c r="G5" s="35" t="s">
        <v>435</v>
      </c>
      <c r="H5" s="35" t="s">
        <v>436</v>
      </c>
      <c r="I5" s="35" t="s">
        <v>437</v>
      </c>
      <c r="J5" s="35" t="s">
        <v>438</v>
      </c>
      <c r="K5" s="35" t="s">
        <v>439</v>
      </c>
      <c r="L5" s="208"/>
      <c r="M5" s="208"/>
    </row>
    <row r="6" spans="1:34" x14ac:dyDescent="0.25">
      <c r="A6" s="208">
        <v>1</v>
      </c>
      <c r="B6" s="208"/>
      <c r="C6" s="208"/>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4" t="s">
        <v>449</v>
      </c>
      <c r="B7" s="264"/>
      <c r="C7" s="264"/>
      <c r="D7" s="11">
        <v>1</v>
      </c>
      <c r="E7" s="131">
        <v>589325800</v>
      </c>
      <c r="F7" s="131">
        <v>681482525</v>
      </c>
      <c r="G7" s="131">
        <v>471124404</v>
      </c>
      <c r="H7" s="131">
        <v>402038576</v>
      </c>
      <c r="I7" s="131">
        <v>1160279132</v>
      </c>
      <c r="J7" s="131">
        <v>229589272</v>
      </c>
      <c r="K7" s="73">
        <f>SUM(E7:J7)</f>
        <v>3533839709</v>
      </c>
      <c r="L7" s="72">
        <v>0</v>
      </c>
      <c r="M7" s="73">
        <f>K7+L7</f>
        <v>3533839709</v>
      </c>
      <c r="X7" s="2"/>
      <c r="Y7" s="2"/>
      <c r="Z7" s="2"/>
      <c r="AA7" s="2"/>
      <c r="AB7" s="2"/>
      <c r="AC7" s="2"/>
      <c r="AD7" s="2"/>
      <c r="AE7" s="2"/>
      <c r="AF7" s="12"/>
      <c r="AG7" s="12"/>
      <c r="AH7" s="12"/>
    </row>
    <row r="8" spans="1:34" ht="22.5" customHeight="1" x14ac:dyDescent="0.25">
      <c r="A8" s="261" t="s">
        <v>450</v>
      </c>
      <c r="B8" s="261"/>
      <c r="C8" s="261"/>
      <c r="D8" s="11">
        <v>2</v>
      </c>
      <c r="E8" s="131">
        <v>0</v>
      </c>
      <c r="F8" s="131">
        <v>0</v>
      </c>
      <c r="G8" s="131">
        <v>0</v>
      </c>
      <c r="H8" s="131">
        <v>0</v>
      </c>
      <c r="I8" s="131">
        <v>0</v>
      </c>
      <c r="J8" s="131">
        <v>0</v>
      </c>
      <c r="K8" s="73">
        <f t="shared" ref="K8:K40" si="0">SUM(E8:J8)</f>
        <v>0</v>
      </c>
      <c r="L8" s="72">
        <v>0</v>
      </c>
      <c r="M8" s="73">
        <f t="shared" ref="M8:M40" si="1">K8+L8</f>
        <v>0</v>
      </c>
      <c r="X8" s="2"/>
      <c r="Y8" s="2"/>
      <c r="Z8" s="2"/>
      <c r="AA8" s="2"/>
      <c r="AB8" s="2"/>
      <c r="AC8" s="2"/>
      <c r="AD8" s="2"/>
      <c r="AE8" s="2"/>
      <c r="AF8" s="12"/>
    </row>
    <row r="9" spans="1:34" ht="21.75" customHeight="1" x14ac:dyDescent="0.25">
      <c r="A9" s="261" t="s">
        <v>451</v>
      </c>
      <c r="B9" s="261"/>
      <c r="C9" s="261"/>
      <c r="D9" s="11">
        <v>3</v>
      </c>
      <c r="E9" s="131">
        <v>0</v>
      </c>
      <c r="F9" s="131">
        <v>0</v>
      </c>
      <c r="G9" s="131">
        <v>0</v>
      </c>
      <c r="H9" s="131">
        <v>0</v>
      </c>
      <c r="I9" s="131">
        <v>0</v>
      </c>
      <c r="J9" s="131">
        <v>0</v>
      </c>
      <c r="K9" s="73">
        <f t="shared" si="0"/>
        <v>0</v>
      </c>
      <c r="L9" s="72">
        <v>0</v>
      </c>
      <c r="M9" s="73">
        <f t="shared" si="1"/>
        <v>0</v>
      </c>
      <c r="X9" s="2"/>
      <c r="Y9" s="2"/>
      <c r="Z9" s="2"/>
      <c r="AA9" s="2"/>
      <c r="AB9" s="2"/>
      <c r="AC9" s="2"/>
      <c r="AD9" s="2"/>
      <c r="AE9" s="2"/>
      <c r="AF9" s="12"/>
    </row>
    <row r="10" spans="1:34" ht="35.700000000000003" customHeight="1" x14ac:dyDescent="0.25">
      <c r="A10" s="262" t="s">
        <v>452</v>
      </c>
      <c r="B10" s="262"/>
      <c r="C10" s="262"/>
      <c r="D10" s="13">
        <v>4</v>
      </c>
      <c r="E10" s="73">
        <f>E7+E8+E9</f>
        <v>589325800</v>
      </c>
      <c r="F10" s="73">
        <f t="shared" ref="F10:L10" si="2">F7+F8+F9</f>
        <v>681482525</v>
      </c>
      <c r="G10" s="73">
        <f>G7+G8+G9</f>
        <v>471124404</v>
      </c>
      <c r="H10" s="73">
        <f t="shared" si="2"/>
        <v>402038576</v>
      </c>
      <c r="I10" s="73">
        <f t="shared" si="2"/>
        <v>1160279132</v>
      </c>
      <c r="J10" s="73">
        <f t="shared" si="2"/>
        <v>229589272</v>
      </c>
      <c r="K10" s="73">
        <f t="shared" si="0"/>
        <v>3533839709</v>
      </c>
      <c r="L10" s="73">
        <f t="shared" si="2"/>
        <v>0</v>
      </c>
      <c r="M10" s="73">
        <f t="shared" si="1"/>
        <v>3533839709</v>
      </c>
      <c r="X10" s="2"/>
      <c r="Y10" s="2"/>
      <c r="Z10" s="2"/>
      <c r="AA10" s="2"/>
      <c r="AB10" s="2"/>
      <c r="AC10" s="2"/>
      <c r="AD10" s="2"/>
      <c r="AE10" s="2"/>
      <c r="AF10" s="12"/>
    </row>
    <row r="11" spans="1:34" ht="37.5" customHeight="1" x14ac:dyDescent="0.25">
      <c r="A11" s="262" t="s">
        <v>453</v>
      </c>
      <c r="B11" s="262"/>
      <c r="C11" s="262"/>
      <c r="D11" s="13">
        <v>5</v>
      </c>
      <c r="E11" s="73">
        <f>E12+E13</f>
        <v>0</v>
      </c>
      <c r="F11" s="73">
        <f t="shared" ref="F11:L11" si="3">F12+F13</f>
        <v>0</v>
      </c>
      <c r="G11" s="73">
        <f t="shared" si="3"/>
        <v>147707008</v>
      </c>
      <c r="H11" s="73">
        <f t="shared" si="3"/>
        <v>0</v>
      </c>
      <c r="I11" s="73">
        <f t="shared" si="3"/>
        <v>0</v>
      </c>
      <c r="J11" s="73">
        <f t="shared" si="3"/>
        <v>334113281</v>
      </c>
      <c r="K11" s="73">
        <f t="shared" si="0"/>
        <v>481820289</v>
      </c>
      <c r="L11" s="73">
        <f t="shared" si="3"/>
        <v>0</v>
      </c>
      <c r="M11" s="73">
        <f t="shared" si="1"/>
        <v>481820289</v>
      </c>
      <c r="X11" s="2"/>
      <c r="Y11" s="2"/>
      <c r="Z11" s="2"/>
      <c r="AA11" s="2"/>
      <c r="AB11" s="2"/>
      <c r="AC11" s="2"/>
      <c r="AD11" s="2"/>
      <c r="AE11" s="2"/>
      <c r="AF11" s="12"/>
    </row>
    <row r="12" spans="1:34" ht="12.75" customHeight="1" x14ac:dyDescent="0.25">
      <c r="A12" s="261" t="s">
        <v>454</v>
      </c>
      <c r="B12" s="261"/>
      <c r="C12" s="261"/>
      <c r="D12" s="11">
        <v>6</v>
      </c>
      <c r="E12" s="131">
        <v>0</v>
      </c>
      <c r="F12" s="131">
        <v>0</v>
      </c>
      <c r="G12" s="131">
        <v>0</v>
      </c>
      <c r="H12" s="131">
        <v>0</v>
      </c>
      <c r="I12" s="131">
        <v>0</v>
      </c>
      <c r="J12" s="131">
        <v>334113281</v>
      </c>
      <c r="K12" s="73">
        <f t="shared" si="0"/>
        <v>334113281</v>
      </c>
      <c r="L12" s="72">
        <v>0</v>
      </c>
      <c r="M12" s="73">
        <f t="shared" si="1"/>
        <v>334113281</v>
      </c>
      <c r="X12" s="2"/>
      <c r="Y12" s="2"/>
      <c r="Z12" s="2"/>
      <c r="AA12" s="2"/>
      <c r="AB12" s="2"/>
      <c r="AC12" s="2"/>
      <c r="AD12" s="2"/>
      <c r="AE12" s="2"/>
      <c r="AF12" s="12"/>
    </row>
    <row r="13" spans="1:34" ht="39" customHeight="1" x14ac:dyDescent="0.25">
      <c r="A13" s="263" t="s">
        <v>455</v>
      </c>
      <c r="B13" s="263"/>
      <c r="C13" s="263"/>
      <c r="D13" s="13">
        <v>7</v>
      </c>
      <c r="E13" s="73">
        <f>E14+E15+E16+E17</f>
        <v>0</v>
      </c>
      <c r="F13" s="73">
        <f t="shared" ref="F13:L13" si="4">F14+F15+F16+F17</f>
        <v>0</v>
      </c>
      <c r="G13" s="73">
        <f t="shared" si="4"/>
        <v>147707008</v>
      </c>
      <c r="H13" s="73">
        <f t="shared" si="4"/>
        <v>0</v>
      </c>
      <c r="I13" s="73">
        <f t="shared" si="4"/>
        <v>0</v>
      </c>
      <c r="J13" s="73">
        <f t="shared" si="4"/>
        <v>0</v>
      </c>
      <c r="K13" s="73">
        <f t="shared" si="0"/>
        <v>147707008</v>
      </c>
      <c r="L13" s="73">
        <f t="shared" si="4"/>
        <v>0</v>
      </c>
      <c r="M13" s="73">
        <f t="shared" si="1"/>
        <v>147707008</v>
      </c>
      <c r="X13" s="2"/>
      <c r="Y13" s="2"/>
      <c r="Z13" s="2"/>
      <c r="AA13" s="2"/>
      <c r="AB13" s="2"/>
      <c r="AC13" s="2"/>
      <c r="AD13" s="2"/>
      <c r="AE13" s="2"/>
      <c r="AF13" s="12"/>
    </row>
    <row r="14" spans="1:34" ht="38.700000000000003" customHeight="1" x14ac:dyDescent="0.25">
      <c r="A14" s="261" t="s">
        <v>456</v>
      </c>
      <c r="B14" s="261"/>
      <c r="C14" s="261"/>
      <c r="D14" s="11">
        <v>8</v>
      </c>
      <c r="E14" s="131">
        <v>0</v>
      </c>
      <c r="F14" s="131">
        <v>0</v>
      </c>
      <c r="G14" s="131">
        <v>-20559</v>
      </c>
      <c r="H14" s="131">
        <v>0</v>
      </c>
      <c r="I14" s="131">
        <v>0</v>
      </c>
      <c r="J14" s="131">
        <v>0</v>
      </c>
      <c r="K14" s="73">
        <f>SUM(E14:J14)</f>
        <v>-20559</v>
      </c>
      <c r="L14" s="72">
        <v>0</v>
      </c>
      <c r="M14" s="73">
        <f>K14+L14</f>
        <v>-20559</v>
      </c>
      <c r="X14" s="2"/>
      <c r="Y14" s="2"/>
      <c r="Z14" s="2"/>
      <c r="AA14" s="2"/>
      <c r="AB14" s="2"/>
      <c r="AC14" s="2"/>
      <c r="AD14" s="2"/>
      <c r="AE14" s="2"/>
      <c r="AF14" s="12"/>
    </row>
    <row r="15" spans="1:34" ht="38.700000000000003" customHeight="1" x14ac:dyDescent="0.25">
      <c r="A15" s="261" t="s">
        <v>457</v>
      </c>
      <c r="B15" s="261"/>
      <c r="C15" s="261"/>
      <c r="D15" s="11">
        <v>9</v>
      </c>
      <c r="E15" s="131">
        <v>0</v>
      </c>
      <c r="F15" s="131">
        <v>0</v>
      </c>
      <c r="G15" s="131">
        <v>173001041</v>
      </c>
      <c r="H15" s="131">
        <v>0</v>
      </c>
      <c r="I15" s="131">
        <v>0</v>
      </c>
      <c r="J15" s="131">
        <v>0</v>
      </c>
      <c r="K15" s="73">
        <f t="shared" si="0"/>
        <v>173001041</v>
      </c>
      <c r="L15" s="72">
        <v>0</v>
      </c>
      <c r="M15" s="73">
        <f t="shared" si="1"/>
        <v>173001041</v>
      </c>
      <c r="X15" s="2"/>
      <c r="Y15" s="2"/>
      <c r="Z15" s="2"/>
      <c r="AA15" s="2"/>
      <c r="AB15" s="2"/>
      <c r="AC15" s="2"/>
      <c r="AD15" s="2"/>
      <c r="AE15" s="2"/>
      <c r="AF15" s="12"/>
    </row>
    <row r="16" spans="1:34" ht="38.700000000000003" customHeight="1" x14ac:dyDescent="0.25">
      <c r="A16" s="261" t="s">
        <v>458</v>
      </c>
      <c r="B16" s="261"/>
      <c r="C16" s="261"/>
      <c r="D16" s="11">
        <v>10</v>
      </c>
      <c r="E16" s="131">
        <v>0</v>
      </c>
      <c r="F16" s="131">
        <v>0</v>
      </c>
      <c r="G16" s="131">
        <v>-25326111</v>
      </c>
      <c r="H16" s="131">
        <v>0</v>
      </c>
      <c r="I16" s="131">
        <v>0</v>
      </c>
      <c r="J16" s="131">
        <v>0</v>
      </c>
      <c r="K16" s="73">
        <f t="shared" si="0"/>
        <v>-25326111</v>
      </c>
      <c r="L16" s="72">
        <v>0</v>
      </c>
      <c r="M16" s="73">
        <f t="shared" si="1"/>
        <v>-25326111</v>
      </c>
      <c r="X16" s="2"/>
      <c r="Y16" s="2"/>
      <c r="Z16" s="2"/>
      <c r="AA16" s="2"/>
      <c r="AB16" s="2"/>
      <c r="AC16" s="2"/>
      <c r="AD16" s="2"/>
      <c r="AE16" s="2"/>
      <c r="AF16" s="12"/>
    </row>
    <row r="17" spans="1:32" ht="21.75" customHeight="1" x14ac:dyDescent="0.25">
      <c r="A17" s="261" t="s">
        <v>459</v>
      </c>
      <c r="B17" s="261"/>
      <c r="C17" s="261"/>
      <c r="D17" s="11">
        <v>11</v>
      </c>
      <c r="E17" s="131">
        <v>0</v>
      </c>
      <c r="F17" s="131">
        <v>0</v>
      </c>
      <c r="G17" s="131">
        <v>52637</v>
      </c>
      <c r="H17" s="131">
        <v>0</v>
      </c>
      <c r="I17" s="131">
        <v>0</v>
      </c>
      <c r="J17" s="131">
        <v>0</v>
      </c>
      <c r="K17" s="73">
        <f t="shared" si="0"/>
        <v>52637</v>
      </c>
      <c r="L17" s="72">
        <v>0</v>
      </c>
      <c r="M17" s="73">
        <f t="shared" si="1"/>
        <v>52637</v>
      </c>
      <c r="X17" s="2"/>
      <c r="Y17" s="2"/>
      <c r="Z17" s="2"/>
      <c r="AA17" s="2"/>
      <c r="AB17" s="2"/>
      <c r="AC17" s="2"/>
      <c r="AD17" s="2"/>
      <c r="AE17" s="2"/>
      <c r="AF17" s="12"/>
    </row>
    <row r="18" spans="1:32" ht="24" customHeight="1" x14ac:dyDescent="0.25">
      <c r="A18" s="262" t="s">
        <v>460</v>
      </c>
      <c r="B18" s="262"/>
      <c r="C18" s="262"/>
      <c r="D18" s="13">
        <v>12</v>
      </c>
      <c r="E18" s="73">
        <f>E19+E20+E21+E22</f>
        <v>0</v>
      </c>
      <c r="F18" s="73">
        <f t="shared" ref="F18:L18" si="5">F19+F20+F21+F22</f>
        <v>0</v>
      </c>
      <c r="G18" s="73">
        <f t="shared" si="5"/>
        <v>-638376</v>
      </c>
      <c r="H18" s="73">
        <f t="shared" si="5"/>
        <v>0</v>
      </c>
      <c r="I18" s="73">
        <f t="shared" si="5"/>
        <v>230367779</v>
      </c>
      <c r="J18" s="73">
        <f t="shared" si="5"/>
        <v>-229589272</v>
      </c>
      <c r="K18" s="73">
        <f t="shared" si="0"/>
        <v>140131</v>
      </c>
      <c r="L18" s="73">
        <f t="shared" si="5"/>
        <v>0</v>
      </c>
      <c r="M18" s="73">
        <f t="shared" si="1"/>
        <v>140131</v>
      </c>
      <c r="X18" s="2"/>
      <c r="Y18" s="2"/>
      <c r="Z18" s="2"/>
      <c r="AA18" s="2"/>
      <c r="AB18" s="2"/>
      <c r="AC18" s="2"/>
      <c r="AD18" s="2"/>
      <c r="AE18" s="2"/>
      <c r="AF18" s="12"/>
    </row>
    <row r="19" spans="1:32" ht="25.2" customHeight="1" x14ac:dyDescent="0.25">
      <c r="A19" s="261" t="s">
        <v>461</v>
      </c>
      <c r="B19" s="261"/>
      <c r="C19" s="261"/>
      <c r="D19" s="11">
        <v>13</v>
      </c>
      <c r="E19" s="131">
        <v>0</v>
      </c>
      <c r="F19" s="131">
        <v>0</v>
      </c>
      <c r="G19" s="131">
        <v>0</v>
      </c>
      <c r="H19" s="131">
        <v>0</v>
      </c>
      <c r="I19" s="131">
        <v>0</v>
      </c>
      <c r="J19" s="131">
        <v>0</v>
      </c>
      <c r="K19" s="73">
        <f t="shared" si="0"/>
        <v>0</v>
      </c>
      <c r="L19" s="72">
        <v>0</v>
      </c>
      <c r="M19" s="73">
        <f t="shared" si="1"/>
        <v>0</v>
      </c>
      <c r="X19" s="2"/>
      <c r="Y19" s="2"/>
      <c r="Z19" s="2"/>
      <c r="AA19" s="2"/>
      <c r="AB19" s="2"/>
      <c r="AC19" s="2"/>
      <c r="AD19" s="2"/>
      <c r="AE19" s="2"/>
      <c r="AF19" s="12"/>
    </row>
    <row r="20" spans="1:32" ht="18.600000000000001" customHeight="1" x14ac:dyDescent="0.25">
      <c r="A20" s="261" t="s">
        <v>462</v>
      </c>
      <c r="B20" s="261"/>
      <c r="C20" s="261"/>
      <c r="D20" s="11">
        <v>14</v>
      </c>
      <c r="E20" s="131">
        <v>0</v>
      </c>
      <c r="F20" s="131">
        <v>0</v>
      </c>
      <c r="G20" s="131">
        <v>0</v>
      </c>
      <c r="H20" s="131">
        <v>0</v>
      </c>
      <c r="I20" s="131">
        <v>0</v>
      </c>
      <c r="J20" s="131">
        <v>0</v>
      </c>
      <c r="K20" s="73">
        <f t="shared" si="0"/>
        <v>0</v>
      </c>
      <c r="L20" s="72">
        <v>0</v>
      </c>
      <c r="M20" s="73">
        <f t="shared" si="1"/>
        <v>0</v>
      </c>
      <c r="X20" s="2"/>
      <c r="Y20" s="2"/>
      <c r="Z20" s="2"/>
      <c r="AA20" s="2"/>
      <c r="AB20" s="2"/>
      <c r="AC20" s="2"/>
      <c r="AD20" s="2"/>
      <c r="AE20" s="2"/>
      <c r="AF20" s="12"/>
    </row>
    <row r="21" spans="1:32" ht="18" customHeight="1" x14ac:dyDescent="0.25">
      <c r="A21" s="261" t="s">
        <v>463</v>
      </c>
      <c r="B21" s="261"/>
      <c r="C21" s="261"/>
      <c r="D21" s="11">
        <v>15</v>
      </c>
      <c r="E21" s="131">
        <v>0</v>
      </c>
      <c r="F21" s="131">
        <v>0</v>
      </c>
      <c r="G21" s="131">
        <v>0</v>
      </c>
      <c r="H21" s="131">
        <v>0</v>
      </c>
      <c r="I21" s="131">
        <v>0</v>
      </c>
      <c r="J21" s="131">
        <v>0</v>
      </c>
      <c r="K21" s="73">
        <f t="shared" si="0"/>
        <v>0</v>
      </c>
      <c r="L21" s="72">
        <v>0</v>
      </c>
      <c r="M21" s="73">
        <f t="shared" si="1"/>
        <v>0</v>
      </c>
      <c r="X21" s="2"/>
      <c r="Y21" s="2"/>
      <c r="Z21" s="2"/>
      <c r="AA21" s="2"/>
      <c r="AB21" s="2"/>
      <c r="AC21" s="2"/>
      <c r="AD21" s="2"/>
      <c r="AE21" s="2"/>
      <c r="AF21" s="12"/>
    </row>
    <row r="22" spans="1:32" ht="16.2" customHeight="1" x14ac:dyDescent="0.25">
      <c r="A22" s="261" t="s">
        <v>464</v>
      </c>
      <c r="B22" s="261"/>
      <c r="C22" s="261"/>
      <c r="D22" s="11">
        <v>16</v>
      </c>
      <c r="E22" s="131">
        <v>0</v>
      </c>
      <c r="F22" s="131">
        <v>0</v>
      </c>
      <c r="G22" s="131">
        <v>-638376</v>
      </c>
      <c r="H22" s="131">
        <v>0</v>
      </c>
      <c r="I22" s="131">
        <v>230367779</v>
      </c>
      <c r="J22" s="131">
        <v>-229589272</v>
      </c>
      <c r="K22" s="73">
        <f t="shared" si="0"/>
        <v>140131</v>
      </c>
      <c r="L22" s="72">
        <v>0</v>
      </c>
      <c r="M22" s="73">
        <f t="shared" si="1"/>
        <v>140131</v>
      </c>
      <c r="X22" s="2"/>
      <c r="Y22" s="2"/>
      <c r="Z22" s="2"/>
      <c r="AA22" s="2"/>
      <c r="AB22" s="2"/>
      <c r="AC22" s="2"/>
      <c r="AD22" s="2"/>
      <c r="AE22" s="2"/>
      <c r="AF22" s="12"/>
    </row>
    <row r="23" spans="1:32" ht="36" customHeight="1" x14ac:dyDescent="0.25">
      <c r="A23" s="262" t="s">
        <v>465</v>
      </c>
      <c r="B23" s="262"/>
      <c r="C23" s="262"/>
      <c r="D23" s="13">
        <v>17</v>
      </c>
      <c r="E23" s="73">
        <f>E18+E11+E10</f>
        <v>589325800</v>
      </c>
      <c r="F23" s="73">
        <f t="shared" ref="F23:J23" si="6">F18+F11+F10</f>
        <v>681482525</v>
      </c>
      <c r="G23" s="73">
        <f t="shared" si="6"/>
        <v>618193036</v>
      </c>
      <c r="H23" s="73">
        <f t="shared" si="6"/>
        <v>402038576</v>
      </c>
      <c r="I23" s="73">
        <f t="shared" si="6"/>
        <v>1390646911</v>
      </c>
      <c r="J23" s="73">
        <f t="shared" si="6"/>
        <v>334113281</v>
      </c>
      <c r="K23" s="73">
        <f t="shared" si="0"/>
        <v>4015800129</v>
      </c>
      <c r="L23" s="73">
        <f t="shared" ref="L23" si="7">L18+L11+L10</f>
        <v>0</v>
      </c>
      <c r="M23" s="73">
        <f t="shared" si="1"/>
        <v>4015800129</v>
      </c>
      <c r="X23" s="2"/>
      <c r="Y23" s="2"/>
      <c r="Z23" s="2"/>
      <c r="AA23" s="2"/>
      <c r="AB23" s="2"/>
      <c r="AC23" s="2"/>
      <c r="AD23" s="2"/>
      <c r="AE23" s="2"/>
      <c r="AF23" s="12"/>
    </row>
    <row r="24" spans="1:32" ht="24" customHeight="1" x14ac:dyDescent="0.25">
      <c r="A24" s="264" t="s">
        <v>466</v>
      </c>
      <c r="B24" s="264"/>
      <c r="C24" s="264"/>
      <c r="D24" s="11">
        <v>18</v>
      </c>
      <c r="E24" s="131">
        <v>589325800</v>
      </c>
      <c r="F24" s="131">
        <v>681482525</v>
      </c>
      <c r="G24" s="131">
        <v>618193036</v>
      </c>
      <c r="H24" s="131">
        <v>402038576</v>
      </c>
      <c r="I24" s="131">
        <v>1390646911</v>
      </c>
      <c r="J24" s="131">
        <v>334113281</v>
      </c>
      <c r="K24" s="73">
        <f t="shared" si="0"/>
        <v>4015800129</v>
      </c>
      <c r="L24" s="72">
        <v>0</v>
      </c>
      <c r="M24" s="73">
        <f t="shared" si="1"/>
        <v>4015800129</v>
      </c>
      <c r="X24" s="2"/>
      <c r="Y24" s="2"/>
      <c r="Z24" s="2"/>
      <c r="AA24" s="2"/>
      <c r="AB24" s="2"/>
      <c r="AC24" s="2"/>
      <c r="AD24" s="2"/>
      <c r="AE24" s="2"/>
      <c r="AF24" s="12"/>
    </row>
    <row r="25" spans="1:32" ht="16.2" customHeight="1" x14ac:dyDescent="0.25">
      <c r="A25" s="261" t="s">
        <v>467</v>
      </c>
      <c r="B25" s="261"/>
      <c r="C25" s="261"/>
      <c r="D25" s="11">
        <v>19</v>
      </c>
      <c r="E25" s="131">
        <v>0</v>
      </c>
      <c r="F25" s="131">
        <v>0</v>
      </c>
      <c r="G25" s="131">
        <v>0</v>
      </c>
      <c r="H25" s="131">
        <v>0</v>
      </c>
      <c r="I25" s="131">
        <v>0</v>
      </c>
      <c r="J25" s="131">
        <v>0</v>
      </c>
      <c r="K25" s="73">
        <f t="shared" si="0"/>
        <v>0</v>
      </c>
      <c r="L25" s="72">
        <v>0</v>
      </c>
      <c r="M25" s="73">
        <f t="shared" si="1"/>
        <v>0</v>
      </c>
      <c r="X25" s="2"/>
      <c r="Y25" s="2"/>
      <c r="Z25" s="2"/>
      <c r="AA25" s="2"/>
      <c r="AB25" s="2"/>
      <c r="AC25" s="2"/>
      <c r="AD25" s="2"/>
      <c r="AE25" s="2"/>
      <c r="AF25" s="12"/>
    </row>
    <row r="26" spans="1:32" ht="22.2" customHeight="1" x14ac:dyDescent="0.25">
      <c r="A26" s="261" t="s">
        <v>468</v>
      </c>
      <c r="B26" s="261"/>
      <c r="C26" s="261"/>
      <c r="D26" s="11">
        <v>20</v>
      </c>
      <c r="E26" s="131">
        <v>0</v>
      </c>
      <c r="F26" s="131">
        <v>0</v>
      </c>
      <c r="G26" s="131">
        <v>0</v>
      </c>
      <c r="H26" s="131">
        <v>0</v>
      </c>
      <c r="I26" s="131">
        <v>0</v>
      </c>
      <c r="J26" s="131">
        <v>0</v>
      </c>
      <c r="K26" s="73">
        <f t="shared" si="0"/>
        <v>0</v>
      </c>
      <c r="L26" s="72">
        <v>0</v>
      </c>
      <c r="M26" s="73">
        <f t="shared" si="1"/>
        <v>0</v>
      </c>
      <c r="X26" s="2"/>
      <c r="Y26" s="2"/>
      <c r="Z26" s="2"/>
      <c r="AA26" s="2"/>
      <c r="AB26" s="2"/>
      <c r="AC26" s="2"/>
      <c r="AD26" s="2"/>
      <c r="AE26" s="2"/>
      <c r="AF26" s="12"/>
    </row>
    <row r="27" spans="1:32" ht="21.75" customHeight="1" x14ac:dyDescent="0.25">
      <c r="A27" s="262" t="s">
        <v>469</v>
      </c>
      <c r="B27" s="262"/>
      <c r="C27" s="262"/>
      <c r="D27" s="13">
        <v>21</v>
      </c>
      <c r="E27" s="73">
        <f>E24+E25+E26</f>
        <v>589325800</v>
      </c>
      <c r="F27" s="73">
        <f t="shared" ref="F27:L27" si="8">F24+F25+F26</f>
        <v>681482525</v>
      </c>
      <c r="G27" s="73">
        <f t="shared" si="8"/>
        <v>618193036</v>
      </c>
      <c r="H27" s="73">
        <f t="shared" si="8"/>
        <v>402038576</v>
      </c>
      <c r="I27" s="73">
        <f t="shared" si="8"/>
        <v>1390646911</v>
      </c>
      <c r="J27" s="73">
        <f t="shared" si="8"/>
        <v>334113281</v>
      </c>
      <c r="K27" s="73">
        <f t="shared" si="0"/>
        <v>4015800129</v>
      </c>
      <c r="L27" s="73">
        <f t="shared" si="8"/>
        <v>0</v>
      </c>
      <c r="M27" s="73">
        <f t="shared" si="1"/>
        <v>4015800129</v>
      </c>
      <c r="N27" s="14"/>
      <c r="X27" s="2"/>
      <c r="Y27" s="2"/>
      <c r="Z27" s="2"/>
      <c r="AA27" s="2"/>
      <c r="AB27" s="2"/>
      <c r="AC27" s="2"/>
      <c r="AD27" s="2"/>
      <c r="AE27" s="2"/>
      <c r="AF27" s="12"/>
    </row>
    <row r="28" spans="1:32" ht="42" customHeight="1" x14ac:dyDescent="0.25">
      <c r="A28" s="262" t="s">
        <v>470</v>
      </c>
      <c r="B28" s="262"/>
      <c r="C28" s="262"/>
      <c r="D28" s="13">
        <v>22</v>
      </c>
      <c r="E28" s="73">
        <f>E29+E30</f>
        <v>0</v>
      </c>
      <c r="F28" s="73">
        <f t="shared" ref="F28:L28" si="9">F29+F30</f>
        <v>0</v>
      </c>
      <c r="G28" s="73">
        <f t="shared" si="9"/>
        <v>-558379966</v>
      </c>
      <c r="H28" s="73">
        <f t="shared" si="9"/>
        <v>0</v>
      </c>
      <c r="I28" s="73">
        <f t="shared" si="9"/>
        <v>0</v>
      </c>
      <c r="J28" s="73">
        <f t="shared" si="9"/>
        <v>292450837</v>
      </c>
      <c r="K28" s="73">
        <f t="shared" si="0"/>
        <v>-265929129</v>
      </c>
      <c r="L28" s="73">
        <f t="shared" si="9"/>
        <v>0</v>
      </c>
      <c r="M28" s="73">
        <f t="shared" si="1"/>
        <v>-265929129</v>
      </c>
      <c r="X28" s="2"/>
      <c r="Y28" s="2"/>
      <c r="Z28" s="2"/>
      <c r="AA28" s="2"/>
      <c r="AB28" s="2"/>
      <c r="AC28" s="2"/>
      <c r="AD28" s="2"/>
      <c r="AE28" s="2"/>
      <c r="AF28" s="12"/>
    </row>
    <row r="29" spans="1:32" ht="24.75" customHeight="1" x14ac:dyDescent="0.25">
      <c r="A29" s="261" t="s">
        <v>471</v>
      </c>
      <c r="B29" s="261"/>
      <c r="C29" s="261"/>
      <c r="D29" s="11">
        <v>23</v>
      </c>
      <c r="E29" s="131">
        <v>0</v>
      </c>
      <c r="F29" s="131">
        <v>0</v>
      </c>
      <c r="G29" s="131">
        <v>0</v>
      </c>
      <c r="H29" s="131">
        <v>0</v>
      </c>
      <c r="I29" s="131">
        <v>0</v>
      </c>
      <c r="J29" s="131">
        <v>292450837</v>
      </c>
      <c r="K29" s="73">
        <f t="shared" si="0"/>
        <v>292450837</v>
      </c>
      <c r="L29" s="72">
        <v>0</v>
      </c>
      <c r="M29" s="73">
        <f t="shared" si="1"/>
        <v>292450837</v>
      </c>
      <c r="X29" s="2"/>
      <c r="Y29" s="2"/>
      <c r="Z29" s="2"/>
      <c r="AA29" s="2"/>
      <c r="AB29" s="2"/>
      <c r="AC29" s="2"/>
      <c r="AD29" s="2"/>
      <c r="AE29" s="2"/>
      <c r="AF29" s="12"/>
    </row>
    <row r="30" spans="1:32" ht="33.75" customHeight="1" x14ac:dyDescent="0.25">
      <c r="A30" s="263" t="s">
        <v>472</v>
      </c>
      <c r="B30" s="263"/>
      <c r="C30" s="263"/>
      <c r="D30" s="13">
        <v>24</v>
      </c>
      <c r="E30" s="73">
        <f>E31+E32+E33+E34</f>
        <v>0</v>
      </c>
      <c r="F30" s="73">
        <f t="shared" ref="F30:L30" si="10">F31+F32+F33+F34</f>
        <v>0</v>
      </c>
      <c r="G30" s="73">
        <f t="shared" si="10"/>
        <v>-558379966</v>
      </c>
      <c r="H30" s="73">
        <f t="shared" si="10"/>
        <v>0</v>
      </c>
      <c r="I30" s="73">
        <f t="shared" si="10"/>
        <v>0</v>
      </c>
      <c r="J30" s="73">
        <f t="shared" si="10"/>
        <v>0</v>
      </c>
      <c r="K30" s="73">
        <f t="shared" si="0"/>
        <v>-558379966</v>
      </c>
      <c r="L30" s="73">
        <f t="shared" si="10"/>
        <v>0</v>
      </c>
      <c r="M30" s="73">
        <f t="shared" si="1"/>
        <v>-558379966</v>
      </c>
      <c r="X30" s="2"/>
      <c r="Y30" s="2"/>
      <c r="Z30" s="2"/>
      <c r="AA30" s="2"/>
      <c r="AB30" s="2"/>
      <c r="AC30" s="2"/>
      <c r="AD30" s="2"/>
      <c r="AE30" s="2"/>
      <c r="AF30" s="12"/>
    </row>
    <row r="31" spans="1:32" ht="34.5" customHeight="1" x14ac:dyDescent="0.25">
      <c r="A31" s="261" t="s">
        <v>473</v>
      </c>
      <c r="B31" s="261"/>
      <c r="C31" s="261"/>
      <c r="D31" s="11">
        <v>25</v>
      </c>
      <c r="E31" s="131">
        <v>0</v>
      </c>
      <c r="F31" s="131">
        <v>0</v>
      </c>
      <c r="G31" s="131">
        <v>0</v>
      </c>
      <c r="H31" s="131">
        <v>0</v>
      </c>
      <c r="I31" s="131">
        <v>0</v>
      </c>
      <c r="J31" s="131">
        <v>0</v>
      </c>
      <c r="K31" s="73">
        <f t="shared" si="0"/>
        <v>0</v>
      </c>
      <c r="L31" s="72">
        <v>0</v>
      </c>
      <c r="M31" s="73">
        <f t="shared" si="1"/>
        <v>0</v>
      </c>
      <c r="X31" s="2"/>
      <c r="Y31" s="2"/>
      <c r="Z31" s="2"/>
      <c r="AA31" s="2"/>
      <c r="AB31" s="2"/>
      <c r="AC31" s="2"/>
      <c r="AD31" s="2"/>
      <c r="AE31" s="2"/>
      <c r="AF31" s="12"/>
    </row>
    <row r="32" spans="1:32" ht="33.75" customHeight="1" x14ac:dyDescent="0.25">
      <c r="A32" s="261" t="s">
        <v>474</v>
      </c>
      <c r="B32" s="261"/>
      <c r="C32" s="261"/>
      <c r="D32" s="11">
        <v>26</v>
      </c>
      <c r="E32" s="131">
        <v>0</v>
      </c>
      <c r="F32" s="131">
        <v>0</v>
      </c>
      <c r="G32" s="131">
        <v>-538095353</v>
      </c>
      <c r="H32" s="131">
        <v>0</v>
      </c>
      <c r="I32" s="131">
        <v>0</v>
      </c>
      <c r="J32" s="131">
        <v>0</v>
      </c>
      <c r="K32" s="73">
        <f t="shared" si="0"/>
        <v>-538095353</v>
      </c>
      <c r="L32" s="72">
        <v>0</v>
      </c>
      <c r="M32" s="73">
        <f t="shared" si="1"/>
        <v>-538095353</v>
      </c>
      <c r="X32" s="2"/>
      <c r="Y32" s="2"/>
      <c r="Z32" s="2"/>
      <c r="AA32" s="2"/>
      <c r="AB32" s="2"/>
      <c r="AC32" s="2"/>
      <c r="AD32" s="2"/>
      <c r="AE32" s="2"/>
      <c r="AF32" s="12"/>
    </row>
    <row r="33" spans="1:32" ht="22.5" customHeight="1" x14ac:dyDescent="0.25">
      <c r="A33" s="261" t="s">
        <v>475</v>
      </c>
      <c r="B33" s="261"/>
      <c r="C33" s="261"/>
      <c r="D33" s="11">
        <v>27</v>
      </c>
      <c r="E33" s="131">
        <v>0</v>
      </c>
      <c r="F33" s="131">
        <v>0</v>
      </c>
      <c r="G33" s="131">
        <v>-20253830</v>
      </c>
      <c r="H33" s="131">
        <v>0</v>
      </c>
      <c r="I33" s="131">
        <v>0</v>
      </c>
      <c r="J33" s="131">
        <v>0</v>
      </c>
      <c r="K33" s="73">
        <f t="shared" si="0"/>
        <v>-20253830</v>
      </c>
      <c r="L33" s="72">
        <v>0</v>
      </c>
      <c r="M33" s="73">
        <f t="shared" si="1"/>
        <v>-20253830</v>
      </c>
      <c r="X33" s="2"/>
      <c r="Y33" s="2"/>
      <c r="Z33" s="2"/>
      <c r="AA33" s="2"/>
      <c r="AB33" s="2"/>
      <c r="AC33" s="2"/>
      <c r="AD33" s="2"/>
      <c r="AE33" s="2"/>
      <c r="AF33" s="12"/>
    </row>
    <row r="34" spans="1:32" ht="21" customHeight="1" x14ac:dyDescent="0.25">
      <c r="A34" s="261" t="s">
        <v>476</v>
      </c>
      <c r="B34" s="261"/>
      <c r="C34" s="261"/>
      <c r="D34" s="11">
        <v>28</v>
      </c>
      <c r="E34" s="131">
        <v>0</v>
      </c>
      <c r="F34" s="131">
        <v>0</v>
      </c>
      <c r="G34" s="131">
        <v>-30783</v>
      </c>
      <c r="H34" s="131">
        <v>0</v>
      </c>
      <c r="I34" s="131">
        <v>0</v>
      </c>
      <c r="J34" s="131">
        <v>0</v>
      </c>
      <c r="K34" s="73">
        <f t="shared" si="0"/>
        <v>-30783</v>
      </c>
      <c r="L34" s="72">
        <v>0</v>
      </c>
      <c r="M34" s="73">
        <f t="shared" si="1"/>
        <v>-30783</v>
      </c>
      <c r="X34" s="2"/>
      <c r="Y34" s="2"/>
      <c r="Z34" s="2"/>
      <c r="AA34" s="2"/>
      <c r="AB34" s="2"/>
      <c r="AC34" s="2"/>
      <c r="AD34" s="2"/>
      <c r="AE34" s="2"/>
      <c r="AF34" s="12"/>
    </row>
    <row r="35" spans="1:32" ht="33.75" customHeight="1" x14ac:dyDescent="0.25">
      <c r="A35" s="262" t="s">
        <v>477</v>
      </c>
      <c r="B35" s="262"/>
      <c r="C35" s="262"/>
      <c r="D35" s="13">
        <v>29</v>
      </c>
      <c r="E35" s="73">
        <f>E36+E37+E38+E39</f>
        <v>0</v>
      </c>
      <c r="F35" s="73">
        <f t="shared" ref="F35:L35" si="11">F36+F37+F38+F39</f>
        <v>0</v>
      </c>
      <c r="G35" s="73">
        <f t="shared" si="11"/>
        <v>-296950</v>
      </c>
      <c r="H35" s="73">
        <f t="shared" si="11"/>
        <v>0</v>
      </c>
      <c r="I35" s="73">
        <f t="shared" si="11"/>
        <v>334475416</v>
      </c>
      <c r="J35" s="73">
        <f t="shared" si="11"/>
        <v>-334113281</v>
      </c>
      <c r="K35" s="73">
        <f t="shared" si="0"/>
        <v>65185</v>
      </c>
      <c r="L35" s="73">
        <f t="shared" si="11"/>
        <v>0</v>
      </c>
      <c r="M35" s="73">
        <f t="shared" si="1"/>
        <v>65185</v>
      </c>
      <c r="X35" s="2"/>
      <c r="Y35" s="2"/>
      <c r="Z35" s="2"/>
      <c r="AA35" s="2"/>
      <c r="AB35" s="2"/>
      <c r="AC35" s="2"/>
      <c r="AD35" s="2"/>
      <c r="AE35" s="2"/>
      <c r="AF35" s="12"/>
    </row>
    <row r="36" spans="1:32" ht="26.25" customHeight="1" x14ac:dyDescent="0.25">
      <c r="A36" s="261" t="s">
        <v>478</v>
      </c>
      <c r="B36" s="261"/>
      <c r="C36" s="261"/>
      <c r="D36" s="11">
        <v>30</v>
      </c>
      <c r="E36" s="131">
        <v>0</v>
      </c>
      <c r="F36" s="131">
        <v>0</v>
      </c>
      <c r="G36" s="131">
        <v>0</v>
      </c>
      <c r="H36" s="131">
        <v>0</v>
      </c>
      <c r="I36" s="131">
        <v>0</v>
      </c>
      <c r="J36" s="131">
        <v>0</v>
      </c>
      <c r="K36" s="73">
        <f t="shared" si="0"/>
        <v>0</v>
      </c>
      <c r="L36" s="72">
        <v>0</v>
      </c>
      <c r="M36" s="73">
        <f t="shared" si="1"/>
        <v>0</v>
      </c>
      <c r="X36" s="2"/>
      <c r="Y36" s="2"/>
      <c r="Z36" s="2"/>
      <c r="AA36" s="2"/>
      <c r="AB36" s="2"/>
      <c r="AC36" s="2"/>
      <c r="AD36" s="2"/>
      <c r="AE36" s="2"/>
      <c r="AF36" s="12"/>
    </row>
    <row r="37" spans="1:32" ht="12.75" customHeight="1" x14ac:dyDescent="0.25">
      <c r="A37" s="261" t="s">
        <v>479</v>
      </c>
      <c r="B37" s="261"/>
      <c r="C37" s="261"/>
      <c r="D37" s="11">
        <v>31</v>
      </c>
      <c r="E37" s="131">
        <v>0</v>
      </c>
      <c r="F37" s="131">
        <v>0</v>
      </c>
      <c r="G37" s="131">
        <v>0</v>
      </c>
      <c r="H37" s="131">
        <v>0</v>
      </c>
      <c r="I37" s="131">
        <v>0</v>
      </c>
      <c r="J37" s="131">
        <v>0</v>
      </c>
      <c r="K37" s="73">
        <f t="shared" si="0"/>
        <v>0</v>
      </c>
      <c r="L37" s="72">
        <v>0</v>
      </c>
      <c r="M37" s="73">
        <f t="shared" si="1"/>
        <v>0</v>
      </c>
      <c r="X37" s="2"/>
      <c r="Y37" s="2"/>
      <c r="Z37" s="2"/>
      <c r="AA37" s="2"/>
      <c r="AB37" s="2"/>
      <c r="AC37" s="2"/>
      <c r="AD37" s="2"/>
      <c r="AE37" s="2"/>
      <c r="AF37" s="12"/>
    </row>
    <row r="38" spans="1:32" ht="12.75" customHeight="1" x14ac:dyDescent="0.25">
      <c r="A38" s="261" t="s">
        <v>480</v>
      </c>
      <c r="B38" s="261"/>
      <c r="C38" s="261"/>
      <c r="D38" s="11">
        <v>32</v>
      </c>
      <c r="E38" s="131">
        <v>0</v>
      </c>
      <c r="F38" s="131">
        <v>0</v>
      </c>
      <c r="G38" s="131">
        <v>0</v>
      </c>
      <c r="H38" s="131">
        <v>0</v>
      </c>
      <c r="I38" s="131">
        <v>0</v>
      </c>
      <c r="J38" s="131">
        <v>0</v>
      </c>
      <c r="K38" s="73">
        <f t="shared" si="0"/>
        <v>0</v>
      </c>
      <c r="L38" s="72">
        <v>0</v>
      </c>
      <c r="M38" s="73">
        <f t="shared" si="1"/>
        <v>0</v>
      </c>
      <c r="X38" s="2"/>
      <c r="Y38" s="2"/>
      <c r="Z38" s="2"/>
      <c r="AA38" s="2"/>
      <c r="AB38" s="2"/>
      <c r="AC38" s="2"/>
      <c r="AD38" s="2"/>
      <c r="AE38" s="2"/>
      <c r="AF38" s="12"/>
    </row>
    <row r="39" spans="1:32" ht="12.75" customHeight="1" x14ac:dyDescent="0.25">
      <c r="A39" s="261" t="s">
        <v>481</v>
      </c>
      <c r="B39" s="261"/>
      <c r="C39" s="261"/>
      <c r="D39" s="11">
        <v>33</v>
      </c>
      <c r="E39" s="131">
        <v>0</v>
      </c>
      <c r="F39" s="131">
        <v>0</v>
      </c>
      <c r="G39" s="131">
        <v>-296950</v>
      </c>
      <c r="H39" s="131">
        <v>0</v>
      </c>
      <c r="I39" s="131">
        <v>334475416</v>
      </c>
      <c r="J39" s="131">
        <v>-334113281</v>
      </c>
      <c r="K39" s="73">
        <f t="shared" si="0"/>
        <v>65185</v>
      </c>
      <c r="L39" s="72">
        <v>0</v>
      </c>
      <c r="M39" s="73">
        <f t="shared" si="1"/>
        <v>65185</v>
      </c>
      <c r="X39" s="2"/>
      <c r="Y39" s="2"/>
      <c r="Z39" s="2"/>
      <c r="AA39" s="2"/>
      <c r="AB39" s="2"/>
      <c r="AC39" s="2"/>
      <c r="AD39" s="2"/>
      <c r="AE39" s="2"/>
      <c r="AF39" s="12"/>
    </row>
    <row r="40" spans="1:32" ht="48.75" customHeight="1" x14ac:dyDescent="0.25">
      <c r="A40" s="262" t="s">
        <v>482</v>
      </c>
      <c r="B40" s="262"/>
      <c r="C40" s="262"/>
      <c r="D40" s="13">
        <v>34</v>
      </c>
      <c r="E40" s="73">
        <f>E35+E28+E27</f>
        <v>589325800</v>
      </c>
      <c r="F40" s="73">
        <f t="shared" ref="F40:J40" si="12">F35+F28+F27</f>
        <v>681482525</v>
      </c>
      <c r="G40" s="73">
        <f t="shared" si="12"/>
        <v>59516120</v>
      </c>
      <c r="H40" s="73">
        <f t="shared" si="12"/>
        <v>402038576</v>
      </c>
      <c r="I40" s="73">
        <f t="shared" si="12"/>
        <v>1725122327</v>
      </c>
      <c r="J40" s="73">
        <f t="shared" si="12"/>
        <v>292450837</v>
      </c>
      <c r="K40" s="73">
        <f t="shared" si="0"/>
        <v>3749936185</v>
      </c>
      <c r="L40" s="73">
        <f t="shared" ref="L40" si="13">L35+L28+L27</f>
        <v>0</v>
      </c>
      <c r="M40" s="73">
        <f t="shared" si="1"/>
        <v>3749936185</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4"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1"/>
  <sheetViews>
    <sheetView zoomScale="87" zoomScaleNormal="87" workbookViewId="0">
      <selection activeCell="I90" sqref="I90"/>
    </sheetView>
  </sheetViews>
  <sheetFormatPr defaultRowHeight="13.2" x14ac:dyDescent="0.25"/>
  <cols>
    <col min="9" max="9" width="115.33203125" customWidth="1"/>
  </cols>
  <sheetData>
    <row r="1" spans="1:9" x14ac:dyDescent="0.25">
      <c r="A1" s="273" t="s">
        <v>536</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x14ac:dyDescent="0.25">
      <c r="A36" s="274"/>
      <c r="B36" s="274"/>
      <c r="C36" s="274"/>
      <c r="D36" s="274"/>
      <c r="E36" s="274"/>
      <c r="F36" s="274"/>
      <c r="G36" s="274"/>
      <c r="H36" s="274"/>
      <c r="I36" s="274"/>
    </row>
    <row r="37" spans="1:9" x14ac:dyDescent="0.25">
      <c r="A37" s="274"/>
      <c r="B37" s="274"/>
      <c r="C37" s="274"/>
      <c r="D37" s="274"/>
      <c r="E37" s="274"/>
      <c r="F37" s="274"/>
      <c r="G37" s="274"/>
      <c r="H37" s="274"/>
      <c r="I37" s="274"/>
    </row>
    <row r="38" spans="1:9" x14ac:dyDescent="0.25">
      <c r="A38" s="274"/>
      <c r="B38" s="274"/>
      <c r="C38" s="274"/>
      <c r="D38" s="274"/>
      <c r="E38" s="274"/>
      <c r="F38" s="274"/>
      <c r="G38" s="274"/>
      <c r="H38" s="274"/>
      <c r="I38" s="274"/>
    </row>
    <row r="39" spans="1:9" x14ac:dyDescent="0.25">
      <c r="A39" s="274"/>
      <c r="B39" s="274"/>
      <c r="C39" s="274"/>
      <c r="D39" s="274"/>
      <c r="E39" s="274"/>
      <c r="F39" s="274"/>
      <c r="G39" s="274"/>
      <c r="H39" s="274"/>
      <c r="I39" s="274"/>
    </row>
    <row r="40" spans="1:9" ht="162" customHeight="1" x14ac:dyDescent="0.25">
      <c r="A40" s="274"/>
      <c r="B40" s="274"/>
      <c r="C40" s="274"/>
      <c r="D40" s="274"/>
      <c r="E40" s="274"/>
      <c r="F40" s="274"/>
      <c r="G40" s="274"/>
      <c r="H40" s="274"/>
      <c r="I40" s="274"/>
    </row>
    <row r="42" spans="1:9" x14ac:dyDescent="0.25">
      <c r="A42" s="127" t="s">
        <v>501</v>
      </c>
    </row>
    <row r="44" spans="1:9" x14ac:dyDescent="0.25">
      <c r="A44" s="128" t="s">
        <v>502</v>
      </c>
    </row>
    <row r="45" spans="1:9" x14ac:dyDescent="0.25">
      <c r="A45" s="128" t="s">
        <v>542</v>
      </c>
    </row>
    <row r="46" spans="1:9" x14ac:dyDescent="0.25">
      <c r="A46" s="128"/>
    </row>
    <row r="47" spans="1:9" x14ac:dyDescent="0.25">
      <c r="A47" s="128" t="s">
        <v>503</v>
      </c>
    </row>
    <row r="48" spans="1:9" x14ac:dyDescent="0.25">
      <c r="A48" s="128" t="s">
        <v>538</v>
      </c>
    </row>
    <row r="49" spans="1:1" x14ac:dyDescent="0.25">
      <c r="A49" s="128" t="s">
        <v>504</v>
      </c>
    </row>
    <row r="50" spans="1:1" x14ac:dyDescent="0.25">
      <c r="A50" s="128"/>
    </row>
    <row r="51" spans="1:1" x14ac:dyDescent="0.25">
      <c r="A51" s="128" t="s">
        <v>505</v>
      </c>
    </row>
    <row r="52" spans="1:1" x14ac:dyDescent="0.25">
      <c r="A52" s="128" t="s">
        <v>531</v>
      </c>
    </row>
    <row r="53" spans="1:1" x14ac:dyDescent="0.25">
      <c r="A53" s="128" t="s">
        <v>537</v>
      </c>
    </row>
    <row r="54" spans="1:1" x14ac:dyDescent="0.25">
      <c r="A54" s="128"/>
    </row>
    <row r="55" spans="1:1" x14ac:dyDescent="0.25">
      <c r="A55" s="128" t="s">
        <v>506</v>
      </c>
    </row>
    <row r="56" spans="1:1" x14ac:dyDescent="0.25">
      <c r="A56" s="128" t="s">
        <v>543</v>
      </c>
    </row>
    <row r="57" spans="1:1" x14ac:dyDescent="0.25">
      <c r="A57" s="128"/>
    </row>
    <row r="58" spans="1:1" x14ac:dyDescent="0.25">
      <c r="A58" s="128" t="s">
        <v>507</v>
      </c>
    </row>
    <row r="59" spans="1:1" x14ac:dyDescent="0.25">
      <c r="A59" s="128" t="s">
        <v>543</v>
      </c>
    </row>
    <row r="61" spans="1:1" x14ac:dyDescent="0.25">
      <c r="A61" s="128" t="s">
        <v>508</v>
      </c>
    </row>
    <row r="62" spans="1:1" x14ac:dyDescent="0.25">
      <c r="A62" s="128" t="s">
        <v>543</v>
      </c>
    </row>
    <row r="64" spans="1:1" x14ac:dyDescent="0.25">
      <c r="A64" s="128" t="s">
        <v>509</v>
      </c>
    </row>
    <row r="65" spans="1:1" x14ac:dyDescent="0.25">
      <c r="A65" s="128" t="s">
        <v>541</v>
      </c>
    </row>
    <row r="66" spans="1:1" x14ac:dyDescent="0.25">
      <c r="A66" s="128" t="s">
        <v>510</v>
      </c>
    </row>
    <row r="67" spans="1:1" x14ac:dyDescent="0.25">
      <c r="A67" s="128"/>
    </row>
    <row r="68" spans="1:1" x14ac:dyDescent="0.25">
      <c r="A68" s="128" t="s">
        <v>511</v>
      </c>
    </row>
    <row r="69" spans="1:1" x14ac:dyDescent="0.25">
      <c r="A69" s="128" t="s">
        <v>543</v>
      </c>
    </row>
    <row r="71" spans="1:1" x14ac:dyDescent="0.25">
      <c r="A71" t="s">
        <v>512</v>
      </c>
    </row>
    <row r="72" spans="1:1" x14ac:dyDescent="0.25">
      <c r="A72" s="128" t="s">
        <v>540</v>
      </c>
    </row>
    <row r="73" spans="1:1" x14ac:dyDescent="0.25">
      <c r="A73" s="128"/>
    </row>
    <row r="74" spans="1:1" x14ac:dyDescent="0.25">
      <c r="A74" t="s">
        <v>513</v>
      </c>
    </row>
    <row r="75" spans="1:1" x14ac:dyDescent="0.25">
      <c r="A75" s="128" t="s">
        <v>543</v>
      </c>
    </row>
    <row r="77" spans="1:1" x14ac:dyDescent="0.25">
      <c r="A77" t="s">
        <v>514</v>
      </c>
    </row>
    <row r="78" spans="1:1" x14ac:dyDescent="0.25">
      <c r="A78" s="128" t="s">
        <v>543</v>
      </c>
    </row>
    <row r="80" spans="1:1" x14ac:dyDescent="0.25">
      <c r="A80" t="s">
        <v>515</v>
      </c>
    </row>
    <row r="81" spans="1:1" x14ac:dyDescent="0.25">
      <c r="A81" s="128" t="s">
        <v>543</v>
      </c>
    </row>
    <row r="83" spans="1:1" x14ac:dyDescent="0.25">
      <c r="A83" t="s">
        <v>516</v>
      </c>
    </row>
    <row r="84" spans="1:1" x14ac:dyDescent="0.25">
      <c r="A84" s="128" t="s">
        <v>543</v>
      </c>
    </row>
    <row r="86" spans="1:1" x14ac:dyDescent="0.25">
      <c r="A86" t="s">
        <v>517</v>
      </c>
    </row>
    <row r="87" spans="1:1" x14ac:dyDescent="0.25">
      <c r="A87" s="128" t="s">
        <v>543</v>
      </c>
    </row>
    <row r="89" spans="1:1" x14ac:dyDescent="0.25">
      <c r="A89" t="s">
        <v>518</v>
      </c>
    </row>
    <row r="90" spans="1:1" x14ac:dyDescent="0.25">
      <c r="A90" s="128" t="s">
        <v>543</v>
      </c>
    </row>
    <row r="92" spans="1:1" x14ac:dyDescent="0.25">
      <c r="A92" t="s">
        <v>519</v>
      </c>
    </row>
    <row r="93" spans="1:1" x14ac:dyDescent="0.25">
      <c r="A93" s="129" t="s">
        <v>520</v>
      </c>
    </row>
    <row r="95" spans="1:1" x14ac:dyDescent="0.25">
      <c r="A95" t="s">
        <v>521</v>
      </c>
    </row>
    <row r="96" spans="1:1" x14ac:dyDescent="0.25">
      <c r="A96" s="128" t="s">
        <v>522</v>
      </c>
    </row>
    <row r="98" spans="1:1" x14ac:dyDescent="0.25">
      <c r="A98" t="s">
        <v>523</v>
      </c>
    </row>
    <row r="99" spans="1:1" x14ac:dyDescent="0.25">
      <c r="A99" s="128" t="s">
        <v>543</v>
      </c>
    </row>
    <row r="101" spans="1:1" x14ac:dyDescent="0.25">
      <c r="A101" t="s">
        <v>524</v>
      </c>
    </row>
    <row r="102" spans="1:1" x14ac:dyDescent="0.25">
      <c r="A102" s="128" t="s">
        <v>525</v>
      </c>
    </row>
    <row r="104" spans="1:1" x14ac:dyDescent="0.25">
      <c r="A104" t="s">
        <v>526</v>
      </c>
    </row>
    <row r="105" spans="1:1" x14ac:dyDescent="0.25">
      <c r="A105" s="128" t="s">
        <v>527</v>
      </c>
    </row>
    <row r="107" spans="1:1" x14ac:dyDescent="0.25">
      <c r="A107" t="s">
        <v>528</v>
      </c>
    </row>
    <row r="108" spans="1:1" x14ac:dyDescent="0.25">
      <c r="A108" s="128" t="s">
        <v>529</v>
      </c>
    </row>
    <row r="110" spans="1:1" x14ac:dyDescent="0.25">
      <c r="A110" t="s">
        <v>530</v>
      </c>
    </row>
    <row r="111" spans="1:1" x14ac:dyDescent="0.25">
      <c r="A111" s="128" t="s">
        <v>543</v>
      </c>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Golec Plantak</cp:lastModifiedBy>
  <cp:lastPrinted>2015-04-30T06:30:17Z</cp:lastPrinted>
  <dcterms:created xsi:type="dcterms:W3CDTF">2008-10-17T11:51:54Z</dcterms:created>
  <dcterms:modified xsi:type="dcterms:W3CDTF">2022-10-24T08:43:40Z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