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codeName="ThisWorkbook" defaultThemeVersion="124226"/>
  <bookViews>
    <workbookView xWindow="0" yWindow="255" windowWidth="15480" windowHeight="11640" activeTab="4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PL!$A$1:$F$71</definedName>
    <definedName name="_xlnm.Print_Area" localSheetId="4">'Equity movement'!$A$1:$K$27</definedName>
    <definedName name="_xlnm.Print_Area" localSheetId="0">GENERAL!$A$1:$I$63</definedName>
  </definedNames>
  <calcPr calcId="114210"/>
</workbook>
</file>

<file path=xl/calcChain.xml><?xml version="1.0" encoding="utf-8"?>
<calcChain xmlns="http://schemas.openxmlformats.org/spreadsheetml/2006/main">
  <c r="D8" i="20"/>
  <c r="C8"/>
  <c r="D7"/>
  <c r="C7"/>
  <c r="C9" i="19"/>
  <c r="C57" i="18"/>
  <c r="D57"/>
  <c r="D41" i="19"/>
  <c r="C41"/>
  <c r="K23" i="17"/>
  <c r="J23"/>
  <c r="K16"/>
  <c r="J16"/>
  <c r="D44" i="20"/>
  <c r="C44"/>
  <c r="D38"/>
  <c r="C38"/>
  <c r="D31"/>
  <c r="C31"/>
  <c r="D27"/>
  <c r="C27"/>
  <c r="D18"/>
  <c r="C18"/>
  <c r="D13"/>
  <c r="C13"/>
  <c r="F33" i="18"/>
  <c r="E33"/>
  <c r="D33"/>
  <c r="C33"/>
  <c r="F27"/>
  <c r="E27"/>
  <c r="D27"/>
  <c r="C27"/>
  <c r="F22"/>
  <c r="E22"/>
  <c r="D22"/>
  <c r="C22"/>
  <c r="F16"/>
  <c r="E16"/>
  <c r="D16"/>
  <c r="C16"/>
  <c r="F12"/>
  <c r="F10"/>
  <c r="E12"/>
  <c r="D12"/>
  <c r="D10"/>
  <c r="D43"/>
  <c r="C12"/>
  <c r="C10"/>
  <c r="C43"/>
  <c r="F7"/>
  <c r="F42"/>
  <c r="E7"/>
  <c r="E42"/>
  <c r="D7"/>
  <c r="D42"/>
  <c r="C7"/>
  <c r="C42"/>
  <c r="D100" i="19"/>
  <c r="C100"/>
  <c r="D90"/>
  <c r="C90"/>
  <c r="D86"/>
  <c r="C86"/>
  <c r="C82"/>
  <c r="D79"/>
  <c r="C79"/>
  <c r="D72"/>
  <c r="C72"/>
  <c r="D56"/>
  <c r="C56"/>
  <c r="D49"/>
  <c r="C49"/>
  <c r="D35"/>
  <c r="C35"/>
  <c r="D26"/>
  <c r="C26"/>
  <c r="D16"/>
  <c r="C16"/>
  <c r="D9"/>
  <c r="C40"/>
  <c r="D40"/>
  <c r="C8"/>
  <c r="D8"/>
  <c r="C45" i="20"/>
  <c r="C32"/>
  <c r="D32"/>
  <c r="C19"/>
  <c r="D19"/>
  <c r="D45"/>
  <c r="E10" i="18"/>
  <c r="E43"/>
  <c r="E44"/>
  <c r="E48"/>
  <c r="C69" i="19"/>
  <c r="C114"/>
  <c r="C46" i="20"/>
  <c r="D46"/>
  <c r="C33"/>
  <c r="D33"/>
  <c r="C20"/>
  <c r="D20"/>
  <c r="F43" i="18"/>
  <c r="F45"/>
  <c r="D45"/>
  <c r="D44"/>
  <c r="D48"/>
  <c r="D46"/>
  <c r="C45"/>
  <c r="C44"/>
  <c r="C48"/>
  <c r="C46"/>
  <c r="E57"/>
  <c r="F57"/>
  <c r="E45"/>
  <c r="E46"/>
  <c r="D66" i="19"/>
  <c r="C66"/>
  <c r="C47" i="20"/>
  <c r="F46" i="18"/>
  <c r="D47" i="20"/>
  <c r="C48"/>
  <c r="D48"/>
  <c r="F44" i="18"/>
  <c r="E50"/>
  <c r="D82" i="19"/>
  <c r="D69"/>
  <c r="D114"/>
  <c r="E49" i="18"/>
  <c r="C50"/>
  <c r="C49"/>
  <c r="D50"/>
  <c r="D49"/>
  <c r="F66"/>
  <c r="E66"/>
  <c r="D66"/>
  <c r="C66"/>
  <c r="D51" i="20"/>
  <c r="C51"/>
  <c r="C50"/>
  <c r="C52"/>
  <c r="D50"/>
  <c r="F48" i="18"/>
  <c r="C56"/>
  <c r="C67"/>
  <c r="E56"/>
  <c r="E67"/>
  <c r="D56"/>
  <c r="D67"/>
  <c r="D52" i="20"/>
  <c r="F50" i="18"/>
  <c r="F49"/>
  <c r="F56"/>
  <c r="F67"/>
</calcChain>
</file>

<file path=xl/sharedStrings.xml><?xml version="1.0" encoding="utf-8"?>
<sst xmlns="http://schemas.openxmlformats.org/spreadsheetml/2006/main" count="333" uniqueCount="302">
  <si>
    <t xml:space="preserve">   3. Goodwill</t>
  </si>
  <si>
    <t>MB:</t>
  </si>
  <si>
    <t>Telefaks:</t>
  </si>
  <si>
    <t/>
  </si>
  <si>
    <t>3</t>
  </si>
  <si>
    <t>4</t>
  </si>
  <si>
    <t>Zagreb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</si>
  <si>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</si>
  <si>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</si>
  <si>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</si>
  <si>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</si>
  <si>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</si>
  <si>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</si>
  <si>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</si>
  <si>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</si>
  <si>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</si>
  <si>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</si>
  <si>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</si>
  <si>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</si>
  <si>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</si>
  <si>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</si>
  <si>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</si>
  <si>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</si>
  <si>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</si>
  <si>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NO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</si>
  <si>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</si>
  <si>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</si>
  <si>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</si>
  <si>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</si>
  <si>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</si>
  <si>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</si>
  <si>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</si>
  <si>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</si>
  <si>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</si>
  <si>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</si>
  <si>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</si>
  <si>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</si>
  <si>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</si>
  <si>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</si>
  <si>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</si>
  <si>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</si>
  <si>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</si>
  <si>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</si>
  <si>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</si>
  <si>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</si>
  <si>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</si>
  <si>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</si>
  <si>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</si>
  <si>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</si>
  <si>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</si>
  <si>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</si>
  <si>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</si>
  <si>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</si>
  <si>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</si>
  <si>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</si>
  <si>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</si>
  <si>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</si>
  <si>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</si>
  <si>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</si>
  <si>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</si>
  <si>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</si>
  <si>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</si>
  <si>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</si>
  <si>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</si>
  <si>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</si>
  <si>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</si>
  <si>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</si>
  <si>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</si>
  <si>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</si>
  <si>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</si>
  <si>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</si>
  <si>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</si>
  <si>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</si>
  <si>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</si>
  <si>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2. Reserve for own shares</t>
  </si>
  <si>
    <t>3. Treasury shares and shares (deductible items)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</si>
  <si>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</si>
  <si>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</si>
  <si>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</si>
  <si>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</si>
  <si>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</si>
  <si>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</si>
  <si>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</si>
  <si>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</si>
  <si>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</si>
  <si>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</si>
  <si>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</si>
  <si>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</si>
  <si>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 xml:space="preserve">     8. Liabilities to emloyees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</si>
  <si>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</si>
  <si>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</si>
  <si>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</si>
  <si>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</si>
  <si>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</si>
  <si>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</si>
  <si>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</si>
  <si>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</si>
  <si>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</si>
  <si>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</si>
  <si>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</si>
  <si>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</si>
  <si>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</si>
  <si>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</si>
  <si>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</si>
  <si>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</si>
  <si>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</si>
  <si>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</si>
  <si>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</si>
  <si>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</si>
  <si>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</si>
  <si>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</si>
  <si>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</si>
  <si>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</si>
  <si>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</si>
  <si>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</si>
  <si>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</si>
  <si>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</si>
  <si>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</si>
  <si>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</si>
  <si>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</si>
  <si>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Quarter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</si>
  <si>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</si>
  <si>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</si>
  <si>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</si>
  <si>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</si>
  <si>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</si>
  <si>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</si>
  <si>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</si>
  <si>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</si>
  <si>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</si>
  <si>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</si>
  <si>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</si>
  <si>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</si>
  <si>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</si>
  <si>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</si>
  <si>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</si>
  <si>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</si>
  <si>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</si>
  <si>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Cash flow statement - indirect method</t>
  </si>
  <si>
    <t>Quarterly financial report TFI-POD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</si>
  <si>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</si>
  <si>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</si>
  <si>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</si>
  <si>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</si>
  <si>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</si>
  <si>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</si>
  <si>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</si>
  <si>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</si>
  <si>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</si>
  <si>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</si>
  <si>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</si>
  <si>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</si>
  <si>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</si>
  <si>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</si>
  <si>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</si>
  <si>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</si>
  <si>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</si>
  <si>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</si>
  <si>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</si>
  <si>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     a) Raw material and material costs</t>
  </si>
  <si>
    <t xml:space="preserve">        c) Other external costs</t>
  </si>
  <si>
    <t xml:space="preserve">   2. Material costs (117 do 119)</t>
  </si>
  <si>
    <t xml:space="preserve">        a) Net  salaries and wages</t>
  </si>
  <si>
    <t xml:space="preserve">   3. Staff costs (121 do 123)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</si>
  <si>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</si>
  <si>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</si>
  <si>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</si>
  <si>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</si>
  <si>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</si>
  <si>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>I. OPERATING REVENUE (112 do 113)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</si>
  <si>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</si>
  <si>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</si>
  <si>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4. Unrealized gains (income) from financial assets</t>
  </si>
  <si>
    <t xml:space="preserve">     3. Share in income from affiliated entrepreneurs and participating interests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</si>
  <si>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</si>
  <si>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</si>
  <si>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</si>
  <si>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</si>
  <si>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</si>
  <si>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</si>
  <si>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</si>
  <si>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</si>
  <si>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</si>
  <si>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</si>
  <si>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</si>
  <si>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</si>
  <si>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</si>
  <si>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</si>
  <si>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</si>
  <si>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</si>
  <si>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</si>
  <si>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 xml:space="preserve">   1. Assets development </t>
  </si>
  <si>
    <t>A)  RECEIVABLES FOR SUBSCRIBED BUT  NOT PAID-IN  CAPITAL</t>
  </si>
  <si>
    <t>B)  LONG-TERM ASSETS (003+010+020+029+033)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</si>
  <si>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</si>
  <si>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</si>
  <si>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</si>
  <si>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</si>
  <si>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</si>
  <si>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</si>
  <si>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</si>
  <si>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</si>
  <si>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</si>
  <si>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</si>
  <si>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</si>
  <si>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</si>
  <si>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</si>
  <si>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</si>
  <si>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</si>
  <si>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</si>
  <si>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</si>
  <si>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</si>
  <si>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</si>
  <si>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</si>
  <si>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</si>
  <si>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</si>
  <si>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</si>
  <si>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</si>
  <si>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</si>
  <si>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</si>
  <si>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G)  OFF-BALANCE RECORDS</t>
  </si>
  <si>
    <t>1. Reserves prescribed by low</t>
  </si>
  <si>
    <t>2. Accumulated loss</t>
  </si>
  <si>
    <t>V. RETAINED EARNINGS OR ACCUMULATED LOSS (073-074)</t>
  </si>
  <si>
    <t>VI. PROFIT/LOSS FOR THE CURRENT YEAR (076-077)</t>
  </si>
  <si>
    <t>1. Profit for the current year</t>
  </si>
  <si>
    <t>2. Loss for the current year</t>
  </si>
  <si>
    <t>C)  LONG - TERM LIABILITIES (084 do 092)</t>
  </si>
  <si>
    <t>D)  SHORT - TERM LIABILITIES (094 do 105)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</si>
  <si>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</si>
  <si>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</si>
  <si>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</si>
  <si>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</si>
  <si>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</si>
  <si>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</si>
  <si>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 xml:space="preserve">   11. Liabilities for long-term assets held for sale </t>
  </si>
  <si>
    <t xml:space="preserve">   12. Other short - term liabilities</t>
  </si>
  <si>
    <t xml:space="preserve">   10. Liabilities to share - holders</t>
  </si>
  <si>
    <t xml:space="preserve">     9. Liabilities for taxes, contributions and similar fees</t>
  </si>
  <si>
    <t>E) DEFFERED SETTLEMENTS OF CHARGES AND INCOME DEFERRED TO FUTURE PERIOD</t>
  </si>
  <si>
    <t>F)  TOTAL – CAPITAL AND LIABILITIES  (062+079+083+093+106)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</si>
  <si>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</si>
  <si>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</si>
  <si>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</si>
  <si>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</si>
  <si>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</si>
  <si>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</si>
  <si>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</si>
  <si>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</si>
  <si>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</si>
  <si>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</si>
  <si>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</si>
  <si>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</si>
  <si>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</si>
  <si>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</si>
  <si>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</si>
  <si>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</si>
  <si>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</si>
  <si>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</si>
  <si>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</si>
  <si>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</si>
  <si>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</si>
  <si>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</si>
  <si>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</si>
  <si>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</si>
  <si>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</si>
  <si>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</si>
  <si>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</si>
  <si>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</si>
  <si>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</si>
  <si>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</si>
  <si>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</si>
  <si>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</si>
  <si>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</si>
  <si>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</si>
  <si>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</si>
  <si>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</si>
  <si>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</si>
  <si>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</si>
  <si>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</si>
  <si>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</si>
  <si>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</si>
  <si>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</si>
  <si>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</si>
  <si>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</si>
  <si>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</si>
  <si>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</si>
  <si>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</si>
  <si>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</si>
  <si>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</si>
  <si>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</si>
  <si>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</si>
  <si>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</si>
  <si>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</si>
  <si>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</si>
  <si>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</si>
  <si>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</si>
  <si>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</si>
  <si>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</si>
  <si>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</si>
  <si>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>period 01.01.2016. to 31.03.2016.</t>
  </si>
  <si>
    <t>as of 31.03.2016.</t>
  </si>
</sst>
</file>

<file path=xl/styles.xml><?xml version="1.0" encoding="utf-8"?>
<styleSheet xmlns="http://schemas.openxmlformats.org/spreadsheetml/2006/main">
  <numFmts count="1">
    <numFmt numFmtId="164" formatCode="000"/>
  </numFmts>
  <fonts count="27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5" fillId="0" borderId="0"/>
    <xf numFmtId="0" fontId="1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7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5" xfId="0" applyNumberFormat="1" applyFont="1" applyFill="1" applyBorder="1" applyAlignment="1">
      <alignment horizontal="center" vertical="center"/>
    </xf>
    <xf numFmtId="0" fontId="7" fillId="0" borderId="0" xfId="5" applyFont="1" applyAlignment="1"/>
    <xf numFmtId="0" fontId="1" fillId="0" borderId="0" xfId="5" applyFont="1" applyAlignment="1"/>
    <xf numFmtId="0" fontId="7" fillId="0" borderId="6" xfId="5" applyFont="1" applyFill="1" applyBorder="1" applyAlignment="1" applyProtection="1">
      <alignment horizontal="center" vertical="center"/>
      <protection locked="0" hidden="1"/>
    </xf>
    <xf numFmtId="0" fontId="4" fillId="0" borderId="0" xfId="5" applyFont="1" applyFill="1" applyBorder="1" applyAlignment="1" applyProtection="1">
      <alignment horizontal="left" vertical="center"/>
      <protection hidden="1"/>
    </xf>
    <xf numFmtId="0" fontId="5" fillId="0" borderId="0" xfId="5" applyFont="1" applyFill="1" applyBorder="1" applyAlignment="1" applyProtection="1">
      <alignment vertical="center"/>
      <protection hidden="1"/>
    </xf>
    <xf numFmtId="0" fontId="5" fillId="0" borderId="0" xfId="5" applyFont="1" applyFill="1" applyBorder="1" applyAlignment="1" applyProtection="1">
      <alignment horizontal="center" vertical="center" wrapText="1"/>
      <protection hidden="1"/>
    </xf>
    <xf numFmtId="0" fontId="7" fillId="0" borderId="0" xfId="5" applyFont="1" applyBorder="1" applyAlignment="1" applyProtection="1">
      <protection hidden="1"/>
    </xf>
    <xf numFmtId="0" fontId="14" fillId="0" borderId="0" xfId="5" applyFont="1" applyBorder="1" applyAlignment="1" applyProtection="1">
      <alignment horizontal="right" vertical="center" wrapText="1"/>
      <protection hidden="1"/>
    </xf>
    <xf numFmtId="0" fontId="14" fillId="0" borderId="0" xfId="5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5" applyFont="1" applyFill="1" applyBorder="1" applyAlignment="1" applyProtection="1">
      <alignment horizontal="left" vertical="center"/>
      <protection hidden="1"/>
    </xf>
    <xf numFmtId="0" fontId="7" fillId="0" borderId="0" xfId="5" applyFont="1" applyBorder="1" applyAlignment="1" applyProtection="1">
      <alignment horizontal="left"/>
      <protection hidden="1"/>
    </xf>
    <xf numFmtId="0" fontId="7" fillId="0" borderId="0" xfId="5" applyFont="1" applyBorder="1" applyAlignment="1" applyProtection="1">
      <alignment vertical="top"/>
      <protection hidden="1"/>
    </xf>
    <xf numFmtId="0" fontId="7" fillId="0" borderId="0" xfId="5" applyFont="1" applyBorder="1" applyAlignment="1" applyProtection="1">
      <alignment horizontal="right"/>
      <protection hidden="1"/>
    </xf>
    <xf numFmtId="0" fontId="4" fillId="0" borderId="0" xfId="5" applyFont="1" applyFill="1" applyBorder="1" applyAlignment="1" applyProtection="1">
      <alignment horizontal="right" vertical="center"/>
      <protection locked="0" hidden="1"/>
    </xf>
    <xf numFmtId="0" fontId="7" fillId="0" borderId="0" xfId="5" applyFont="1" applyFill="1" applyBorder="1" applyAlignment="1" applyProtection="1">
      <protection hidden="1"/>
    </xf>
    <xf numFmtId="0" fontId="7" fillId="0" borderId="0" xfId="5" applyFont="1" applyBorder="1" applyAlignment="1" applyProtection="1">
      <alignment horizontal="center" vertical="center"/>
      <protection locked="0" hidden="1"/>
    </xf>
    <xf numFmtId="0" fontId="7" fillId="0" borderId="0" xfId="5" applyFont="1" applyBorder="1" applyAlignment="1" applyProtection="1">
      <alignment vertical="top" wrapText="1"/>
      <protection hidden="1"/>
    </xf>
    <xf numFmtId="0" fontId="7" fillId="0" borderId="0" xfId="5" applyFont="1" applyBorder="1" applyAlignment="1" applyProtection="1">
      <alignment wrapText="1"/>
      <protection hidden="1"/>
    </xf>
    <xf numFmtId="0" fontId="7" fillId="0" borderId="0" xfId="5" applyFont="1" applyBorder="1" applyAlignment="1" applyProtection="1">
      <alignment horizontal="right" vertical="top"/>
      <protection hidden="1"/>
    </xf>
    <xf numFmtId="0" fontId="7" fillId="0" borderId="0" xfId="5" applyFont="1" applyBorder="1" applyAlignment="1" applyProtection="1">
      <alignment horizontal="center" vertical="top"/>
      <protection hidden="1"/>
    </xf>
    <xf numFmtId="0" fontId="7" fillId="0" borderId="0" xfId="5" applyFont="1" applyBorder="1" applyAlignment="1" applyProtection="1">
      <alignment horizontal="center"/>
      <protection hidden="1"/>
    </xf>
    <xf numFmtId="0" fontId="7" fillId="0" borderId="0" xfId="5" applyFont="1" applyBorder="1" applyAlignment="1"/>
    <xf numFmtId="0" fontId="7" fillId="0" borderId="0" xfId="5" applyFont="1" applyBorder="1" applyAlignment="1" applyProtection="1">
      <alignment horizontal="left" vertical="top"/>
      <protection hidden="1"/>
    </xf>
    <xf numFmtId="0" fontId="7" fillId="0" borderId="0" xfId="5" applyFont="1" applyBorder="1" applyAlignment="1" applyProtection="1">
      <alignment vertical="center"/>
      <protection hidden="1"/>
    </xf>
    <xf numFmtId="0" fontId="7" fillId="0" borderId="7" xfId="5" applyFont="1" applyBorder="1" applyAlignment="1" applyProtection="1">
      <protection hidden="1"/>
    </xf>
    <xf numFmtId="0" fontId="7" fillId="0" borderId="7" xfId="5" applyFont="1" applyBorder="1" applyAlignment="1"/>
    <xf numFmtId="0" fontId="17" fillId="0" borderId="0" xfId="7" applyFont="1" applyFill="1" applyBorder="1" applyAlignment="1">
      <alignment horizontal="center" vertical="center" wrapText="1"/>
    </xf>
    <xf numFmtId="0" fontId="18" fillId="0" borderId="0" xfId="7" applyFont="1" applyFill="1" applyBorder="1" applyAlignment="1" applyProtection="1">
      <alignment horizontal="center" vertical="center"/>
      <protection hidden="1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5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16" fillId="0" borderId="8" xfId="0" applyFont="1" applyFill="1" applyBorder="1" applyAlignment="1">
      <alignment vertical="center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Fill="1" applyBorder="1" applyAlignment="1" applyProtection="1">
      <alignment horizontal="center" vertical="center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7" applyFont="1" applyFill="1" applyAlignment="1">
      <alignment wrapText="1"/>
    </xf>
    <xf numFmtId="0" fontId="1" fillId="0" borderId="0" xfId="0" applyFont="1" applyFill="1"/>
    <xf numFmtId="14" fontId="18" fillId="0" borderId="0" xfId="7" applyNumberFormat="1" applyFont="1" applyFill="1" applyBorder="1" applyAlignment="1" applyProtection="1">
      <alignment horizontal="center" vertical="center"/>
      <protection locked="0" hidden="1"/>
    </xf>
    <xf numFmtId="0" fontId="1" fillId="0" borderId="0" xfId="7" applyFont="1" applyFill="1" applyBorder="1" applyAlignment="1">
      <alignment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/>
    </xf>
    <xf numFmtId="0" fontId="7" fillId="0" borderId="12" xfId="5" applyFont="1" applyBorder="1" applyAlignment="1"/>
    <xf numFmtId="0" fontId="7" fillId="0" borderId="13" xfId="5" applyFont="1" applyBorder="1" applyAlignment="1"/>
    <xf numFmtId="0" fontId="5" fillId="0" borderId="14" xfId="5" applyFont="1" applyFill="1" applyBorder="1" applyAlignment="1" applyProtection="1">
      <alignment horizontal="left" vertical="center" wrapText="1"/>
      <protection hidden="1"/>
    </xf>
    <xf numFmtId="0" fontId="7" fillId="0" borderId="14" xfId="5" applyFont="1" applyBorder="1" applyAlignment="1" applyProtection="1">
      <alignment horizontal="left" vertical="center" wrapText="1"/>
      <protection hidden="1"/>
    </xf>
    <xf numFmtId="0" fontId="14" fillId="0" borderId="0" xfId="5" applyFont="1" applyBorder="1" applyAlignment="1" applyProtection="1">
      <alignment horizontal="right"/>
      <protection hidden="1"/>
    </xf>
    <xf numFmtId="0" fontId="7" fillId="0" borderId="14" xfId="5" applyFont="1" applyFill="1" applyBorder="1" applyAlignment="1" applyProtection="1">
      <protection hidden="1"/>
    </xf>
    <xf numFmtId="0" fontId="7" fillId="0" borderId="14" xfId="5" applyFont="1" applyBorder="1" applyAlignment="1" applyProtection="1">
      <alignment wrapText="1"/>
      <protection hidden="1"/>
    </xf>
    <xf numFmtId="0" fontId="7" fillId="0" borderId="14" xfId="5" applyFont="1" applyBorder="1" applyAlignment="1" applyProtection="1">
      <protection hidden="1"/>
    </xf>
    <xf numFmtId="0" fontId="5" fillId="0" borderId="0" xfId="5" applyFont="1" applyBorder="1" applyAlignment="1" applyProtection="1">
      <protection hidden="1"/>
    </xf>
    <xf numFmtId="0" fontId="7" fillId="0" borderId="14" xfId="5" applyFont="1" applyBorder="1" applyAlignment="1" applyProtection="1">
      <alignment horizontal="left" vertical="top" wrapText="1"/>
      <protection hidden="1"/>
    </xf>
    <xf numFmtId="0" fontId="7" fillId="0" borderId="14" xfId="5" applyFont="1" applyBorder="1" applyAlignment="1" applyProtection="1">
      <alignment horizontal="left" vertical="top" indent="2"/>
      <protection hidden="1"/>
    </xf>
    <xf numFmtId="0" fontId="7" fillId="0" borderId="14" xfId="5" applyFont="1" applyBorder="1" applyAlignment="1" applyProtection="1">
      <alignment horizontal="left" vertical="top" wrapText="1" indent="2"/>
      <protection hidden="1"/>
    </xf>
    <xf numFmtId="49" fontId="4" fillId="0" borderId="14" xfId="5" applyNumberFormat="1" applyFont="1" applyBorder="1" applyAlignment="1" applyProtection="1">
      <alignment horizontal="center" vertical="center"/>
      <protection locked="0" hidden="1"/>
    </xf>
    <xf numFmtId="0" fontId="7" fillId="0" borderId="14" xfId="5" applyFont="1" applyBorder="1" applyAlignment="1" applyProtection="1">
      <alignment horizontal="left"/>
      <protection hidden="1"/>
    </xf>
    <xf numFmtId="0" fontId="7" fillId="0" borderId="14" xfId="5" applyFont="1" applyFill="1" applyBorder="1" applyAlignment="1" applyProtection="1">
      <alignment vertical="center"/>
      <protection hidden="1"/>
    </xf>
    <xf numFmtId="0" fontId="11" fillId="0" borderId="0" xfId="7" applyBorder="1" applyAlignment="1"/>
    <xf numFmtId="0" fontId="11" fillId="0" borderId="14" xfId="7" applyBorder="1" applyAlignment="1"/>
    <xf numFmtId="0" fontId="7" fillId="0" borderId="15" xfId="5" applyFont="1" applyBorder="1" applyAlignment="1" applyProtection="1">
      <protection hidden="1"/>
    </xf>
    <xf numFmtId="0" fontId="7" fillId="0" borderId="16" xfId="5" applyFont="1" applyFill="1" applyBorder="1" applyAlignment="1" applyProtection="1">
      <protection hidden="1"/>
    </xf>
    <xf numFmtId="0" fontId="7" fillId="0" borderId="17" xfId="5" applyFont="1" applyFill="1" applyBorder="1" applyAlignment="1" applyProtection="1">
      <protection hidden="1"/>
    </xf>
    <xf numFmtId="14" fontId="4" fillId="0" borderId="10" xfId="5" applyNumberFormat="1" applyFont="1" applyFill="1" applyBorder="1" applyAlignment="1" applyProtection="1">
      <alignment horizontal="center" vertical="center"/>
      <protection locked="0" hidden="1"/>
    </xf>
    <xf numFmtId="0" fontId="7" fillId="0" borderId="0" xfId="5" applyFont="1" applyFill="1" applyBorder="1" applyAlignment="1"/>
    <xf numFmtId="49" fontId="4" fillId="0" borderId="0" xfId="5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vertical="top"/>
      <protection hidden="1"/>
    </xf>
    <xf numFmtId="1" fontId="4" fillId="2" borderId="9" xfId="0" applyNumberFormat="1" applyFont="1" applyFill="1" applyBorder="1" applyAlignment="1" applyProtection="1">
      <alignment horizontal="center" vertical="center"/>
      <protection locked="0" hidden="1"/>
    </xf>
    <xf numFmtId="0" fontId="4" fillId="0" borderId="0" xfId="0" applyFont="1" applyFill="1" applyBorder="1" applyAlignment="1" applyProtection="1">
      <alignment horizontal="right" vertical="center"/>
      <protection locked="0" hidden="1"/>
    </xf>
    <xf numFmtId="0" fontId="5" fillId="0" borderId="0" xfId="0" applyFont="1" applyAlignme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4" fillId="2" borderId="9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vertical="top"/>
      <protection hidden="1"/>
    </xf>
    <xf numFmtId="0" fontId="5" fillId="0" borderId="0" xfId="0" applyFont="1" applyAlignment="1"/>
    <xf numFmtId="3" fontId="1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4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2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16" fillId="0" borderId="24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0" borderId="11" xfId="0" applyFont="1" applyFill="1" applyBorder="1" applyAlignment="1" applyProtection="1">
      <alignment vertical="center" wrapText="1"/>
      <protection hidden="1"/>
    </xf>
    <xf numFmtId="0" fontId="9" fillId="0" borderId="21" xfId="0" applyFont="1" applyFill="1" applyBorder="1" applyAlignment="1" applyProtection="1">
      <alignment vertical="center" wrapText="1"/>
      <protection hidden="1"/>
    </xf>
    <xf numFmtId="0" fontId="9" fillId="0" borderId="22" xfId="0" applyFont="1" applyFill="1" applyBorder="1" applyAlignment="1" applyProtection="1">
      <alignment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25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2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 applyProtection="1">
      <alignment horizontal="left" vertical="center" wrapText="1"/>
      <protection hidden="1"/>
    </xf>
    <xf numFmtId="0" fontId="16" fillId="0" borderId="21" xfId="0" applyFont="1" applyFill="1" applyBorder="1" applyAlignment="1">
      <alignment vertical="center" wrapText="1"/>
    </xf>
    <xf numFmtId="0" fontId="16" fillId="0" borderId="22" xfId="0" applyFont="1" applyFill="1" applyBorder="1" applyAlignment="1">
      <alignment vertical="center" wrapText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8" fillId="0" borderId="21" xfId="0" applyFont="1" applyFill="1" applyBorder="1" applyAlignment="1" applyProtection="1">
      <alignment vertical="center" wrapText="1"/>
      <protection hidden="1"/>
    </xf>
    <xf numFmtId="0" fontId="8" fillId="0" borderId="22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top" wrapText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7" fillId="0" borderId="0" xfId="5" applyFont="1" applyAlignment="1" applyProtection="1">
      <alignment horizontal="right"/>
      <protection hidden="1"/>
    </xf>
    <xf numFmtId="0" fontId="7" fillId="0" borderId="0" xfId="5" applyFont="1" applyAlignment="1" applyProtection="1">
      <alignment horizontal="right" wrapText="1"/>
      <protection hidden="1"/>
    </xf>
    <xf numFmtId="0" fontId="4" fillId="2" borderId="0" xfId="5" applyFont="1" applyFill="1" applyBorder="1" applyAlignment="1" applyProtection="1">
      <alignment horizontal="right" vertical="center"/>
      <protection locked="0" hidden="1"/>
    </xf>
    <xf numFmtId="0" fontId="7" fillId="0" borderId="0" xfId="5" applyFont="1" applyAlignment="1" applyProtection="1">
      <alignment horizontal="left"/>
      <protection hidden="1"/>
    </xf>
    <xf numFmtId="0" fontId="4" fillId="0" borderId="0" xfId="5" applyFont="1" applyAlignment="1" applyProtection="1">
      <alignment vertical="center"/>
      <protection hidden="1"/>
    </xf>
    <xf numFmtId="0" fontId="7" fillId="0" borderId="0" xfId="5" applyFont="1" applyAlignment="1" applyProtection="1">
      <protection hidden="1"/>
    </xf>
    <xf numFmtId="0" fontId="7" fillId="0" borderId="0" xfId="5" applyFont="1" applyFill="1" applyBorder="1" applyAlignment="1" applyProtection="1">
      <alignment horizontal="right" vertical="top" wrapText="1"/>
      <protection hidden="1"/>
    </xf>
    <xf numFmtId="0" fontId="0" fillId="0" borderId="0" xfId="5" applyFont="1" applyAlignment="1"/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5" fillId="0" borderId="20" xfId="0" applyFont="1" applyFill="1" applyBorder="1" applyAlignment="1">
      <alignment horizontal="left" vertical="center" wrapText="1"/>
    </xf>
    <xf numFmtId="49" fontId="4" fillId="0" borderId="9" xfId="5" applyNumberFormat="1" applyFont="1" applyFill="1" applyBorder="1" applyAlignment="1" applyProtection="1">
      <alignment horizontal="right" vertical="center"/>
      <protection locked="0" hidden="1"/>
    </xf>
    <xf numFmtId="3" fontId="2" fillId="3" borderId="1" xfId="0" applyNumberFormat="1" applyFont="1" applyFill="1" applyBorder="1" applyAlignment="1" applyProtection="1">
      <alignment vertical="center"/>
      <protection locked="0"/>
    </xf>
    <xf numFmtId="3" fontId="4" fillId="0" borderId="9" xfId="5" applyNumberFormat="1" applyFont="1" applyFill="1" applyBorder="1" applyAlignment="1" applyProtection="1">
      <alignment horizontal="right" vertical="center"/>
      <protection locked="0" hidden="1"/>
    </xf>
    <xf numFmtId="3" fontId="2" fillId="3" borderId="1" xfId="0" applyNumberFormat="1" applyFont="1" applyFill="1" applyBorder="1" applyAlignment="1" applyProtection="1">
      <alignment vertical="center"/>
      <protection hidden="1"/>
    </xf>
    <xf numFmtId="3" fontId="2" fillId="3" borderId="4" xfId="0" applyNumberFormat="1" applyFont="1" applyFill="1" applyBorder="1" applyAlignment="1" applyProtection="1">
      <alignment vertical="center"/>
      <protection locked="0"/>
    </xf>
    <xf numFmtId="3" fontId="2" fillId="3" borderId="4" xfId="0" applyNumberFormat="1" applyFont="1" applyFill="1" applyBorder="1" applyAlignment="1" applyProtection="1">
      <alignment vertical="center"/>
      <protection hidden="1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3" fontId="10" fillId="0" borderId="0" xfId="0" applyNumberFormat="1" applyFont="1" applyFill="1" applyAlignment="1">
      <alignment vertical="center"/>
    </xf>
    <xf numFmtId="1" fontId="4" fillId="2" borderId="9" xfId="5" applyNumberFormat="1" applyFont="1" applyFill="1" applyBorder="1" applyAlignment="1" applyProtection="1">
      <alignment horizontal="center" vertical="center"/>
      <protection locked="0" hidden="1"/>
    </xf>
    <xf numFmtId="3" fontId="2" fillId="0" borderId="18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7" fillId="0" borderId="12" xfId="5" applyFont="1" applyFill="1" applyBorder="1" applyAlignment="1" applyProtection="1">
      <protection hidden="1"/>
    </xf>
    <xf numFmtId="0" fontId="7" fillId="0" borderId="13" xfId="5" applyFont="1" applyFill="1" applyBorder="1" applyAlignment="1" applyProtection="1">
      <protection hidden="1"/>
    </xf>
    <xf numFmtId="0" fontId="7" fillId="0" borderId="0" xfId="5" applyFont="1" applyFill="1" applyAlignment="1" applyProtection="1">
      <alignment vertical="top"/>
      <protection hidden="1"/>
    </xf>
    <xf numFmtId="0" fontId="7" fillId="0" borderId="0" xfId="5" applyFont="1" applyFill="1" applyBorder="1" applyAlignment="1" applyProtection="1">
      <alignment horizontal="right" vertical="center"/>
      <protection hidden="1"/>
    </xf>
    <xf numFmtId="0" fontId="7" fillId="0" borderId="0" xfId="5" applyFont="1" applyFill="1" applyBorder="1" applyAlignment="1" applyProtection="1">
      <alignment vertical="top"/>
      <protection hidden="1"/>
    </xf>
    <xf numFmtId="3" fontId="24" fillId="0" borderId="18" xfId="0" applyNumberFormat="1" applyFont="1" applyFill="1" applyBorder="1" applyAlignment="1" applyProtection="1">
      <alignment vertical="center"/>
      <protection locked="0"/>
    </xf>
    <xf numFmtId="3" fontId="24" fillId="0" borderId="1" xfId="0" applyNumberFormat="1" applyFont="1" applyFill="1" applyBorder="1" applyAlignment="1" applyProtection="1">
      <alignment vertical="center"/>
      <protection locked="0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8" xfId="0" applyNumberFormat="1" applyFont="1" applyFill="1" applyBorder="1" applyAlignment="1" applyProtection="1">
      <alignment vertical="center"/>
      <protection hidden="1"/>
    </xf>
    <xf numFmtId="3" fontId="2" fillId="0" borderId="19" xfId="0" applyNumberFormat="1" applyFont="1" applyFill="1" applyBorder="1" applyAlignment="1" applyProtection="1">
      <alignment vertical="center"/>
      <protection hidden="1"/>
    </xf>
    <xf numFmtId="3" fontId="8" fillId="0" borderId="18" xfId="0" applyNumberFormat="1" applyFont="1" applyFill="1" applyBorder="1" applyAlignment="1" applyProtection="1">
      <alignment vertical="center"/>
      <protection hidden="1"/>
    </xf>
    <xf numFmtId="3" fontId="8" fillId="0" borderId="1" xfId="0" applyNumberFormat="1" applyFont="1" applyFill="1" applyBorder="1" applyAlignment="1" applyProtection="1">
      <alignment vertical="center"/>
      <protection hidden="1"/>
    </xf>
    <xf numFmtId="3" fontId="8" fillId="0" borderId="18" xfId="3" applyNumberFormat="1" applyFont="1" applyFill="1" applyBorder="1" applyAlignment="1" applyProtection="1">
      <alignment vertical="center"/>
      <protection hidden="1"/>
    </xf>
    <xf numFmtId="3" fontId="8" fillId="0" borderId="1" xfId="3" applyNumberFormat="1" applyFont="1" applyFill="1" applyBorder="1" applyAlignment="1" applyProtection="1">
      <alignment vertical="center"/>
      <protection hidden="1"/>
    </xf>
    <xf numFmtId="3" fontId="2" fillId="0" borderId="5" xfId="4" applyNumberFormat="1" applyFont="1" applyFill="1" applyBorder="1" applyAlignment="1" applyProtection="1">
      <alignment vertical="center"/>
      <protection locked="0"/>
    </xf>
    <xf numFmtId="3" fontId="2" fillId="0" borderId="1" xfId="4" applyNumberFormat="1" applyFont="1" applyFill="1" applyBorder="1" applyAlignment="1" applyProtection="1">
      <alignment vertical="center"/>
      <protection locked="0"/>
    </xf>
    <xf numFmtId="3" fontId="8" fillId="0" borderId="4" xfId="0" applyNumberFormat="1" applyFont="1" applyFill="1" applyBorder="1" applyAlignment="1" applyProtection="1">
      <alignment vertical="center"/>
      <protection hidden="1"/>
    </xf>
    <xf numFmtId="3" fontId="8" fillId="0" borderId="5" xfId="0" applyNumberFormat="1" applyFont="1" applyFill="1" applyBorder="1" applyAlignment="1" applyProtection="1">
      <alignment vertical="center"/>
      <protection hidden="1"/>
    </xf>
    <xf numFmtId="0" fontId="1" fillId="0" borderId="0" xfId="7" applyFont="1" applyFill="1" applyBorder="1" applyAlignment="1">
      <alignment vertical="center"/>
    </xf>
    <xf numFmtId="3" fontId="8" fillId="3" borderId="1" xfId="0" applyNumberFormat="1" applyFont="1" applyFill="1" applyBorder="1" applyAlignment="1" applyProtection="1">
      <alignment vertical="center"/>
      <protection hidden="1"/>
    </xf>
    <xf numFmtId="3" fontId="8" fillId="3" borderId="5" xfId="0" applyNumberFormat="1" applyFont="1" applyFill="1" applyBorder="1" applyAlignment="1" applyProtection="1">
      <alignment vertical="center"/>
      <protection hidden="1"/>
    </xf>
    <xf numFmtId="0" fontId="4" fillId="3" borderId="18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8" fillId="0" borderId="2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/>
    <xf numFmtId="0" fontId="8" fillId="0" borderId="12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3" fontId="26" fillId="0" borderId="1" xfId="0" applyNumberFormat="1" applyFont="1" applyBorder="1"/>
    <xf numFmtId="3" fontId="26" fillId="0" borderId="4" xfId="0" applyNumberFormat="1" applyFont="1" applyBorder="1"/>
    <xf numFmtId="0" fontId="7" fillId="0" borderId="0" xfId="5" applyFont="1" applyFill="1" applyBorder="1" applyAlignment="1" applyProtection="1">
      <alignment horizontal="center" vertical="top"/>
      <protection hidden="1"/>
    </xf>
    <xf numFmtId="0" fontId="7" fillId="0" borderId="0" xfId="5" applyFont="1" applyFill="1" applyBorder="1" applyAlignment="1" applyProtection="1">
      <alignment horizontal="center"/>
      <protection hidden="1"/>
    </xf>
    <xf numFmtId="0" fontId="7" fillId="0" borderId="12" xfId="5" applyFont="1" applyFill="1" applyBorder="1" applyAlignment="1" applyProtection="1">
      <alignment horizontal="center"/>
      <protection hidden="1"/>
    </xf>
    <xf numFmtId="49" fontId="4" fillId="0" borderId="25" xfId="5" applyNumberFormat="1" applyFont="1" applyFill="1" applyBorder="1" applyAlignment="1" applyProtection="1">
      <alignment horizontal="center" vertical="center"/>
      <protection locked="0" hidden="1"/>
    </xf>
    <xf numFmtId="49" fontId="4" fillId="0" borderId="17" xfId="5" applyNumberFormat="1" applyFont="1" applyFill="1" applyBorder="1" applyAlignment="1" applyProtection="1">
      <alignment horizontal="center" vertical="center"/>
      <protection locked="0" hidden="1"/>
    </xf>
    <xf numFmtId="0" fontId="4" fillId="0" borderId="25" xfId="5" applyFont="1" applyFill="1" applyBorder="1" applyAlignment="1" applyProtection="1">
      <alignment horizontal="left" vertical="center"/>
      <protection locked="0" hidden="1"/>
    </xf>
    <xf numFmtId="0" fontId="5" fillId="0" borderId="16" xfId="5" applyFont="1" applyFill="1" applyBorder="1" applyAlignment="1">
      <alignment horizontal="left"/>
    </xf>
    <xf numFmtId="0" fontId="5" fillId="0" borderId="17" xfId="5" applyFont="1" applyFill="1" applyBorder="1" applyAlignment="1">
      <alignment horizontal="left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14" xfId="0" applyFont="1" applyBorder="1" applyAlignment="1" applyProtection="1">
      <alignment horizontal="right" wrapText="1"/>
      <protection hidden="1"/>
    </xf>
    <xf numFmtId="0" fontId="23" fillId="0" borderId="0" xfId="0" applyFont="1" applyAlignment="1" applyProtection="1">
      <alignment horizontal="left"/>
      <protection hidden="1"/>
    </xf>
    <xf numFmtId="0" fontId="22" fillId="0" borderId="0" xfId="0" applyFont="1" applyAlignment="1"/>
    <xf numFmtId="0" fontId="12" fillId="0" borderId="26" xfId="5" applyFont="1" applyBorder="1" applyAlignment="1"/>
    <xf numFmtId="0" fontId="12" fillId="0" borderId="12" xfId="5" applyFont="1" applyBorder="1" applyAlignment="1"/>
    <xf numFmtId="0" fontId="5" fillId="0" borderId="0" xfId="5" applyFont="1" applyFill="1" applyBorder="1" applyAlignment="1" applyProtection="1">
      <alignment vertical="center"/>
      <protection hidden="1"/>
    </xf>
    <xf numFmtId="0" fontId="4" fillId="0" borderId="16" xfId="5" applyFont="1" applyFill="1" applyBorder="1" applyAlignment="1" applyProtection="1">
      <alignment horizontal="left" vertical="center"/>
      <protection locked="0" hidden="1"/>
    </xf>
    <xf numFmtId="49" fontId="4" fillId="0" borderId="25" xfId="5" applyNumberFormat="1" applyFont="1" applyFill="1" applyBorder="1" applyAlignment="1" applyProtection="1">
      <alignment horizontal="left" vertical="center"/>
      <protection locked="0" hidden="1"/>
    </xf>
    <xf numFmtId="49" fontId="4" fillId="0" borderId="16" xfId="5" applyNumberFormat="1" applyFont="1" applyFill="1" applyBorder="1" applyAlignment="1" applyProtection="1">
      <alignment horizontal="left" vertical="center"/>
      <protection locked="0" hidden="1"/>
    </xf>
    <xf numFmtId="49" fontId="4" fillId="0" borderId="17" xfId="5" applyNumberFormat="1" applyFont="1" applyFill="1" applyBorder="1" applyAlignment="1" applyProtection="1">
      <alignment horizontal="left" vertical="center"/>
      <protection locked="0" hidden="1"/>
    </xf>
    <xf numFmtId="0" fontId="5" fillId="0" borderId="29" xfId="0" applyFont="1" applyBorder="1" applyAlignment="1" applyProtection="1">
      <alignment horizontal="center" vertical="top"/>
      <protection hidden="1"/>
    </xf>
    <xf numFmtId="0" fontId="5" fillId="0" borderId="29" xfId="0" applyFont="1" applyBorder="1" applyAlignment="1">
      <alignment horizontal="center"/>
    </xf>
    <xf numFmtId="0" fontId="5" fillId="0" borderId="29" xfId="0" applyFont="1" applyBorder="1" applyAlignment="1"/>
    <xf numFmtId="0" fontId="7" fillId="0" borderId="16" xfId="5" applyFont="1" applyFill="1" applyBorder="1" applyAlignment="1" applyProtection="1">
      <alignment horizontal="center" vertical="top"/>
      <protection hidden="1"/>
    </xf>
    <xf numFmtId="0" fontId="7" fillId="0" borderId="16" xfId="5" applyFont="1" applyFill="1" applyBorder="1" applyAlignment="1" applyProtection="1">
      <alignment horizontal="center"/>
      <protection hidden="1"/>
    </xf>
    <xf numFmtId="49" fontId="6" fillId="0" borderId="25" xfId="1" applyNumberFormat="1" applyFill="1" applyBorder="1" applyAlignment="1" applyProtection="1">
      <alignment horizontal="left" vertical="center"/>
      <protection locked="0"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14" xfId="0" applyFont="1" applyBorder="1" applyAlignment="1" applyProtection="1">
      <alignment horizontal="right"/>
      <protection hidden="1"/>
    </xf>
    <xf numFmtId="0" fontId="5" fillId="0" borderId="17" xfId="5" applyFont="1" applyFill="1" applyBorder="1" applyAlignment="1">
      <alignment horizontal="left" vertical="center"/>
    </xf>
    <xf numFmtId="0" fontId="23" fillId="0" borderId="0" xfId="5" applyFont="1" applyAlignment="1" applyProtection="1">
      <alignment horizontal="left"/>
      <protection hidden="1"/>
    </xf>
    <xf numFmtId="0" fontId="16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0" fillId="0" borderId="0" xfId="5" applyFont="1" applyAlignment="1"/>
    <xf numFmtId="0" fontId="15" fillId="0" borderId="0" xfId="7" applyFont="1" applyBorder="1" applyAlignment="1" applyProtection="1">
      <alignment horizontal="left"/>
      <protection hidden="1"/>
    </xf>
    <xf numFmtId="0" fontId="11" fillId="0" borderId="0" xfId="7" applyBorder="1" applyAlignment="1"/>
    <xf numFmtId="0" fontId="11" fillId="0" borderId="14" xfId="7" applyBorder="1" applyAlignment="1"/>
    <xf numFmtId="0" fontId="7" fillId="0" borderId="0" xfId="5" applyFont="1" applyBorder="1" applyAlignment="1" applyProtection="1">
      <alignment horizontal="center" vertical="top"/>
      <protection hidden="1"/>
    </xf>
    <xf numFmtId="0" fontId="7" fillId="0" borderId="0" xfId="5" applyFont="1" applyBorder="1" applyAlignment="1" applyProtection="1">
      <alignment horizontal="center"/>
      <protection hidden="1"/>
    </xf>
    <xf numFmtId="0" fontId="7" fillId="0" borderId="16" xfId="5" applyFont="1" applyFill="1" applyBorder="1" applyAlignment="1"/>
    <xf numFmtId="0" fontId="7" fillId="0" borderId="17" xfId="5" applyFont="1" applyFill="1" applyBorder="1" applyAlignment="1"/>
    <xf numFmtId="0" fontId="7" fillId="0" borderId="0" xfId="5" applyFont="1" applyBorder="1" applyAlignment="1" applyProtection="1">
      <alignment vertical="top" wrapText="1"/>
      <protection hidden="1"/>
    </xf>
    <xf numFmtId="0" fontId="7" fillId="0" borderId="0" xfId="5" applyFont="1" applyBorder="1" applyAlignment="1" applyProtection="1">
      <alignment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5" applyFont="1" applyAlignment="1">
      <alignment horizontal="center"/>
    </xf>
    <xf numFmtId="0" fontId="4" fillId="2" borderId="25" xfId="0" applyFont="1" applyFill="1" applyBorder="1" applyAlignment="1" applyProtection="1">
      <alignment horizontal="left" vertical="center"/>
      <protection locked="0" hidden="1"/>
    </xf>
    <xf numFmtId="0" fontId="5" fillId="0" borderId="16" xfId="0" applyFont="1" applyBorder="1" applyAlignment="1" applyProtection="1">
      <alignment horizontal="left"/>
    </xf>
    <xf numFmtId="0" fontId="5" fillId="0" borderId="17" xfId="0" applyFont="1" applyBorder="1" applyAlignment="1" applyProtection="1">
      <alignment horizontal="left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2" borderId="25" xfId="5" applyFont="1" applyFill="1" applyBorder="1" applyAlignment="1" applyProtection="1">
      <alignment horizontal="left" vertical="center"/>
      <protection locked="0" hidden="1"/>
    </xf>
    <xf numFmtId="0" fontId="5" fillId="0" borderId="16" xfId="5" applyFont="1" applyBorder="1" applyAlignment="1">
      <alignment horizontal="left" vertical="center"/>
    </xf>
    <xf numFmtId="0" fontId="5" fillId="0" borderId="17" xfId="5" applyFont="1" applyBorder="1" applyAlignment="1">
      <alignment horizontal="left" vertical="center"/>
    </xf>
    <xf numFmtId="0" fontId="6" fillId="0" borderId="25" xfId="1" applyFill="1" applyBorder="1" applyAlignment="1" applyProtection="1">
      <protection locked="0" hidden="1"/>
    </xf>
    <xf numFmtId="0" fontId="4" fillId="0" borderId="16" xfId="5" applyFont="1" applyFill="1" applyBorder="1" applyAlignment="1" applyProtection="1">
      <protection locked="0" hidden="1"/>
    </xf>
    <xf numFmtId="0" fontId="4" fillId="0" borderId="17" xfId="5" applyFont="1" applyFill="1" applyBorder="1" applyAlignment="1" applyProtection="1">
      <protection locked="0" hidden="1"/>
    </xf>
    <xf numFmtId="0" fontId="5" fillId="0" borderId="0" xfId="0" applyFont="1" applyBorder="1" applyAlignment="1" applyProtection="1">
      <alignment horizontal="right" vertical="center" wrapText="1"/>
      <protection hidden="1"/>
    </xf>
    <xf numFmtId="0" fontId="5" fillId="0" borderId="0" xfId="0" applyFont="1" applyBorder="1" applyAlignment="1" applyProtection="1">
      <alignment horizontal="right" wrapText="1"/>
      <protection hidden="1"/>
    </xf>
    <xf numFmtId="0" fontId="5" fillId="0" borderId="0" xfId="0" applyFont="1" applyAlignment="1" applyProtection="1">
      <alignment horizontal="right" wrapText="1"/>
      <protection hidden="1"/>
    </xf>
    <xf numFmtId="49" fontId="4" fillId="2" borderId="25" xfId="5" applyNumberFormat="1" applyFont="1" applyFill="1" applyBorder="1" applyAlignment="1" applyProtection="1">
      <alignment horizontal="center" vertical="center"/>
      <protection locked="0" hidden="1"/>
    </xf>
    <xf numFmtId="49" fontId="4" fillId="0" borderId="17" xfId="5" applyNumberFormat="1" applyFont="1" applyBorder="1" applyAlignment="1" applyProtection="1">
      <alignment horizontal="center" vertical="center"/>
      <protection locked="0" hidden="1"/>
    </xf>
    <xf numFmtId="0" fontId="5" fillId="0" borderId="6" xfId="0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14" xfId="0" applyFont="1" applyBorder="1" applyAlignment="1" applyProtection="1">
      <alignment horizontal="right" vertical="center"/>
      <protection hidden="1"/>
    </xf>
    <xf numFmtId="0" fontId="4" fillId="0" borderId="6" xfId="5" applyFont="1" applyFill="1" applyBorder="1" applyAlignment="1" applyProtection="1">
      <alignment horizontal="left" vertical="center" wrapText="1"/>
      <protection hidden="1"/>
    </xf>
    <xf numFmtId="0" fontId="4" fillId="0" borderId="0" xfId="5" applyFont="1" applyFill="1" applyBorder="1" applyAlignment="1" applyProtection="1">
      <alignment horizontal="left" vertical="center" wrapText="1"/>
      <protection hidden="1"/>
    </xf>
    <xf numFmtId="0" fontId="4" fillId="0" borderId="14" xfId="5" applyFont="1" applyFill="1" applyBorder="1" applyAlignment="1" applyProtection="1">
      <alignment horizontal="left" vertical="center" wrapText="1"/>
      <protection hidden="1"/>
    </xf>
    <xf numFmtId="0" fontId="13" fillId="0" borderId="6" xfId="5" applyFont="1" applyBorder="1" applyAlignment="1" applyProtection="1">
      <alignment horizontal="center" vertical="center" wrapText="1"/>
      <protection hidden="1"/>
    </xf>
    <xf numFmtId="0" fontId="13" fillId="0" borderId="0" xfId="5" applyFont="1" applyBorder="1" applyAlignment="1" applyProtection="1">
      <alignment horizontal="center" vertical="center" wrapText="1"/>
      <protection hidden="1"/>
    </xf>
    <xf numFmtId="0" fontId="13" fillId="0" borderId="14" xfId="5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right" vertical="center" wrapText="1"/>
      <protection hidden="1"/>
    </xf>
    <xf numFmtId="0" fontId="2" fillId="0" borderId="14" xfId="0" applyFont="1" applyBorder="1" applyAlignment="1" applyProtection="1">
      <alignment horizontal="right" wrapText="1"/>
      <protection hidden="1"/>
    </xf>
    <xf numFmtId="1" fontId="4" fillId="2" borderId="25" xfId="0" applyNumberFormat="1" applyFont="1" applyFill="1" applyBorder="1" applyAlignment="1" applyProtection="1">
      <alignment horizontal="center" vertical="center"/>
      <protection locked="0" hidden="1"/>
    </xf>
    <xf numFmtId="1" fontId="4" fillId="2" borderId="17" xfId="0" applyNumberFormat="1" applyFont="1" applyFill="1" applyBorder="1" applyAlignment="1" applyProtection="1">
      <alignment horizontal="center" vertical="center"/>
      <protection locked="0" hidden="1"/>
    </xf>
    <xf numFmtId="0" fontId="17" fillId="0" borderId="0" xfId="7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 applyProtection="1">
      <alignment vertical="center" wrapText="1"/>
      <protection hidden="1"/>
    </xf>
    <xf numFmtId="0" fontId="9" fillId="4" borderId="21" xfId="0" applyFont="1" applyFill="1" applyBorder="1" applyAlignment="1" applyProtection="1">
      <alignment vertical="center" wrapText="1"/>
      <protection hidden="1"/>
    </xf>
    <xf numFmtId="0" fontId="9" fillId="4" borderId="22" xfId="0" applyFont="1" applyFill="1" applyBorder="1" applyAlignment="1" applyProtection="1">
      <alignment vertical="center" wrapText="1"/>
      <protection hidden="1"/>
    </xf>
    <xf numFmtId="0" fontId="18" fillId="0" borderId="0" xfId="7" applyFont="1" applyFill="1" applyBorder="1" applyAlignment="1" applyProtection="1">
      <alignment horizontal="center" vertical="center"/>
      <protection hidden="1"/>
    </xf>
    <xf numFmtId="14" fontId="18" fillId="0" borderId="0" xfId="7" applyNumberFormat="1" applyFont="1" applyFill="1" applyBorder="1" applyAlignment="1" applyProtection="1">
      <alignment horizontal="center" vertical="center"/>
      <protection locked="0" hidden="1"/>
    </xf>
    <xf numFmtId="0" fontId="1" fillId="0" borderId="0" xfId="7" applyFont="1" applyFill="1" applyBorder="1" applyAlignment="1">
      <alignment vertical="center"/>
    </xf>
    <xf numFmtId="0" fontId="19" fillId="0" borderId="10" xfId="0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</cellXfs>
  <cellStyles count="8">
    <cellStyle name="Hyperlink" xfId="1" builtinId="8"/>
    <cellStyle name="Normal" xfId="0" builtinId="0"/>
    <cellStyle name="Normal 2" xfId="2"/>
    <cellStyle name="Normal 3" xfId="3"/>
    <cellStyle name="Normal 4" xfId="4"/>
    <cellStyle name="Normal_TFI-POD" xfId="5"/>
    <cellStyle name="Obično_Knjiga2" xfId="6"/>
    <cellStyle name="Style 1" xfId="7"/>
  </cellStyles>
  <dxfs count="6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63"/>
  <sheetViews>
    <sheetView view="pageBreakPreview" zoomScale="110" zoomScaleSheetLayoutView="100" workbookViewId="0">
      <selection activeCell="H29" sqref="H29"/>
    </sheetView>
  </sheetViews>
  <sheetFormatPr defaultRowHeight="12.75"/>
  <cols>
    <col min="1" max="1" width="9.140625" style="144"/>
    <col min="2" max="2" width="13" style="144" customWidth="1"/>
    <col min="3" max="6" width="9.140625" style="10"/>
    <col min="7" max="7" width="15.140625" style="10" customWidth="1"/>
    <col min="8" max="8" width="19.28515625" style="10" customWidth="1"/>
    <col min="9" max="9" width="14.42578125" style="10" customWidth="1"/>
    <col min="10" max="16384" width="9.140625" style="10"/>
  </cols>
  <sheetData>
    <row r="1" spans="1:12" ht="15.75">
      <c r="A1" s="209" t="s">
        <v>22</v>
      </c>
      <c r="B1" s="210"/>
      <c r="C1" s="210"/>
      <c r="D1" s="61"/>
      <c r="E1" s="61"/>
      <c r="F1" s="61"/>
      <c r="G1" s="61"/>
      <c r="H1" s="61"/>
      <c r="I1" s="62"/>
      <c r="J1" s="9"/>
      <c r="K1" s="9"/>
      <c r="L1" s="9"/>
    </row>
    <row r="2" spans="1:12">
      <c r="A2" s="262" t="s">
        <v>23</v>
      </c>
      <c r="B2" s="263"/>
      <c r="C2" s="263"/>
      <c r="D2" s="264"/>
      <c r="E2" s="81">
        <v>42370</v>
      </c>
      <c r="F2" s="11"/>
      <c r="G2" s="12" t="s">
        <v>34</v>
      </c>
      <c r="H2" s="81">
        <v>42460</v>
      </c>
      <c r="I2" s="63"/>
      <c r="J2" s="9"/>
      <c r="K2" s="9"/>
      <c r="L2" s="9"/>
    </row>
    <row r="3" spans="1:12">
      <c r="A3" s="13"/>
      <c r="B3" s="13"/>
      <c r="C3" s="13"/>
      <c r="D3" s="13"/>
      <c r="E3" s="14"/>
      <c r="F3" s="14"/>
      <c r="G3" s="13"/>
      <c r="H3" s="13"/>
      <c r="I3" s="64"/>
      <c r="J3" s="9"/>
      <c r="K3" s="9"/>
      <c r="L3" s="9"/>
    </row>
    <row r="4" spans="1:12" ht="15.75">
      <c r="A4" s="265" t="s">
        <v>139</v>
      </c>
      <c r="B4" s="266"/>
      <c r="C4" s="266"/>
      <c r="D4" s="266"/>
      <c r="E4" s="266"/>
      <c r="F4" s="266"/>
      <c r="G4" s="266"/>
      <c r="H4" s="266"/>
      <c r="I4" s="267"/>
      <c r="J4" s="9"/>
      <c r="K4" s="9"/>
      <c r="L4" s="9"/>
    </row>
    <row r="5" spans="1:12">
      <c r="A5" s="15"/>
      <c r="B5" s="15"/>
      <c r="C5" s="15"/>
      <c r="D5" s="15"/>
      <c r="E5" s="16"/>
      <c r="F5" s="65"/>
      <c r="G5" s="17"/>
      <c r="H5" s="18"/>
      <c r="I5" s="66"/>
      <c r="J5" s="9"/>
      <c r="K5" s="9"/>
      <c r="L5" s="9"/>
    </row>
    <row r="6" spans="1:12">
      <c r="A6" s="222" t="s">
        <v>7</v>
      </c>
      <c r="B6" s="223"/>
      <c r="C6" s="257" t="s">
        <v>140</v>
      </c>
      <c r="D6" s="258"/>
      <c r="E6" s="26"/>
      <c r="F6" s="26"/>
      <c r="G6" s="26"/>
      <c r="H6" s="26"/>
      <c r="I6" s="67"/>
      <c r="J6" s="9"/>
      <c r="K6" s="9"/>
      <c r="L6" s="9"/>
    </row>
    <row r="7" spans="1:12">
      <c r="A7" s="137"/>
      <c r="B7" s="137"/>
      <c r="C7" s="84"/>
      <c r="D7" s="84"/>
      <c r="E7" s="26"/>
      <c r="F7" s="26"/>
      <c r="G7" s="26"/>
      <c r="H7" s="26"/>
      <c r="I7" s="67"/>
      <c r="J7" s="9"/>
      <c r="K7" s="9"/>
      <c r="L7" s="9"/>
    </row>
    <row r="8" spans="1:12" ht="12.75" customHeight="1">
      <c r="A8" s="268" t="s">
        <v>8</v>
      </c>
      <c r="B8" s="269"/>
      <c r="C8" s="257" t="s">
        <v>141</v>
      </c>
      <c r="D8" s="258"/>
      <c r="E8" s="26"/>
      <c r="F8" s="26"/>
      <c r="G8" s="26"/>
      <c r="H8" s="26"/>
      <c r="I8" s="68"/>
      <c r="J8" s="9"/>
      <c r="K8" s="9"/>
      <c r="L8" s="9"/>
    </row>
    <row r="9" spans="1:12">
      <c r="A9" s="138"/>
      <c r="B9" s="138"/>
      <c r="C9" s="85"/>
      <c r="D9" s="84"/>
      <c r="E9" s="15"/>
      <c r="F9" s="15"/>
      <c r="G9" s="15"/>
      <c r="H9" s="15"/>
      <c r="I9" s="68"/>
      <c r="J9" s="9"/>
      <c r="K9" s="9"/>
      <c r="L9" s="9"/>
    </row>
    <row r="10" spans="1:12" ht="12.75" customHeight="1">
      <c r="A10" s="254" t="s">
        <v>9</v>
      </c>
      <c r="B10" s="255"/>
      <c r="C10" s="257" t="s">
        <v>142</v>
      </c>
      <c r="D10" s="258"/>
      <c r="E10" s="15"/>
      <c r="F10" s="15"/>
      <c r="G10" s="15"/>
      <c r="H10" s="15"/>
      <c r="I10" s="68"/>
      <c r="J10" s="9"/>
      <c r="K10" s="9"/>
      <c r="L10" s="9"/>
    </row>
    <row r="11" spans="1:12">
      <c r="A11" s="256"/>
      <c r="B11" s="256"/>
      <c r="C11" s="15"/>
      <c r="D11" s="15"/>
      <c r="E11" s="15"/>
      <c r="F11" s="15"/>
      <c r="G11" s="15"/>
      <c r="H11" s="15"/>
      <c r="I11" s="68"/>
      <c r="J11" s="9"/>
      <c r="K11" s="9"/>
      <c r="L11" s="9"/>
    </row>
    <row r="12" spans="1:12">
      <c r="A12" s="222" t="s">
        <v>10</v>
      </c>
      <c r="B12" s="223"/>
      <c r="C12" s="248" t="s">
        <v>143</v>
      </c>
      <c r="D12" s="249"/>
      <c r="E12" s="249"/>
      <c r="F12" s="249"/>
      <c r="G12" s="249"/>
      <c r="H12" s="249"/>
      <c r="I12" s="250"/>
      <c r="J12" s="9"/>
      <c r="K12" s="9"/>
      <c r="L12" s="9"/>
    </row>
    <row r="13" spans="1:12">
      <c r="A13" s="137"/>
      <c r="B13" s="137"/>
      <c r="C13" s="86"/>
      <c r="D13" s="84"/>
      <c r="E13" s="84"/>
      <c r="F13" s="84"/>
      <c r="G13" s="84"/>
      <c r="H13" s="84"/>
      <c r="I13" s="84"/>
      <c r="J13" s="9"/>
      <c r="K13" s="9"/>
      <c r="L13" s="9"/>
    </row>
    <row r="14" spans="1:12">
      <c r="A14" s="222" t="s">
        <v>11</v>
      </c>
      <c r="B14" s="261"/>
      <c r="C14" s="270">
        <v>10000</v>
      </c>
      <c r="D14" s="271"/>
      <c r="E14" s="84"/>
      <c r="F14" s="243" t="s">
        <v>6</v>
      </c>
      <c r="G14" s="246"/>
      <c r="H14" s="246"/>
      <c r="I14" s="247"/>
      <c r="J14" s="9"/>
      <c r="K14" s="9"/>
      <c r="L14" s="9"/>
    </row>
    <row r="15" spans="1:12">
      <c r="A15" s="137"/>
      <c r="B15" s="137"/>
      <c r="C15" s="84"/>
      <c r="D15" s="84"/>
      <c r="E15" s="84"/>
      <c r="F15" s="84"/>
      <c r="G15" s="84"/>
      <c r="H15" s="84"/>
      <c r="I15" s="84"/>
      <c r="J15" s="9"/>
      <c r="K15" s="9"/>
      <c r="L15" s="9"/>
    </row>
    <row r="16" spans="1:12">
      <c r="A16" s="222" t="s">
        <v>12</v>
      </c>
      <c r="B16" s="223"/>
      <c r="C16" s="248" t="s">
        <v>144</v>
      </c>
      <c r="D16" s="249"/>
      <c r="E16" s="249"/>
      <c r="F16" s="249"/>
      <c r="G16" s="249"/>
      <c r="H16" s="249"/>
      <c r="I16" s="250"/>
      <c r="J16" s="9"/>
      <c r="K16" s="9"/>
      <c r="L16" s="9"/>
    </row>
    <row r="17" spans="1:12">
      <c r="A17" s="137"/>
      <c r="B17" s="137"/>
      <c r="C17" s="162"/>
      <c r="D17" s="162"/>
      <c r="E17" s="162"/>
      <c r="F17" s="162"/>
      <c r="G17" s="162"/>
      <c r="H17" s="162"/>
      <c r="I17" s="162"/>
      <c r="J17" s="9"/>
      <c r="K17" s="9"/>
      <c r="L17" s="9"/>
    </row>
    <row r="18" spans="1:12">
      <c r="A18" s="222" t="s">
        <v>13</v>
      </c>
      <c r="B18" s="223"/>
      <c r="C18" s="251" t="s">
        <v>145</v>
      </c>
      <c r="D18" s="252"/>
      <c r="E18" s="252"/>
      <c r="F18" s="252"/>
      <c r="G18" s="252"/>
      <c r="H18" s="252"/>
      <c r="I18" s="253"/>
      <c r="J18" s="9"/>
      <c r="K18" s="9"/>
      <c r="L18" s="9"/>
    </row>
    <row r="19" spans="1:12">
      <c r="A19" s="137"/>
      <c r="B19" s="137"/>
      <c r="C19" s="163"/>
      <c r="D19" s="162"/>
      <c r="E19" s="162"/>
      <c r="F19" s="162"/>
      <c r="G19" s="162"/>
      <c r="H19" s="162"/>
      <c r="I19" s="162"/>
      <c r="J19" s="9"/>
      <c r="K19" s="9"/>
      <c r="L19" s="9"/>
    </row>
    <row r="20" spans="1:12">
      <c r="A20" s="222" t="s">
        <v>14</v>
      </c>
      <c r="B20" s="223"/>
      <c r="C20" s="251" t="s">
        <v>146</v>
      </c>
      <c r="D20" s="252"/>
      <c r="E20" s="252"/>
      <c r="F20" s="252"/>
      <c r="G20" s="252"/>
      <c r="H20" s="252"/>
      <c r="I20" s="253"/>
      <c r="J20" s="9"/>
      <c r="K20" s="9"/>
      <c r="L20" s="9"/>
    </row>
    <row r="21" spans="1:12">
      <c r="A21" s="137"/>
      <c r="B21" s="137"/>
      <c r="C21" s="86"/>
      <c r="D21" s="84"/>
      <c r="E21" s="84"/>
      <c r="F21" s="84"/>
      <c r="G21" s="84"/>
      <c r="H21" s="84"/>
      <c r="I21" s="84"/>
      <c r="J21" s="9"/>
      <c r="K21" s="9"/>
      <c r="L21" s="9"/>
    </row>
    <row r="22" spans="1:12">
      <c r="A22" s="222" t="s">
        <v>15</v>
      </c>
      <c r="B22" s="223"/>
      <c r="C22" s="160">
        <v>133</v>
      </c>
      <c r="D22" s="243" t="s">
        <v>148</v>
      </c>
      <c r="E22" s="244"/>
      <c r="F22" s="245"/>
      <c r="G22" s="259"/>
      <c r="H22" s="260"/>
      <c r="I22" s="88"/>
      <c r="J22" s="9"/>
      <c r="K22" s="9"/>
      <c r="L22" s="9"/>
    </row>
    <row r="23" spans="1:12">
      <c r="A23" s="137"/>
      <c r="B23" s="137"/>
      <c r="C23" s="84"/>
      <c r="D23" s="84"/>
      <c r="E23" s="84"/>
      <c r="F23" s="84"/>
      <c r="G23" s="84"/>
      <c r="H23" s="84"/>
      <c r="I23" s="89"/>
      <c r="J23" s="9"/>
      <c r="K23" s="9"/>
      <c r="L23" s="9"/>
    </row>
    <row r="24" spans="1:12">
      <c r="A24" s="222" t="s">
        <v>16</v>
      </c>
      <c r="B24" s="223"/>
      <c r="C24" s="87">
        <v>21</v>
      </c>
      <c r="D24" s="243" t="s">
        <v>147</v>
      </c>
      <c r="E24" s="244"/>
      <c r="F24" s="244"/>
      <c r="G24" s="245"/>
      <c r="H24" s="136" t="s">
        <v>27</v>
      </c>
      <c r="I24" s="152">
        <v>162</v>
      </c>
      <c r="J24" s="9"/>
      <c r="K24" s="9"/>
      <c r="L24" s="9"/>
    </row>
    <row r="25" spans="1:12">
      <c r="A25" s="137"/>
      <c r="B25" s="137"/>
      <c r="C25" s="84"/>
      <c r="D25" s="84"/>
      <c r="E25" s="84"/>
      <c r="F25" s="84"/>
      <c r="G25" s="90"/>
      <c r="H25" s="137" t="s">
        <v>28</v>
      </c>
      <c r="I25" s="86"/>
      <c r="J25" s="9"/>
      <c r="K25" s="9"/>
      <c r="L25" s="9"/>
    </row>
    <row r="26" spans="1:12">
      <c r="A26" s="222" t="s">
        <v>17</v>
      </c>
      <c r="B26" s="223"/>
      <c r="C26" s="91" t="s">
        <v>24</v>
      </c>
      <c r="D26" s="92"/>
      <c r="E26" s="93"/>
      <c r="F26" s="89"/>
      <c r="G26" s="222" t="s">
        <v>29</v>
      </c>
      <c r="H26" s="223"/>
      <c r="I26" s="150" t="s">
        <v>149</v>
      </c>
      <c r="J26" s="9"/>
      <c r="K26" s="9"/>
      <c r="L26" s="9"/>
    </row>
    <row r="27" spans="1:12">
      <c r="A27" s="137"/>
      <c r="B27" s="137"/>
      <c r="C27" s="15"/>
      <c r="D27" s="69"/>
      <c r="E27" s="69"/>
      <c r="F27" s="69"/>
      <c r="G27" s="69"/>
      <c r="H27" s="15"/>
      <c r="I27" s="70"/>
      <c r="J27" s="9"/>
      <c r="K27" s="9"/>
      <c r="L27" s="9"/>
    </row>
    <row r="28" spans="1:12">
      <c r="A28" s="238" t="s">
        <v>25</v>
      </c>
      <c r="B28" s="239"/>
      <c r="C28" s="240"/>
      <c r="D28" s="240"/>
      <c r="E28" s="239" t="s">
        <v>26</v>
      </c>
      <c r="F28" s="241"/>
      <c r="G28" s="241"/>
      <c r="H28" s="242" t="s">
        <v>1</v>
      </c>
      <c r="I28" s="242"/>
      <c r="J28" s="9"/>
      <c r="K28" s="9"/>
      <c r="L28" s="9"/>
    </row>
    <row r="29" spans="1:12">
      <c r="A29" s="9"/>
      <c r="B29" s="9"/>
      <c r="C29" s="30"/>
      <c r="D29" s="23"/>
      <c r="E29" s="15"/>
      <c r="F29" s="15"/>
      <c r="G29" s="15"/>
      <c r="H29" s="24"/>
      <c r="I29" s="70"/>
      <c r="J29" s="9"/>
      <c r="K29" s="9"/>
      <c r="L29" s="9"/>
    </row>
    <row r="30" spans="1:12">
      <c r="A30" s="202"/>
      <c r="B30" s="203"/>
      <c r="C30" s="203"/>
      <c r="D30" s="204"/>
      <c r="E30" s="202"/>
      <c r="F30" s="203"/>
      <c r="G30" s="204"/>
      <c r="H30" s="200"/>
      <c r="I30" s="201"/>
      <c r="J30" s="9"/>
      <c r="K30" s="9"/>
      <c r="L30" s="9"/>
    </row>
    <row r="31" spans="1:12">
      <c r="A31" s="135"/>
      <c r="B31" s="135"/>
      <c r="C31" s="20"/>
      <c r="D31" s="236"/>
      <c r="E31" s="236"/>
      <c r="F31" s="236"/>
      <c r="G31" s="237"/>
      <c r="H31" s="15"/>
      <c r="I31" s="71"/>
      <c r="J31" s="9"/>
      <c r="K31" s="9"/>
      <c r="L31" s="9"/>
    </row>
    <row r="32" spans="1:12">
      <c r="A32" s="202"/>
      <c r="B32" s="203"/>
      <c r="C32" s="203"/>
      <c r="D32" s="204"/>
      <c r="E32" s="202"/>
      <c r="F32" s="203"/>
      <c r="G32" s="204"/>
      <c r="H32" s="200"/>
      <c r="I32" s="201"/>
      <c r="J32" s="9"/>
      <c r="K32" s="9"/>
      <c r="L32" s="9"/>
    </row>
    <row r="33" spans="1:12">
      <c r="A33" s="135"/>
      <c r="B33" s="135"/>
      <c r="C33" s="20"/>
      <c r="D33" s="25"/>
      <c r="E33" s="25"/>
      <c r="F33" s="25"/>
      <c r="G33" s="26"/>
      <c r="H33" s="15"/>
      <c r="I33" s="72"/>
      <c r="J33" s="9"/>
      <c r="K33" s="9"/>
      <c r="L33" s="9"/>
    </row>
    <row r="34" spans="1:12">
      <c r="A34" s="202"/>
      <c r="B34" s="203"/>
      <c r="C34" s="203"/>
      <c r="D34" s="204"/>
      <c r="E34" s="202"/>
      <c r="F34" s="203"/>
      <c r="G34" s="204"/>
      <c r="H34" s="200"/>
      <c r="I34" s="201"/>
      <c r="J34" s="9"/>
      <c r="K34" s="9"/>
      <c r="L34" s="9"/>
    </row>
    <row r="35" spans="1:12">
      <c r="A35" s="21"/>
      <c r="B35" s="21"/>
      <c r="C35" s="20"/>
      <c r="D35" s="25"/>
      <c r="E35" s="25"/>
      <c r="F35" s="25"/>
      <c r="G35" s="26"/>
      <c r="H35" s="15"/>
      <c r="I35" s="72"/>
      <c r="J35" s="9"/>
      <c r="K35" s="9"/>
      <c r="L35" s="9"/>
    </row>
    <row r="36" spans="1:12">
      <c r="A36" s="202"/>
      <c r="B36" s="203"/>
      <c r="C36" s="203"/>
      <c r="D36" s="204"/>
      <c r="E36" s="202"/>
      <c r="F36" s="203"/>
      <c r="G36" s="204"/>
      <c r="H36" s="200"/>
      <c r="I36" s="201"/>
      <c r="J36" s="9"/>
      <c r="K36" s="9"/>
      <c r="L36" s="9"/>
    </row>
    <row r="37" spans="1:12">
      <c r="A37" s="27"/>
      <c r="B37" s="27"/>
      <c r="C37" s="232"/>
      <c r="D37" s="233"/>
      <c r="E37" s="15"/>
      <c r="F37" s="232"/>
      <c r="G37" s="233"/>
      <c r="H37" s="15"/>
      <c r="I37" s="68"/>
      <c r="J37" s="9"/>
      <c r="K37" s="9"/>
      <c r="L37" s="9"/>
    </row>
    <row r="38" spans="1:12">
      <c r="A38" s="202"/>
      <c r="B38" s="203"/>
      <c r="C38" s="203"/>
      <c r="D38" s="204"/>
      <c r="E38" s="202"/>
      <c r="F38" s="203"/>
      <c r="G38" s="204"/>
      <c r="H38" s="200"/>
      <c r="I38" s="201"/>
      <c r="J38" s="9"/>
      <c r="K38" s="9"/>
      <c r="L38" s="9"/>
    </row>
    <row r="39" spans="1:12">
      <c r="A39" s="27"/>
      <c r="B39" s="27"/>
      <c r="C39" s="28"/>
      <c r="D39" s="29"/>
      <c r="E39" s="15"/>
      <c r="F39" s="28"/>
      <c r="G39" s="29"/>
      <c r="H39" s="15"/>
      <c r="I39" s="68"/>
      <c r="J39" s="9"/>
      <c r="K39" s="9"/>
      <c r="L39" s="9"/>
    </row>
    <row r="40" spans="1:12">
      <c r="A40" s="202"/>
      <c r="B40" s="203"/>
      <c r="C40" s="203"/>
      <c r="D40" s="204"/>
      <c r="E40" s="202"/>
      <c r="F40" s="203"/>
      <c r="G40" s="204"/>
      <c r="H40" s="200"/>
      <c r="I40" s="201"/>
      <c r="J40" s="9"/>
      <c r="K40" s="9"/>
      <c r="L40" s="9"/>
    </row>
    <row r="41" spans="1:12">
      <c r="A41" s="139"/>
      <c r="B41" s="30"/>
      <c r="C41" s="30"/>
      <c r="D41" s="30"/>
      <c r="E41" s="22"/>
      <c r="F41" s="82"/>
      <c r="G41" s="82"/>
      <c r="H41" s="83"/>
      <c r="I41" s="73"/>
      <c r="J41" s="9"/>
      <c r="K41" s="9"/>
      <c r="L41" s="9"/>
    </row>
    <row r="42" spans="1:12">
      <c r="A42" s="27"/>
      <c r="B42" s="27"/>
      <c r="C42" s="28"/>
      <c r="D42" s="29"/>
      <c r="E42" s="15"/>
      <c r="F42" s="28"/>
      <c r="G42" s="29"/>
      <c r="H42" s="15"/>
      <c r="I42" s="68"/>
      <c r="J42" s="9"/>
      <c r="K42" s="9"/>
      <c r="L42" s="9"/>
    </row>
    <row r="43" spans="1:12">
      <c r="A43" s="31"/>
      <c r="B43" s="31"/>
      <c r="C43" s="31"/>
      <c r="D43" s="19"/>
      <c r="E43" s="19"/>
      <c r="F43" s="31"/>
      <c r="G43" s="19"/>
      <c r="H43" s="19"/>
      <c r="I43" s="74"/>
      <c r="J43" s="9"/>
      <c r="K43" s="9"/>
      <c r="L43" s="9"/>
    </row>
    <row r="44" spans="1:12" ht="12.75" customHeight="1">
      <c r="A44" s="205" t="s">
        <v>18</v>
      </c>
      <c r="B44" s="206"/>
      <c r="C44" s="200"/>
      <c r="D44" s="201"/>
      <c r="E44" s="23"/>
      <c r="F44" s="202"/>
      <c r="G44" s="234"/>
      <c r="H44" s="234"/>
      <c r="I44" s="235"/>
      <c r="J44" s="9"/>
      <c r="K44" s="9"/>
      <c r="L44" s="9"/>
    </row>
    <row r="45" spans="1:12">
      <c r="A45" s="27"/>
      <c r="B45" s="27"/>
      <c r="C45" s="197"/>
      <c r="D45" s="198"/>
      <c r="E45" s="23"/>
      <c r="F45" s="197"/>
      <c r="G45" s="199"/>
      <c r="H45" s="164"/>
      <c r="I45" s="165"/>
      <c r="J45" s="9"/>
      <c r="K45" s="9"/>
      <c r="L45" s="9"/>
    </row>
    <row r="46" spans="1:12" ht="12.75" customHeight="1">
      <c r="A46" s="205" t="s">
        <v>19</v>
      </c>
      <c r="B46" s="206"/>
      <c r="C46" s="202" t="s">
        <v>150</v>
      </c>
      <c r="D46" s="212"/>
      <c r="E46" s="212"/>
      <c r="F46" s="212"/>
      <c r="G46" s="212"/>
      <c r="H46" s="212"/>
      <c r="I46" s="212"/>
      <c r="J46" s="9"/>
      <c r="K46" s="9"/>
      <c r="L46" s="9"/>
    </row>
    <row r="47" spans="1:12">
      <c r="A47" s="137"/>
      <c r="B47" s="137"/>
      <c r="C47" s="166" t="s">
        <v>30</v>
      </c>
      <c r="D47" s="23"/>
      <c r="E47" s="23"/>
      <c r="F47" s="23"/>
      <c r="G47" s="23"/>
      <c r="H47" s="23"/>
      <c r="I47" s="66"/>
      <c r="J47" s="9"/>
      <c r="K47" s="9"/>
      <c r="L47" s="9"/>
    </row>
    <row r="48" spans="1:12">
      <c r="A48" s="205" t="s">
        <v>20</v>
      </c>
      <c r="B48" s="206"/>
      <c r="C48" s="213" t="s">
        <v>151</v>
      </c>
      <c r="D48" s="214"/>
      <c r="E48" s="215"/>
      <c r="F48" s="23"/>
      <c r="G48" s="167" t="s">
        <v>2</v>
      </c>
      <c r="H48" s="213" t="s">
        <v>152</v>
      </c>
      <c r="I48" s="215"/>
      <c r="J48" s="9"/>
      <c r="K48" s="9"/>
      <c r="L48" s="9"/>
    </row>
    <row r="49" spans="1:12">
      <c r="A49" s="137"/>
      <c r="B49" s="137"/>
      <c r="C49" s="168"/>
      <c r="D49" s="23"/>
      <c r="E49" s="23"/>
      <c r="F49" s="23"/>
      <c r="G49" s="23"/>
      <c r="H49" s="23"/>
      <c r="I49" s="66"/>
      <c r="J49" s="9"/>
      <c r="K49" s="9"/>
      <c r="L49" s="9"/>
    </row>
    <row r="50" spans="1:12" ht="12.75" customHeight="1">
      <c r="A50" s="205" t="s">
        <v>13</v>
      </c>
      <c r="B50" s="206"/>
      <c r="C50" s="221" t="s">
        <v>153</v>
      </c>
      <c r="D50" s="214"/>
      <c r="E50" s="214"/>
      <c r="F50" s="214"/>
      <c r="G50" s="214"/>
      <c r="H50" s="214"/>
      <c r="I50" s="215"/>
      <c r="J50" s="9"/>
      <c r="K50" s="9"/>
      <c r="L50" s="9"/>
    </row>
    <row r="51" spans="1:12">
      <c r="A51" s="137"/>
      <c r="B51" s="137"/>
      <c r="C51" s="23"/>
      <c r="D51" s="23"/>
      <c r="E51" s="23"/>
      <c r="F51" s="23"/>
      <c r="G51" s="23"/>
      <c r="H51" s="23"/>
      <c r="I51" s="66"/>
      <c r="J51" s="9"/>
      <c r="K51" s="9"/>
      <c r="L51" s="9"/>
    </row>
    <row r="52" spans="1:12">
      <c r="A52" s="222" t="s">
        <v>21</v>
      </c>
      <c r="B52" s="223"/>
      <c r="C52" s="213" t="s">
        <v>154</v>
      </c>
      <c r="D52" s="214"/>
      <c r="E52" s="214"/>
      <c r="F52" s="214"/>
      <c r="G52" s="214"/>
      <c r="H52" s="214"/>
      <c r="I52" s="224"/>
      <c r="J52" s="9"/>
      <c r="K52" s="9"/>
      <c r="L52" s="9"/>
    </row>
    <row r="53" spans="1:12">
      <c r="A53" s="140"/>
      <c r="B53" s="140"/>
      <c r="C53" s="211" t="s">
        <v>31</v>
      </c>
      <c r="D53" s="211"/>
      <c r="E53" s="211"/>
      <c r="F53" s="211"/>
      <c r="G53" s="211"/>
      <c r="H53" s="211"/>
      <c r="I53" s="75"/>
      <c r="J53" s="9"/>
      <c r="K53" s="9"/>
      <c r="L53" s="9"/>
    </row>
    <row r="54" spans="1:12">
      <c r="A54" s="140"/>
      <c r="B54" s="140"/>
      <c r="C54" s="32"/>
      <c r="D54" s="32"/>
      <c r="E54" s="32"/>
      <c r="F54" s="32"/>
      <c r="G54" s="32"/>
      <c r="H54" s="32"/>
      <c r="I54" s="75"/>
      <c r="J54" s="9"/>
      <c r="K54" s="9"/>
      <c r="L54" s="9"/>
    </row>
    <row r="55" spans="1:12">
      <c r="A55" s="140"/>
      <c r="B55" s="225"/>
      <c r="C55" s="226"/>
      <c r="D55" s="226"/>
      <c r="E55" s="226"/>
      <c r="F55" s="145"/>
      <c r="G55" s="145"/>
      <c r="H55" s="145"/>
      <c r="I55" s="146"/>
      <c r="J55" s="9"/>
      <c r="K55" s="9"/>
      <c r="L55" s="9"/>
    </row>
    <row r="56" spans="1:12">
      <c r="A56" s="140"/>
      <c r="B56" s="227"/>
      <c r="C56" s="228"/>
      <c r="D56" s="228"/>
      <c r="E56" s="228"/>
      <c r="F56" s="228"/>
      <c r="G56" s="228"/>
      <c r="H56" s="228"/>
      <c r="I56" s="228"/>
      <c r="J56" s="9"/>
      <c r="K56" s="9"/>
      <c r="L56" s="9"/>
    </row>
    <row r="57" spans="1:12">
      <c r="A57" s="140"/>
      <c r="B57" s="207"/>
      <c r="C57" s="208"/>
      <c r="D57" s="208"/>
      <c r="E57" s="208"/>
      <c r="F57" s="208"/>
      <c r="G57" s="208"/>
      <c r="H57" s="208"/>
      <c r="I57" s="208"/>
      <c r="J57" s="9"/>
      <c r="K57" s="9"/>
      <c r="L57" s="9"/>
    </row>
    <row r="58" spans="1:12">
      <c r="A58" s="140"/>
      <c r="B58" s="207"/>
      <c r="C58" s="208"/>
      <c r="D58" s="208"/>
      <c r="E58" s="208"/>
      <c r="F58" s="208"/>
      <c r="G58" s="208"/>
      <c r="H58" s="208"/>
      <c r="I58" s="208"/>
      <c r="J58" s="9"/>
      <c r="K58" s="9"/>
      <c r="L58" s="9"/>
    </row>
    <row r="59" spans="1:12">
      <c r="A59" s="140"/>
      <c r="B59" s="229"/>
      <c r="C59" s="230"/>
      <c r="D59" s="230"/>
      <c r="E59" s="230"/>
      <c r="F59" s="230"/>
      <c r="G59" s="230"/>
      <c r="H59" s="230"/>
      <c r="I59" s="231"/>
      <c r="J59" s="9"/>
      <c r="K59" s="9"/>
      <c r="L59" s="9"/>
    </row>
    <row r="60" spans="1:12">
      <c r="A60" s="141" t="s">
        <v>3</v>
      </c>
      <c r="B60" s="142"/>
      <c r="C60" s="76"/>
      <c r="D60" s="76"/>
      <c r="E60" s="76"/>
      <c r="F60" s="76"/>
      <c r="G60" s="76"/>
      <c r="H60" s="76"/>
      <c r="I60" s="77"/>
      <c r="J60" s="9"/>
      <c r="K60" s="9"/>
      <c r="L60" s="9"/>
    </row>
    <row r="61" spans="1:12" ht="13.5" thickBot="1">
      <c r="A61" s="142"/>
      <c r="B61" s="142"/>
      <c r="C61" s="15"/>
      <c r="D61" s="15"/>
      <c r="E61" s="15"/>
      <c r="F61" s="15"/>
      <c r="G61" s="33"/>
      <c r="H61" s="34"/>
      <c r="I61" s="78"/>
      <c r="J61" s="9"/>
      <c r="K61" s="9"/>
      <c r="L61" s="9"/>
    </row>
    <row r="62" spans="1:12">
      <c r="A62" s="143"/>
      <c r="B62" s="143"/>
      <c r="C62" s="15"/>
      <c r="D62" s="15"/>
      <c r="E62" s="147" t="s">
        <v>32</v>
      </c>
      <c r="F62" s="9"/>
      <c r="G62" s="216" t="s">
        <v>33</v>
      </c>
      <c r="H62" s="217"/>
      <c r="I62" s="218"/>
      <c r="J62" s="9"/>
      <c r="K62" s="9"/>
      <c r="L62" s="9"/>
    </row>
    <row r="63" spans="1:12">
      <c r="C63" s="79"/>
      <c r="D63" s="79"/>
      <c r="E63" s="79"/>
      <c r="F63" s="79"/>
      <c r="G63" s="219"/>
      <c r="H63" s="220"/>
      <c r="I63" s="80"/>
      <c r="J63" s="9"/>
      <c r="K63" s="9"/>
      <c r="L63" s="9"/>
    </row>
  </sheetData>
  <protectedRanges>
    <protectedRange sqref="C14:D14 F14:I14 C24:G24 D22:F22 C26" name="Range1_1_1"/>
    <protectedRange sqref="I26" name="Range1_10"/>
    <protectedRange sqref="A30:I30" name="Range1_11"/>
    <protectedRange sqref="A32:D32" name="Range1_1_3"/>
    <protectedRange sqref="E32:G32" name="Range1_2_1"/>
    <protectedRange sqref="H32:I32" name="Range1_3_1"/>
    <protectedRange sqref="A34:D34" name="Range1_4_1"/>
    <protectedRange sqref="E34:G34" name="Range1_5_1"/>
    <protectedRange sqref="E2" name="Range1"/>
    <protectedRange sqref="H2" name="Range1_9"/>
    <protectedRange sqref="I24" name="Range1_14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</protectedRanges>
  <mergeCells count="73">
    <mergeCell ref="A2:D2"/>
    <mergeCell ref="A4:I4"/>
    <mergeCell ref="A6:B6"/>
    <mergeCell ref="C6:D6"/>
    <mergeCell ref="A8:B8"/>
    <mergeCell ref="C8:D8"/>
    <mergeCell ref="A10:B11"/>
    <mergeCell ref="C10:D10"/>
    <mergeCell ref="D22:F22"/>
    <mergeCell ref="G22:H22"/>
    <mergeCell ref="A12:B12"/>
    <mergeCell ref="C12:I12"/>
    <mergeCell ref="A14:B14"/>
    <mergeCell ref="A20:B20"/>
    <mergeCell ref="C20:I20"/>
    <mergeCell ref="A22:B22"/>
    <mergeCell ref="A24:B24"/>
    <mergeCell ref="D24:G24"/>
    <mergeCell ref="A26:B26"/>
    <mergeCell ref="G26:H26"/>
    <mergeCell ref="F14:I14"/>
    <mergeCell ref="A16:B16"/>
    <mergeCell ref="C16:I16"/>
    <mergeCell ref="A18:B18"/>
    <mergeCell ref="C18:I18"/>
    <mergeCell ref="C14:D14"/>
    <mergeCell ref="D31:G31"/>
    <mergeCell ref="A32:D32"/>
    <mergeCell ref="E32:G32"/>
    <mergeCell ref="H32:I32"/>
    <mergeCell ref="A28:D28"/>
    <mergeCell ref="E28:G28"/>
    <mergeCell ref="H28:I28"/>
    <mergeCell ref="A30:D30"/>
    <mergeCell ref="E30:G30"/>
    <mergeCell ref="H30:I30"/>
    <mergeCell ref="A34:D34"/>
    <mergeCell ref="E34:G34"/>
    <mergeCell ref="C37:D37"/>
    <mergeCell ref="F37:G37"/>
    <mergeCell ref="F44:I44"/>
    <mergeCell ref="A36:D36"/>
    <mergeCell ref="E36:G36"/>
    <mergeCell ref="H36:I36"/>
    <mergeCell ref="H34:I34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I57"/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  <mergeCell ref="E40:G40"/>
  </mergeCells>
  <phoneticPr fontId="3" type="noConversion"/>
  <conditionalFormatting sqref="H29">
    <cfRule type="cellIs" dxfId="5" priority="3" stopIfTrue="1" operator="equal">
      <formula>"DA"</formula>
    </cfRule>
  </conditionalFormatting>
  <conditionalFormatting sqref="H2">
    <cfRule type="cellIs" dxfId="4" priority="4" stopIfTrue="1" operator="lessThan">
      <formula>#REF!</formula>
    </cfRule>
  </conditionalFormatting>
  <conditionalFormatting sqref="H2">
    <cfRule type="cellIs" dxfId="3" priority="2" stopIfTrue="1" operator="lessThan">
      <formula>#REF!</formula>
    </cfRule>
  </conditionalFormatting>
  <conditionalFormatting sqref="H2">
    <cfRule type="cellIs" dxfId="2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D121"/>
  <sheetViews>
    <sheetView view="pageBreakPreview" topLeftCell="A61" zoomScale="110" zoomScaleNormal="130" zoomScaleSheetLayoutView="110" workbookViewId="0">
      <selection activeCell="D14" sqref="D14"/>
    </sheetView>
  </sheetViews>
  <sheetFormatPr defaultRowHeight="12.75"/>
  <cols>
    <col min="1" max="1" width="76.7109375" style="148" customWidth="1"/>
    <col min="2" max="2" width="9.140625" style="40"/>
    <col min="3" max="3" width="13.42578125" style="40" customWidth="1"/>
    <col min="4" max="4" width="14.85546875" style="40" customWidth="1"/>
    <col min="5" max="16384" width="9.140625" style="40"/>
  </cols>
  <sheetData>
    <row r="1" spans="1:4" ht="12.75" customHeight="1">
      <c r="A1" s="113" t="s">
        <v>137</v>
      </c>
      <c r="B1" s="113"/>
      <c r="C1" s="113"/>
      <c r="D1" s="113"/>
    </row>
    <row r="2" spans="1:4" ht="12.75" customHeight="1">
      <c r="A2" s="114" t="s">
        <v>301</v>
      </c>
      <c r="B2" s="114"/>
      <c r="C2" s="114"/>
      <c r="D2" s="114"/>
    </row>
    <row r="3" spans="1:4" ht="12.75" customHeight="1">
      <c r="A3" s="115" t="s">
        <v>155</v>
      </c>
      <c r="B3" s="116"/>
      <c r="C3" s="116"/>
      <c r="D3" s="117"/>
    </row>
    <row r="4" spans="1:4" ht="22.5" customHeight="1">
      <c r="A4" s="118" t="s">
        <v>35</v>
      </c>
      <c r="B4" s="44" t="s">
        <v>36</v>
      </c>
      <c r="C4" s="45" t="s">
        <v>37</v>
      </c>
      <c r="D4" s="46" t="s">
        <v>38</v>
      </c>
    </row>
    <row r="5" spans="1:4" ht="12.75" customHeight="1">
      <c r="A5" s="42">
        <v>1</v>
      </c>
      <c r="B5" s="43">
        <v>2</v>
      </c>
      <c r="C5" s="42">
        <v>3</v>
      </c>
      <c r="D5" s="42">
        <v>4</v>
      </c>
    </row>
    <row r="6" spans="1:4" ht="12.75" customHeight="1">
      <c r="A6" s="119" t="s">
        <v>39</v>
      </c>
      <c r="B6" s="120"/>
      <c r="C6" s="120"/>
      <c r="D6" s="121"/>
    </row>
    <row r="7" spans="1:4" ht="12.75" customHeight="1">
      <c r="A7" s="108" t="s">
        <v>192</v>
      </c>
      <c r="B7" s="3">
        <v>1</v>
      </c>
      <c r="C7" s="5"/>
      <c r="D7" s="5"/>
    </row>
    <row r="8" spans="1:4" ht="12.75" customHeight="1">
      <c r="A8" s="97" t="s">
        <v>193</v>
      </c>
      <c r="B8" s="1">
        <v>2</v>
      </c>
      <c r="C8" s="175">
        <f>C9+C16+C26+C35+C39</f>
        <v>468589816</v>
      </c>
      <c r="D8" s="175">
        <f>D9+D16+D26+D35+D39</f>
        <v>467095586.61000001</v>
      </c>
    </row>
    <row r="9" spans="1:4" ht="12.75" customHeight="1">
      <c r="A9" s="110" t="s">
        <v>40</v>
      </c>
      <c r="B9" s="1">
        <v>3</v>
      </c>
      <c r="C9" s="157">
        <f>SUM(C10:C15)</f>
        <v>188142343</v>
      </c>
      <c r="D9" s="157">
        <f>SUM(D10:D15)</f>
        <v>187664415.08000001</v>
      </c>
    </row>
    <row r="10" spans="1:4">
      <c r="A10" s="110" t="s">
        <v>191</v>
      </c>
      <c r="B10" s="1">
        <v>4</v>
      </c>
      <c r="C10" s="195"/>
      <c r="D10" s="195"/>
    </row>
    <row r="11" spans="1:4">
      <c r="A11" s="110" t="s">
        <v>41</v>
      </c>
      <c r="B11" s="1">
        <v>5</v>
      </c>
      <c r="C11" s="195">
        <v>120401104</v>
      </c>
      <c r="D11" s="195">
        <v>120339676.34</v>
      </c>
    </row>
    <row r="12" spans="1:4">
      <c r="A12" s="110" t="s">
        <v>0</v>
      </c>
      <c r="B12" s="1">
        <v>6</v>
      </c>
      <c r="C12" s="195">
        <v>60379072</v>
      </c>
      <c r="D12" s="195">
        <v>60379072</v>
      </c>
    </row>
    <row r="13" spans="1:4">
      <c r="A13" s="110" t="s">
        <v>194</v>
      </c>
      <c r="B13" s="1">
        <v>7</v>
      </c>
      <c r="C13" s="195"/>
      <c r="D13" s="195"/>
    </row>
    <row r="14" spans="1:4">
      <c r="A14" s="110" t="s">
        <v>195</v>
      </c>
      <c r="B14" s="1">
        <v>8</v>
      </c>
      <c r="C14" s="195"/>
      <c r="D14" s="195"/>
    </row>
    <row r="15" spans="1:4">
      <c r="A15" s="110" t="s">
        <v>42</v>
      </c>
      <c r="B15" s="1">
        <v>9</v>
      </c>
      <c r="C15" s="195">
        <v>7362167</v>
      </c>
      <c r="D15" s="195">
        <v>6945666.7400000002</v>
      </c>
    </row>
    <row r="16" spans="1:4">
      <c r="A16" s="110" t="s">
        <v>196</v>
      </c>
      <c r="B16" s="1">
        <v>10</v>
      </c>
      <c r="C16" s="157">
        <f>SUM(C17:C25)</f>
        <v>143815327</v>
      </c>
      <c r="D16" s="157">
        <f>SUM(D17:D25)</f>
        <v>142889826.46000001</v>
      </c>
    </row>
    <row r="17" spans="1:4">
      <c r="A17" s="110" t="s">
        <v>43</v>
      </c>
      <c r="B17" s="1">
        <v>11</v>
      </c>
      <c r="C17" s="195">
        <v>8182140</v>
      </c>
      <c r="D17" s="195">
        <v>8182140.2800000003</v>
      </c>
    </row>
    <row r="18" spans="1:4">
      <c r="A18" s="110" t="s">
        <v>44</v>
      </c>
      <c r="B18" s="1">
        <v>12</v>
      </c>
      <c r="C18" s="195">
        <v>113392162</v>
      </c>
      <c r="D18" s="195">
        <v>112582536.03</v>
      </c>
    </row>
    <row r="19" spans="1:4">
      <c r="A19" s="110" t="s">
        <v>45</v>
      </c>
      <c r="B19" s="1">
        <v>13</v>
      </c>
      <c r="C19" s="195">
        <v>19406193</v>
      </c>
      <c r="D19" s="195">
        <v>18664236.890000008</v>
      </c>
    </row>
    <row r="20" spans="1:4">
      <c r="A20" s="110" t="s">
        <v>46</v>
      </c>
      <c r="B20" s="1">
        <v>14</v>
      </c>
      <c r="C20" s="195">
        <v>391307</v>
      </c>
      <c r="D20" s="195">
        <v>977914.66000000015</v>
      </c>
    </row>
    <row r="21" spans="1:4">
      <c r="A21" s="110" t="s">
        <v>47</v>
      </c>
      <c r="B21" s="1">
        <v>15</v>
      </c>
      <c r="C21" s="195"/>
      <c r="D21" s="195"/>
    </row>
    <row r="22" spans="1:4">
      <c r="A22" s="110" t="s">
        <v>197</v>
      </c>
      <c r="B22" s="1">
        <v>16</v>
      </c>
      <c r="C22" s="195"/>
      <c r="D22" s="195"/>
    </row>
    <row r="23" spans="1:4">
      <c r="A23" s="110" t="s">
        <v>48</v>
      </c>
      <c r="B23" s="1">
        <v>17</v>
      </c>
      <c r="C23" s="195">
        <v>2365901</v>
      </c>
      <c r="D23" s="195">
        <v>2405572.7799999998</v>
      </c>
    </row>
    <row r="24" spans="1:4">
      <c r="A24" s="110" t="s">
        <v>49</v>
      </c>
      <c r="B24" s="1">
        <v>18</v>
      </c>
      <c r="C24" s="195">
        <v>77624</v>
      </c>
      <c r="D24" s="195">
        <v>77425.819999999992</v>
      </c>
    </row>
    <row r="25" spans="1:4">
      <c r="A25" s="110" t="s">
        <v>198</v>
      </c>
      <c r="B25" s="1">
        <v>19</v>
      </c>
      <c r="C25" s="195"/>
      <c r="D25" s="195"/>
    </row>
    <row r="26" spans="1:4">
      <c r="A26" s="110" t="s">
        <v>199</v>
      </c>
      <c r="B26" s="1">
        <v>20</v>
      </c>
      <c r="C26" s="157">
        <f>SUM(C27:C34)</f>
        <v>136617146</v>
      </c>
      <c r="D26" s="157">
        <f>SUM(D27:D34)</f>
        <v>136526345.07000002</v>
      </c>
    </row>
    <row r="27" spans="1:4">
      <c r="A27" s="110" t="s">
        <v>200</v>
      </c>
      <c r="B27" s="1">
        <v>21</v>
      </c>
      <c r="C27" s="195">
        <v>115254813</v>
      </c>
      <c r="D27" s="195">
        <v>115254813.41</v>
      </c>
    </row>
    <row r="28" spans="1:4">
      <c r="A28" s="110" t="s">
        <v>201</v>
      </c>
      <c r="B28" s="1">
        <v>22</v>
      </c>
      <c r="C28" s="195"/>
      <c r="D28" s="195"/>
    </row>
    <row r="29" spans="1:4">
      <c r="A29" s="110" t="s">
        <v>202</v>
      </c>
      <c r="B29" s="1">
        <v>23</v>
      </c>
      <c r="C29" s="195">
        <v>20461690</v>
      </c>
      <c r="D29" s="195">
        <v>20461689.890000001</v>
      </c>
    </row>
    <row r="30" spans="1:4">
      <c r="A30" s="110" t="s">
        <v>203</v>
      </c>
      <c r="B30" s="1">
        <v>24</v>
      </c>
      <c r="C30" s="195"/>
      <c r="D30" s="195"/>
    </row>
    <row r="31" spans="1:4">
      <c r="A31" s="110" t="s">
        <v>51</v>
      </c>
      <c r="B31" s="1">
        <v>25</v>
      </c>
      <c r="C31" s="195"/>
      <c r="D31" s="195"/>
    </row>
    <row r="32" spans="1:4">
      <c r="A32" s="110" t="s">
        <v>204</v>
      </c>
      <c r="B32" s="1">
        <v>26</v>
      </c>
      <c r="C32" s="195">
        <v>900643</v>
      </c>
      <c r="D32" s="195">
        <v>809841.7699999999</v>
      </c>
    </row>
    <row r="33" spans="1:4">
      <c r="A33" s="110" t="s">
        <v>205</v>
      </c>
      <c r="B33" s="1">
        <v>27</v>
      </c>
      <c r="C33" s="195"/>
      <c r="D33" s="195"/>
    </row>
    <row r="34" spans="1:4">
      <c r="A34" s="110" t="s">
        <v>206</v>
      </c>
      <c r="B34" s="1">
        <v>28</v>
      </c>
      <c r="C34" s="195"/>
      <c r="D34" s="195"/>
    </row>
    <row r="35" spans="1:4">
      <c r="A35" s="110" t="s">
        <v>53</v>
      </c>
      <c r="B35" s="1">
        <v>29</v>
      </c>
      <c r="C35" s="157">
        <f>SUM(C36:C38)</f>
        <v>15000</v>
      </c>
      <c r="D35" s="157">
        <f>SUM(D36:D38)</f>
        <v>15000</v>
      </c>
    </row>
    <row r="36" spans="1:4">
      <c r="A36" s="110" t="s">
        <v>54</v>
      </c>
      <c r="B36" s="1">
        <v>30</v>
      </c>
      <c r="C36" s="195"/>
      <c r="D36" s="195"/>
    </row>
    <row r="37" spans="1:4">
      <c r="A37" s="110" t="s">
        <v>207</v>
      </c>
      <c r="B37" s="1">
        <v>31</v>
      </c>
      <c r="C37" s="195"/>
      <c r="D37" s="195"/>
    </row>
    <row r="38" spans="1:4">
      <c r="A38" s="110" t="s">
        <v>55</v>
      </c>
      <c r="B38" s="1">
        <v>32</v>
      </c>
      <c r="C38" s="195">
        <v>15000</v>
      </c>
      <c r="D38" s="195">
        <v>15000</v>
      </c>
    </row>
    <row r="39" spans="1:4">
      <c r="A39" s="110" t="s">
        <v>56</v>
      </c>
      <c r="B39" s="1">
        <v>33</v>
      </c>
      <c r="C39" s="6"/>
      <c r="D39" s="6"/>
    </row>
    <row r="40" spans="1:4">
      <c r="A40" s="97" t="s">
        <v>208</v>
      </c>
      <c r="B40" s="1">
        <v>34</v>
      </c>
      <c r="C40" s="175">
        <f>C41+C49+C56+C64</f>
        <v>252568052</v>
      </c>
      <c r="D40" s="175">
        <f>D41+D49+D56+D64</f>
        <v>219915936.55999994</v>
      </c>
    </row>
    <row r="41" spans="1:4">
      <c r="A41" s="110" t="s">
        <v>57</v>
      </c>
      <c r="B41" s="1">
        <v>35</v>
      </c>
      <c r="C41" s="157">
        <f>SUM(C42:C48)</f>
        <v>54699132</v>
      </c>
      <c r="D41" s="157">
        <f>SUM(D42:D48)</f>
        <v>33720702.82</v>
      </c>
    </row>
    <row r="42" spans="1:4">
      <c r="A42" s="110" t="s">
        <v>58</v>
      </c>
      <c r="B42" s="1">
        <v>36</v>
      </c>
      <c r="C42" s="195">
        <v>42652245</v>
      </c>
      <c r="D42" s="195">
        <v>13756156.859999998</v>
      </c>
    </row>
    <row r="43" spans="1:4">
      <c r="A43" s="110" t="s">
        <v>209</v>
      </c>
      <c r="B43" s="1">
        <v>37</v>
      </c>
      <c r="C43" s="195">
        <v>748544</v>
      </c>
      <c r="D43" s="195">
        <v>921651.47</v>
      </c>
    </row>
    <row r="44" spans="1:4">
      <c r="A44" s="110" t="s">
        <v>210</v>
      </c>
      <c r="B44" s="1">
        <v>38</v>
      </c>
      <c r="C44" s="195">
        <v>3412663</v>
      </c>
      <c r="D44" s="195">
        <v>2049383.6300000001</v>
      </c>
    </row>
    <row r="45" spans="1:4">
      <c r="A45" s="110" t="s">
        <v>59</v>
      </c>
      <c r="B45" s="1">
        <v>39</v>
      </c>
      <c r="C45" s="195">
        <v>7885680</v>
      </c>
      <c r="D45" s="195">
        <v>16993510.859999999</v>
      </c>
    </row>
    <row r="46" spans="1:4">
      <c r="A46" s="110" t="s">
        <v>211</v>
      </c>
      <c r="B46" s="1">
        <v>40</v>
      </c>
      <c r="C46" s="6"/>
      <c r="D46" s="6"/>
    </row>
    <row r="47" spans="1:4">
      <c r="A47" s="110" t="s">
        <v>60</v>
      </c>
      <c r="B47" s="1">
        <v>41</v>
      </c>
      <c r="C47" s="6"/>
      <c r="D47" s="6"/>
    </row>
    <row r="48" spans="1:4">
      <c r="A48" s="110" t="s">
        <v>61</v>
      </c>
      <c r="B48" s="1">
        <v>42</v>
      </c>
      <c r="C48" s="6"/>
      <c r="D48" s="6"/>
    </row>
    <row r="49" spans="1:4">
      <c r="A49" s="110" t="s">
        <v>62</v>
      </c>
      <c r="B49" s="1">
        <v>43</v>
      </c>
      <c r="C49" s="157">
        <f>SUM(C50:C55)</f>
        <v>138423624</v>
      </c>
      <c r="D49" s="157">
        <f>SUM(D50:D55)</f>
        <v>142320453.39999998</v>
      </c>
    </row>
    <row r="50" spans="1:4">
      <c r="A50" s="110" t="s">
        <v>63</v>
      </c>
      <c r="B50" s="1">
        <v>44</v>
      </c>
      <c r="C50" s="195">
        <v>3880456</v>
      </c>
      <c r="D50" s="195">
        <v>5086361.42</v>
      </c>
    </row>
    <row r="51" spans="1:4">
      <c r="A51" s="110" t="s">
        <v>212</v>
      </c>
      <c r="B51" s="1">
        <v>45</v>
      </c>
      <c r="C51" s="195">
        <v>124865490</v>
      </c>
      <c r="D51" s="195">
        <v>132855161.15000001</v>
      </c>
    </row>
    <row r="52" spans="1:4">
      <c r="A52" s="110" t="s">
        <v>64</v>
      </c>
      <c r="B52" s="1">
        <v>46</v>
      </c>
      <c r="C52" s="195"/>
      <c r="D52" s="195"/>
    </row>
    <row r="53" spans="1:4">
      <c r="A53" s="110" t="s">
        <v>213</v>
      </c>
      <c r="B53" s="1">
        <v>47</v>
      </c>
      <c r="C53" s="195">
        <v>7342</v>
      </c>
      <c r="D53" s="195">
        <v>7342.3700000000008</v>
      </c>
    </row>
    <row r="54" spans="1:4">
      <c r="A54" s="110" t="s">
        <v>65</v>
      </c>
      <c r="B54" s="1">
        <v>48</v>
      </c>
      <c r="C54" s="195">
        <v>5473744</v>
      </c>
      <c r="D54" s="195">
        <v>136910.76</v>
      </c>
    </row>
    <row r="55" spans="1:4">
      <c r="A55" s="110" t="s">
        <v>66</v>
      </c>
      <c r="B55" s="1">
        <v>49</v>
      </c>
      <c r="C55" s="195">
        <v>4196592</v>
      </c>
      <c r="D55" s="195">
        <v>4234677.7</v>
      </c>
    </row>
    <row r="56" spans="1:4">
      <c r="A56" s="110" t="s">
        <v>214</v>
      </c>
      <c r="B56" s="1">
        <v>50</v>
      </c>
      <c r="C56" s="157">
        <f>SUM(C57:C63)</f>
        <v>42472749</v>
      </c>
      <c r="D56" s="157">
        <f>SUM(D57:D63)</f>
        <v>42815292.149999991</v>
      </c>
    </row>
    <row r="57" spans="1:4">
      <c r="A57" s="110" t="s">
        <v>215</v>
      </c>
      <c r="B57" s="1">
        <v>51</v>
      </c>
      <c r="C57" s="195"/>
      <c r="D57" s="195"/>
    </row>
    <row r="58" spans="1:4">
      <c r="A58" s="110" t="s">
        <v>216</v>
      </c>
      <c r="B58" s="1">
        <v>52</v>
      </c>
      <c r="C58" s="195">
        <v>35401763</v>
      </c>
      <c r="D58" s="195">
        <v>36032917.719999999</v>
      </c>
    </row>
    <row r="59" spans="1:4">
      <c r="A59" s="110" t="s">
        <v>50</v>
      </c>
      <c r="B59" s="1">
        <v>53</v>
      </c>
      <c r="C59" s="195"/>
      <c r="D59" s="195"/>
    </row>
    <row r="60" spans="1:4">
      <c r="A60" s="110" t="s">
        <v>217</v>
      </c>
      <c r="B60" s="1">
        <v>54</v>
      </c>
      <c r="C60" s="195"/>
      <c r="D60" s="195"/>
    </row>
    <row r="61" spans="1:4">
      <c r="A61" s="110" t="s">
        <v>51</v>
      </c>
      <c r="B61" s="1">
        <v>55</v>
      </c>
      <c r="C61" s="195">
        <v>695738</v>
      </c>
      <c r="D61" s="195">
        <v>695738.23</v>
      </c>
    </row>
    <row r="62" spans="1:4">
      <c r="A62" s="110" t="s">
        <v>52</v>
      </c>
      <c r="B62" s="1">
        <v>56</v>
      </c>
      <c r="C62" s="195">
        <v>6375248</v>
      </c>
      <c r="D62" s="195">
        <v>6086636.1999999993</v>
      </c>
    </row>
    <row r="63" spans="1:4">
      <c r="A63" s="110" t="s">
        <v>67</v>
      </c>
      <c r="B63" s="1">
        <v>57</v>
      </c>
      <c r="C63" s="195"/>
      <c r="D63" s="195"/>
    </row>
    <row r="64" spans="1:4">
      <c r="A64" s="110" t="s">
        <v>68</v>
      </c>
      <c r="B64" s="1">
        <v>58</v>
      </c>
      <c r="C64" s="195">
        <v>16972547</v>
      </c>
      <c r="D64" s="195">
        <v>1059488.1899999997</v>
      </c>
    </row>
    <row r="65" spans="1:4">
      <c r="A65" s="97" t="s">
        <v>218</v>
      </c>
      <c r="B65" s="1">
        <v>59</v>
      </c>
      <c r="C65" s="195">
        <v>5053062</v>
      </c>
      <c r="D65" s="195">
        <v>3607736.16</v>
      </c>
    </row>
    <row r="66" spans="1:4">
      <c r="A66" s="97" t="s">
        <v>69</v>
      </c>
      <c r="B66" s="1">
        <v>60</v>
      </c>
      <c r="C66" s="175">
        <f>C7+C8+C40+C65</f>
        <v>726210930</v>
      </c>
      <c r="D66" s="183">
        <f>D7+D8+D40+D65</f>
        <v>690619259.32999992</v>
      </c>
    </row>
    <row r="67" spans="1:4">
      <c r="A67" s="111" t="s">
        <v>219</v>
      </c>
      <c r="B67" s="4">
        <v>61</v>
      </c>
      <c r="C67" s="196">
        <v>4398007</v>
      </c>
      <c r="D67" s="196">
        <v>4722794.88</v>
      </c>
    </row>
    <row r="68" spans="1:4">
      <c r="A68" s="104" t="s">
        <v>89</v>
      </c>
      <c r="B68" s="112"/>
      <c r="C68" s="186"/>
      <c r="D68" s="187"/>
    </row>
    <row r="69" spans="1:4">
      <c r="A69" s="108" t="s">
        <v>70</v>
      </c>
      <c r="B69" s="3">
        <v>62</v>
      </c>
      <c r="C69" s="181">
        <f>C70+C71+C72+C78+C79+C82+C85</f>
        <v>169854332</v>
      </c>
      <c r="D69" s="184">
        <f>D70+D71+D72+D78+D79+D82+D85</f>
        <v>166916020.13000014</v>
      </c>
    </row>
    <row r="70" spans="1:4">
      <c r="A70" s="110" t="s">
        <v>71</v>
      </c>
      <c r="B70" s="1">
        <v>63</v>
      </c>
      <c r="C70" s="195">
        <v>19016430</v>
      </c>
      <c r="D70" s="195">
        <v>19016430</v>
      </c>
    </row>
    <row r="71" spans="1:4">
      <c r="A71" s="110" t="s">
        <v>72</v>
      </c>
      <c r="B71" s="1">
        <v>64</v>
      </c>
      <c r="C71" s="195">
        <v>84186547</v>
      </c>
      <c r="D71" s="195">
        <v>84186546.620000005</v>
      </c>
    </row>
    <row r="72" spans="1:4">
      <c r="A72" s="110" t="s">
        <v>73</v>
      </c>
      <c r="B72" s="1">
        <v>65</v>
      </c>
      <c r="C72" s="157">
        <f>C73+C74-C75+C76+C77</f>
        <v>183484</v>
      </c>
      <c r="D72" s="157">
        <f>D73+D74-D75+D76+D77</f>
        <v>283226.74</v>
      </c>
    </row>
    <row r="73" spans="1:4">
      <c r="A73" s="110" t="s">
        <v>221</v>
      </c>
      <c r="B73" s="1">
        <v>66</v>
      </c>
      <c r="C73" s="195">
        <v>183484</v>
      </c>
      <c r="D73" s="195">
        <v>283226.74</v>
      </c>
    </row>
    <row r="74" spans="1:4">
      <c r="A74" s="110" t="s">
        <v>74</v>
      </c>
      <c r="B74" s="1">
        <v>67</v>
      </c>
      <c r="C74" s="195"/>
      <c r="D74" s="195"/>
    </row>
    <row r="75" spans="1:4">
      <c r="A75" s="110" t="s">
        <v>75</v>
      </c>
      <c r="B75" s="1">
        <v>68</v>
      </c>
      <c r="C75" s="195"/>
      <c r="D75" s="195"/>
    </row>
    <row r="76" spans="1:4">
      <c r="A76" s="110" t="s">
        <v>76</v>
      </c>
      <c r="B76" s="1">
        <v>69</v>
      </c>
      <c r="C76" s="195"/>
      <c r="D76" s="195"/>
    </row>
    <row r="77" spans="1:4">
      <c r="A77" s="110" t="s">
        <v>77</v>
      </c>
      <c r="B77" s="1">
        <v>70</v>
      </c>
      <c r="C77" s="195"/>
      <c r="D77" s="195"/>
    </row>
    <row r="78" spans="1:4">
      <c r="A78" s="110" t="s">
        <v>78</v>
      </c>
      <c r="B78" s="1">
        <v>71</v>
      </c>
      <c r="C78" s="195">
        <v>64473012</v>
      </c>
      <c r="D78" s="195">
        <v>63745248</v>
      </c>
    </row>
    <row r="79" spans="1:4">
      <c r="A79" s="110" t="s">
        <v>223</v>
      </c>
      <c r="B79" s="1">
        <v>72</v>
      </c>
      <c r="C79" s="157">
        <f>C80-C81</f>
        <v>-7078272</v>
      </c>
      <c r="D79" s="157">
        <f>D80-D81</f>
        <v>2622879.88</v>
      </c>
    </row>
    <row r="80" spans="1:4">
      <c r="A80" s="110" t="s">
        <v>79</v>
      </c>
      <c r="B80" s="1">
        <v>73</v>
      </c>
      <c r="C80" s="195"/>
      <c r="D80" s="195">
        <v>2622879.88</v>
      </c>
    </row>
    <row r="81" spans="1:4">
      <c r="A81" s="110" t="s">
        <v>222</v>
      </c>
      <c r="B81" s="1">
        <v>74</v>
      </c>
      <c r="C81" s="195">
        <v>7078272</v>
      </c>
      <c r="D81" s="195"/>
    </row>
    <row r="82" spans="1:4">
      <c r="A82" s="110" t="s">
        <v>224</v>
      </c>
      <c r="B82" s="1">
        <v>75</v>
      </c>
      <c r="C82" s="157">
        <f>C83-C84</f>
        <v>9073131</v>
      </c>
      <c r="D82" s="153">
        <f>D83-D84</f>
        <v>-2938311.1099998574</v>
      </c>
    </row>
    <row r="83" spans="1:4">
      <c r="A83" s="110" t="s">
        <v>225</v>
      </c>
      <c r="B83" s="1">
        <v>76</v>
      </c>
      <c r="C83" s="195">
        <v>9073131</v>
      </c>
      <c r="D83" s="195"/>
    </row>
    <row r="84" spans="1:4">
      <c r="A84" s="110" t="s">
        <v>226</v>
      </c>
      <c r="B84" s="1">
        <v>77</v>
      </c>
      <c r="C84" s="195"/>
      <c r="D84" s="195">
        <v>2938311.1099998574</v>
      </c>
    </row>
    <row r="85" spans="1:4">
      <c r="A85" s="110" t="s">
        <v>80</v>
      </c>
      <c r="B85" s="1">
        <v>78</v>
      </c>
      <c r="C85" s="6"/>
      <c r="D85" s="6"/>
    </row>
    <row r="86" spans="1:4">
      <c r="A86" s="97" t="s">
        <v>81</v>
      </c>
      <c r="B86" s="1">
        <v>79</v>
      </c>
      <c r="C86" s="175">
        <f>SUM(C87:C89)</f>
        <v>0</v>
      </c>
      <c r="D86" s="175">
        <f>SUM(D87:D89)</f>
        <v>0</v>
      </c>
    </row>
    <row r="87" spans="1:4">
      <c r="A87" s="110" t="s">
        <v>82</v>
      </c>
      <c r="B87" s="1">
        <v>80</v>
      </c>
      <c r="C87" s="6"/>
      <c r="D87" s="6"/>
    </row>
    <row r="88" spans="1:4">
      <c r="A88" s="110" t="s">
        <v>83</v>
      </c>
      <c r="B88" s="1">
        <v>81</v>
      </c>
      <c r="C88" s="6"/>
      <c r="D88" s="6"/>
    </row>
    <row r="89" spans="1:4">
      <c r="A89" s="110" t="s">
        <v>84</v>
      </c>
      <c r="B89" s="1">
        <v>82</v>
      </c>
      <c r="C89" s="6"/>
      <c r="D89" s="6"/>
    </row>
    <row r="90" spans="1:4">
      <c r="A90" s="97" t="s">
        <v>227</v>
      </c>
      <c r="B90" s="1">
        <v>83</v>
      </c>
      <c r="C90" s="175">
        <f>SUM(C91:C99)</f>
        <v>299123101</v>
      </c>
      <c r="D90" s="175">
        <f>SUM(D91:D99)</f>
        <v>295023936.95999998</v>
      </c>
    </row>
    <row r="91" spans="1:4">
      <c r="A91" s="110" t="s">
        <v>85</v>
      </c>
      <c r="B91" s="1">
        <v>84</v>
      </c>
      <c r="C91" s="195"/>
      <c r="D91" s="195"/>
    </row>
    <row r="92" spans="1:4">
      <c r="A92" s="110" t="s">
        <v>86</v>
      </c>
      <c r="B92" s="1">
        <v>85</v>
      </c>
      <c r="C92" s="195"/>
      <c r="D92" s="195"/>
    </row>
    <row r="93" spans="1:4">
      <c r="A93" s="110" t="s">
        <v>87</v>
      </c>
      <c r="B93" s="1">
        <v>86</v>
      </c>
      <c r="C93" s="195">
        <v>283004848</v>
      </c>
      <c r="D93" s="195">
        <v>279087624.93000001</v>
      </c>
    </row>
    <row r="94" spans="1:4">
      <c r="A94" s="110" t="s">
        <v>229</v>
      </c>
      <c r="B94" s="1">
        <v>87</v>
      </c>
      <c r="C94" s="195"/>
      <c r="D94" s="195"/>
    </row>
    <row r="95" spans="1:4">
      <c r="A95" s="110" t="s">
        <v>230</v>
      </c>
      <c r="B95" s="1">
        <v>88</v>
      </c>
      <c r="C95" s="195"/>
      <c r="D95" s="195"/>
    </row>
    <row r="96" spans="1:4">
      <c r="A96" s="110" t="s">
        <v>231</v>
      </c>
      <c r="B96" s="1">
        <v>89</v>
      </c>
      <c r="C96" s="195"/>
      <c r="D96" s="195"/>
    </row>
    <row r="97" spans="1:4">
      <c r="A97" s="110" t="s">
        <v>232</v>
      </c>
      <c r="B97" s="1">
        <v>90</v>
      </c>
      <c r="C97" s="195"/>
      <c r="D97" s="195"/>
    </row>
    <row r="98" spans="1:4">
      <c r="A98" s="110" t="s">
        <v>233</v>
      </c>
      <c r="B98" s="1">
        <v>91</v>
      </c>
      <c r="C98" s="195"/>
      <c r="D98" s="195"/>
    </row>
    <row r="99" spans="1:4">
      <c r="A99" s="110" t="s">
        <v>234</v>
      </c>
      <c r="B99" s="1">
        <v>92</v>
      </c>
      <c r="C99" s="195">
        <v>16118253</v>
      </c>
      <c r="D99" s="195">
        <v>15936312.029999999</v>
      </c>
    </row>
    <row r="100" spans="1:4">
      <c r="A100" s="97" t="s">
        <v>228</v>
      </c>
      <c r="B100" s="1">
        <v>93</v>
      </c>
      <c r="C100" s="175">
        <f>SUM(C101:C112)</f>
        <v>256688654</v>
      </c>
      <c r="D100" s="175">
        <f>SUM(D101:D112)</f>
        <v>228578831.88000003</v>
      </c>
    </row>
    <row r="101" spans="1:4">
      <c r="A101" s="110" t="s">
        <v>85</v>
      </c>
      <c r="B101" s="1">
        <v>94</v>
      </c>
      <c r="C101" s="195">
        <v>591129</v>
      </c>
      <c r="D101" s="195">
        <v>227987.04</v>
      </c>
    </row>
    <row r="102" spans="1:4">
      <c r="A102" s="110" t="s">
        <v>86</v>
      </c>
      <c r="B102" s="1">
        <v>95</v>
      </c>
      <c r="C102" s="195"/>
      <c r="D102" s="195"/>
    </row>
    <row r="103" spans="1:4">
      <c r="A103" s="110" t="s">
        <v>87</v>
      </c>
      <c r="B103" s="1">
        <v>96</v>
      </c>
      <c r="C103" s="195">
        <v>62657130</v>
      </c>
      <c r="D103" s="195">
        <v>54612968.079999998</v>
      </c>
    </row>
    <row r="104" spans="1:4">
      <c r="A104" s="110" t="s">
        <v>229</v>
      </c>
      <c r="B104" s="1">
        <v>97</v>
      </c>
      <c r="C104" s="195">
        <v>2845263</v>
      </c>
      <c r="D104" s="195">
        <v>1732014.19</v>
      </c>
    </row>
    <row r="105" spans="1:4">
      <c r="A105" s="110" t="s">
        <v>230</v>
      </c>
      <c r="B105" s="1">
        <v>98</v>
      </c>
      <c r="C105" s="195">
        <v>97020024</v>
      </c>
      <c r="D105" s="195">
        <v>99151463.969999999</v>
      </c>
    </row>
    <row r="106" spans="1:4">
      <c r="A106" s="110" t="s">
        <v>231</v>
      </c>
      <c r="B106" s="1">
        <v>99</v>
      </c>
      <c r="C106" s="195">
        <v>80887770</v>
      </c>
      <c r="D106" s="195">
        <v>62249178.200000003</v>
      </c>
    </row>
    <row r="107" spans="1:4">
      <c r="A107" s="110" t="s">
        <v>232</v>
      </c>
      <c r="B107" s="1">
        <v>100</v>
      </c>
      <c r="C107" s="195"/>
      <c r="D107" s="195"/>
    </row>
    <row r="108" spans="1:4">
      <c r="A108" s="110" t="s">
        <v>88</v>
      </c>
      <c r="B108" s="1">
        <v>101</v>
      </c>
      <c r="C108" s="195">
        <v>1093562</v>
      </c>
      <c r="D108" s="195">
        <v>1064426.1500000001</v>
      </c>
    </row>
    <row r="109" spans="1:4">
      <c r="A109" s="110" t="s">
        <v>238</v>
      </c>
      <c r="B109" s="1">
        <v>102</v>
      </c>
      <c r="C109" s="195">
        <v>8540805</v>
      </c>
      <c r="D109" s="195">
        <v>6791187.3400000008</v>
      </c>
    </row>
    <row r="110" spans="1:4">
      <c r="A110" s="110" t="s">
        <v>237</v>
      </c>
      <c r="B110" s="1">
        <v>103</v>
      </c>
      <c r="C110" s="195"/>
      <c r="D110" s="195"/>
    </row>
    <row r="111" spans="1:4">
      <c r="A111" s="110" t="s">
        <v>235</v>
      </c>
      <c r="B111" s="1">
        <v>104</v>
      </c>
      <c r="C111" s="195"/>
      <c r="D111" s="195"/>
    </row>
    <row r="112" spans="1:4">
      <c r="A112" s="110" t="s">
        <v>236</v>
      </c>
      <c r="B112" s="1">
        <v>105</v>
      </c>
      <c r="C112" s="195">
        <v>3052971</v>
      </c>
      <c r="D112" s="195">
        <v>2749606.91</v>
      </c>
    </row>
    <row r="113" spans="1:4">
      <c r="A113" s="97" t="s">
        <v>239</v>
      </c>
      <c r="B113" s="1">
        <v>106</v>
      </c>
      <c r="C113" s="195">
        <v>544843</v>
      </c>
      <c r="D113" s="195">
        <v>100470.36</v>
      </c>
    </row>
    <row r="114" spans="1:4">
      <c r="A114" s="97" t="s">
        <v>240</v>
      </c>
      <c r="B114" s="1">
        <v>107</v>
      </c>
      <c r="C114" s="175">
        <f>C69+C86+C90+C100+C113</f>
        <v>726210930</v>
      </c>
      <c r="D114" s="183">
        <f>D69+D86+D90+D100+D113</f>
        <v>690619259.33000016</v>
      </c>
    </row>
    <row r="115" spans="1:4">
      <c r="A115" s="103" t="s">
        <v>220</v>
      </c>
      <c r="B115" s="2">
        <v>108</v>
      </c>
      <c r="C115" s="7">
        <v>4398007</v>
      </c>
      <c r="D115" s="196">
        <v>4722794.88</v>
      </c>
    </row>
    <row r="116" spans="1:4" ht="14.25" customHeight="1">
      <c r="A116" s="104" t="s">
        <v>241</v>
      </c>
      <c r="B116" s="106"/>
      <c r="C116" s="106"/>
      <c r="D116" s="107"/>
    </row>
    <row r="117" spans="1:4">
      <c r="A117" s="108" t="s">
        <v>242</v>
      </c>
      <c r="B117" s="41"/>
      <c r="C117" s="41"/>
      <c r="D117" s="109"/>
    </row>
    <row r="118" spans="1:4">
      <c r="A118" s="110" t="s">
        <v>243</v>
      </c>
      <c r="B118" s="1">
        <v>109</v>
      </c>
      <c r="C118" s="151"/>
      <c r="D118" s="151"/>
    </row>
    <row r="119" spans="1:4">
      <c r="A119" s="98" t="s">
        <v>90</v>
      </c>
      <c r="B119" s="4">
        <v>110</v>
      </c>
      <c r="C119" s="154"/>
      <c r="D119" s="154"/>
    </row>
    <row r="120" spans="1:4">
      <c r="A120" s="99"/>
      <c r="B120" s="100"/>
      <c r="C120" s="100"/>
      <c r="D120" s="100"/>
    </row>
    <row r="121" spans="1:4">
      <c r="A121" s="101"/>
      <c r="B121" s="102"/>
      <c r="C121" s="159"/>
      <c r="D121" s="159"/>
    </row>
  </sheetData>
  <phoneticPr fontId="3" type="noConversion"/>
  <dataValidations count="2">
    <dataValidation allowBlank="1" sqref="C118:D119 C66:D66 C7:D9 C16:D16 C26:D26 C35:D35 C39:D41 C46:D49 C56:D56 C69:D69 C72:D72 C79:D79 C82:D82 C85:D90 C100:D100 C114:D114"/>
    <dataValidation type="whole" operator="greaterThanOrEqual" allowBlank="1" showInputMessage="1" showErrorMessage="1" errorTitle="Pogrešan unos" error="Mogu se unijeti samo cjelobrojne pozitivne vrijednosti." sqref="C115">
      <formula1>0</formula1>
    </dataValidation>
  </dataValidations>
  <pageMargins left="0.75" right="0.75" top="1" bottom="1" header="0.5" footer="0.5"/>
  <pageSetup paperSize="9" scale="66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F71"/>
  <sheetViews>
    <sheetView view="pageBreakPreview" zoomScale="110" workbookViewId="0">
      <selection activeCell="A45" sqref="A45"/>
    </sheetView>
  </sheetViews>
  <sheetFormatPr defaultRowHeight="12.75"/>
  <cols>
    <col min="1" max="1" width="80.85546875" style="148" customWidth="1"/>
    <col min="2" max="2" width="9.140625" style="40"/>
    <col min="3" max="4" width="11.7109375" style="40" bestFit="1" customWidth="1"/>
    <col min="5" max="6" width="11.140625" style="40" bestFit="1" customWidth="1"/>
    <col min="7" max="16384" width="9.140625" style="40"/>
  </cols>
  <sheetData>
    <row r="1" spans="1:6" ht="15.75">
      <c r="A1" s="113" t="s">
        <v>122</v>
      </c>
      <c r="B1" s="113"/>
      <c r="C1" s="113"/>
      <c r="D1" s="113"/>
      <c r="E1" s="113"/>
      <c r="F1" s="113"/>
    </row>
    <row r="2" spans="1:6">
      <c r="A2" s="122" t="s">
        <v>300</v>
      </c>
      <c r="B2" s="122"/>
      <c r="C2" s="122"/>
      <c r="D2" s="122"/>
      <c r="E2" s="122"/>
      <c r="F2" s="122"/>
    </row>
    <row r="3" spans="1:6">
      <c r="A3" s="127" t="s">
        <v>155</v>
      </c>
      <c r="B3" s="127"/>
      <c r="C3" s="127"/>
      <c r="D3" s="127"/>
      <c r="E3" s="127"/>
      <c r="F3" s="127"/>
    </row>
    <row r="4" spans="1:6" ht="22.5">
      <c r="A4" s="44" t="s">
        <v>35</v>
      </c>
      <c r="B4" s="44" t="s">
        <v>36</v>
      </c>
      <c r="C4" s="46" t="s">
        <v>37</v>
      </c>
      <c r="D4" s="46" t="s">
        <v>37</v>
      </c>
      <c r="E4" s="46" t="s">
        <v>38</v>
      </c>
      <c r="F4" s="46" t="s">
        <v>38</v>
      </c>
    </row>
    <row r="5" spans="1:6" ht="22.5">
      <c r="A5" s="44"/>
      <c r="B5" s="44"/>
      <c r="C5" s="46" t="s">
        <v>121</v>
      </c>
      <c r="D5" s="46" t="s">
        <v>120</v>
      </c>
      <c r="E5" s="46" t="s">
        <v>121</v>
      </c>
      <c r="F5" s="46" t="s">
        <v>120</v>
      </c>
    </row>
    <row r="6" spans="1:6">
      <c r="A6" s="46">
        <v>1</v>
      </c>
      <c r="B6" s="47">
        <v>2</v>
      </c>
      <c r="C6" s="46">
        <v>3</v>
      </c>
      <c r="D6" s="46">
        <v>4</v>
      </c>
      <c r="E6" s="46">
        <v>5</v>
      </c>
      <c r="F6" s="46">
        <v>6</v>
      </c>
    </row>
    <row r="7" spans="1:6">
      <c r="A7" s="108" t="s">
        <v>169</v>
      </c>
      <c r="B7" s="3">
        <v>111</v>
      </c>
      <c r="C7" s="171">
        <f>SUM(C8:C9)</f>
        <v>145003102.95999998</v>
      </c>
      <c r="D7" s="171">
        <f>SUM(D8:D9)</f>
        <v>145003102.95999998</v>
      </c>
      <c r="E7" s="171">
        <f>SUM(E8:E9)</f>
        <v>116149431.18000001</v>
      </c>
      <c r="F7" s="171">
        <f>SUM(F8:F9)</f>
        <v>116149431.18000001</v>
      </c>
    </row>
    <row r="8" spans="1:6">
      <c r="A8" s="185" t="s">
        <v>156</v>
      </c>
      <c r="B8" s="1">
        <v>112</v>
      </c>
      <c r="C8" s="195">
        <v>144106663.23999998</v>
      </c>
      <c r="D8" s="195">
        <v>144106663.23999998</v>
      </c>
      <c r="E8" s="195">
        <v>115049644.52000001</v>
      </c>
      <c r="F8" s="195">
        <v>115049644.52000001</v>
      </c>
    </row>
    <row r="9" spans="1:6">
      <c r="A9" s="97" t="s">
        <v>157</v>
      </c>
      <c r="B9" s="1">
        <v>113</v>
      </c>
      <c r="C9" s="195">
        <v>896439.72000000009</v>
      </c>
      <c r="D9" s="195">
        <v>896439.72000000009</v>
      </c>
      <c r="E9" s="195">
        <v>1099786.6599999999</v>
      </c>
      <c r="F9" s="195">
        <v>1099786.6599999999</v>
      </c>
    </row>
    <row r="10" spans="1:6">
      <c r="A10" s="97" t="s">
        <v>91</v>
      </c>
      <c r="B10" s="1">
        <v>114</v>
      </c>
      <c r="C10" s="157">
        <f>C11+C12+C16+C20+C21+C22+C25+C26</f>
        <v>143439044.54999998</v>
      </c>
      <c r="D10" s="157">
        <f>D11+D12+D16+D20+D21+D22+D25+D26</f>
        <v>143439044.54999998</v>
      </c>
      <c r="E10" s="157">
        <f>E11+E12+E16+E20+E21+E22+E25+E26</f>
        <v>112313537.95000002</v>
      </c>
      <c r="F10" s="157">
        <f>F11+F12+F16+F20+F21+F22+F25+F26</f>
        <v>112313537.95000002</v>
      </c>
    </row>
    <row r="11" spans="1:6">
      <c r="A11" s="97" t="s">
        <v>158</v>
      </c>
      <c r="B11" s="1">
        <v>115</v>
      </c>
      <c r="C11" s="6">
        <v>-1115539.9399999902</v>
      </c>
      <c r="D11" s="6">
        <v>-1115539.9399999902</v>
      </c>
      <c r="E11" s="6">
        <v>1339225.8000000045</v>
      </c>
      <c r="F11" s="6">
        <v>1339225.8000000045</v>
      </c>
    </row>
    <row r="12" spans="1:6">
      <c r="A12" s="97" t="s">
        <v>161</v>
      </c>
      <c r="B12" s="1">
        <v>116</v>
      </c>
      <c r="C12" s="153">
        <f>SUM(C13:C15)</f>
        <v>132650360.69</v>
      </c>
      <c r="D12" s="153">
        <f>SUM(D13:D15)</f>
        <v>132650360.69</v>
      </c>
      <c r="E12" s="153">
        <f>SUM(E13:E15)</f>
        <v>100191813.12</v>
      </c>
      <c r="F12" s="153">
        <f>SUM(F13:F15)</f>
        <v>100191813.12</v>
      </c>
    </row>
    <row r="13" spans="1:6">
      <c r="A13" s="110" t="s">
        <v>159</v>
      </c>
      <c r="B13" s="1">
        <v>117</v>
      </c>
      <c r="C13" s="6">
        <v>60927685.309999995</v>
      </c>
      <c r="D13" s="6">
        <v>60927685.309999995</v>
      </c>
      <c r="E13" s="6">
        <v>52989775.660000004</v>
      </c>
      <c r="F13" s="6">
        <v>52989775.660000004</v>
      </c>
    </row>
    <row r="14" spans="1:6">
      <c r="A14" s="110" t="s">
        <v>92</v>
      </c>
      <c r="B14" s="1">
        <v>118</v>
      </c>
      <c r="C14" s="6">
        <v>62893551.379999995</v>
      </c>
      <c r="D14" s="6">
        <v>62893551.379999995</v>
      </c>
      <c r="E14" s="6">
        <v>42137426.549999997</v>
      </c>
      <c r="F14" s="6">
        <v>42137426.549999997</v>
      </c>
    </row>
    <row r="15" spans="1:6">
      <c r="A15" s="110" t="s">
        <v>160</v>
      </c>
      <c r="B15" s="1">
        <v>119</v>
      </c>
      <c r="C15" s="6">
        <v>8829124</v>
      </c>
      <c r="D15" s="6">
        <v>8829124</v>
      </c>
      <c r="E15" s="6">
        <v>5064610.9099999992</v>
      </c>
      <c r="F15" s="6">
        <v>5064610.9099999992</v>
      </c>
    </row>
    <row r="16" spans="1:6">
      <c r="A16" s="97" t="s">
        <v>163</v>
      </c>
      <c r="B16" s="1">
        <v>120</v>
      </c>
      <c r="C16" s="153">
        <f>SUM(C17:C19)</f>
        <v>5536962.0700000003</v>
      </c>
      <c r="D16" s="153">
        <f>SUM(D17:D19)</f>
        <v>5536962.0700000003</v>
      </c>
      <c r="E16" s="153">
        <f>SUM(E17:E19)</f>
        <v>5476057.6999999993</v>
      </c>
      <c r="F16" s="153">
        <f>SUM(F17:F19)</f>
        <v>5476057.6999999993</v>
      </c>
    </row>
    <row r="17" spans="1:6">
      <c r="A17" s="110" t="s">
        <v>162</v>
      </c>
      <c r="B17" s="1">
        <v>121</v>
      </c>
      <c r="C17" s="6">
        <v>3207146.62</v>
      </c>
      <c r="D17" s="6">
        <v>3207146.62</v>
      </c>
      <c r="E17" s="6">
        <v>3120234.26</v>
      </c>
      <c r="F17" s="6">
        <v>3120234.26</v>
      </c>
    </row>
    <row r="18" spans="1:6">
      <c r="A18" s="110" t="s">
        <v>93</v>
      </c>
      <c r="B18" s="1">
        <v>122</v>
      </c>
      <c r="C18" s="6">
        <v>1523647.46</v>
      </c>
      <c r="D18" s="6">
        <v>1523647.46</v>
      </c>
      <c r="E18" s="6">
        <v>1565079.97</v>
      </c>
      <c r="F18" s="6">
        <v>1565079.97</v>
      </c>
    </row>
    <row r="19" spans="1:6">
      <c r="A19" s="110" t="s">
        <v>164</v>
      </c>
      <c r="B19" s="1">
        <v>123</v>
      </c>
      <c r="C19" s="6">
        <v>806167.99</v>
      </c>
      <c r="D19" s="6">
        <v>806167.99</v>
      </c>
      <c r="E19" s="6">
        <v>790743.47</v>
      </c>
      <c r="F19" s="6">
        <v>790743.47</v>
      </c>
    </row>
    <row r="20" spans="1:6">
      <c r="A20" s="97" t="s">
        <v>94</v>
      </c>
      <c r="B20" s="1">
        <v>124</v>
      </c>
      <c r="C20" s="6">
        <v>2576957.6899999995</v>
      </c>
      <c r="D20" s="6">
        <v>2576957.6899999995</v>
      </c>
      <c r="E20" s="6">
        <v>2533985.19</v>
      </c>
      <c r="F20" s="6">
        <v>2533985.19</v>
      </c>
    </row>
    <row r="21" spans="1:6">
      <c r="A21" s="97" t="s">
        <v>165</v>
      </c>
      <c r="B21" s="1">
        <v>125</v>
      </c>
      <c r="C21" s="6">
        <v>2851412.65</v>
      </c>
      <c r="D21" s="6">
        <v>2851412.65</v>
      </c>
      <c r="E21" s="6">
        <v>774394.25</v>
      </c>
      <c r="F21" s="6">
        <v>774394.25</v>
      </c>
    </row>
    <row r="22" spans="1:6">
      <c r="A22" s="97" t="s">
        <v>166</v>
      </c>
      <c r="B22" s="1">
        <v>126</v>
      </c>
      <c r="C22" s="153">
        <f>SUM(C23:C24)</f>
        <v>0</v>
      </c>
      <c r="D22" s="153">
        <f>SUM(D23:D24)</f>
        <v>0</v>
      </c>
      <c r="E22" s="153">
        <f>SUM(E23:E24)</f>
        <v>0</v>
      </c>
      <c r="F22" s="153">
        <f>SUM(F23:F24)</f>
        <v>0</v>
      </c>
    </row>
    <row r="23" spans="1:6">
      <c r="A23" s="110" t="s">
        <v>167</v>
      </c>
      <c r="B23" s="1">
        <v>127</v>
      </c>
      <c r="C23" s="6"/>
      <c r="D23" s="6"/>
      <c r="E23" s="6"/>
      <c r="F23" s="6"/>
    </row>
    <row r="24" spans="1:6">
      <c r="A24" s="110" t="s">
        <v>168</v>
      </c>
      <c r="B24" s="1">
        <v>128</v>
      </c>
      <c r="C24" s="6"/>
      <c r="D24" s="6"/>
      <c r="E24" s="6"/>
      <c r="F24" s="6"/>
    </row>
    <row r="25" spans="1:6">
      <c r="A25" s="97" t="s">
        <v>95</v>
      </c>
      <c r="B25" s="1">
        <v>129</v>
      </c>
      <c r="C25" s="151"/>
      <c r="D25" s="151"/>
      <c r="E25" s="151"/>
      <c r="F25" s="151"/>
    </row>
    <row r="26" spans="1:6">
      <c r="A26" s="97" t="s">
        <v>96</v>
      </c>
      <c r="B26" s="1">
        <v>130</v>
      </c>
      <c r="C26" s="6">
        <v>938891.39</v>
      </c>
      <c r="D26" s="6">
        <v>938891.39</v>
      </c>
      <c r="E26" s="6">
        <v>1998061.8900000001</v>
      </c>
      <c r="F26" s="6">
        <v>1998061.8900000001</v>
      </c>
    </row>
    <row r="27" spans="1:6">
      <c r="A27" s="97" t="s">
        <v>97</v>
      </c>
      <c r="B27" s="1">
        <v>131</v>
      </c>
      <c r="C27" s="157">
        <f>SUM(C28:C32)</f>
        <v>1307380.21</v>
      </c>
      <c r="D27" s="157">
        <f>SUM(D28:D32)</f>
        <v>1307380.21</v>
      </c>
      <c r="E27" s="157">
        <f>SUM(E28:E32)</f>
        <v>401710.32</v>
      </c>
      <c r="F27" s="157">
        <f>SUM(F28:F32)</f>
        <v>401710.32</v>
      </c>
    </row>
    <row r="28" spans="1:6" ht="24">
      <c r="A28" s="97" t="s">
        <v>170</v>
      </c>
      <c r="B28" s="1">
        <v>132</v>
      </c>
      <c r="C28" s="6">
        <v>661645.16999999993</v>
      </c>
      <c r="D28" s="6">
        <v>661645.17000000004</v>
      </c>
      <c r="E28" s="6">
        <v>193803.68</v>
      </c>
      <c r="F28" s="6">
        <v>193803.68</v>
      </c>
    </row>
    <row r="29" spans="1:6" ht="15.75" customHeight="1">
      <c r="A29" s="97" t="s">
        <v>171</v>
      </c>
      <c r="B29" s="1">
        <v>133</v>
      </c>
      <c r="C29" s="6">
        <v>645735.04</v>
      </c>
      <c r="D29" s="6">
        <v>645735.04</v>
      </c>
      <c r="E29" s="6">
        <v>207906.64</v>
      </c>
      <c r="F29" s="6">
        <v>207906.64</v>
      </c>
    </row>
    <row r="30" spans="1:6">
      <c r="A30" s="97" t="s">
        <v>173</v>
      </c>
      <c r="B30" s="1">
        <v>134</v>
      </c>
      <c r="C30" s="6"/>
      <c r="D30" s="6"/>
      <c r="E30" s="6"/>
      <c r="F30" s="6"/>
    </row>
    <row r="31" spans="1:6">
      <c r="A31" s="97" t="s">
        <v>172</v>
      </c>
      <c r="B31" s="1">
        <v>135</v>
      </c>
      <c r="C31" s="6"/>
      <c r="D31" s="6"/>
      <c r="E31" s="6"/>
      <c r="F31" s="6"/>
    </row>
    <row r="32" spans="1:6">
      <c r="A32" s="97" t="s">
        <v>98</v>
      </c>
      <c r="B32" s="1">
        <v>136</v>
      </c>
      <c r="C32" s="6"/>
      <c r="D32" s="6"/>
      <c r="E32" s="6"/>
      <c r="F32" s="6"/>
    </row>
    <row r="33" spans="1:6">
      <c r="A33" s="97" t="s">
        <v>99</v>
      </c>
      <c r="B33" s="1">
        <v>137</v>
      </c>
      <c r="C33" s="157">
        <f>SUM(C34:C37)</f>
        <v>7190787.9900000002</v>
      </c>
      <c r="D33" s="157">
        <f>SUM(D34:D37)</f>
        <v>7190787.9900000002</v>
      </c>
      <c r="E33" s="157">
        <f>SUM(E34:E37)</f>
        <v>7175914.6600000011</v>
      </c>
      <c r="F33" s="157">
        <f>SUM(F34:F37)</f>
        <v>7175914.6600000011</v>
      </c>
    </row>
    <row r="34" spans="1:6" ht="12.75" customHeight="1">
      <c r="A34" s="97" t="s">
        <v>174</v>
      </c>
      <c r="B34" s="1">
        <v>138</v>
      </c>
      <c r="C34" s="6"/>
      <c r="D34" s="6"/>
      <c r="E34" s="6"/>
      <c r="F34" s="6"/>
    </row>
    <row r="35" spans="1:6" ht="15" customHeight="1">
      <c r="A35" s="97" t="s">
        <v>175</v>
      </c>
      <c r="B35" s="1">
        <v>139</v>
      </c>
      <c r="C35" s="6">
        <v>7189686.7400000002</v>
      </c>
      <c r="D35" s="6">
        <v>7189686.7400000002</v>
      </c>
      <c r="E35" s="6">
        <v>7087801.0900000008</v>
      </c>
      <c r="F35" s="6">
        <v>7087801.0900000008</v>
      </c>
    </row>
    <row r="36" spans="1:6">
      <c r="A36" s="97" t="s">
        <v>176</v>
      </c>
      <c r="B36" s="1">
        <v>140</v>
      </c>
      <c r="C36" s="6"/>
      <c r="D36" s="6"/>
      <c r="E36" s="6">
        <v>60000</v>
      </c>
      <c r="F36" s="6">
        <v>60000</v>
      </c>
    </row>
    <row r="37" spans="1:6">
      <c r="A37" s="97" t="s">
        <v>100</v>
      </c>
      <c r="B37" s="1">
        <v>141</v>
      </c>
      <c r="C37" s="6">
        <v>1101.25</v>
      </c>
      <c r="D37" s="6">
        <v>1101.25</v>
      </c>
      <c r="E37" s="6">
        <v>28113.57</v>
      </c>
      <c r="F37" s="6">
        <v>28113.57</v>
      </c>
    </row>
    <row r="38" spans="1:6">
      <c r="A38" s="97" t="s">
        <v>177</v>
      </c>
      <c r="B38" s="1">
        <v>142</v>
      </c>
      <c r="C38" s="6"/>
      <c r="D38" s="6"/>
      <c r="E38" s="6"/>
      <c r="F38" s="6"/>
    </row>
    <row r="39" spans="1:6">
      <c r="A39" s="97" t="s">
        <v>178</v>
      </c>
      <c r="B39" s="1">
        <v>143</v>
      </c>
      <c r="C39" s="6"/>
      <c r="D39" s="6"/>
      <c r="E39" s="6"/>
      <c r="F39" s="6"/>
    </row>
    <row r="40" spans="1:6">
      <c r="A40" s="97" t="s">
        <v>101</v>
      </c>
      <c r="B40" s="1">
        <v>144</v>
      </c>
      <c r="C40" s="6"/>
      <c r="D40" s="6"/>
      <c r="E40" s="6"/>
      <c r="F40" s="6"/>
    </row>
    <row r="41" spans="1:6">
      <c r="A41" s="97" t="s">
        <v>102</v>
      </c>
      <c r="B41" s="1">
        <v>145</v>
      </c>
      <c r="C41" s="6"/>
      <c r="D41" s="6"/>
      <c r="E41" s="6"/>
      <c r="F41" s="6"/>
    </row>
    <row r="42" spans="1:6">
      <c r="A42" s="97" t="s">
        <v>103</v>
      </c>
      <c r="B42" s="1">
        <v>146</v>
      </c>
      <c r="C42" s="157">
        <f>C7+C27+C38+C40</f>
        <v>146310483.16999999</v>
      </c>
      <c r="D42" s="157">
        <f>D7+D27+D38+D40</f>
        <v>146310483.16999999</v>
      </c>
      <c r="E42" s="157">
        <f>E7+E27+E38+E40</f>
        <v>116551141.5</v>
      </c>
      <c r="F42" s="157">
        <f>F7+F27+F38+F40</f>
        <v>116551141.5</v>
      </c>
    </row>
    <row r="43" spans="1:6">
      <c r="A43" s="97" t="s">
        <v>104</v>
      </c>
      <c r="B43" s="1">
        <v>147</v>
      </c>
      <c r="C43" s="157">
        <f>C10+C33+C39+C41</f>
        <v>150629832.53999999</v>
      </c>
      <c r="D43" s="157">
        <f>D10+D33+D39+D41</f>
        <v>150629832.53999999</v>
      </c>
      <c r="E43" s="157">
        <f>E10+E33+E39+E41</f>
        <v>119489452.61000001</v>
      </c>
      <c r="F43" s="157">
        <f>F10+F33+F39+F41</f>
        <v>119489452.61000001</v>
      </c>
    </row>
    <row r="44" spans="1:6">
      <c r="A44" s="97" t="s">
        <v>105</v>
      </c>
      <c r="B44" s="1">
        <v>148</v>
      </c>
      <c r="C44" s="157">
        <f>C42-C43</f>
        <v>-4319349.3700000048</v>
      </c>
      <c r="D44" s="157">
        <f>D42-D43</f>
        <v>-4319349.3700000048</v>
      </c>
      <c r="E44" s="157">
        <f>E42-E43</f>
        <v>-2938311.1100000143</v>
      </c>
      <c r="F44" s="157">
        <f>F42-F43</f>
        <v>-2938311.1100000143</v>
      </c>
    </row>
    <row r="45" spans="1:6">
      <c r="A45" s="110" t="s">
        <v>106</v>
      </c>
      <c r="B45" s="1">
        <v>149</v>
      </c>
      <c r="C45" s="157">
        <f>IF(C42&gt;C43,C42-C43,0)</f>
        <v>0</v>
      </c>
      <c r="D45" s="157">
        <f>IF(D42&gt;D43,D42-D43,0)</f>
        <v>0</v>
      </c>
      <c r="E45" s="157">
        <f>IF(E42&gt;E43,E42-E43,0)</f>
        <v>0</v>
      </c>
      <c r="F45" s="157">
        <f>IF(F42&gt;F43,F42-F43,0)</f>
        <v>0</v>
      </c>
    </row>
    <row r="46" spans="1:6">
      <c r="A46" s="110" t="s">
        <v>107</v>
      </c>
      <c r="B46" s="1">
        <v>150</v>
      </c>
      <c r="C46" s="157">
        <f>IF(C43&gt;C42,C43-C42,0)</f>
        <v>4319349.3700000048</v>
      </c>
      <c r="D46" s="157">
        <f>IF(D43&gt;D42,D43-D42,0)</f>
        <v>4319349.3700000048</v>
      </c>
      <c r="E46" s="157">
        <f>IF(E43&gt;E42,E43-E42,0)</f>
        <v>2938311.1100000143</v>
      </c>
      <c r="F46" s="157">
        <f>IF(F43&gt;F42,F43-F42,0)</f>
        <v>2938311.1100000143</v>
      </c>
    </row>
    <row r="47" spans="1:6">
      <c r="A47" s="97" t="s">
        <v>179</v>
      </c>
      <c r="B47" s="1">
        <v>151</v>
      </c>
      <c r="C47" s="6"/>
      <c r="D47" s="6"/>
      <c r="E47" s="6"/>
      <c r="F47" s="6"/>
    </row>
    <row r="48" spans="1:6">
      <c r="A48" s="97" t="s">
        <v>108</v>
      </c>
      <c r="B48" s="1">
        <v>152</v>
      </c>
      <c r="C48" s="157">
        <f>C44-C47</f>
        <v>-4319349.3700000048</v>
      </c>
      <c r="D48" s="157">
        <f>D44-D47</f>
        <v>-4319349.3700000048</v>
      </c>
      <c r="E48" s="157">
        <f>E44-E47</f>
        <v>-2938311.1100000143</v>
      </c>
      <c r="F48" s="157">
        <f>F44-F47</f>
        <v>-2938311.1100000143</v>
      </c>
    </row>
    <row r="49" spans="1:6">
      <c r="A49" s="110" t="s">
        <v>109</v>
      </c>
      <c r="B49" s="1">
        <v>153</v>
      </c>
      <c r="C49" s="157">
        <f>IF(C48&gt;0,C48,0)</f>
        <v>0</v>
      </c>
      <c r="D49" s="157">
        <f>IF(D48&gt;0,D48,0)</f>
        <v>0</v>
      </c>
      <c r="E49" s="157">
        <f>IF(E48&gt;0,E48,0)</f>
        <v>0</v>
      </c>
      <c r="F49" s="157">
        <f>IF(F48&gt;0,F48,0)</f>
        <v>0</v>
      </c>
    </row>
    <row r="50" spans="1:6">
      <c r="A50" s="149" t="s">
        <v>110</v>
      </c>
      <c r="B50" s="2">
        <v>154</v>
      </c>
      <c r="C50" s="158">
        <f>IF(C48&lt;0,-C48,0)</f>
        <v>4319349.3700000048</v>
      </c>
      <c r="D50" s="158">
        <f>IF(D48&lt;0,-D48,0)</f>
        <v>4319349.3700000048</v>
      </c>
      <c r="E50" s="158">
        <f>IF(E48&lt;0,-E48,0)</f>
        <v>2938311.1100000143</v>
      </c>
      <c r="F50" s="158">
        <f>IF(F48&lt;0,-F48,0)</f>
        <v>2938311.1100000143</v>
      </c>
    </row>
    <row r="51" spans="1:6">
      <c r="A51" s="104" t="s">
        <v>111</v>
      </c>
      <c r="B51" s="105"/>
      <c r="C51" s="188"/>
      <c r="D51" s="188"/>
      <c r="E51" s="188"/>
      <c r="F51" s="188"/>
    </row>
    <row r="52" spans="1:6">
      <c r="A52" s="108" t="s">
        <v>112</v>
      </c>
      <c r="B52" s="41"/>
      <c r="C52" s="189"/>
      <c r="D52" s="189"/>
      <c r="E52" s="189"/>
      <c r="F52" s="190"/>
    </row>
    <row r="53" spans="1:6">
      <c r="A53" s="97" t="s">
        <v>180</v>
      </c>
      <c r="B53" s="1">
        <v>155</v>
      </c>
      <c r="C53" s="6"/>
      <c r="D53" s="6"/>
      <c r="E53" s="6"/>
      <c r="F53" s="6"/>
    </row>
    <row r="54" spans="1:6">
      <c r="A54" s="97" t="s">
        <v>113</v>
      </c>
      <c r="B54" s="1">
        <v>156</v>
      </c>
      <c r="C54" s="7"/>
      <c r="D54" s="7"/>
      <c r="E54" s="7"/>
      <c r="F54" s="7"/>
    </row>
    <row r="55" spans="1:6">
      <c r="A55" s="104" t="s">
        <v>114</v>
      </c>
      <c r="B55" s="105"/>
      <c r="C55" s="188"/>
      <c r="D55" s="188"/>
      <c r="E55" s="188"/>
      <c r="F55" s="188"/>
    </row>
    <row r="56" spans="1:6">
      <c r="A56" s="108" t="s">
        <v>115</v>
      </c>
      <c r="B56" s="8">
        <v>157</v>
      </c>
      <c r="C56" s="5">
        <f>C48</f>
        <v>-4319349.3700000048</v>
      </c>
      <c r="D56" s="5">
        <f>D48</f>
        <v>-4319349.3700000048</v>
      </c>
      <c r="E56" s="156">
        <f>E48</f>
        <v>-2938311.1100000143</v>
      </c>
      <c r="F56" s="156">
        <f>F48</f>
        <v>-2938311.1100000143</v>
      </c>
    </row>
    <row r="57" spans="1:6">
      <c r="A57" s="97" t="s">
        <v>116</v>
      </c>
      <c r="B57" s="1">
        <v>158</v>
      </c>
      <c r="C57" s="153">
        <f>SUM(C58:C65)</f>
        <v>0</v>
      </c>
      <c r="D57" s="157">
        <f>SUM(D58:D64)</f>
        <v>0</v>
      </c>
      <c r="E57" s="153">
        <f>SUM(E58:E64)</f>
        <v>0</v>
      </c>
      <c r="F57" s="153">
        <f>SUM(F58:F64)</f>
        <v>0</v>
      </c>
    </row>
    <row r="58" spans="1:6">
      <c r="A58" s="97" t="s">
        <v>181</v>
      </c>
      <c r="B58" s="1">
        <v>159</v>
      </c>
      <c r="C58" s="6"/>
      <c r="D58" s="6"/>
      <c r="E58" s="151"/>
      <c r="F58" s="151"/>
    </row>
    <row r="59" spans="1:6">
      <c r="A59" s="97" t="s">
        <v>182</v>
      </c>
      <c r="B59" s="1">
        <v>160</v>
      </c>
      <c r="C59" s="6"/>
      <c r="D59" s="6"/>
      <c r="E59" s="151"/>
      <c r="F59" s="151"/>
    </row>
    <row r="60" spans="1:6">
      <c r="A60" s="97" t="s">
        <v>183</v>
      </c>
      <c r="B60" s="1">
        <v>161</v>
      </c>
      <c r="C60" s="151"/>
      <c r="D60" s="6"/>
      <c r="E60" s="151"/>
      <c r="F60" s="151"/>
    </row>
    <row r="61" spans="1:6">
      <c r="A61" s="97" t="s">
        <v>184</v>
      </c>
      <c r="B61" s="1">
        <v>162</v>
      </c>
      <c r="C61" s="6"/>
      <c r="D61" s="151"/>
      <c r="E61" s="151"/>
      <c r="F61" s="151"/>
    </row>
    <row r="62" spans="1:6">
      <c r="A62" s="97" t="s">
        <v>185</v>
      </c>
      <c r="B62" s="1">
        <v>163</v>
      </c>
      <c r="C62" s="6"/>
      <c r="D62" s="6"/>
      <c r="E62" s="151"/>
      <c r="F62" s="151"/>
    </row>
    <row r="63" spans="1:6">
      <c r="A63" s="97" t="s">
        <v>186</v>
      </c>
      <c r="B63" s="1">
        <v>164</v>
      </c>
      <c r="C63" s="6"/>
      <c r="D63" s="6"/>
      <c r="E63" s="151"/>
      <c r="F63" s="151"/>
    </row>
    <row r="64" spans="1:6">
      <c r="A64" s="97" t="s">
        <v>187</v>
      </c>
      <c r="B64" s="1">
        <v>165</v>
      </c>
      <c r="C64" s="6"/>
      <c r="D64" s="6"/>
      <c r="E64" s="151"/>
      <c r="F64" s="151"/>
    </row>
    <row r="65" spans="1:6">
      <c r="A65" s="97" t="s">
        <v>188</v>
      </c>
      <c r="B65" s="1">
        <v>166</v>
      </c>
      <c r="C65" s="6"/>
      <c r="D65" s="6"/>
      <c r="E65" s="151"/>
      <c r="F65" s="151"/>
    </row>
    <row r="66" spans="1:6">
      <c r="A66" s="97" t="s">
        <v>189</v>
      </c>
      <c r="B66" s="1">
        <v>167</v>
      </c>
      <c r="C66" s="157">
        <f>C57-C65</f>
        <v>0</v>
      </c>
      <c r="D66" s="157">
        <f>D57-D65</f>
        <v>0</v>
      </c>
      <c r="E66" s="153">
        <f>E57-E65</f>
        <v>0</v>
      </c>
      <c r="F66" s="153">
        <f>F57-F65</f>
        <v>0</v>
      </c>
    </row>
    <row r="67" spans="1:6">
      <c r="A67" s="97" t="s">
        <v>117</v>
      </c>
      <c r="B67" s="1">
        <v>168</v>
      </c>
      <c r="C67" s="158">
        <f>C56+C66</f>
        <v>-4319349.3700000048</v>
      </c>
      <c r="D67" s="158">
        <f>D56+D66</f>
        <v>-4319349.3700000048</v>
      </c>
      <c r="E67" s="155">
        <f>E56+E66</f>
        <v>-2938311.1100000143</v>
      </c>
      <c r="F67" s="155">
        <f>F56+F66</f>
        <v>-2938311.1100000143</v>
      </c>
    </row>
    <row r="68" spans="1:6" ht="24">
      <c r="A68" s="123" t="s">
        <v>118</v>
      </c>
      <c r="B68" s="124"/>
      <c r="C68" s="191"/>
      <c r="D68" s="191"/>
      <c r="E68" s="191"/>
      <c r="F68" s="191"/>
    </row>
    <row r="69" spans="1:6">
      <c r="A69" s="125" t="s">
        <v>119</v>
      </c>
      <c r="B69" s="126"/>
      <c r="C69" s="192"/>
      <c r="D69" s="192"/>
      <c r="E69" s="192"/>
      <c r="F69" s="192"/>
    </row>
    <row r="70" spans="1:6">
      <c r="A70" s="97" t="s">
        <v>180</v>
      </c>
      <c r="B70" s="1">
        <v>169</v>
      </c>
      <c r="C70" s="6"/>
      <c r="D70" s="6"/>
      <c r="E70" s="6"/>
      <c r="F70" s="6"/>
    </row>
    <row r="71" spans="1:6">
      <c r="A71" s="111" t="s">
        <v>190</v>
      </c>
      <c r="B71" s="4">
        <v>170</v>
      </c>
      <c r="C71" s="7"/>
      <c r="D71" s="7"/>
      <c r="E71" s="7"/>
      <c r="F71" s="7"/>
    </row>
  </sheetData>
  <autoFilter ref="A1:F71"/>
  <phoneticPr fontId="3" type="noConversion"/>
  <dataValidations count="1">
    <dataValidation allowBlank="1" sqref="C53:F54 C56:F67 C70:F71 C7:F50"/>
  </dataValidations>
  <pageMargins left="0.75" right="0.75" top="1" bottom="1" header="0.5" footer="0.5"/>
  <pageSetup paperSize="9" scale="64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D58"/>
  <sheetViews>
    <sheetView view="pageBreakPreview" zoomScale="110" workbookViewId="0">
      <selection activeCell="C46" sqref="C46"/>
    </sheetView>
  </sheetViews>
  <sheetFormatPr defaultRowHeight="12.75"/>
  <cols>
    <col min="1" max="1" width="65.140625" style="148" customWidth="1"/>
    <col min="2" max="2" width="9.140625" style="40"/>
    <col min="3" max="3" width="13.5703125" style="40" bestFit="1" customWidth="1"/>
    <col min="4" max="4" width="12.85546875" style="40" bestFit="1" customWidth="1"/>
    <col min="5" max="11" width="9.140625" style="40"/>
    <col min="12" max="12" width="8.85546875" style="40" customWidth="1"/>
    <col min="13" max="16384" width="9.140625" style="40"/>
  </cols>
  <sheetData>
    <row r="1" spans="1:4" ht="15.75">
      <c r="A1" s="133" t="s">
        <v>138</v>
      </c>
      <c r="B1" s="133"/>
      <c r="C1" s="133"/>
      <c r="D1" s="133"/>
    </row>
    <row r="2" spans="1:4">
      <c r="A2" s="134" t="s">
        <v>300</v>
      </c>
      <c r="B2" s="134"/>
      <c r="C2" s="134"/>
      <c r="D2" s="134"/>
    </row>
    <row r="3" spans="1:4">
      <c r="A3" s="130" t="s">
        <v>155</v>
      </c>
      <c r="B3" s="131"/>
      <c r="C3" s="131"/>
      <c r="D3" s="132"/>
    </row>
    <row r="4" spans="1:4" ht="22.5">
      <c r="A4" s="48" t="s">
        <v>35</v>
      </c>
      <c r="B4" s="48" t="s">
        <v>36</v>
      </c>
      <c r="C4" s="49" t="s">
        <v>37</v>
      </c>
      <c r="D4" s="49" t="s">
        <v>38</v>
      </c>
    </row>
    <row r="5" spans="1:4">
      <c r="A5" s="49">
        <v>1</v>
      </c>
      <c r="B5" s="50">
        <v>2</v>
      </c>
      <c r="C5" s="51" t="s">
        <v>4</v>
      </c>
      <c r="D5" s="51" t="s">
        <v>5</v>
      </c>
    </row>
    <row r="6" spans="1:4">
      <c r="A6" s="104" t="s">
        <v>123</v>
      </c>
      <c r="B6" s="128"/>
      <c r="C6" s="128"/>
      <c r="D6" s="129"/>
    </row>
    <row r="7" spans="1:4">
      <c r="A7" s="110" t="s">
        <v>124</v>
      </c>
      <c r="B7" s="1">
        <v>1</v>
      </c>
      <c r="C7" s="161">
        <f ca="1">PL!C44</f>
        <v>-4319349.3700000048</v>
      </c>
      <c r="D7" s="6">
        <f ca="1">PL!E44</f>
        <v>-2938311.1100000143</v>
      </c>
    </row>
    <row r="8" spans="1:4">
      <c r="A8" s="110" t="s">
        <v>125</v>
      </c>
      <c r="B8" s="1">
        <v>2</v>
      </c>
      <c r="C8" s="161">
        <f ca="1">PL!C20</f>
        <v>2576957.6899999995</v>
      </c>
      <c r="D8" s="6">
        <f ca="1">PL!E20</f>
        <v>2533985.19</v>
      </c>
    </row>
    <row r="9" spans="1:4">
      <c r="A9" s="110" t="s">
        <v>244</v>
      </c>
      <c r="B9" s="1">
        <v>3</v>
      </c>
      <c r="C9" s="161">
        <v>54963882</v>
      </c>
      <c r="D9" s="6"/>
    </row>
    <row r="10" spans="1:4">
      <c r="A10" s="110" t="s">
        <v>245</v>
      </c>
      <c r="B10" s="1">
        <v>4</v>
      </c>
      <c r="C10" s="161"/>
      <c r="D10" s="6"/>
    </row>
    <row r="11" spans="1:4">
      <c r="A11" s="110" t="s">
        <v>246</v>
      </c>
      <c r="B11" s="1">
        <v>5</v>
      </c>
      <c r="C11" s="161">
        <v>29856541</v>
      </c>
      <c r="D11" s="6">
        <v>21533698</v>
      </c>
    </row>
    <row r="12" spans="1:4">
      <c r="A12" s="110" t="s">
        <v>247</v>
      </c>
      <c r="B12" s="1">
        <v>6</v>
      </c>
      <c r="C12" s="161">
        <v>6063898</v>
      </c>
      <c r="D12" s="6">
        <v>6489090</v>
      </c>
    </row>
    <row r="13" spans="1:4">
      <c r="A13" s="97" t="s">
        <v>248</v>
      </c>
      <c r="B13" s="1">
        <v>7</v>
      </c>
      <c r="C13" s="174">
        <f>SUM(C7:C12)</f>
        <v>89141929.319999993</v>
      </c>
      <c r="D13" s="175">
        <f>SUM(D7:D12)</f>
        <v>27618462.079999987</v>
      </c>
    </row>
    <row r="14" spans="1:4">
      <c r="A14" s="110" t="s">
        <v>249</v>
      </c>
      <c r="B14" s="1">
        <v>8</v>
      </c>
      <c r="C14" s="161"/>
      <c r="D14" s="6">
        <v>1073916</v>
      </c>
    </row>
    <row r="15" spans="1:4">
      <c r="A15" s="110" t="s">
        <v>250</v>
      </c>
      <c r="B15" s="1">
        <v>9</v>
      </c>
      <c r="C15" s="161">
        <v>34246215</v>
      </c>
      <c r="D15" s="6">
        <v>3665113</v>
      </c>
    </row>
    <row r="16" spans="1:4">
      <c r="A16" s="110" t="s">
        <v>251</v>
      </c>
      <c r="B16" s="1">
        <v>10</v>
      </c>
      <c r="C16" s="161"/>
      <c r="D16" s="6"/>
    </row>
    <row r="17" spans="1:4">
      <c r="A17" s="110" t="s">
        <v>252</v>
      </c>
      <c r="B17" s="1">
        <v>11</v>
      </c>
      <c r="C17" s="161">
        <v>222688</v>
      </c>
      <c r="D17" s="6">
        <v>1030602</v>
      </c>
    </row>
    <row r="18" spans="1:4">
      <c r="A18" s="97" t="s">
        <v>253</v>
      </c>
      <c r="B18" s="1">
        <v>12</v>
      </c>
      <c r="C18" s="174">
        <f>SUM(C14:C17)</f>
        <v>34468903</v>
      </c>
      <c r="D18" s="175">
        <f>SUM(D14:D17)</f>
        <v>5769631</v>
      </c>
    </row>
    <row r="19" spans="1:4" ht="12.75" customHeight="1">
      <c r="A19" s="97" t="s">
        <v>254</v>
      </c>
      <c r="B19" s="1">
        <v>13</v>
      </c>
      <c r="C19" s="176">
        <f>IF(C13&gt;C18,C13-C18,0)</f>
        <v>54673026.319999993</v>
      </c>
      <c r="D19" s="177">
        <f>IF(D13&gt;D18,D13-D18,0)</f>
        <v>21848831.079999987</v>
      </c>
    </row>
    <row r="20" spans="1:4" ht="13.5" customHeight="1">
      <c r="A20" s="97" t="s">
        <v>255</v>
      </c>
      <c r="B20" s="1">
        <v>14</v>
      </c>
      <c r="C20" s="174">
        <f>IF(C18&gt;C13,C18-C13,0)</f>
        <v>0</v>
      </c>
      <c r="D20" s="175">
        <f>IF(D18&gt;D13,D18-D13,0)</f>
        <v>0</v>
      </c>
    </row>
    <row r="21" spans="1:4">
      <c r="A21" s="104" t="s">
        <v>126</v>
      </c>
      <c r="B21" s="128"/>
      <c r="C21" s="193"/>
      <c r="D21" s="194"/>
    </row>
    <row r="22" spans="1:4">
      <c r="A22" s="110" t="s">
        <v>256</v>
      </c>
      <c r="B22" s="1">
        <v>15</v>
      </c>
      <c r="C22" s="161">
        <v>27120</v>
      </c>
      <c r="D22" s="6">
        <v>64420</v>
      </c>
    </row>
    <row r="23" spans="1:4">
      <c r="A23" s="110" t="s">
        <v>257</v>
      </c>
      <c r="B23" s="1">
        <v>16</v>
      </c>
      <c r="C23" s="161">
        <v>26296209</v>
      </c>
      <c r="D23" s="6">
        <v>8957074</v>
      </c>
    </row>
    <row r="24" spans="1:4">
      <c r="A24" s="110" t="s">
        <v>258</v>
      </c>
      <c r="B24" s="1">
        <v>17</v>
      </c>
      <c r="C24" s="161">
        <v>911220</v>
      </c>
      <c r="D24" s="6">
        <v>76571</v>
      </c>
    </row>
    <row r="25" spans="1:4">
      <c r="A25" s="110" t="s">
        <v>259</v>
      </c>
      <c r="B25" s="1">
        <v>18</v>
      </c>
      <c r="C25" s="161"/>
      <c r="D25" s="6"/>
    </row>
    <row r="26" spans="1:4">
      <c r="A26" s="110" t="s">
        <v>260</v>
      </c>
      <c r="B26" s="1">
        <v>19</v>
      </c>
      <c r="C26" s="161"/>
      <c r="D26" s="6">
        <v>90801</v>
      </c>
    </row>
    <row r="27" spans="1:4">
      <c r="A27" s="97" t="s">
        <v>261</v>
      </c>
      <c r="B27" s="1">
        <v>20</v>
      </c>
      <c r="C27" s="174">
        <f>SUM(C22:C26)</f>
        <v>27234549</v>
      </c>
      <c r="D27" s="175">
        <f>SUM(D22:D26)</f>
        <v>9188866</v>
      </c>
    </row>
    <row r="28" spans="1:4">
      <c r="A28" s="110" t="s">
        <v>262</v>
      </c>
      <c r="B28" s="1">
        <v>21</v>
      </c>
      <c r="C28" s="161">
        <v>1173732</v>
      </c>
      <c r="D28" s="6">
        <v>1130557</v>
      </c>
    </row>
    <row r="29" spans="1:4">
      <c r="A29" s="110" t="s">
        <v>263</v>
      </c>
      <c r="B29" s="1">
        <v>22</v>
      </c>
      <c r="C29" s="161">
        <v>23213329</v>
      </c>
      <c r="D29" s="6">
        <v>9359617</v>
      </c>
    </row>
    <row r="30" spans="1:4">
      <c r="A30" s="110" t="s">
        <v>264</v>
      </c>
      <c r="B30" s="1">
        <v>23</v>
      </c>
      <c r="C30" s="161">
        <v>112927</v>
      </c>
      <c r="D30" s="6"/>
    </row>
    <row r="31" spans="1:4">
      <c r="A31" s="97" t="s">
        <v>265</v>
      </c>
      <c r="B31" s="1">
        <v>24</v>
      </c>
      <c r="C31" s="174">
        <f>SUM(C28:C30)</f>
        <v>24499988</v>
      </c>
      <c r="D31" s="175">
        <f>SUM(D28:D30)</f>
        <v>10490174</v>
      </c>
    </row>
    <row r="32" spans="1:4">
      <c r="A32" s="97" t="s">
        <v>266</v>
      </c>
      <c r="B32" s="1">
        <v>25</v>
      </c>
      <c r="C32" s="174">
        <f>IF(C27&gt;C31,C27-C31,0)</f>
        <v>2734561</v>
      </c>
      <c r="D32" s="175">
        <f>IF(D27&gt;D31,D27-D31,0)</f>
        <v>0</v>
      </c>
    </row>
    <row r="33" spans="1:4">
      <c r="A33" s="97" t="s">
        <v>267</v>
      </c>
      <c r="B33" s="1">
        <v>26</v>
      </c>
      <c r="C33" s="174">
        <f>IF(C31&gt;C27,C31-C27,0)</f>
        <v>0</v>
      </c>
      <c r="D33" s="175">
        <f>IF(D31&gt;D27,D31-D27,0)</f>
        <v>1301308</v>
      </c>
    </row>
    <row r="34" spans="1:4">
      <c r="A34" s="104" t="s">
        <v>127</v>
      </c>
      <c r="B34" s="128"/>
      <c r="C34" s="193"/>
      <c r="D34" s="194"/>
    </row>
    <row r="35" spans="1:4">
      <c r="A35" s="110" t="s">
        <v>268</v>
      </c>
      <c r="B35" s="1">
        <v>27</v>
      </c>
      <c r="C35" s="161"/>
      <c r="D35" s="6"/>
    </row>
    <row r="36" spans="1:4" ht="15.75" customHeight="1">
      <c r="A36" s="110" t="s">
        <v>269</v>
      </c>
      <c r="B36" s="1">
        <v>28</v>
      </c>
      <c r="C36" s="161">
        <v>235512832</v>
      </c>
      <c r="D36" s="6">
        <v>9105979</v>
      </c>
    </row>
    <row r="37" spans="1:4">
      <c r="A37" s="110" t="s">
        <v>270</v>
      </c>
      <c r="B37" s="1">
        <v>29</v>
      </c>
      <c r="C37" s="161"/>
      <c r="D37" s="6"/>
    </row>
    <row r="38" spans="1:4">
      <c r="A38" s="97" t="s">
        <v>271</v>
      </c>
      <c r="B38" s="1">
        <v>30</v>
      </c>
      <c r="C38" s="174">
        <f>SUM(C35:C37)</f>
        <v>235512832</v>
      </c>
      <c r="D38" s="175">
        <f>SUM(D35:D37)</f>
        <v>9105979</v>
      </c>
    </row>
    <row r="39" spans="1:4">
      <c r="A39" s="110" t="s">
        <v>272</v>
      </c>
      <c r="B39" s="1">
        <v>31</v>
      </c>
      <c r="C39" s="161">
        <v>211105159</v>
      </c>
      <c r="D39" s="6">
        <v>20891456</v>
      </c>
    </row>
    <row r="40" spans="1:4">
      <c r="A40" s="110" t="s">
        <v>273</v>
      </c>
      <c r="B40" s="1">
        <v>32</v>
      </c>
      <c r="C40" s="169"/>
      <c r="D40" s="6"/>
    </row>
    <row r="41" spans="1:4">
      <c r="A41" s="110" t="s">
        <v>274</v>
      </c>
      <c r="B41" s="1">
        <v>33</v>
      </c>
      <c r="C41" s="170">
        <v>362171</v>
      </c>
      <c r="D41" s="170">
        <v>161731</v>
      </c>
    </row>
    <row r="42" spans="1:4">
      <c r="A42" s="110" t="s">
        <v>275</v>
      </c>
      <c r="B42" s="1">
        <v>34</v>
      </c>
      <c r="C42" s="161"/>
      <c r="D42" s="6"/>
    </row>
    <row r="43" spans="1:4">
      <c r="A43" s="110" t="s">
        <v>276</v>
      </c>
      <c r="B43" s="1">
        <v>35</v>
      </c>
      <c r="C43" s="161">
        <v>75926662</v>
      </c>
      <c r="D43" s="6">
        <v>24513374</v>
      </c>
    </row>
    <row r="44" spans="1:4">
      <c r="A44" s="97" t="s">
        <v>277</v>
      </c>
      <c r="B44" s="1">
        <v>36</v>
      </c>
      <c r="C44" s="174">
        <f>SUM(C39:C43)</f>
        <v>287393992</v>
      </c>
      <c r="D44" s="175">
        <f>SUM(D39:D43)</f>
        <v>45566561</v>
      </c>
    </row>
    <row r="45" spans="1:4">
      <c r="A45" s="97" t="s">
        <v>278</v>
      </c>
      <c r="B45" s="1">
        <v>37</v>
      </c>
      <c r="C45" s="174">
        <f>IF(C38&gt;C44,C38-C44,0)</f>
        <v>0</v>
      </c>
      <c r="D45" s="175">
        <f>IF(D38&gt;D44,D38-D44,0)</f>
        <v>0</v>
      </c>
    </row>
    <row r="46" spans="1:4">
      <c r="A46" s="97" t="s">
        <v>279</v>
      </c>
      <c r="B46" s="1">
        <v>38</v>
      </c>
      <c r="C46" s="174">
        <f>IF(C44&gt;C38,C44-C38,0)</f>
        <v>51881160</v>
      </c>
      <c r="D46" s="175">
        <f>IF(D44&gt;D38,D44-D38,0)</f>
        <v>36460582</v>
      </c>
    </row>
    <row r="47" spans="1:4">
      <c r="A47" s="110" t="s">
        <v>280</v>
      </c>
      <c r="B47" s="1">
        <v>39</v>
      </c>
      <c r="C47" s="172">
        <f>IF(C19-C20+C32-C33+C45-C46&gt;0,C19-C20+C32-C33+C45-C46,0)</f>
        <v>5526427.3199999928</v>
      </c>
      <c r="D47" s="157">
        <f>IF(D19-D20+D32-D33+D45-D46&gt;0,D19-D20+D32-D33+D45-D46,0)</f>
        <v>0</v>
      </c>
    </row>
    <row r="48" spans="1:4">
      <c r="A48" s="110" t="s">
        <v>281</v>
      </c>
      <c r="B48" s="1">
        <v>40</v>
      </c>
      <c r="C48" s="172">
        <f>IF(C20-C19+C33-C32+C46-C45&gt;0,C20-C19+C33-C32+C46-C45,0)</f>
        <v>0</v>
      </c>
      <c r="D48" s="157">
        <f>IF(D20-D19+D33-D32+D46-D45&gt;0,D20-D19+D33-D32+D46-D45,0)</f>
        <v>15913058.920000013</v>
      </c>
    </row>
    <row r="49" spans="1:4">
      <c r="A49" s="110" t="s">
        <v>282</v>
      </c>
      <c r="B49" s="1">
        <v>41</v>
      </c>
      <c r="C49" s="161">
        <v>1213837</v>
      </c>
      <c r="D49" s="6">
        <v>16972547</v>
      </c>
    </row>
    <row r="50" spans="1:4">
      <c r="A50" s="110" t="s">
        <v>283</v>
      </c>
      <c r="B50" s="1">
        <v>42</v>
      </c>
      <c r="C50" s="161">
        <f>IF(C47&gt;C48,C47-C48,0)</f>
        <v>5526427.3199999928</v>
      </c>
      <c r="D50" s="6">
        <f>IF(D47&gt;D48,D47-D48,0)</f>
        <v>0</v>
      </c>
    </row>
    <row r="51" spans="1:4">
      <c r="A51" s="110" t="s">
        <v>128</v>
      </c>
      <c r="B51" s="1">
        <v>43</v>
      </c>
      <c r="C51" s="161">
        <f>IF(C48&gt;C47,C48-C47,0)</f>
        <v>0</v>
      </c>
      <c r="D51" s="6">
        <f>IF(D48&gt;D47,D48-D47,0)</f>
        <v>15913058.920000013</v>
      </c>
    </row>
    <row r="52" spans="1:4">
      <c r="A52" s="98" t="s">
        <v>284</v>
      </c>
      <c r="B52" s="4">
        <v>44</v>
      </c>
      <c r="C52" s="173">
        <f>C49+C50-C51</f>
        <v>6740264.3199999928</v>
      </c>
      <c r="D52" s="158">
        <f>D49+D50-D51</f>
        <v>1059488.079999987</v>
      </c>
    </row>
    <row r="53" spans="1:4">
      <c r="C53" s="95"/>
    </row>
    <row r="54" spans="1:4">
      <c r="C54" s="96"/>
      <c r="D54" s="96"/>
    </row>
    <row r="57" spans="1:4">
      <c r="C57" s="95"/>
      <c r="D57" s="95"/>
    </row>
    <row r="58" spans="1:4">
      <c r="D58" s="95"/>
    </row>
  </sheetData>
  <protectedRanges>
    <protectedRange sqref="C28" name="Range1_13"/>
  </protectedRanges>
  <phoneticPr fontId="3" type="noConversion"/>
  <dataValidations count="1">
    <dataValidation allowBlank="1" sqref="C22:D33 C7:D20 C35:D52"/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L27"/>
  <sheetViews>
    <sheetView tabSelected="1" view="pageBreakPreview" zoomScale="125" workbookViewId="0">
      <selection activeCell="J14" sqref="J14"/>
    </sheetView>
  </sheetViews>
  <sheetFormatPr defaultRowHeight="12.75"/>
  <cols>
    <col min="1" max="4" width="9.140625" style="54"/>
    <col min="5" max="5" width="10.140625" style="54" bestFit="1" customWidth="1"/>
    <col min="6" max="9" width="9.140625" style="54"/>
    <col min="10" max="10" width="10.85546875" style="54" bestFit="1" customWidth="1"/>
    <col min="11" max="11" width="11.7109375" style="54" bestFit="1" customWidth="1"/>
    <col min="12" max="12" width="11.42578125" style="54" bestFit="1" customWidth="1"/>
    <col min="13" max="16384" width="9.140625" style="54"/>
  </cols>
  <sheetData>
    <row r="1" spans="1:12">
      <c r="A1" s="272" t="s">
        <v>136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53"/>
    </row>
    <row r="2" spans="1:12" ht="15.75">
      <c r="A2" s="35"/>
      <c r="B2" s="52"/>
      <c r="C2" s="292" t="s">
        <v>129</v>
      </c>
      <c r="D2" s="292"/>
      <c r="E2" s="55">
        <v>42370</v>
      </c>
      <c r="F2" s="36" t="s">
        <v>34</v>
      </c>
      <c r="G2" s="293">
        <v>42460</v>
      </c>
      <c r="H2" s="294"/>
      <c r="I2" s="52"/>
      <c r="J2" s="52"/>
      <c r="K2" s="52"/>
      <c r="L2" s="56"/>
    </row>
    <row r="3" spans="1:12" ht="15.75">
      <c r="A3" s="35"/>
      <c r="B3" s="52"/>
      <c r="C3" s="36"/>
      <c r="D3" s="36"/>
      <c r="E3" s="55"/>
      <c r="F3" s="36"/>
      <c r="G3" s="55"/>
      <c r="H3" s="182"/>
      <c r="I3" s="52"/>
      <c r="J3" s="52"/>
      <c r="K3" s="52"/>
      <c r="L3" s="56"/>
    </row>
    <row r="4" spans="1:12">
      <c r="A4" s="289" t="s">
        <v>155</v>
      </c>
      <c r="B4" s="290"/>
      <c r="C4" s="290"/>
      <c r="D4" s="290"/>
      <c r="E4" s="290"/>
      <c r="F4" s="290"/>
      <c r="G4" s="290"/>
      <c r="H4" s="290"/>
      <c r="I4" s="290"/>
      <c r="J4" s="290"/>
      <c r="K4" s="291"/>
      <c r="L4" s="56"/>
    </row>
    <row r="5" spans="1:12" ht="22.5">
      <c r="A5" s="295" t="s">
        <v>35</v>
      </c>
      <c r="B5" s="295"/>
      <c r="C5" s="295"/>
      <c r="D5" s="295"/>
      <c r="E5" s="295"/>
      <c r="F5" s="295"/>
      <c r="G5" s="295"/>
      <c r="H5" s="295"/>
      <c r="I5" s="57" t="s">
        <v>36</v>
      </c>
      <c r="J5" s="58" t="s">
        <v>130</v>
      </c>
      <c r="K5" s="58" t="s">
        <v>131</v>
      </c>
    </row>
    <row r="6" spans="1:12">
      <c r="A6" s="296">
        <v>1</v>
      </c>
      <c r="B6" s="296"/>
      <c r="C6" s="296"/>
      <c r="D6" s="296"/>
      <c r="E6" s="296"/>
      <c r="F6" s="296"/>
      <c r="G6" s="296"/>
      <c r="H6" s="296"/>
      <c r="I6" s="60">
        <v>2</v>
      </c>
      <c r="J6" s="59" t="s">
        <v>4</v>
      </c>
      <c r="K6" s="59" t="s">
        <v>5</v>
      </c>
    </row>
    <row r="7" spans="1:12">
      <c r="A7" s="274" t="s">
        <v>285</v>
      </c>
      <c r="B7" s="275"/>
      <c r="C7" s="275"/>
      <c r="D7" s="275"/>
      <c r="E7" s="275"/>
      <c r="F7" s="275"/>
      <c r="G7" s="275"/>
      <c r="H7" s="275"/>
      <c r="I7" s="37">
        <v>1</v>
      </c>
      <c r="J7" s="178">
        <v>19016430</v>
      </c>
      <c r="K7" s="178">
        <v>19016430</v>
      </c>
    </row>
    <row r="8" spans="1:12">
      <c r="A8" s="278" t="s">
        <v>132</v>
      </c>
      <c r="B8" s="275"/>
      <c r="C8" s="275"/>
      <c r="D8" s="275"/>
      <c r="E8" s="275"/>
      <c r="F8" s="275"/>
      <c r="G8" s="275"/>
      <c r="H8" s="275"/>
      <c r="I8" s="37">
        <v>2</v>
      </c>
      <c r="J8" s="179">
        <v>84747588.969999999</v>
      </c>
      <c r="K8" s="179">
        <v>84186546.620000005</v>
      </c>
    </row>
    <row r="9" spans="1:12">
      <c r="A9" s="278" t="s">
        <v>133</v>
      </c>
      <c r="B9" s="275"/>
      <c r="C9" s="275"/>
      <c r="D9" s="275"/>
      <c r="E9" s="275"/>
      <c r="F9" s="275"/>
      <c r="G9" s="275"/>
      <c r="H9" s="275"/>
      <c r="I9" s="37">
        <v>3</v>
      </c>
      <c r="J9" s="179">
        <v>183483.79</v>
      </c>
      <c r="K9" s="179">
        <v>283226.74</v>
      </c>
    </row>
    <row r="10" spans="1:12">
      <c r="A10" s="274" t="s">
        <v>286</v>
      </c>
      <c r="B10" s="275"/>
      <c r="C10" s="275"/>
      <c r="D10" s="275"/>
      <c r="E10" s="275"/>
      <c r="F10" s="275"/>
      <c r="G10" s="275"/>
      <c r="H10" s="275"/>
      <c r="I10" s="37">
        <v>4</v>
      </c>
      <c r="J10" s="179">
        <v>-9989328.1799999997</v>
      </c>
      <c r="K10" s="179">
        <v>2622879.88</v>
      </c>
    </row>
    <row r="11" spans="1:12">
      <c r="A11" s="274" t="s">
        <v>287</v>
      </c>
      <c r="B11" s="275"/>
      <c r="C11" s="275"/>
      <c r="D11" s="275"/>
      <c r="E11" s="275"/>
      <c r="F11" s="275"/>
      <c r="G11" s="275"/>
      <c r="H11" s="275"/>
      <c r="I11" s="37">
        <v>5</v>
      </c>
      <c r="J11" s="179">
        <v>-4319349.37</v>
      </c>
      <c r="K11" s="179">
        <v>2938311.11</v>
      </c>
    </row>
    <row r="12" spans="1:12">
      <c r="A12" s="274" t="s">
        <v>288</v>
      </c>
      <c r="B12" s="275"/>
      <c r="C12" s="275"/>
      <c r="D12" s="275"/>
      <c r="E12" s="275"/>
      <c r="F12" s="275"/>
      <c r="G12" s="275"/>
      <c r="H12" s="275"/>
      <c r="I12" s="37">
        <v>6</v>
      </c>
      <c r="J12" s="179">
        <v>66656303.759999998</v>
      </c>
      <c r="K12" s="179">
        <v>63745248</v>
      </c>
    </row>
    <row r="13" spans="1:12">
      <c r="A13" s="274" t="s">
        <v>134</v>
      </c>
      <c r="B13" s="275"/>
      <c r="C13" s="275"/>
      <c r="D13" s="275"/>
      <c r="E13" s="275"/>
      <c r="F13" s="275"/>
      <c r="G13" s="275"/>
      <c r="H13" s="275"/>
      <c r="I13" s="37">
        <v>7</v>
      </c>
      <c r="J13" s="179"/>
      <c r="K13" s="179"/>
    </row>
    <row r="14" spans="1:12">
      <c r="A14" s="274" t="s">
        <v>289</v>
      </c>
      <c r="B14" s="275"/>
      <c r="C14" s="275"/>
      <c r="D14" s="275"/>
      <c r="E14" s="275"/>
      <c r="F14" s="275"/>
      <c r="G14" s="275"/>
      <c r="H14" s="275"/>
      <c r="I14" s="37">
        <v>8</v>
      </c>
      <c r="J14" s="179"/>
      <c r="K14" s="179"/>
    </row>
    <row r="15" spans="1:12">
      <c r="A15" s="278" t="s">
        <v>135</v>
      </c>
      <c r="B15" s="275"/>
      <c r="C15" s="275"/>
      <c r="D15" s="275"/>
      <c r="E15" s="275"/>
      <c r="F15" s="275"/>
      <c r="G15" s="275"/>
      <c r="H15" s="275"/>
      <c r="I15" s="37">
        <v>9</v>
      </c>
      <c r="J15" s="179"/>
      <c r="K15" s="179"/>
    </row>
    <row r="16" spans="1:12">
      <c r="A16" s="276" t="s">
        <v>290</v>
      </c>
      <c r="B16" s="277"/>
      <c r="C16" s="277"/>
      <c r="D16" s="277"/>
      <c r="E16" s="277"/>
      <c r="F16" s="277"/>
      <c r="G16" s="277"/>
      <c r="H16" s="277"/>
      <c r="I16" s="37">
        <v>10</v>
      </c>
      <c r="J16" s="175">
        <f>SUM(J7:J15)</f>
        <v>156295128.97</v>
      </c>
      <c r="K16" s="175">
        <f>SUM(K7:K15)</f>
        <v>172792642.34999999</v>
      </c>
      <c r="L16" s="94"/>
    </row>
    <row r="17" spans="1:11">
      <c r="A17" s="274" t="s">
        <v>291</v>
      </c>
      <c r="B17" s="275"/>
      <c r="C17" s="275"/>
      <c r="D17" s="275"/>
      <c r="E17" s="275"/>
      <c r="F17" s="275"/>
      <c r="G17" s="275"/>
      <c r="H17" s="275"/>
      <c r="I17" s="37">
        <v>11</v>
      </c>
      <c r="J17" s="179"/>
      <c r="K17" s="179"/>
    </row>
    <row r="18" spans="1:11">
      <c r="A18" s="274" t="s">
        <v>292</v>
      </c>
      <c r="B18" s="275"/>
      <c r="C18" s="275"/>
      <c r="D18" s="275"/>
      <c r="E18" s="275"/>
      <c r="F18" s="275"/>
      <c r="G18" s="275"/>
      <c r="H18" s="275"/>
      <c r="I18" s="37">
        <v>12</v>
      </c>
      <c r="J18" s="179"/>
      <c r="K18" s="179"/>
    </row>
    <row r="19" spans="1:11">
      <c r="A19" s="274" t="s">
        <v>293</v>
      </c>
      <c r="B19" s="275"/>
      <c r="C19" s="275"/>
      <c r="D19" s="275"/>
      <c r="E19" s="275"/>
      <c r="F19" s="275"/>
      <c r="G19" s="275"/>
      <c r="H19" s="275"/>
      <c r="I19" s="37">
        <v>13</v>
      </c>
      <c r="J19" s="179"/>
      <c r="K19" s="179"/>
    </row>
    <row r="20" spans="1:11">
      <c r="A20" s="274" t="s">
        <v>294</v>
      </c>
      <c r="B20" s="275"/>
      <c r="C20" s="275"/>
      <c r="D20" s="275"/>
      <c r="E20" s="275"/>
      <c r="F20" s="275"/>
      <c r="G20" s="275"/>
      <c r="H20" s="275"/>
      <c r="I20" s="37">
        <v>14</v>
      </c>
      <c r="J20" s="179"/>
      <c r="K20" s="179"/>
    </row>
    <row r="21" spans="1:11">
      <c r="A21" s="274" t="s">
        <v>295</v>
      </c>
      <c r="B21" s="275"/>
      <c r="C21" s="275"/>
      <c r="D21" s="275"/>
      <c r="E21" s="275"/>
      <c r="F21" s="275"/>
      <c r="G21" s="275"/>
      <c r="H21" s="275"/>
      <c r="I21" s="37">
        <v>15</v>
      </c>
      <c r="J21" s="179"/>
      <c r="K21" s="179"/>
    </row>
    <row r="22" spans="1:11">
      <c r="A22" s="274" t="s">
        <v>296</v>
      </c>
      <c r="B22" s="275"/>
      <c r="C22" s="275"/>
      <c r="D22" s="275"/>
      <c r="E22" s="275"/>
      <c r="F22" s="275"/>
      <c r="G22" s="275"/>
      <c r="H22" s="275"/>
      <c r="I22" s="37">
        <v>16</v>
      </c>
      <c r="J22" s="179">
        <v>4950792</v>
      </c>
      <c r="K22" s="179">
        <v>2938311</v>
      </c>
    </row>
    <row r="23" spans="1:11">
      <c r="A23" s="276" t="s">
        <v>297</v>
      </c>
      <c r="B23" s="277"/>
      <c r="C23" s="277"/>
      <c r="D23" s="277"/>
      <c r="E23" s="277"/>
      <c r="F23" s="277"/>
      <c r="G23" s="277"/>
      <c r="H23" s="277"/>
      <c r="I23" s="37">
        <v>17</v>
      </c>
      <c r="J23" s="180">
        <f>SUM(J17:J22)</f>
        <v>4950792</v>
      </c>
      <c r="K23" s="180">
        <f>SUM(K17:K22)</f>
        <v>2938311</v>
      </c>
    </row>
    <row r="24" spans="1:11">
      <c r="A24" s="281"/>
      <c r="B24" s="282"/>
      <c r="C24" s="282"/>
      <c r="D24" s="282"/>
      <c r="E24" s="282"/>
      <c r="F24" s="282"/>
      <c r="G24" s="282"/>
      <c r="H24" s="282"/>
      <c r="I24" s="283"/>
      <c r="J24" s="283"/>
      <c r="K24" s="284"/>
    </row>
    <row r="25" spans="1:11">
      <c r="A25" s="285" t="s">
        <v>298</v>
      </c>
      <c r="B25" s="286"/>
      <c r="C25" s="286"/>
      <c r="D25" s="286"/>
      <c r="E25" s="286"/>
      <c r="F25" s="286"/>
      <c r="G25" s="286"/>
      <c r="H25" s="286"/>
      <c r="I25" s="38">
        <v>18</v>
      </c>
      <c r="J25" s="156"/>
      <c r="K25" s="156"/>
    </row>
    <row r="26" spans="1:11" ht="17.25" customHeight="1">
      <c r="A26" s="287" t="s">
        <v>299</v>
      </c>
      <c r="B26" s="288"/>
      <c r="C26" s="288"/>
      <c r="D26" s="288"/>
      <c r="E26" s="288"/>
      <c r="F26" s="288"/>
      <c r="G26" s="288"/>
      <c r="H26" s="288"/>
      <c r="I26" s="39">
        <v>19</v>
      </c>
      <c r="J26" s="155"/>
      <c r="K26" s="155"/>
    </row>
    <row r="27" spans="1:11" ht="30" customHeight="1">
      <c r="A27" s="279"/>
      <c r="B27" s="280"/>
      <c r="C27" s="280"/>
      <c r="D27" s="280"/>
      <c r="E27" s="280"/>
      <c r="F27" s="280"/>
      <c r="G27" s="280"/>
      <c r="H27" s="280"/>
      <c r="I27" s="280"/>
      <c r="J27" s="280"/>
      <c r="K27" s="280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4:K4"/>
    <mergeCell ref="A14:H14"/>
    <mergeCell ref="A15:H15"/>
    <mergeCell ref="C2:D2"/>
    <mergeCell ref="G2:H2"/>
    <mergeCell ref="A5:H5"/>
    <mergeCell ref="A6:H6"/>
    <mergeCell ref="A16:H16"/>
    <mergeCell ref="A7:H7"/>
    <mergeCell ref="A8:H8"/>
    <mergeCell ref="A27:K27"/>
    <mergeCell ref="A24:K24"/>
    <mergeCell ref="A25:H25"/>
    <mergeCell ref="A26:H26"/>
    <mergeCell ref="A19:H19"/>
    <mergeCell ref="A20:H20"/>
    <mergeCell ref="A13:H13"/>
    <mergeCell ref="A1:K1"/>
    <mergeCell ref="A21:H21"/>
    <mergeCell ref="A22:H22"/>
    <mergeCell ref="A23:H23"/>
    <mergeCell ref="A17:H17"/>
    <mergeCell ref="A18:H18"/>
    <mergeCell ref="A9:H9"/>
    <mergeCell ref="A10:H10"/>
    <mergeCell ref="A11:H11"/>
    <mergeCell ref="A12:H12"/>
  </mergeCells>
  <phoneticPr fontId="3" type="noConversion"/>
  <conditionalFormatting sqref="G2:G4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5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24:K2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>
      <formula1>39448</formula1>
    </dataValidation>
    <dataValidation allowBlank="1" sqref="J26:K26 J7:K23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granolio-pk</cp:lastModifiedBy>
  <cp:lastPrinted>2015-04-30T16:15:03Z</cp:lastPrinted>
  <dcterms:created xsi:type="dcterms:W3CDTF">2008-10-17T11:51:54Z</dcterms:created>
  <dcterms:modified xsi:type="dcterms:W3CDTF">2016-04-29T13:03:58Z</dcterms:modified>
</cp:coreProperties>
</file>