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15" windowWidth="12165" windowHeight="817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25725"/>
</workbook>
</file>

<file path=xl/calcChain.xml><?xml version="1.0" encoding="utf-8"?>
<calcChain xmlns="http://schemas.openxmlformats.org/spreadsheetml/2006/main">
  <c r="J38" i="20"/>
  <c r="K38"/>
  <c r="J44"/>
  <c r="K44"/>
  <c r="J45"/>
  <c r="K45"/>
  <c r="J46"/>
  <c r="K46"/>
  <c r="J47"/>
  <c r="K47"/>
  <c r="J48"/>
  <c r="K48"/>
  <c r="J50"/>
  <c r="K50"/>
  <c r="J51"/>
  <c r="K51"/>
  <c r="J52"/>
  <c r="K52"/>
  <c r="K86" i="19" l="1"/>
  <c r="L71" i="18" l="1"/>
  <c r="K27" i="20"/>
  <c r="J27"/>
  <c r="K31"/>
  <c r="J31"/>
  <c r="K13"/>
  <c r="J13"/>
  <c r="K18"/>
  <c r="J18"/>
  <c r="J12" i="18"/>
  <c r="K79" i="19"/>
  <c r="K72"/>
  <c r="J22" i="18"/>
  <c r="J57"/>
  <c r="L57"/>
  <c r="K57"/>
  <c r="K66"/>
  <c r="J66"/>
  <c r="M71"/>
  <c r="K71"/>
  <c r="J71"/>
  <c r="J100" i="19"/>
  <c r="J90"/>
  <c r="J86"/>
  <c r="J82"/>
  <c r="J79"/>
  <c r="J72"/>
  <c r="J56"/>
  <c r="J49"/>
  <c r="J41"/>
  <c r="J35"/>
  <c r="J26"/>
  <c r="J16"/>
  <c r="J9"/>
  <c r="K14" i="17"/>
  <c r="J14"/>
  <c r="K9" i="19"/>
  <c r="K21" i="17"/>
  <c r="K23" s="1"/>
  <c r="J21"/>
  <c r="K26" i="19"/>
  <c r="M7" i="18"/>
  <c r="M42" s="1"/>
  <c r="M57"/>
  <c r="M66"/>
  <c r="K7"/>
  <c r="K27"/>
  <c r="K12"/>
  <c r="K16"/>
  <c r="K22"/>
  <c r="K33"/>
  <c r="L7"/>
  <c r="L27"/>
  <c r="L12"/>
  <c r="L16"/>
  <c r="L22"/>
  <c r="L33"/>
  <c r="M27"/>
  <c r="M12"/>
  <c r="M16"/>
  <c r="M22"/>
  <c r="M33"/>
  <c r="K82" i="19"/>
  <c r="K69" s="1"/>
  <c r="K90"/>
  <c r="K100"/>
  <c r="K16"/>
  <c r="K35"/>
  <c r="K41"/>
  <c r="K49"/>
  <c r="K56"/>
  <c r="J7" i="18"/>
  <c r="J42" s="1"/>
  <c r="J27"/>
  <c r="J16"/>
  <c r="J33"/>
  <c r="L66"/>
  <c r="J69" i="19"/>
  <c r="J114" s="1"/>
  <c r="J40"/>
  <c r="J8"/>
  <c r="J66" s="1"/>
  <c r="L42" i="18" l="1"/>
  <c r="J23" i="17"/>
  <c r="M10" i="18"/>
  <c r="M43" s="1"/>
  <c r="M46" s="1"/>
  <c r="J20" i="20"/>
  <c r="K32"/>
  <c r="K33"/>
  <c r="J33"/>
  <c r="J32"/>
  <c r="K19"/>
  <c r="J19"/>
  <c r="K20"/>
  <c r="L10" i="18"/>
  <c r="L43" s="1"/>
  <c r="K10"/>
  <c r="K43" s="1"/>
  <c r="K42"/>
  <c r="J10"/>
  <c r="J43" s="1"/>
  <c r="J46" s="1"/>
  <c r="K114" i="19"/>
  <c r="K40"/>
  <c r="K8"/>
  <c r="M44" i="18" l="1"/>
  <c r="M48" s="1"/>
  <c r="M50" s="1"/>
  <c r="M45"/>
  <c r="L44"/>
  <c r="L48" s="1"/>
  <c r="L50" s="1"/>
  <c r="L45"/>
  <c r="L46"/>
  <c r="K46"/>
  <c r="K45"/>
  <c r="K44"/>
  <c r="K48" s="1"/>
  <c r="K50" s="1"/>
  <c r="M49"/>
  <c r="M56"/>
  <c r="M67" s="1"/>
  <c r="M70" s="1"/>
  <c r="J44"/>
  <c r="J48" s="1"/>
  <c r="J50" s="1"/>
  <c r="L49"/>
  <c r="J45"/>
  <c r="J56"/>
  <c r="J67" s="1"/>
  <c r="J70" s="1"/>
  <c r="K66" i="19"/>
  <c r="L56" i="18" l="1"/>
  <c r="L67" s="1"/>
  <c r="L70" s="1"/>
  <c r="K56"/>
  <c r="K67" s="1"/>
  <c r="K70" s="1"/>
  <c r="K49"/>
  <c r="J49"/>
</calcChain>
</file>

<file path=xl/sharedStrings.xml><?xml version="1.0" encoding="utf-8"?>
<sst xmlns="http://schemas.openxmlformats.org/spreadsheetml/2006/main" count="359" uniqueCount="324">
  <si>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</si>
  <si>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</si>
  <si>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</si>
  <si>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</si>
  <si>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</si>
  <si>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</si>
  <si>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</si>
  <si>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</si>
  <si>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</si>
  <si>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</si>
  <si>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</si>
  <si>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</si>
  <si>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</si>
  <si>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</si>
  <si>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</si>
  <si>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</si>
  <si>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</si>
  <si>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</si>
  <si>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</si>
  <si>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</si>
  <si>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</si>
  <si>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</si>
  <si>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</si>
  <si>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</si>
  <si>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</si>
  <si>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</si>
  <si>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</si>
  <si>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</si>
  <si>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</si>
  <si>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</si>
  <si>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</si>
  <si>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</si>
  <si>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</si>
  <si>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</si>
  <si>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</si>
  <si>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</si>
  <si>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</si>
  <si>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</si>
  <si>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</si>
  <si>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</si>
  <si>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</si>
  <si>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</si>
  <si>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</si>
  <si>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</si>
  <si>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</si>
  <si>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</si>
  <si>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</si>
  <si>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</si>
  <si>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</si>
  <si>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</si>
  <si>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</si>
  <si>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</si>
  <si>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</si>
  <si>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</si>
  <si>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</si>
  <si>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</si>
  <si>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</si>
  <si>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</si>
  <si>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</si>
  <si>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</si>
  <si>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</si>
  <si>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</si>
  <si>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</si>
  <si>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</si>
  <si>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</si>
  <si>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</si>
  <si>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</si>
  <si>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</si>
  <si>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</si>
  <si>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</si>
  <si>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</si>
  <si>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</si>
  <si>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</si>
  <si>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</si>
  <si>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</si>
  <si>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</si>
  <si>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</si>
  <si>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</si>
  <si>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</si>
  <si>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</si>
  <si>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</si>
  <si>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</si>
  <si>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</si>
  <si>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</si>
  <si>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</si>
  <si>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</si>
  <si>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</si>
  <si>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</si>
  <si>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</si>
  <si>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</si>
  <si>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</si>
  <si>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</si>
  <si>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</si>
  <si>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</si>
  <si>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</si>
  <si>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</si>
  <si>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</si>
  <si>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</si>
  <si>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</si>
  <si>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</si>
  <si>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</si>
  <si>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</si>
  <si>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</si>
  <si>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</si>
  <si>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</si>
  <si>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</si>
  <si>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</si>
  <si>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</si>
  <si>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</si>
  <si>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</si>
  <si>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</si>
  <si>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</si>
  <si>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</si>
  <si>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</si>
  <si>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</si>
  <si>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</si>
  <si>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</si>
  <si>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</si>
  <si>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</si>
  <si>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</si>
  <si>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</si>
  <si>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</si>
  <si>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</si>
  <si>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</si>
  <si>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</si>
  <si>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</si>
  <si>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</si>
  <si>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</si>
  <si>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</si>
  <si>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</si>
  <si>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</si>
  <si>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</si>
  <si>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</si>
  <si>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</si>
  <si>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</si>
  <si>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</si>
  <si>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</si>
  <si>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</si>
  <si>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</si>
  <si>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</si>
  <si>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</si>
  <si>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</si>
  <si>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</si>
  <si>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</si>
  <si>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</si>
  <si>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</si>
  <si>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</si>
  <si>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</si>
  <si>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</si>
  <si>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</si>
  <si>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</si>
  <si>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</si>
  <si>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</si>
  <si>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</si>
  <si>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</si>
  <si>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</si>
  <si>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</si>
  <si>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</si>
  <si>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</si>
  <si>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</si>
  <si>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</si>
  <si>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</si>
  <si>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</si>
  <si>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</si>
  <si>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</si>
  <si>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</si>
  <si>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</si>
  <si>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</si>
  <si>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</si>
  <si>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</si>
  <si>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</si>
  <si>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</si>
  <si>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</si>
  <si>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</si>
  <si>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</si>
  <si>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</si>
  <si>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</si>
  <si>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</si>
  <si>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</si>
  <si>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</si>
  <si>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</si>
  <si>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</si>
  <si>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</si>
  <si>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</si>
  <si>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</si>
  <si>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</si>
  <si>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</si>
  <si>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</si>
  <si>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</si>
  <si>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</si>
  <si>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</si>
  <si>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</si>
  <si>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</si>
  <si>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</si>
  <si>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</si>
  <si>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</si>
  <si>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</si>
  <si>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</si>
  <si>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</si>
  <si>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</si>
  <si>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</si>
  <si>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</si>
  <si>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</si>
  <si>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</si>
  <si>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</si>
  <si>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</si>
  <si>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</si>
  <si>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</si>
  <si>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</si>
  <si>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</si>
  <si>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</si>
  <si>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</si>
  <si>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</si>
  <si>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</si>
  <si>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</si>
  <si>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</si>
  <si>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</si>
  <si>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</si>
  <si>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</si>
  <si>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</si>
  <si>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</si>
  <si>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</si>
  <si>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</si>
  <si>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</si>
  <si>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</si>
  <si>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</si>
  <si>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</si>
  <si>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</si>
  <si>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</si>
  <si>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</si>
  <si>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</si>
  <si>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</si>
  <si>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</si>
  <si>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</si>
  <si>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</si>
  <si>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</si>
  <si>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</si>
  <si>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</si>
  <si>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</si>
  <si>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</si>
  <si>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</si>
  <si>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</si>
  <si>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</si>
  <si>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</si>
  <si>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</si>
  <si>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</si>
  <si>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</si>
  <si>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</si>
  <si>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</si>
  <si>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</si>
  <si>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</si>
  <si>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</si>
  <si>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</si>
  <si>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</si>
  <si>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</si>
  <si>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</si>
  <si>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</si>
  <si>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</si>
  <si>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</si>
  <si>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</si>
  <si>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</si>
  <si>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</si>
  <si>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</si>
  <si>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</si>
  <si>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</si>
  <si>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</si>
  <si>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</si>
  <si>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</si>
  <si>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</si>
  <si>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</si>
  <si>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</si>
  <si>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</si>
  <si>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</si>
  <si>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</si>
  <si>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</si>
  <si>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</si>
  <si>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</si>
  <si>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</si>
  <si>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</si>
  <si>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</si>
  <si>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</si>
  <si>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</si>
  <si>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</si>
  <si>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</si>
  <si>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01.01.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</si>
  <si>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</si>
  <si>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</si>
  <si>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</si>
  <si>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</si>
  <si>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</si>
  <si>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</si>
  <si>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</si>
  <si>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</si>
  <si>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</si>
  <si>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</si>
  <si>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</si>
  <si>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</si>
  <si>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</si>
  <si>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</si>
  <si>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</si>
  <si>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</si>
  <si>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</si>
  <si>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</si>
  <si>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</si>
  <si>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</si>
  <si>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</si>
  <si>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</si>
  <si>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</si>
  <si>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</si>
  <si>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</si>
  <si>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</si>
  <si>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</si>
  <si>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</si>
  <si>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</si>
  <si>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</si>
  <si>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</si>
  <si>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</si>
  <si>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01.01.2016.</t>
  </si>
  <si>
    <t>ŽITAR KONTO D.O.O.</t>
  </si>
  <si>
    <t>04212517</t>
  </si>
  <si>
    <t xml:space="preserve">    1. Kamate, tečajne razlike i drugi rashodi s povezanim     poduzetnicima</t>
  </si>
  <si>
    <t>stanje na dan 30.09.2016.</t>
  </si>
  <si>
    <t>u razdoblju 01.01.2016. do 30.09.2016.</t>
  </si>
  <si>
    <t>30.09.2016.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</si>
</sst>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1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tabSelected="1" view="pageBreakPreview" zoomScale="110" zoomScaleNormal="100" zoomScaleSheetLayoutView="100" workbookViewId="0">
      <selection activeCell="N24" sqref="N24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47" t="s">
        <v>213</v>
      </c>
      <c r="B1" s="147"/>
      <c r="C1" s="147"/>
      <c r="D1" s="72"/>
      <c r="E1" s="72"/>
      <c r="F1" s="72"/>
      <c r="G1" s="72"/>
      <c r="H1" s="72"/>
      <c r="I1" s="72"/>
      <c r="J1" s="10"/>
      <c r="K1" s="10"/>
      <c r="L1" s="10"/>
    </row>
    <row r="2" spans="1:12" ht="12.75" customHeight="1">
      <c r="A2" s="177" t="s">
        <v>214</v>
      </c>
      <c r="B2" s="177"/>
      <c r="C2" s="177"/>
      <c r="D2" s="178"/>
      <c r="E2" s="73" t="s">
        <v>284</v>
      </c>
      <c r="F2" s="74"/>
      <c r="G2" s="12" t="s">
        <v>215</v>
      </c>
      <c r="H2" s="73">
        <v>42643</v>
      </c>
      <c r="I2" s="75"/>
      <c r="J2" s="10"/>
      <c r="K2" s="10"/>
      <c r="L2" s="10"/>
    </row>
    <row r="3" spans="1:12">
      <c r="A3" s="13"/>
      <c r="B3" s="13"/>
      <c r="C3" s="13"/>
      <c r="D3" s="13"/>
      <c r="E3" s="14"/>
      <c r="F3" s="14"/>
      <c r="G3" s="13"/>
      <c r="H3" s="13"/>
      <c r="I3" s="76"/>
      <c r="J3" s="10"/>
      <c r="K3" s="10"/>
      <c r="L3" s="10"/>
    </row>
    <row r="4" spans="1:12" ht="15" customHeight="1">
      <c r="A4" s="179" t="s">
        <v>281</v>
      </c>
      <c r="B4" s="180"/>
      <c r="C4" s="180"/>
      <c r="D4" s="180"/>
      <c r="E4" s="180"/>
      <c r="F4" s="180"/>
      <c r="G4" s="180"/>
      <c r="H4" s="180"/>
      <c r="I4" s="181"/>
      <c r="J4" s="10"/>
      <c r="K4" s="10"/>
      <c r="L4" s="10"/>
    </row>
    <row r="5" spans="1:12">
      <c r="A5" s="21"/>
      <c r="B5" s="21"/>
      <c r="C5" s="21"/>
      <c r="D5" s="77"/>
      <c r="E5" s="16"/>
      <c r="F5" s="78"/>
      <c r="G5" s="17"/>
      <c r="H5" s="18"/>
      <c r="I5" s="79"/>
      <c r="J5" s="10"/>
      <c r="K5" s="10"/>
      <c r="L5" s="10"/>
    </row>
    <row r="6" spans="1:12">
      <c r="A6" s="126" t="s">
        <v>216</v>
      </c>
      <c r="B6" s="127"/>
      <c r="C6" s="153" t="s">
        <v>285</v>
      </c>
      <c r="D6" s="155"/>
      <c r="E6" s="184"/>
      <c r="F6" s="184"/>
      <c r="G6" s="184"/>
      <c r="H6" s="184"/>
      <c r="I6" s="81"/>
      <c r="J6" s="10"/>
      <c r="K6" s="10"/>
      <c r="L6" s="10"/>
    </row>
    <row r="7" spans="1:12">
      <c r="A7" s="82"/>
      <c r="B7" s="82"/>
      <c r="C7" s="21"/>
      <c r="D7" s="21"/>
      <c r="E7" s="184"/>
      <c r="F7" s="184"/>
      <c r="G7" s="184"/>
      <c r="H7" s="184"/>
      <c r="I7" s="81"/>
      <c r="J7" s="10"/>
      <c r="K7" s="10"/>
      <c r="L7" s="10"/>
    </row>
    <row r="8" spans="1:12" ht="12.75" customHeight="1">
      <c r="A8" s="182" t="s">
        <v>217</v>
      </c>
      <c r="B8" s="183"/>
      <c r="C8" s="153" t="s">
        <v>286</v>
      </c>
      <c r="D8" s="155"/>
      <c r="E8" s="184"/>
      <c r="F8" s="184"/>
      <c r="G8" s="184"/>
      <c r="H8" s="184"/>
      <c r="I8" s="77"/>
      <c r="J8" s="10"/>
      <c r="K8" s="10"/>
      <c r="L8" s="10"/>
    </row>
    <row r="9" spans="1:12">
      <c r="A9" s="83"/>
      <c r="B9" s="83"/>
      <c r="C9" s="84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>
      <c r="A10" s="174" t="s">
        <v>218</v>
      </c>
      <c r="B10" s="175"/>
      <c r="C10" s="153" t="s">
        <v>287</v>
      </c>
      <c r="D10" s="155"/>
      <c r="E10" s="21"/>
      <c r="F10" s="21"/>
      <c r="G10" s="21"/>
      <c r="H10" s="21"/>
      <c r="I10" s="21"/>
      <c r="J10" s="10"/>
      <c r="K10" s="10"/>
      <c r="L10" s="10"/>
    </row>
    <row r="11" spans="1:12">
      <c r="A11" s="176"/>
      <c r="B11" s="176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>
      <c r="A12" s="126" t="s">
        <v>219</v>
      </c>
      <c r="B12" s="127"/>
      <c r="C12" s="139" t="s">
        <v>288</v>
      </c>
      <c r="D12" s="162"/>
      <c r="E12" s="162"/>
      <c r="F12" s="162"/>
      <c r="G12" s="162"/>
      <c r="H12" s="162"/>
      <c r="I12" s="163"/>
      <c r="J12" s="10"/>
      <c r="K12" s="10"/>
      <c r="L12" s="10"/>
    </row>
    <row r="13" spans="1:12">
      <c r="A13" s="82"/>
      <c r="B13" s="82"/>
      <c r="C13" s="85"/>
      <c r="D13" s="21"/>
      <c r="E13" s="21"/>
      <c r="F13" s="21"/>
      <c r="G13" s="21"/>
      <c r="H13" s="21"/>
      <c r="I13" s="21"/>
      <c r="J13" s="10"/>
      <c r="K13" s="10"/>
      <c r="L13" s="10"/>
    </row>
    <row r="14" spans="1:12">
      <c r="A14" s="126" t="s">
        <v>220</v>
      </c>
      <c r="B14" s="127"/>
      <c r="C14" s="172">
        <v>10000</v>
      </c>
      <c r="D14" s="173"/>
      <c r="E14" s="21"/>
      <c r="F14" s="139" t="s">
        <v>289</v>
      </c>
      <c r="G14" s="162"/>
      <c r="H14" s="162"/>
      <c r="I14" s="163"/>
      <c r="J14" s="10"/>
      <c r="K14" s="10"/>
      <c r="L14" s="10"/>
    </row>
    <row r="15" spans="1:12">
      <c r="A15" s="82"/>
      <c r="B15" s="82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>
      <c r="A16" s="126" t="s">
        <v>221</v>
      </c>
      <c r="B16" s="127"/>
      <c r="C16" s="139" t="s">
        <v>290</v>
      </c>
      <c r="D16" s="162"/>
      <c r="E16" s="162"/>
      <c r="F16" s="162"/>
      <c r="G16" s="162"/>
      <c r="H16" s="162"/>
      <c r="I16" s="163"/>
      <c r="J16" s="10"/>
      <c r="K16" s="10"/>
      <c r="L16" s="10"/>
    </row>
    <row r="17" spans="1:12">
      <c r="A17" s="82"/>
      <c r="B17" s="82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>
      <c r="A18" s="126" t="s">
        <v>222</v>
      </c>
      <c r="B18" s="127"/>
      <c r="C18" s="164" t="s">
        <v>291</v>
      </c>
      <c r="D18" s="165"/>
      <c r="E18" s="165"/>
      <c r="F18" s="165"/>
      <c r="G18" s="165"/>
      <c r="H18" s="165"/>
      <c r="I18" s="166"/>
      <c r="J18" s="10"/>
      <c r="K18" s="10"/>
      <c r="L18" s="10"/>
    </row>
    <row r="19" spans="1:12">
      <c r="A19" s="82"/>
      <c r="B19" s="82"/>
      <c r="C19" s="85"/>
      <c r="D19" s="21"/>
      <c r="E19" s="21"/>
      <c r="F19" s="21"/>
      <c r="G19" s="21"/>
      <c r="H19" s="21"/>
      <c r="I19" s="21"/>
      <c r="J19" s="10"/>
      <c r="K19" s="10"/>
      <c r="L19" s="10"/>
    </row>
    <row r="20" spans="1:12">
      <c r="A20" s="126" t="s">
        <v>223</v>
      </c>
      <c r="B20" s="127"/>
      <c r="C20" s="167" t="s">
        <v>292</v>
      </c>
      <c r="D20" s="168"/>
      <c r="E20" s="168"/>
      <c r="F20" s="168"/>
      <c r="G20" s="168"/>
      <c r="H20" s="168"/>
      <c r="I20" s="169"/>
      <c r="J20" s="10"/>
      <c r="K20" s="10"/>
      <c r="L20" s="10"/>
    </row>
    <row r="21" spans="1:12">
      <c r="A21" s="82"/>
      <c r="B21" s="82"/>
      <c r="C21" s="85"/>
      <c r="D21" s="21"/>
      <c r="E21" s="21"/>
      <c r="F21" s="21"/>
      <c r="G21" s="21"/>
      <c r="H21" s="21"/>
      <c r="I21" s="21"/>
      <c r="J21" s="10"/>
      <c r="K21" s="10"/>
      <c r="L21" s="10"/>
    </row>
    <row r="22" spans="1:12">
      <c r="A22" s="126" t="s">
        <v>224</v>
      </c>
      <c r="B22" s="127"/>
      <c r="C22" s="86">
        <v>133</v>
      </c>
      <c r="D22" s="139" t="s">
        <v>289</v>
      </c>
      <c r="E22" s="160"/>
      <c r="F22" s="161"/>
      <c r="G22" s="170"/>
      <c r="H22" s="171"/>
      <c r="I22" s="20"/>
      <c r="J22" s="10"/>
      <c r="K22" s="10"/>
      <c r="L22" s="10"/>
    </row>
    <row r="23" spans="1:12">
      <c r="A23" s="82"/>
      <c r="B23" s="82"/>
      <c r="C23" s="21"/>
      <c r="D23" s="21"/>
      <c r="E23" s="21"/>
      <c r="F23" s="21"/>
      <c r="G23" s="21"/>
      <c r="H23" s="21"/>
      <c r="I23" s="77"/>
      <c r="J23" s="10"/>
      <c r="K23" s="10"/>
      <c r="L23" s="10"/>
    </row>
    <row r="24" spans="1:12">
      <c r="A24" s="126" t="s">
        <v>225</v>
      </c>
      <c r="B24" s="127"/>
      <c r="C24" s="86">
        <v>21</v>
      </c>
      <c r="D24" s="139" t="s">
        <v>293</v>
      </c>
      <c r="E24" s="160"/>
      <c r="F24" s="160"/>
      <c r="G24" s="161"/>
      <c r="H24" s="80" t="s">
        <v>226</v>
      </c>
      <c r="I24" s="113">
        <v>505</v>
      </c>
      <c r="J24" s="10"/>
      <c r="K24" s="10"/>
      <c r="L24" s="10"/>
    </row>
    <row r="25" spans="1:12">
      <c r="A25" s="82"/>
      <c r="B25" s="82"/>
      <c r="C25" s="21"/>
      <c r="D25" s="21"/>
      <c r="E25" s="21"/>
      <c r="F25" s="21"/>
      <c r="G25" s="82"/>
      <c r="H25" s="82" t="s">
        <v>294</v>
      </c>
      <c r="I25" s="85"/>
      <c r="J25" s="10"/>
      <c r="K25" s="10"/>
      <c r="L25" s="10"/>
    </row>
    <row r="26" spans="1:12">
      <c r="A26" s="126" t="s">
        <v>227</v>
      </c>
      <c r="B26" s="127"/>
      <c r="C26" s="88" t="s">
        <v>295</v>
      </c>
      <c r="D26" s="22"/>
      <c r="E26" s="72"/>
      <c r="F26" s="77"/>
      <c r="G26" s="126" t="s">
        <v>228</v>
      </c>
      <c r="H26" s="127"/>
      <c r="I26" s="89" t="s">
        <v>296</v>
      </c>
      <c r="J26" s="10"/>
      <c r="K26" s="10"/>
      <c r="L26" s="10"/>
    </row>
    <row r="27" spans="1:12">
      <c r="A27" s="82"/>
      <c r="B27" s="82"/>
      <c r="C27" s="21"/>
      <c r="D27" s="77"/>
      <c r="E27" s="77"/>
      <c r="F27" s="77"/>
      <c r="G27" s="77"/>
      <c r="H27" s="21"/>
      <c r="I27" s="90"/>
      <c r="J27" s="10"/>
      <c r="K27" s="10"/>
      <c r="L27" s="10"/>
    </row>
    <row r="28" spans="1:12">
      <c r="A28" s="149" t="s">
        <v>229</v>
      </c>
      <c r="B28" s="150"/>
      <c r="C28" s="151"/>
      <c r="D28" s="151"/>
      <c r="E28" s="150" t="s">
        <v>230</v>
      </c>
      <c r="F28" s="152"/>
      <c r="G28" s="152"/>
      <c r="H28" s="151" t="s">
        <v>231</v>
      </c>
      <c r="I28" s="151"/>
      <c r="J28" s="10"/>
      <c r="K28" s="10"/>
      <c r="L28" s="10"/>
    </row>
    <row r="29" spans="1:12">
      <c r="A29" s="72"/>
      <c r="B29" s="72"/>
      <c r="C29" s="72"/>
      <c r="D29" s="79"/>
      <c r="E29" s="21"/>
      <c r="F29" s="21"/>
      <c r="G29" s="21"/>
      <c r="H29" s="91"/>
      <c r="I29" s="90"/>
      <c r="J29" s="10"/>
      <c r="K29" s="10"/>
      <c r="L29" s="10"/>
    </row>
    <row r="30" spans="1:12">
      <c r="A30" s="148" t="s">
        <v>297</v>
      </c>
      <c r="B30" s="140"/>
      <c r="C30" s="140"/>
      <c r="D30" s="141"/>
      <c r="E30" s="148" t="s">
        <v>289</v>
      </c>
      <c r="F30" s="140"/>
      <c r="G30" s="140"/>
      <c r="H30" s="153" t="s">
        <v>298</v>
      </c>
      <c r="I30" s="155"/>
      <c r="J30" s="10"/>
      <c r="K30" s="10"/>
      <c r="L30" s="10"/>
    </row>
    <row r="31" spans="1:12">
      <c r="A31" s="87"/>
      <c r="B31" s="87"/>
      <c r="C31" s="85"/>
      <c r="D31" s="158"/>
      <c r="E31" s="158"/>
      <c r="F31" s="158"/>
      <c r="G31" s="159"/>
      <c r="H31" s="21"/>
      <c r="I31" s="94"/>
      <c r="J31" s="10"/>
      <c r="K31" s="10"/>
      <c r="L31" s="10"/>
    </row>
    <row r="32" spans="1:12">
      <c r="A32" s="148" t="s">
        <v>299</v>
      </c>
      <c r="B32" s="140"/>
      <c r="C32" s="140"/>
      <c r="D32" s="141"/>
      <c r="E32" s="148" t="s">
        <v>300</v>
      </c>
      <c r="F32" s="140"/>
      <c r="G32" s="140"/>
      <c r="H32" s="153" t="s">
        <v>301</v>
      </c>
      <c r="I32" s="155"/>
      <c r="J32" s="10"/>
      <c r="K32" s="10"/>
      <c r="L32" s="10"/>
    </row>
    <row r="33" spans="1:12">
      <c r="A33" s="87"/>
      <c r="B33" s="87"/>
      <c r="C33" s="85"/>
      <c r="D33" s="92"/>
      <c r="E33" s="92"/>
      <c r="F33" s="92"/>
      <c r="G33" s="93"/>
      <c r="H33" s="21"/>
      <c r="I33" s="95"/>
      <c r="J33" s="10"/>
      <c r="K33" s="10"/>
      <c r="L33" s="10"/>
    </row>
    <row r="34" spans="1:12">
      <c r="A34" s="148" t="s">
        <v>302</v>
      </c>
      <c r="B34" s="140"/>
      <c r="C34" s="140"/>
      <c r="D34" s="141"/>
      <c r="E34" s="148" t="s">
        <v>303</v>
      </c>
      <c r="F34" s="140"/>
      <c r="G34" s="140"/>
      <c r="H34" s="153" t="s">
        <v>304</v>
      </c>
      <c r="I34" s="155"/>
      <c r="J34" s="10"/>
      <c r="K34" s="10"/>
      <c r="L34" s="10"/>
    </row>
    <row r="35" spans="1:12">
      <c r="A35" s="87"/>
      <c r="B35" s="87"/>
      <c r="C35" s="85"/>
      <c r="D35" s="92"/>
      <c r="E35" s="92"/>
      <c r="F35" s="92"/>
      <c r="G35" s="93"/>
      <c r="H35" s="21"/>
      <c r="I35" s="95"/>
      <c r="J35" s="10"/>
      <c r="K35" s="10"/>
      <c r="L35" s="10"/>
    </row>
    <row r="36" spans="1:12">
      <c r="A36" s="148" t="s">
        <v>305</v>
      </c>
      <c r="B36" s="140"/>
      <c r="C36" s="140"/>
      <c r="D36" s="141"/>
      <c r="E36" s="148" t="s">
        <v>300</v>
      </c>
      <c r="F36" s="140"/>
      <c r="G36" s="140"/>
      <c r="H36" s="153" t="s">
        <v>306</v>
      </c>
      <c r="I36" s="155"/>
      <c r="J36" s="10"/>
      <c r="K36" s="10"/>
      <c r="L36" s="10"/>
    </row>
    <row r="37" spans="1:12">
      <c r="A37" s="96"/>
      <c r="B37" s="96"/>
      <c r="C37" s="142"/>
      <c r="D37" s="143"/>
      <c r="E37" s="21"/>
      <c r="F37" s="142"/>
      <c r="G37" s="143"/>
      <c r="H37" s="21"/>
      <c r="I37" s="21"/>
      <c r="J37" s="10"/>
      <c r="K37" s="10"/>
      <c r="L37" s="10"/>
    </row>
    <row r="38" spans="1:12">
      <c r="A38" s="148" t="s">
        <v>307</v>
      </c>
      <c r="B38" s="140"/>
      <c r="C38" s="140"/>
      <c r="D38" s="141"/>
      <c r="E38" s="148" t="s">
        <v>308</v>
      </c>
      <c r="F38" s="140"/>
      <c r="G38" s="140"/>
      <c r="H38" s="153" t="s">
        <v>309</v>
      </c>
      <c r="I38" s="155"/>
      <c r="J38" s="10"/>
      <c r="K38" s="10"/>
      <c r="L38" s="10"/>
    </row>
    <row r="39" spans="1:12">
      <c r="A39" s="96"/>
      <c r="B39" s="96"/>
      <c r="C39" s="97"/>
      <c r="D39" s="98"/>
      <c r="E39" s="21"/>
      <c r="F39" s="97"/>
      <c r="G39" s="98"/>
      <c r="H39" s="21"/>
      <c r="I39" s="21"/>
      <c r="J39" s="10"/>
      <c r="K39" s="10"/>
      <c r="L39" s="10"/>
    </row>
    <row r="40" spans="1:12">
      <c r="A40" s="148" t="s">
        <v>318</v>
      </c>
      <c r="B40" s="156"/>
      <c r="C40" s="156"/>
      <c r="D40" s="157"/>
      <c r="E40" s="148" t="s">
        <v>308</v>
      </c>
      <c r="F40" s="156"/>
      <c r="G40" s="157"/>
      <c r="H40" s="153" t="s">
        <v>319</v>
      </c>
      <c r="I40" s="154"/>
      <c r="J40" s="10"/>
      <c r="K40" s="10"/>
      <c r="L40" s="10"/>
    </row>
    <row r="41" spans="1:12">
      <c r="A41" s="99"/>
      <c r="B41" s="100"/>
      <c r="C41" s="100"/>
      <c r="D41" s="100"/>
      <c r="E41" s="99"/>
      <c r="F41" s="100"/>
      <c r="G41" s="100"/>
      <c r="H41" s="101"/>
      <c r="I41" s="102"/>
      <c r="J41" s="10"/>
      <c r="K41" s="10"/>
      <c r="L41" s="10"/>
    </row>
    <row r="42" spans="1:12">
      <c r="A42" s="96"/>
      <c r="B42" s="96"/>
      <c r="C42" s="97"/>
      <c r="D42" s="98"/>
      <c r="E42" s="21"/>
      <c r="F42" s="97"/>
      <c r="G42" s="98"/>
      <c r="H42" s="21"/>
      <c r="I42" s="21"/>
      <c r="J42" s="10"/>
      <c r="K42" s="10"/>
      <c r="L42" s="10"/>
    </row>
    <row r="43" spans="1:12">
      <c r="A43" s="103"/>
      <c r="B43" s="103"/>
      <c r="C43" s="103"/>
      <c r="D43" s="84"/>
      <c r="E43" s="84"/>
      <c r="F43" s="103"/>
      <c r="G43" s="84"/>
      <c r="H43" s="84"/>
      <c r="I43" s="84"/>
      <c r="J43" s="10"/>
      <c r="K43" s="10"/>
      <c r="L43" s="10"/>
    </row>
    <row r="44" spans="1:12" ht="12.75" customHeight="1">
      <c r="A44" s="121" t="s">
        <v>232</v>
      </c>
      <c r="B44" s="122"/>
      <c r="C44" s="153"/>
      <c r="D44" s="155"/>
      <c r="E44" s="77"/>
      <c r="F44" s="139"/>
      <c r="G44" s="140"/>
      <c r="H44" s="140"/>
      <c r="I44" s="141"/>
      <c r="J44" s="10"/>
      <c r="K44" s="10"/>
      <c r="L44" s="10"/>
    </row>
    <row r="45" spans="1:12">
      <c r="A45" s="96"/>
      <c r="B45" s="96"/>
      <c r="C45" s="142"/>
      <c r="D45" s="143"/>
      <c r="E45" s="21"/>
      <c r="F45" s="142"/>
      <c r="G45" s="144"/>
      <c r="H45" s="104"/>
      <c r="I45" s="104"/>
      <c r="J45" s="10"/>
      <c r="K45" s="10"/>
      <c r="L45" s="10"/>
    </row>
    <row r="46" spans="1:12" ht="12.75" customHeight="1">
      <c r="A46" s="121" t="s">
        <v>233</v>
      </c>
      <c r="B46" s="122"/>
      <c r="C46" s="145" t="s">
        <v>310</v>
      </c>
      <c r="D46" s="146"/>
      <c r="E46" s="146"/>
      <c r="F46" s="146"/>
      <c r="G46" s="146"/>
      <c r="H46" s="146"/>
      <c r="I46" s="146"/>
      <c r="J46" s="10"/>
      <c r="K46" s="10"/>
      <c r="L46" s="10"/>
    </row>
    <row r="47" spans="1:12">
      <c r="A47" s="82"/>
      <c r="B47" s="82"/>
      <c r="C47" s="107" t="s">
        <v>234</v>
      </c>
      <c r="D47" s="108"/>
      <c r="E47" s="108"/>
      <c r="F47" s="108"/>
      <c r="G47" s="108"/>
      <c r="H47" s="108"/>
      <c r="I47" s="108"/>
      <c r="J47" s="10"/>
      <c r="K47" s="10"/>
      <c r="L47" s="10"/>
    </row>
    <row r="48" spans="1:12">
      <c r="A48" s="121" t="s">
        <v>235</v>
      </c>
      <c r="B48" s="122"/>
      <c r="C48" s="128" t="s">
        <v>311</v>
      </c>
      <c r="D48" s="124"/>
      <c r="E48" s="125"/>
      <c r="F48" s="108"/>
      <c r="G48" s="109" t="s">
        <v>236</v>
      </c>
      <c r="H48" s="128" t="s">
        <v>312</v>
      </c>
      <c r="I48" s="125"/>
      <c r="J48" s="10"/>
      <c r="K48" s="10"/>
      <c r="L48" s="10"/>
    </row>
    <row r="49" spans="1:12">
      <c r="A49" s="82"/>
      <c r="B49" s="82"/>
      <c r="C49" s="107"/>
      <c r="D49" s="108"/>
      <c r="E49" s="108"/>
      <c r="F49" s="108"/>
      <c r="G49" s="108"/>
      <c r="H49" s="108"/>
      <c r="I49" s="108"/>
      <c r="J49" s="10"/>
      <c r="K49" s="10"/>
      <c r="L49" s="10"/>
    </row>
    <row r="50" spans="1:12" ht="12.75" customHeight="1">
      <c r="A50" s="121" t="s">
        <v>222</v>
      </c>
      <c r="B50" s="122"/>
      <c r="C50" s="123" t="s">
        <v>313</v>
      </c>
      <c r="D50" s="124"/>
      <c r="E50" s="124"/>
      <c r="F50" s="124"/>
      <c r="G50" s="124"/>
      <c r="H50" s="124"/>
      <c r="I50" s="125"/>
      <c r="J50" s="10"/>
      <c r="K50" s="10"/>
      <c r="L50" s="10"/>
    </row>
    <row r="51" spans="1:12">
      <c r="A51" s="82"/>
      <c r="B51" s="82"/>
      <c r="C51" s="108"/>
      <c r="D51" s="108"/>
      <c r="E51" s="108"/>
      <c r="F51" s="108"/>
      <c r="G51" s="108"/>
      <c r="H51" s="108"/>
      <c r="I51" s="108"/>
      <c r="J51" s="10"/>
      <c r="K51" s="10"/>
      <c r="L51" s="10"/>
    </row>
    <row r="52" spans="1:12">
      <c r="A52" s="126" t="s">
        <v>237</v>
      </c>
      <c r="B52" s="127"/>
      <c r="C52" s="128" t="s">
        <v>314</v>
      </c>
      <c r="D52" s="124"/>
      <c r="E52" s="124"/>
      <c r="F52" s="124"/>
      <c r="G52" s="124"/>
      <c r="H52" s="124"/>
      <c r="I52" s="129"/>
      <c r="J52" s="10"/>
      <c r="K52" s="10"/>
      <c r="L52" s="10"/>
    </row>
    <row r="53" spans="1:12">
      <c r="A53" s="105"/>
      <c r="B53" s="105"/>
      <c r="C53" s="135" t="s">
        <v>238</v>
      </c>
      <c r="D53" s="135"/>
      <c r="E53" s="135"/>
      <c r="F53" s="135"/>
      <c r="G53" s="135"/>
      <c r="H53" s="135"/>
      <c r="I53" s="13"/>
      <c r="J53" s="10"/>
      <c r="K53" s="10"/>
      <c r="L53" s="10"/>
    </row>
    <row r="54" spans="1:12">
      <c r="A54" s="60"/>
      <c r="B54" s="19"/>
      <c r="C54" s="24"/>
      <c r="D54" s="24"/>
      <c r="E54" s="24"/>
      <c r="F54" s="24"/>
      <c r="G54" s="24"/>
      <c r="H54" s="24"/>
      <c r="I54" s="61"/>
      <c r="J54" s="10"/>
      <c r="K54" s="10"/>
      <c r="L54" s="10"/>
    </row>
    <row r="55" spans="1:12">
      <c r="A55" s="60"/>
      <c r="B55" s="130" t="s">
        <v>239</v>
      </c>
      <c r="C55" s="131"/>
      <c r="D55" s="131"/>
      <c r="E55" s="131"/>
      <c r="F55" s="35"/>
      <c r="G55" s="35"/>
      <c r="H55" s="35"/>
      <c r="I55" s="62"/>
      <c r="J55" s="10"/>
      <c r="K55" s="10"/>
      <c r="L55" s="10"/>
    </row>
    <row r="56" spans="1:12">
      <c r="A56" s="60"/>
      <c r="B56" s="132" t="s">
        <v>316</v>
      </c>
      <c r="C56" s="133"/>
      <c r="D56" s="133"/>
      <c r="E56" s="133"/>
      <c r="F56" s="133"/>
      <c r="G56" s="133"/>
      <c r="H56" s="133"/>
      <c r="I56" s="134"/>
      <c r="J56" s="10"/>
      <c r="K56" s="10"/>
      <c r="L56" s="10"/>
    </row>
    <row r="57" spans="1:12">
      <c r="A57" s="60"/>
      <c r="B57" s="132" t="s">
        <v>271</v>
      </c>
      <c r="C57" s="133"/>
      <c r="D57" s="133"/>
      <c r="E57" s="133"/>
      <c r="F57" s="133"/>
      <c r="G57" s="133"/>
      <c r="H57" s="133"/>
      <c r="I57" s="62"/>
      <c r="J57" s="10"/>
      <c r="K57" s="10"/>
      <c r="L57" s="10"/>
    </row>
    <row r="58" spans="1:12">
      <c r="A58" s="60"/>
      <c r="B58" s="132" t="s">
        <v>272</v>
      </c>
      <c r="C58" s="133"/>
      <c r="D58" s="133"/>
      <c r="E58" s="133"/>
      <c r="F58" s="133"/>
      <c r="G58" s="133"/>
      <c r="H58" s="133"/>
      <c r="I58" s="134"/>
      <c r="J58" s="10"/>
      <c r="K58" s="10"/>
      <c r="L58" s="10"/>
    </row>
    <row r="59" spans="1:12">
      <c r="A59" s="60"/>
      <c r="B59" s="132" t="s">
        <v>273</v>
      </c>
      <c r="C59" s="133"/>
      <c r="D59" s="133"/>
      <c r="E59" s="133"/>
      <c r="F59" s="133"/>
      <c r="G59" s="133"/>
      <c r="H59" s="133"/>
      <c r="I59" s="134"/>
      <c r="J59" s="10"/>
      <c r="K59" s="10"/>
      <c r="L59" s="10"/>
    </row>
    <row r="60" spans="1:12">
      <c r="A60" s="60"/>
      <c r="B60" s="63"/>
      <c r="C60" s="64"/>
      <c r="D60" s="64"/>
      <c r="E60" s="64"/>
      <c r="F60" s="64"/>
      <c r="G60" s="64"/>
      <c r="H60" s="64"/>
      <c r="I60" s="65"/>
      <c r="J60" s="10"/>
      <c r="K60" s="10"/>
      <c r="L60" s="10"/>
    </row>
    <row r="61" spans="1:12" ht="13.5" thickBot="1">
      <c r="A61" s="66" t="s">
        <v>240</v>
      </c>
      <c r="B61" s="15"/>
      <c r="C61" s="15"/>
      <c r="D61" s="15"/>
      <c r="E61" s="15"/>
      <c r="F61" s="15"/>
      <c r="G61" s="25"/>
      <c r="H61" s="26"/>
      <c r="I61" s="67"/>
      <c r="J61" s="10"/>
      <c r="K61" s="10"/>
      <c r="L61" s="10"/>
    </row>
    <row r="62" spans="1:12">
      <c r="A62" s="59"/>
      <c r="B62" s="15"/>
      <c r="C62" s="15"/>
      <c r="D62" s="15"/>
      <c r="E62" s="19" t="s">
        <v>241</v>
      </c>
      <c r="F62" s="23"/>
      <c r="G62" s="136" t="s">
        <v>242</v>
      </c>
      <c r="H62" s="137"/>
      <c r="I62" s="138"/>
      <c r="J62" s="10"/>
      <c r="K62" s="10"/>
      <c r="L62" s="10"/>
    </row>
    <row r="63" spans="1:12">
      <c r="A63" s="68"/>
      <c r="B63" s="69"/>
      <c r="C63" s="70"/>
      <c r="D63" s="70"/>
      <c r="E63" s="70"/>
      <c r="F63" s="70"/>
      <c r="G63" s="119"/>
      <c r="H63" s="120"/>
      <c r="I63" s="71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_1_3"/>
  </protectedRanges>
  <mergeCells count="74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H30:I30"/>
    <mergeCell ref="D31:G31"/>
    <mergeCell ref="A32:D32"/>
    <mergeCell ref="E32:G32"/>
    <mergeCell ref="H32:I32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21"/>
  <sheetViews>
    <sheetView view="pageBreakPreview" topLeftCell="A95" zoomScale="110" zoomScaleNormal="100" workbookViewId="0">
      <selection activeCell="N96" sqref="N96"/>
    </sheetView>
  </sheetViews>
  <sheetFormatPr defaultRowHeight="12.75"/>
  <cols>
    <col min="1" max="9" width="9.140625" style="36"/>
    <col min="10" max="11" width="11.140625" style="36" customWidth="1"/>
    <col min="12" max="16384" width="9.140625" style="36"/>
  </cols>
  <sheetData>
    <row r="1" spans="1:11" ht="12.75" customHeight="1">
      <c r="A1" s="185" t="s">
        <v>126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2.75" customHeight="1">
      <c r="A2" s="186" t="s">
        <v>321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>
      <c r="A3" s="187" t="s">
        <v>315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ht="22.5">
      <c r="A4" s="190" t="s">
        <v>50</v>
      </c>
      <c r="B4" s="191"/>
      <c r="C4" s="191"/>
      <c r="D4" s="191"/>
      <c r="E4" s="191"/>
      <c r="F4" s="191"/>
      <c r="G4" s="191"/>
      <c r="H4" s="192"/>
      <c r="I4" s="42" t="s">
        <v>243</v>
      </c>
      <c r="J4" s="43" t="s">
        <v>282</v>
      </c>
      <c r="K4" s="44" t="s">
        <v>283</v>
      </c>
    </row>
    <row r="5" spans="1:11">
      <c r="A5" s="196">
        <v>1</v>
      </c>
      <c r="B5" s="196"/>
      <c r="C5" s="196"/>
      <c r="D5" s="196"/>
      <c r="E5" s="196"/>
      <c r="F5" s="196"/>
      <c r="G5" s="196"/>
      <c r="H5" s="196"/>
      <c r="I5" s="41">
        <v>2</v>
      </c>
      <c r="J5" s="40">
        <v>3</v>
      </c>
      <c r="K5" s="40">
        <v>4</v>
      </c>
    </row>
    <row r="6" spans="1:1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9"/>
    </row>
    <row r="7" spans="1:11">
      <c r="A7" s="200" t="s">
        <v>51</v>
      </c>
      <c r="B7" s="201"/>
      <c r="C7" s="201"/>
      <c r="D7" s="201"/>
      <c r="E7" s="201"/>
      <c r="F7" s="201"/>
      <c r="G7" s="201"/>
      <c r="H7" s="202"/>
      <c r="I7" s="3">
        <v>1</v>
      </c>
      <c r="J7" s="6"/>
      <c r="K7" s="6"/>
    </row>
    <row r="8" spans="1:11">
      <c r="A8" s="203" t="s">
        <v>8</v>
      </c>
      <c r="B8" s="204"/>
      <c r="C8" s="204"/>
      <c r="D8" s="204"/>
      <c r="E8" s="204"/>
      <c r="F8" s="204"/>
      <c r="G8" s="204"/>
      <c r="H8" s="205"/>
      <c r="I8" s="1">
        <v>2</v>
      </c>
      <c r="J8" s="37">
        <f>J9+J16+J26+J35+J39</f>
        <v>596406027.74000001</v>
      </c>
      <c r="K8" s="37">
        <f>K9+K16+K26+K35+K39</f>
        <v>584176710.78999996</v>
      </c>
    </row>
    <row r="9" spans="1:11">
      <c r="A9" s="193" t="s">
        <v>170</v>
      </c>
      <c r="B9" s="194"/>
      <c r="C9" s="194"/>
      <c r="D9" s="194"/>
      <c r="E9" s="194"/>
      <c r="F9" s="194"/>
      <c r="G9" s="194"/>
      <c r="H9" s="195"/>
      <c r="I9" s="1">
        <v>3</v>
      </c>
      <c r="J9" s="37">
        <f>SUM(J10:J15)</f>
        <v>188875483.80000001</v>
      </c>
      <c r="K9" s="37">
        <f>SUM(K10:K15)</f>
        <v>187621502.24000001</v>
      </c>
    </row>
    <row r="10" spans="1:11">
      <c r="A10" s="193" t="s">
        <v>98</v>
      </c>
      <c r="B10" s="194"/>
      <c r="C10" s="194"/>
      <c r="D10" s="194"/>
      <c r="E10" s="194"/>
      <c r="F10" s="194"/>
      <c r="G10" s="194"/>
      <c r="H10" s="195"/>
      <c r="I10" s="1">
        <v>4</v>
      </c>
      <c r="J10" s="5"/>
      <c r="K10" s="7">
        <v>0</v>
      </c>
    </row>
    <row r="11" spans="1:11">
      <c r="A11" s="193" t="s">
        <v>9</v>
      </c>
      <c r="B11" s="194"/>
      <c r="C11" s="194"/>
      <c r="D11" s="194"/>
      <c r="E11" s="194"/>
      <c r="F11" s="194"/>
      <c r="G11" s="194"/>
      <c r="H11" s="195"/>
      <c r="I11" s="1">
        <v>5</v>
      </c>
      <c r="J11" s="5">
        <v>121134244.8</v>
      </c>
      <c r="K11" s="7">
        <v>121129763.48</v>
      </c>
    </row>
    <row r="12" spans="1:11">
      <c r="A12" s="193" t="s">
        <v>99</v>
      </c>
      <c r="B12" s="194"/>
      <c r="C12" s="194"/>
      <c r="D12" s="194"/>
      <c r="E12" s="194"/>
      <c r="F12" s="194"/>
      <c r="G12" s="194"/>
      <c r="H12" s="195"/>
      <c r="I12" s="1">
        <v>6</v>
      </c>
      <c r="J12" s="5">
        <v>60379072</v>
      </c>
      <c r="K12" s="7">
        <v>60379072</v>
      </c>
    </row>
    <row r="13" spans="1:11">
      <c r="A13" s="193" t="s">
        <v>173</v>
      </c>
      <c r="B13" s="194"/>
      <c r="C13" s="194"/>
      <c r="D13" s="194"/>
      <c r="E13" s="194"/>
      <c r="F13" s="194"/>
      <c r="G13" s="194"/>
      <c r="H13" s="195"/>
      <c r="I13" s="1">
        <v>7</v>
      </c>
      <c r="J13" s="5"/>
      <c r="K13" s="7">
        <v>0</v>
      </c>
    </row>
    <row r="14" spans="1:11">
      <c r="A14" s="193" t="s">
        <v>174</v>
      </c>
      <c r="B14" s="194"/>
      <c r="C14" s="194"/>
      <c r="D14" s="194"/>
      <c r="E14" s="194"/>
      <c r="F14" s="194"/>
      <c r="G14" s="194"/>
      <c r="H14" s="195"/>
      <c r="I14" s="1">
        <v>8</v>
      </c>
      <c r="J14" s="5"/>
      <c r="K14" s="7">
        <v>0</v>
      </c>
    </row>
    <row r="15" spans="1:11">
      <c r="A15" s="193" t="s">
        <v>175</v>
      </c>
      <c r="B15" s="194"/>
      <c r="C15" s="194"/>
      <c r="D15" s="194"/>
      <c r="E15" s="194"/>
      <c r="F15" s="194"/>
      <c r="G15" s="194"/>
      <c r="H15" s="195"/>
      <c r="I15" s="1">
        <v>9</v>
      </c>
      <c r="J15" s="5">
        <v>7362167</v>
      </c>
      <c r="K15" s="7">
        <v>6112666.7599999998</v>
      </c>
    </row>
    <row r="16" spans="1:11">
      <c r="A16" s="193" t="s">
        <v>171</v>
      </c>
      <c r="B16" s="194"/>
      <c r="C16" s="194"/>
      <c r="D16" s="194"/>
      <c r="E16" s="194"/>
      <c r="F16" s="194"/>
      <c r="G16" s="194"/>
      <c r="H16" s="195"/>
      <c r="I16" s="1">
        <v>10</v>
      </c>
      <c r="J16" s="37">
        <f>SUM(J17:J25)</f>
        <v>377614949.46000004</v>
      </c>
      <c r="K16" s="37">
        <f>SUM(K17:K25)</f>
        <v>368785328.80000001</v>
      </c>
    </row>
    <row r="17" spans="1:11">
      <c r="A17" s="193" t="s">
        <v>176</v>
      </c>
      <c r="B17" s="194"/>
      <c r="C17" s="194"/>
      <c r="D17" s="194"/>
      <c r="E17" s="194"/>
      <c r="F17" s="194"/>
      <c r="G17" s="194"/>
      <c r="H17" s="195"/>
      <c r="I17" s="1">
        <v>11</v>
      </c>
      <c r="J17" s="5">
        <v>27362703.77</v>
      </c>
      <c r="K17" s="7">
        <v>27435135.039999999</v>
      </c>
    </row>
    <row r="18" spans="1:11">
      <c r="A18" s="193" t="s">
        <v>212</v>
      </c>
      <c r="B18" s="194"/>
      <c r="C18" s="194"/>
      <c r="D18" s="194"/>
      <c r="E18" s="194"/>
      <c r="F18" s="194"/>
      <c r="G18" s="194"/>
      <c r="H18" s="195"/>
      <c r="I18" s="1">
        <v>12</v>
      </c>
      <c r="J18" s="5">
        <v>234107824.06999999</v>
      </c>
      <c r="K18" s="7">
        <v>227530963.65000001</v>
      </c>
    </row>
    <row r="19" spans="1:11">
      <c r="A19" s="193" t="s">
        <v>177</v>
      </c>
      <c r="B19" s="194"/>
      <c r="C19" s="194"/>
      <c r="D19" s="194"/>
      <c r="E19" s="194"/>
      <c r="F19" s="194"/>
      <c r="G19" s="194"/>
      <c r="H19" s="195"/>
      <c r="I19" s="1">
        <v>13</v>
      </c>
      <c r="J19" s="5">
        <v>73907486.120000005</v>
      </c>
      <c r="K19" s="7">
        <v>70692122.720000014</v>
      </c>
    </row>
    <row r="20" spans="1:11">
      <c r="A20" s="193" t="s">
        <v>21</v>
      </c>
      <c r="B20" s="194"/>
      <c r="C20" s="194"/>
      <c r="D20" s="194"/>
      <c r="E20" s="194"/>
      <c r="F20" s="194"/>
      <c r="G20" s="194"/>
      <c r="H20" s="195"/>
      <c r="I20" s="1">
        <v>14</v>
      </c>
      <c r="J20" s="5">
        <v>3051260.67</v>
      </c>
      <c r="K20" s="7">
        <v>3748563.3099999996</v>
      </c>
    </row>
    <row r="21" spans="1:11">
      <c r="A21" s="193" t="s">
        <v>22</v>
      </c>
      <c r="B21" s="194"/>
      <c r="C21" s="194"/>
      <c r="D21" s="194"/>
      <c r="E21" s="194"/>
      <c r="F21" s="194"/>
      <c r="G21" s="194"/>
      <c r="H21" s="195"/>
      <c r="I21" s="1">
        <v>15</v>
      </c>
      <c r="J21" s="5">
        <v>11399834.719999999</v>
      </c>
      <c r="K21" s="7">
        <v>10939621.07</v>
      </c>
    </row>
    <row r="22" spans="1:11">
      <c r="A22" s="193" t="s">
        <v>62</v>
      </c>
      <c r="B22" s="194"/>
      <c r="C22" s="194"/>
      <c r="D22" s="194"/>
      <c r="E22" s="194"/>
      <c r="F22" s="194"/>
      <c r="G22" s="194"/>
      <c r="H22" s="195"/>
      <c r="I22" s="1">
        <v>16</v>
      </c>
      <c r="J22" s="5">
        <v>326290</v>
      </c>
      <c r="K22" s="7">
        <v>578098</v>
      </c>
    </row>
    <row r="23" spans="1:11">
      <c r="A23" s="193" t="s">
        <v>63</v>
      </c>
      <c r="B23" s="194"/>
      <c r="C23" s="194"/>
      <c r="D23" s="194"/>
      <c r="E23" s="194"/>
      <c r="F23" s="194"/>
      <c r="G23" s="194"/>
      <c r="H23" s="195"/>
      <c r="I23" s="1">
        <v>17</v>
      </c>
      <c r="J23" s="5">
        <v>24522991.109999999</v>
      </c>
      <c r="K23" s="7">
        <v>24983596.489999998</v>
      </c>
    </row>
    <row r="24" spans="1:11">
      <c r="A24" s="193" t="s">
        <v>64</v>
      </c>
      <c r="B24" s="194"/>
      <c r="C24" s="194"/>
      <c r="D24" s="194"/>
      <c r="E24" s="194"/>
      <c r="F24" s="194"/>
      <c r="G24" s="194"/>
      <c r="H24" s="195"/>
      <c r="I24" s="1">
        <v>18</v>
      </c>
      <c r="J24" s="5">
        <v>85030</v>
      </c>
      <c r="K24" s="7">
        <v>83591.51999999999</v>
      </c>
    </row>
    <row r="25" spans="1:11">
      <c r="A25" s="193" t="s">
        <v>65</v>
      </c>
      <c r="B25" s="194"/>
      <c r="C25" s="194"/>
      <c r="D25" s="194"/>
      <c r="E25" s="194"/>
      <c r="F25" s="194"/>
      <c r="G25" s="194"/>
      <c r="H25" s="195"/>
      <c r="I25" s="1">
        <v>19</v>
      </c>
      <c r="J25" s="5">
        <v>2851529</v>
      </c>
      <c r="K25" s="7">
        <v>2793637</v>
      </c>
    </row>
    <row r="26" spans="1:11">
      <c r="A26" s="193" t="s">
        <v>158</v>
      </c>
      <c r="B26" s="194"/>
      <c r="C26" s="194"/>
      <c r="D26" s="194"/>
      <c r="E26" s="194"/>
      <c r="F26" s="194"/>
      <c r="G26" s="194"/>
      <c r="H26" s="195"/>
      <c r="I26" s="1">
        <v>20</v>
      </c>
      <c r="J26" s="37">
        <f>SUM(J27:J34)</f>
        <v>29900594.48</v>
      </c>
      <c r="K26" s="37">
        <f>SUM(K27:K34)</f>
        <v>27754879.75</v>
      </c>
    </row>
    <row r="27" spans="1:11">
      <c r="A27" s="193" t="s">
        <v>66</v>
      </c>
      <c r="B27" s="194"/>
      <c r="C27" s="194"/>
      <c r="D27" s="194"/>
      <c r="E27" s="194"/>
      <c r="F27" s="194"/>
      <c r="G27" s="194"/>
      <c r="H27" s="195"/>
      <c r="I27" s="1">
        <v>21</v>
      </c>
      <c r="J27" s="5"/>
      <c r="K27" s="7">
        <v>0</v>
      </c>
    </row>
    <row r="28" spans="1:11">
      <c r="A28" s="193" t="s">
        <v>67</v>
      </c>
      <c r="B28" s="194"/>
      <c r="C28" s="194"/>
      <c r="D28" s="194"/>
      <c r="E28" s="194"/>
      <c r="F28" s="194"/>
      <c r="G28" s="194"/>
      <c r="H28" s="195"/>
      <c r="I28" s="1">
        <v>22</v>
      </c>
      <c r="J28" s="5"/>
      <c r="K28" s="7">
        <v>0</v>
      </c>
    </row>
    <row r="29" spans="1:11">
      <c r="A29" s="193" t="s">
        <v>68</v>
      </c>
      <c r="B29" s="194"/>
      <c r="C29" s="194"/>
      <c r="D29" s="194"/>
      <c r="E29" s="194"/>
      <c r="F29" s="194"/>
      <c r="G29" s="194"/>
      <c r="H29" s="195"/>
      <c r="I29" s="1">
        <v>23</v>
      </c>
      <c r="J29" s="5">
        <v>20472190</v>
      </c>
      <c r="K29" s="7">
        <v>20472189.890000001</v>
      </c>
    </row>
    <row r="30" spans="1:11">
      <c r="A30" s="193" t="s">
        <v>73</v>
      </c>
      <c r="B30" s="194"/>
      <c r="C30" s="194"/>
      <c r="D30" s="194"/>
      <c r="E30" s="194"/>
      <c r="F30" s="194"/>
      <c r="G30" s="194"/>
      <c r="H30" s="195"/>
      <c r="I30" s="1">
        <v>24</v>
      </c>
      <c r="J30" s="5"/>
      <c r="K30" s="7">
        <v>0</v>
      </c>
    </row>
    <row r="31" spans="1:11">
      <c r="A31" s="193" t="s">
        <v>74</v>
      </c>
      <c r="B31" s="194"/>
      <c r="C31" s="194"/>
      <c r="D31" s="194"/>
      <c r="E31" s="194"/>
      <c r="F31" s="194"/>
      <c r="G31" s="194"/>
      <c r="H31" s="195"/>
      <c r="I31" s="1">
        <v>25</v>
      </c>
      <c r="J31" s="5"/>
      <c r="K31" s="7">
        <v>0</v>
      </c>
    </row>
    <row r="32" spans="1:11">
      <c r="A32" s="193" t="s">
        <v>75</v>
      </c>
      <c r="B32" s="194"/>
      <c r="C32" s="194"/>
      <c r="D32" s="194"/>
      <c r="E32" s="194"/>
      <c r="F32" s="194"/>
      <c r="G32" s="194"/>
      <c r="H32" s="195"/>
      <c r="I32" s="1">
        <v>26</v>
      </c>
      <c r="J32" s="5">
        <v>9428404.4800000004</v>
      </c>
      <c r="K32" s="7">
        <v>7282689.8600000003</v>
      </c>
    </row>
    <row r="33" spans="1:11">
      <c r="A33" s="193" t="s">
        <v>69</v>
      </c>
      <c r="B33" s="194"/>
      <c r="C33" s="194"/>
      <c r="D33" s="194"/>
      <c r="E33" s="194"/>
      <c r="F33" s="194"/>
      <c r="G33" s="194"/>
      <c r="H33" s="195"/>
      <c r="I33" s="1">
        <v>27</v>
      </c>
      <c r="J33" s="5"/>
      <c r="K33" s="7">
        <v>0</v>
      </c>
    </row>
    <row r="34" spans="1:11">
      <c r="A34" s="193" t="s">
        <v>151</v>
      </c>
      <c r="B34" s="194"/>
      <c r="C34" s="194"/>
      <c r="D34" s="194"/>
      <c r="E34" s="194"/>
      <c r="F34" s="194"/>
      <c r="G34" s="194"/>
      <c r="H34" s="195"/>
      <c r="I34" s="1">
        <v>28</v>
      </c>
      <c r="J34" s="5"/>
      <c r="K34" s="7">
        <v>0</v>
      </c>
    </row>
    <row r="35" spans="1:11">
      <c r="A35" s="193" t="s">
        <v>152</v>
      </c>
      <c r="B35" s="194"/>
      <c r="C35" s="194"/>
      <c r="D35" s="194"/>
      <c r="E35" s="194"/>
      <c r="F35" s="194"/>
      <c r="G35" s="194"/>
      <c r="H35" s="195"/>
      <c r="I35" s="1">
        <v>29</v>
      </c>
      <c r="J35" s="37">
        <f>SUM(J36:J38)</f>
        <v>15000</v>
      </c>
      <c r="K35" s="37">
        <f>SUM(K36:K38)</f>
        <v>15000</v>
      </c>
    </row>
    <row r="36" spans="1:11">
      <c r="A36" s="193" t="s">
        <v>70</v>
      </c>
      <c r="B36" s="194"/>
      <c r="C36" s="194"/>
      <c r="D36" s="194"/>
      <c r="E36" s="194"/>
      <c r="F36" s="194"/>
      <c r="G36" s="194"/>
      <c r="H36" s="195"/>
      <c r="I36" s="1">
        <v>30</v>
      </c>
      <c r="J36" s="7"/>
      <c r="K36" s="7">
        <v>0</v>
      </c>
    </row>
    <row r="37" spans="1:11">
      <c r="A37" s="193" t="s">
        <v>71</v>
      </c>
      <c r="B37" s="194"/>
      <c r="C37" s="194"/>
      <c r="D37" s="194"/>
      <c r="E37" s="194"/>
      <c r="F37" s="194"/>
      <c r="G37" s="194"/>
      <c r="H37" s="195"/>
      <c r="I37" s="1">
        <v>31</v>
      </c>
      <c r="J37" s="7"/>
      <c r="K37" s="7">
        <v>0</v>
      </c>
    </row>
    <row r="38" spans="1:11">
      <c r="A38" s="193" t="s">
        <v>72</v>
      </c>
      <c r="B38" s="194"/>
      <c r="C38" s="194"/>
      <c r="D38" s="194"/>
      <c r="E38" s="194"/>
      <c r="F38" s="194"/>
      <c r="G38" s="194"/>
      <c r="H38" s="195"/>
      <c r="I38" s="1">
        <v>32</v>
      </c>
      <c r="J38" s="7">
        <v>15000</v>
      </c>
      <c r="K38" s="7">
        <v>15000</v>
      </c>
    </row>
    <row r="39" spans="1:11">
      <c r="A39" s="193" t="s">
        <v>153</v>
      </c>
      <c r="B39" s="194"/>
      <c r="C39" s="194"/>
      <c r="D39" s="194"/>
      <c r="E39" s="194"/>
      <c r="F39" s="194"/>
      <c r="G39" s="194"/>
      <c r="H39" s="195"/>
      <c r="I39" s="1">
        <v>33</v>
      </c>
      <c r="J39" s="7"/>
      <c r="K39" s="7">
        <v>0</v>
      </c>
    </row>
    <row r="40" spans="1:11">
      <c r="A40" s="203" t="s">
        <v>205</v>
      </c>
      <c r="B40" s="204"/>
      <c r="C40" s="204"/>
      <c r="D40" s="204"/>
      <c r="E40" s="204"/>
      <c r="F40" s="204"/>
      <c r="G40" s="204"/>
      <c r="H40" s="205"/>
      <c r="I40" s="1">
        <v>34</v>
      </c>
      <c r="J40" s="37">
        <f>J41+J49+J56+J64</f>
        <v>355387853.58000004</v>
      </c>
      <c r="K40" s="37">
        <f>K41+K49+K56+K64</f>
        <v>451376490.38999999</v>
      </c>
    </row>
    <row r="41" spans="1:11">
      <c r="A41" s="193" t="s">
        <v>90</v>
      </c>
      <c r="B41" s="194"/>
      <c r="C41" s="194"/>
      <c r="D41" s="194"/>
      <c r="E41" s="194"/>
      <c r="F41" s="194"/>
      <c r="G41" s="194"/>
      <c r="H41" s="195"/>
      <c r="I41" s="1">
        <v>35</v>
      </c>
      <c r="J41" s="37">
        <f>SUM(J42:J48)</f>
        <v>108938185</v>
      </c>
      <c r="K41" s="37">
        <f>SUM(K42:K48)</f>
        <v>134852008.52000001</v>
      </c>
    </row>
    <row r="42" spans="1:11">
      <c r="A42" s="193" t="s">
        <v>102</v>
      </c>
      <c r="B42" s="194"/>
      <c r="C42" s="194"/>
      <c r="D42" s="194"/>
      <c r="E42" s="194"/>
      <c r="F42" s="194"/>
      <c r="G42" s="194"/>
      <c r="H42" s="195"/>
      <c r="I42" s="1">
        <v>36</v>
      </c>
      <c r="J42" s="5">
        <v>56935547.520000003</v>
      </c>
      <c r="K42" s="7">
        <v>42970819.329999998</v>
      </c>
    </row>
    <row r="43" spans="1:11">
      <c r="A43" s="193" t="s">
        <v>103</v>
      </c>
      <c r="B43" s="194"/>
      <c r="C43" s="194"/>
      <c r="D43" s="194"/>
      <c r="E43" s="194"/>
      <c r="F43" s="194"/>
      <c r="G43" s="194"/>
      <c r="H43" s="195"/>
      <c r="I43" s="1">
        <v>37</v>
      </c>
      <c r="J43" s="5">
        <v>10424738.48</v>
      </c>
      <c r="K43" s="7">
        <v>15883550.49</v>
      </c>
    </row>
    <row r="44" spans="1:11">
      <c r="A44" s="193" t="s">
        <v>76</v>
      </c>
      <c r="B44" s="194"/>
      <c r="C44" s="194"/>
      <c r="D44" s="194"/>
      <c r="E44" s="194"/>
      <c r="F44" s="194"/>
      <c r="G44" s="194"/>
      <c r="H44" s="195"/>
      <c r="I44" s="1">
        <v>38</v>
      </c>
      <c r="J44" s="5">
        <v>25790300</v>
      </c>
      <c r="K44" s="7">
        <v>22395277.350000001</v>
      </c>
    </row>
    <row r="45" spans="1:11">
      <c r="A45" s="193" t="s">
        <v>77</v>
      </c>
      <c r="B45" s="194"/>
      <c r="C45" s="194"/>
      <c r="D45" s="194"/>
      <c r="E45" s="194"/>
      <c r="F45" s="194"/>
      <c r="G45" s="194"/>
      <c r="H45" s="195"/>
      <c r="I45" s="1">
        <v>39</v>
      </c>
      <c r="J45" s="5">
        <v>15731197</v>
      </c>
      <c r="K45" s="7">
        <v>53586645.350000001</v>
      </c>
    </row>
    <row r="46" spans="1:11">
      <c r="A46" s="193" t="s">
        <v>78</v>
      </c>
      <c r="B46" s="194"/>
      <c r="C46" s="194"/>
      <c r="D46" s="194"/>
      <c r="E46" s="194"/>
      <c r="F46" s="194"/>
      <c r="G46" s="194"/>
      <c r="H46" s="195"/>
      <c r="I46" s="1">
        <v>40</v>
      </c>
      <c r="J46" s="5">
        <v>56402</v>
      </c>
      <c r="K46" s="7">
        <v>15716</v>
      </c>
    </row>
    <row r="47" spans="1:11">
      <c r="A47" s="193" t="s">
        <v>79</v>
      </c>
      <c r="B47" s="194"/>
      <c r="C47" s="194"/>
      <c r="D47" s="194"/>
      <c r="E47" s="194"/>
      <c r="F47" s="194"/>
      <c r="G47" s="194"/>
      <c r="H47" s="195"/>
      <c r="I47" s="1">
        <v>41</v>
      </c>
      <c r="J47" s="5"/>
      <c r="K47" s="7">
        <v>0</v>
      </c>
    </row>
    <row r="48" spans="1:11">
      <c r="A48" s="193" t="s">
        <v>80</v>
      </c>
      <c r="B48" s="194"/>
      <c r="C48" s="194"/>
      <c r="D48" s="194"/>
      <c r="E48" s="194"/>
      <c r="F48" s="194"/>
      <c r="G48" s="194"/>
      <c r="H48" s="195"/>
      <c r="I48" s="1">
        <v>42</v>
      </c>
      <c r="J48" s="5"/>
      <c r="K48" s="7">
        <v>0</v>
      </c>
    </row>
    <row r="49" spans="1:11">
      <c r="A49" s="193" t="s">
        <v>91</v>
      </c>
      <c r="B49" s="194"/>
      <c r="C49" s="194"/>
      <c r="D49" s="194"/>
      <c r="E49" s="194"/>
      <c r="F49" s="194"/>
      <c r="G49" s="194"/>
      <c r="H49" s="195"/>
      <c r="I49" s="1">
        <v>43</v>
      </c>
      <c r="J49" s="37">
        <f>SUM(J50:J55)</f>
        <v>194253686.56</v>
      </c>
      <c r="K49" s="37">
        <f>SUM(K50:K55)</f>
        <v>260490565.45999998</v>
      </c>
    </row>
    <row r="50" spans="1:11">
      <c r="A50" s="193" t="s">
        <v>165</v>
      </c>
      <c r="B50" s="194"/>
      <c r="C50" s="194"/>
      <c r="D50" s="194"/>
      <c r="E50" s="194"/>
      <c r="F50" s="194"/>
      <c r="G50" s="194"/>
      <c r="H50" s="195"/>
      <c r="I50" s="1">
        <v>44</v>
      </c>
      <c r="J50" s="5">
        <v>507911.84999999963</v>
      </c>
      <c r="K50" s="7">
        <v>505016.25</v>
      </c>
    </row>
    <row r="51" spans="1:11">
      <c r="A51" s="193" t="s">
        <v>166</v>
      </c>
      <c r="B51" s="194"/>
      <c r="C51" s="194"/>
      <c r="D51" s="194"/>
      <c r="E51" s="194"/>
      <c r="F51" s="194"/>
      <c r="G51" s="194"/>
      <c r="H51" s="195"/>
      <c r="I51" s="1">
        <v>45</v>
      </c>
      <c r="J51" s="5">
        <v>172973896.67000002</v>
      </c>
      <c r="K51" s="7">
        <v>236844348.63</v>
      </c>
    </row>
    <row r="52" spans="1:11">
      <c r="A52" s="193" t="s">
        <v>167</v>
      </c>
      <c r="B52" s="194"/>
      <c r="C52" s="194"/>
      <c r="D52" s="194"/>
      <c r="E52" s="194"/>
      <c r="F52" s="194"/>
      <c r="G52" s="194"/>
      <c r="H52" s="195"/>
      <c r="I52" s="1">
        <v>46</v>
      </c>
      <c r="J52" s="5">
        <v>522223.25</v>
      </c>
      <c r="K52" s="7">
        <v>246196</v>
      </c>
    </row>
    <row r="53" spans="1:11">
      <c r="A53" s="193" t="s">
        <v>168</v>
      </c>
      <c r="B53" s="194"/>
      <c r="C53" s="194"/>
      <c r="D53" s="194"/>
      <c r="E53" s="194"/>
      <c r="F53" s="194"/>
      <c r="G53" s="194"/>
      <c r="H53" s="195"/>
      <c r="I53" s="1">
        <v>47</v>
      </c>
      <c r="J53" s="5">
        <v>34063</v>
      </c>
      <c r="K53" s="7">
        <v>108758.37</v>
      </c>
    </row>
    <row r="54" spans="1:11">
      <c r="A54" s="193" t="s">
        <v>5</v>
      </c>
      <c r="B54" s="194"/>
      <c r="C54" s="194"/>
      <c r="D54" s="194"/>
      <c r="E54" s="194"/>
      <c r="F54" s="194"/>
      <c r="G54" s="194"/>
      <c r="H54" s="195"/>
      <c r="I54" s="1">
        <v>48</v>
      </c>
      <c r="J54" s="5">
        <v>13536151.920000002</v>
      </c>
      <c r="K54" s="7">
        <v>10467909.390000001</v>
      </c>
    </row>
    <row r="55" spans="1:11">
      <c r="A55" s="193" t="s">
        <v>6</v>
      </c>
      <c r="B55" s="194"/>
      <c r="C55" s="194"/>
      <c r="D55" s="194"/>
      <c r="E55" s="194"/>
      <c r="F55" s="194"/>
      <c r="G55" s="194"/>
      <c r="H55" s="195"/>
      <c r="I55" s="1">
        <v>49</v>
      </c>
      <c r="J55" s="5">
        <v>6679439.870000001</v>
      </c>
      <c r="K55" s="7">
        <v>12318336.82</v>
      </c>
    </row>
    <row r="56" spans="1:11">
      <c r="A56" s="193" t="s">
        <v>92</v>
      </c>
      <c r="B56" s="194"/>
      <c r="C56" s="194"/>
      <c r="D56" s="194"/>
      <c r="E56" s="194"/>
      <c r="F56" s="194"/>
      <c r="G56" s="194"/>
      <c r="H56" s="195"/>
      <c r="I56" s="1">
        <v>50</v>
      </c>
      <c r="J56" s="37">
        <f>SUM(J57:J63)</f>
        <v>29770050.850000001</v>
      </c>
      <c r="K56" s="37">
        <f>SUM(K57:K63)</f>
        <v>53831800.019999996</v>
      </c>
    </row>
    <row r="57" spans="1:11">
      <c r="A57" s="193" t="s">
        <v>66</v>
      </c>
      <c r="B57" s="194"/>
      <c r="C57" s="194"/>
      <c r="D57" s="194"/>
      <c r="E57" s="194"/>
      <c r="F57" s="194"/>
      <c r="G57" s="194"/>
      <c r="H57" s="195"/>
      <c r="I57" s="1">
        <v>51</v>
      </c>
      <c r="J57" s="5"/>
      <c r="K57" s="7">
        <v>0</v>
      </c>
    </row>
    <row r="58" spans="1:11">
      <c r="A58" s="193" t="s">
        <v>67</v>
      </c>
      <c r="B58" s="194"/>
      <c r="C58" s="194"/>
      <c r="D58" s="194"/>
      <c r="E58" s="194"/>
      <c r="F58" s="194"/>
      <c r="G58" s="194"/>
      <c r="H58" s="195"/>
      <c r="I58" s="1">
        <v>52</v>
      </c>
      <c r="J58" s="5">
        <v>20120844.199999999</v>
      </c>
      <c r="K58" s="7">
        <v>20288658.199999999</v>
      </c>
    </row>
    <row r="59" spans="1:11">
      <c r="A59" s="193" t="s">
        <v>207</v>
      </c>
      <c r="B59" s="194"/>
      <c r="C59" s="194"/>
      <c r="D59" s="194"/>
      <c r="E59" s="194"/>
      <c r="F59" s="194"/>
      <c r="G59" s="194"/>
      <c r="H59" s="195"/>
      <c r="I59" s="1">
        <v>53</v>
      </c>
      <c r="J59" s="5"/>
      <c r="K59" s="7">
        <v>0</v>
      </c>
    </row>
    <row r="60" spans="1:11">
      <c r="A60" s="193" t="s">
        <v>73</v>
      </c>
      <c r="B60" s="194"/>
      <c r="C60" s="194"/>
      <c r="D60" s="194"/>
      <c r="E60" s="194"/>
      <c r="F60" s="194"/>
      <c r="G60" s="194"/>
      <c r="H60" s="195"/>
      <c r="I60" s="1">
        <v>54</v>
      </c>
      <c r="J60" s="5"/>
      <c r="K60" s="7">
        <v>0</v>
      </c>
    </row>
    <row r="61" spans="1:11">
      <c r="A61" s="193" t="s">
        <v>74</v>
      </c>
      <c r="B61" s="194"/>
      <c r="C61" s="194"/>
      <c r="D61" s="194"/>
      <c r="E61" s="194"/>
      <c r="F61" s="194"/>
      <c r="G61" s="194"/>
      <c r="H61" s="195"/>
      <c r="I61" s="1">
        <v>55</v>
      </c>
      <c r="J61" s="5">
        <v>696026</v>
      </c>
      <c r="K61" s="7">
        <v>768876.34</v>
      </c>
    </row>
    <row r="62" spans="1:11">
      <c r="A62" s="193" t="s">
        <v>75</v>
      </c>
      <c r="B62" s="194"/>
      <c r="C62" s="194"/>
      <c r="D62" s="194"/>
      <c r="E62" s="194"/>
      <c r="F62" s="194"/>
      <c r="G62" s="194"/>
      <c r="H62" s="195"/>
      <c r="I62" s="1">
        <v>56</v>
      </c>
      <c r="J62" s="5">
        <v>8953180.6500000004</v>
      </c>
      <c r="K62" s="7">
        <v>32774265.48</v>
      </c>
    </row>
    <row r="63" spans="1:11">
      <c r="A63" s="193" t="s">
        <v>40</v>
      </c>
      <c r="B63" s="194"/>
      <c r="C63" s="194"/>
      <c r="D63" s="194"/>
      <c r="E63" s="194"/>
      <c r="F63" s="194"/>
      <c r="G63" s="194"/>
      <c r="H63" s="195"/>
      <c r="I63" s="1">
        <v>57</v>
      </c>
      <c r="J63" s="5"/>
      <c r="K63" s="7">
        <v>0</v>
      </c>
    </row>
    <row r="64" spans="1:11">
      <c r="A64" s="193" t="s">
        <v>172</v>
      </c>
      <c r="B64" s="194"/>
      <c r="C64" s="194"/>
      <c r="D64" s="194"/>
      <c r="E64" s="194"/>
      <c r="F64" s="194"/>
      <c r="G64" s="194"/>
      <c r="H64" s="195"/>
      <c r="I64" s="1">
        <v>58</v>
      </c>
      <c r="J64" s="5">
        <v>22425931.170000002</v>
      </c>
      <c r="K64" s="7">
        <v>2202116.3899999997</v>
      </c>
    </row>
    <row r="65" spans="1:11">
      <c r="A65" s="203" t="s">
        <v>47</v>
      </c>
      <c r="B65" s="204"/>
      <c r="C65" s="204"/>
      <c r="D65" s="204"/>
      <c r="E65" s="204"/>
      <c r="F65" s="204"/>
      <c r="G65" s="204"/>
      <c r="H65" s="205"/>
      <c r="I65" s="1">
        <v>59</v>
      </c>
      <c r="J65" s="5">
        <v>5307461.7300000004</v>
      </c>
      <c r="K65" s="7">
        <v>11993770.719999999</v>
      </c>
    </row>
    <row r="66" spans="1:11">
      <c r="A66" s="203" t="s">
        <v>206</v>
      </c>
      <c r="B66" s="204"/>
      <c r="C66" s="204"/>
      <c r="D66" s="204"/>
      <c r="E66" s="204"/>
      <c r="F66" s="204"/>
      <c r="G66" s="204"/>
      <c r="H66" s="205"/>
      <c r="I66" s="1">
        <v>60</v>
      </c>
      <c r="J66" s="37">
        <f>J7+J8+J40+J65</f>
        <v>957101343.05000007</v>
      </c>
      <c r="K66" s="37">
        <f>K7+K8+K40+K65</f>
        <v>1047546971.9</v>
      </c>
    </row>
    <row r="67" spans="1:11">
      <c r="A67" s="206" t="s">
        <v>81</v>
      </c>
      <c r="B67" s="207"/>
      <c r="C67" s="207"/>
      <c r="D67" s="207"/>
      <c r="E67" s="207"/>
      <c r="F67" s="207"/>
      <c r="G67" s="207"/>
      <c r="H67" s="208"/>
      <c r="I67" s="4">
        <v>61</v>
      </c>
      <c r="J67" s="8">
        <v>16245585.27</v>
      </c>
      <c r="K67" s="8">
        <v>18615589.329999998</v>
      </c>
    </row>
    <row r="68" spans="1:11">
      <c r="A68" s="209" t="s">
        <v>49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1"/>
    </row>
    <row r="69" spans="1:11">
      <c r="A69" s="200" t="s">
        <v>159</v>
      </c>
      <c r="B69" s="201"/>
      <c r="C69" s="201"/>
      <c r="D69" s="201"/>
      <c r="E69" s="201"/>
      <c r="F69" s="201"/>
      <c r="G69" s="201"/>
      <c r="H69" s="202"/>
      <c r="I69" s="3">
        <v>62</v>
      </c>
      <c r="J69" s="38">
        <f>J70+J71+J72+J78+J79+J82+J85</f>
        <v>232514314.07626203</v>
      </c>
      <c r="K69" s="38">
        <f>K70+K71+K72+K78+K79+K82+K85</f>
        <v>230211416.83762518</v>
      </c>
    </row>
    <row r="70" spans="1:11">
      <c r="A70" s="193" t="s">
        <v>116</v>
      </c>
      <c r="B70" s="194"/>
      <c r="C70" s="194"/>
      <c r="D70" s="194"/>
      <c r="E70" s="194"/>
      <c r="F70" s="194"/>
      <c r="G70" s="194"/>
      <c r="H70" s="195"/>
      <c r="I70" s="1">
        <v>63</v>
      </c>
      <c r="J70" s="5">
        <v>19016430</v>
      </c>
      <c r="K70" s="7">
        <v>19016430</v>
      </c>
    </row>
    <row r="71" spans="1:11">
      <c r="A71" s="193" t="s">
        <v>117</v>
      </c>
      <c r="B71" s="194"/>
      <c r="C71" s="194"/>
      <c r="D71" s="194"/>
      <c r="E71" s="194"/>
      <c r="F71" s="194"/>
      <c r="G71" s="194"/>
      <c r="H71" s="195"/>
      <c r="I71" s="1">
        <v>64</v>
      </c>
      <c r="J71" s="5">
        <v>84186547</v>
      </c>
      <c r="K71" s="7">
        <v>84186546.620000005</v>
      </c>
    </row>
    <row r="72" spans="1:11">
      <c r="A72" s="193" t="s">
        <v>118</v>
      </c>
      <c r="B72" s="194"/>
      <c r="C72" s="194"/>
      <c r="D72" s="194"/>
      <c r="E72" s="194"/>
      <c r="F72" s="194"/>
      <c r="G72" s="194"/>
      <c r="H72" s="195"/>
      <c r="I72" s="1">
        <v>65</v>
      </c>
      <c r="J72" s="37">
        <f>J73+J74-J75+J76+J77</f>
        <v>183483.79</v>
      </c>
      <c r="K72" s="37">
        <f>K73+K74-K75+K76+K77</f>
        <v>1083226.74</v>
      </c>
    </row>
    <row r="73" spans="1:11">
      <c r="A73" s="193" t="s">
        <v>119</v>
      </c>
      <c r="B73" s="194"/>
      <c r="C73" s="194"/>
      <c r="D73" s="194"/>
      <c r="E73" s="194"/>
      <c r="F73" s="194"/>
      <c r="G73" s="194"/>
      <c r="H73" s="195"/>
      <c r="I73" s="1">
        <v>66</v>
      </c>
      <c r="J73" s="5">
        <v>183483.79</v>
      </c>
      <c r="K73" s="7">
        <v>283226.74</v>
      </c>
    </row>
    <row r="74" spans="1:11">
      <c r="A74" s="193" t="s">
        <v>120</v>
      </c>
      <c r="B74" s="194"/>
      <c r="C74" s="194"/>
      <c r="D74" s="194"/>
      <c r="E74" s="194"/>
      <c r="F74" s="194"/>
      <c r="G74" s="194"/>
      <c r="H74" s="195"/>
      <c r="I74" s="1">
        <v>67</v>
      </c>
      <c r="J74" s="7"/>
      <c r="K74" s="7">
        <v>800000</v>
      </c>
    </row>
    <row r="75" spans="1:11">
      <c r="A75" s="193" t="s">
        <v>108</v>
      </c>
      <c r="B75" s="194"/>
      <c r="C75" s="194"/>
      <c r="D75" s="194"/>
      <c r="E75" s="194"/>
      <c r="F75" s="194"/>
      <c r="G75" s="194"/>
      <c r="H75" s="195"/>
      <c r="I75" s="1">
        <v>68</v>
      </c>
      <c r="J75" s="7"/>
      <c r="K75" s="7"/>
    </row>
    <row r="76" spans="1:11">
      <c r="A76" s="193" t="s">
        <v>109</v>
      </c>
      <c r="B76" s="194"/>
      <c r="C76" s="194"/>
      <c r="D76" s="194"/>
      <c r="E76" s="194"/>
      <c r="F76" s="194"/>
      <c r="G76" s="194"/>
      <c r="H76" s="195"/>
      <c r="I76" s="1">
        <v>69</v>
      </c>
      <c r="J76" s="7"/>
      <c r="K76" s="7"/>
    </row>
    <row r="77" spans="1:11">
      <c r="A77" s="193" t="s">
        <v>110</v>
      </c>
      <c r="B77" s="194"/>
      <c r="C77" s="194"/>
      <c r="D77" s="194"/>
      <c r="E77" s="194"/>
      <c r="F77" s="194"/>
      <c r="G77" s="194"/>
      <c r="H77" s="195"/>
      <c r="I77" s="1">
        <v>70</v>
      </c>
      <c r="J77" s="7"/>
      <c r="K77" s="7"/>
    </row>
    <row r="78" spans="1:11">
      <c r="A78" s="193" t="s">
        <v>111</v>
      </c>
      <c r="B78" s="194"/>
      <c r="C78" s="194"/>
      <c r="D78" s="194"/>
      <c r="E78" s="194"/>
      <c r="F78" s="194"/>
      <c r="G78" s="194"/>
      <c r="H78" s="195"/>
      <c r="I78" s="1">
        <v>71</v>
      </c>
      <c r="J78" s="5">
        <v>64473012</v>
      </c>
      <c r="K78" s="7">
        <v>62289720.120000005</v>
      </c>
    </row>
    <row r="79" spans="1:11">
      <c r="A79" s="193" t="s">
        <v>203</v>
      </c>
      <c r="B79" s="194"/>
      <c r="C79" s="194"/>
      <c r="D79" s="194"/>
      <c r="E79" s="194"/>
      <c r="F79" s="194"/>
      <c r="G79" s="194"/>
      <c r="H79" s="195"/>
      <c r="I79" s="1">
        <v>72</v>
      </c>
      <c r="J79" s="37">
        <f>J80-J81</f>
        <v>-5125635.8545999099</v>
      </c>
      <c r="K79" s="37">
        <f>K80-K81</f>
        <v>6892226.8192000091</v>
      </c>
    </row>
    <row r="80" spans="1:11">
      <c r="A80" s="212" t="s">
        <v>137</v>
      </c>
      <c r="B80" s="213"/>
      <c r="C80" s="213"/>
      <c r="D80" s="213"/>
      <c r="E80" s="213"/>
      <c r="F80" s="213"/>
      <c r="G80" s="213"/>
      <c r="H80" s="214"/>
      <c r="I80" s="1">
        <v>73</v>
      </c>
      <c r="J80" s="5"/>
      <c r="K80" s="7">
        <v>6892226.8192000091</v>
      </c>
    </row>
    <row r="81" spans="1:11">
      <c r="A81" s="212" t="s">
        <v>138</v>
      </c>
      <c r="B81" s="213"/>
      <c r="C81" s="213"/>
      <c r="D81" s="213"/>
      <c r="E81" s="213"/>
      <c r="F81" s="213"/>
      <c r="G81" s="213"/>
      <c r="H81" s="214"/>
      <c r="I81" s="1">
        <v>74</v>
      </c>
      <c r="J81" s="5">
        <v>5125635.8545999099</v>
      </c>
      <c r="K81" s="7"/>
    </row>
    <row r="82" spans="1:11">
      <c r="A82" s="193" t="s">
        <v>204</v>
      </c>
      <c r="B82" s="194"/>
      <c r="C82" s="194"/>
      <c r="D82" s="194"/>
      <c r="E82" s="194"/>
      <c r="F82" s="194"/>
      <c r="G82" s="194"/>
      <c r="H82" s="195"/>
      <c r="I82" s="1">
        <v>75</v>
      </c>
      <c r="J82" s="37">
        <f>J83-J84</f>
        <v>11149791.287076918</v>
      </c>
      <c r="K82" s="37">
        <f>K83-K84</f>
        <v>-3068056.932774852</v>
      </c>
    </row>
    <row r="83" spans="1:11">
      <c r="A83" s="212" t="s">
        <v>139</v>
      </c>
      <c r="B83" s="213"/>
      <c r="C83" s="213"/>
      <c r="D83" s="213"/>
      <c r="E83" s="213"/>
      <c r="F83" s="213"/>
      <c r="G83" s="213"/>
      <c r="H83" s="214"/>
      <c r="I83" s="1">
        <v>76</v>
      </c>
      <c r="J83" s="5">
        <v>11149791.287076918</v>
      </c>
      <c r="K83" s="7">
        <v>0</v>
      </c>
    </row>
    <row r="84" spans="1:11">
      <c r="A84" s="212" t="s">
        <v>140</v>
      </c>
      <c r="B84" s="213"/>
      <c r="C84" s="213"/>
      <c r="D84" s="213"/>
      <c r="E84" s="213"/>
      <c r="F84" s="213"/>
      <c r="G84" s="213"/>
      <c r="H84" s="214"/>
      <c r="I84" s="1">
        <v>77</v>
      </c>
      <c r="J84" s="5"/>
      <c r="K84" s="7">
        <v>3068056.932774852</v>
      </c>
    </row>
    <row r="85" spans="1:11">
      <c r="A85" s="193" t="s">
        <v>141</v>
      </c>
      <c r="B85" s="194"/>
      <c r="C85" s="194"/>
      <c r="D85" s="194"/>
      <c r="E85" s="194"/>
      <c r="F85" s="194"/>
      <c r="G85" s="194"/>
      <c r="H85" s="195"/>
      <c r="I85" s="1">
        <v>78</v>
      </c>
      <c r="J85" s="5">
        <v>58630685.853785001</v>
      </c>
      <c r="K85" s="7">
        <v>59811323.471199997</v>
      </c>
    </row>
    <row r="86" spans="1:11">
      <c r="A86" s="203" t="s">
        <v>13</v>
      </c>
      <c r="B86" s="204"/>
      <c r="C86" s="204"/>
      <c r="D86" s="204"/>
      <c r="E86" s="204"/>
      <c r="F86" s="204"/>
      <c r="G86" s="204"/>
      <c r="H86" s="205"/>
      <c r="I86" s="1">
        <v>79</v>
      </c>
      <c r="J86" s="37">
        <f>SUM(J87:J89)</f>
        <v>249821</v>
      </c>
      <c r="K86" s="37">
        <f>SUM(K87:K89)</f>
        <v>0</v>
      </c>
    </row>
    <row r="87" spans="1:11">
      <c r="A87" s="193" t="s">
        <v>104</v>
      </c>
      <c r="B87" s="194"/>
      <c r="C87" s="194"/>
      <c r="D87" s="194"/>
      <c r="E87" s="194"/>
      <c r="F87" s="194"/>
      <c r="G87" s="194"/>
      <c r="H87" s="195"/>
      <c r="I87" s="1">
        <v>80</v>
      </c>
      <c r="J87" s="7"/>
      <c r="K87" s="7"/>
    </row>
    <row r="88" spans="1:11">
      <c r="A88" s="193" t="s">
        <v>105</v>
      </c>
      <c r="B88" s="194"/>
      <c r="C88" s="194"/>
      <c r="D88" s="194"/>
      <c r="E88" s="194"/>
      <c r="F88" s="194"/>
      <c r="G88" s="194"/>
      <c r="H88" s="195"/>
      <c r="I88" s="1">
        <v>81</v>
      </c>
      <c r="J88" s="7"/>
      <c r="K88" s="7"/>
    </row>
    <row r="89" spans="1:11">
      <c r="A89" s="193" t="s">
        <v>106</v>
      </c>
      <c r="B89" s="194"/>
      <c r="C89" s="194"/>
      <c r="D89" s="194"/>
      <c r="E89" s="194"/>
      <c r="F89" s="194"/>
      <c r="G89" s="194"/>
      <c r="H89" s="195"/>
      <c r="I89" s="1">
        <v>82</v>
      </c>
      <c r="J89" s="5">
        <v>249821</v>
      </c>
      <c r="K89" s="7"/>
    </row>
    <row r="90" spans="1:11">
      <c r="A90" s="203" t="s">
        <v>14</v>
      </c>
      <c r="B90" s="204"/>
      <c r="C90" s="204"/>
      <c r="D90" s="204"/>
      <c r="E90" s="204"/>
      <c r="F90" s="204"/>
      <c r="G90" s="204"/>
      <c r="H90" s="205"/>
      <c r="I90" s="1">
        <v>83</v>
      </c>
      <c r="J90" s="37">
        <f>SUM(J91:J99)</f>
        <v>383292405.27999997</v>
      </c>
      <c r="K90" s="37">
        <f>SUM(K91:K99)</f>
        <v>359475131.32999998</v>
      </c>
    </row>
    <row r="91" spans="1:11">
      <c r="A91" s="193" t="s">
        <v>107</v>
      </c>
      <c r="B91" s="194"/>
      <c r="C91" s="194"/>
      <c r="D91" s="194"/>
      <c r="E91" s="194"/>
      <c r="F91" s="194"/>
      <c r="G91" s="194"/>
      <c r="H91" s="195"/>
      <c r="I91" s="1">
        <v>84</v>
      </c>
      <c r="J91" s="5"/>
      <c r="K91" s="7">
        <v>0</v>
      </c>
    </row>
    <row r="92" spans="1:11">
      <c r="A92" s="193" t="s">
        <v>208</v>
      </c>
      <c r="B92" s="194"/>
      <c r="C92" s="194"/>
      <c r="D92" s="194"/>
      <c r="E92" s="194"/>
      <c r="F92" s="194"/>
      <c r="G92" s="194"/>
      <c r="H92" s="195"/>
      <c r="I92" s="1">
        <v>85</v>
      </c>
      <c r="J92" s="5">
        <v>11453</v>
      </c>
      <c r="K92" s="7">
        <v>11261</v>
      </c>
    </row>
    <row r="93" spans="1:11">
      <c r="A93" s="193" t="s">
        <v>0</v>
      </c>
      <c r="B93" s="194"/>
      <c r="C93" s="194"/>
      <c r="D93" s="194"/>
      <c r="E93" s="194"/>
      <c r="F93" s="194"/>
      <c r="G93" s="194"/>
      <c r="H93" s="195"/>
      <c r="I93" s="1">
        <v>86</v>
      </c>
      <c r="J93" s="5">
        <v>366923848.45999998</v>
      </c>
      <c r="K93" s="7">
        <v>343641552.75999999</v>
      </c>
    </row>
    <row r="94" spans="1:11">
      <c r="A94" s="193" t="s">
        <v>209</v>
      </c>
      <c r="B94" s="194"/>
      <c r="C94" s="194"/>
      <c r="D94" s="194"/>
      <c r="E94" s="194"/>
      <c r="F94" s="194"/>
      <c r="G94" s="194"/>
      <c r="H94" s="195"/>
      <c r="I94" s="1">
        <v>87</v>
      </c>
      <c r="J94" s="5"/>
      <c r="K94" s="7">
        <v>0</v>
      </c>
    </row>
    <row r="95" spans="1:11">
      <c r="A95" s="193" t="s">
        <v>210</v>
      </c>
      <c r="B95" s="194"/>
      <c r="C95" s="194"/>
      <c r="D95" s="194"/>
      <c r="E95" s="194"/>
      <c r="F95" s="194"/>
      <c r="G95" s="194"/>
      <c r="H95" s="195"/>
      <c r="I95" s="1">
        <v>88</v>
      </c>
      <c r="J95" s="5">
        <v>238850.82</v>
      </c>
      <c r="K95" s="7">
        <v>238850.82</v>
      </c>
    </row>
    <row r="96" spans="1:11">
      <c r="A96" s="193" t="s">
        <v>211</v>
      </c>
      <c r="B96" s="194"/>
      <c r="C96" s="194"/>
      <c r="D96" s="194"/>
      <c r="E96" s="194"/>
      <c r="F96" s="194"/>
      <c r="G96" s="194"/>
      <c r="H96" s="195"/>
      <c r="I96" s="1">
        <v>89</v>
      </c>
      <c r="J96" s="5"/>
      <c r="K96" s="7">
        <v>0</v>
      </c>
    </row>
    <row r="97" spans="1:11">
      <c r="A97" s="193" t="s">
        <v>84</v>
      </c>
      <c r="B97" s="194"/>
      <c r="C97" s="194"/>
      <c r="D97" s="194"/>
      <c r="E97" s="194"/>
      <c r="F97" s="194"/>
      <c r="G97" s="194"/>
      <c r="H97" s="195"/>
      <c r="I97" s="1">
        <v>90</v>
      </c>
      <c r="J97" s="5"/>
      <c r="K97" s="7">
        <v>0</v>
      </c>
    </row>
    <row r="98" spans="1:11">
      <c r="A98" s="193" t="s">
        <v>82</v>
      </c>
      <c r="B98" s="194"/>
      <c r="C98" s="194"/>
      <c r="D98" s="194"/>
      <c r="E98" s="194"/>
      <c r="F98" s="194"/>
      <c r="G98" s="194"/>
      <c r="H98" s="195"/>
      <c r="I98" s="1">
        <v>91</v>
      </c>
      <c r="J98" s="5"/>
      <c r="K98" s="7">
        <v>11036.68</v>
      </c>
    </row>
    <row r="99" spans="1:11">
      <c r="A99" s="193" t="s">
        <v>83</v>
      </c>
      <c r="B99" s="194"/>
      <c r="C99" s="194"/>
      <c r="D99" s="194"/>
      <c r="E99" s="194"/>
      <c r="F99" s="194"/>
      <c r="G99" s="194"/>
      <c r="H99" s="195"/>
      <c r="I99" s="1">
        <v>92</v>
      </c>
      <c r="J99" s="5">
        <v>16118253</v>
      </c>
      <c r="K99" s="7">
        <v>15572430.07</v>
      </c>
    </row>
    <row r="100" spans="1:11">
      <c r="A100" s="203" t="s">
        <v>15</v>
      </c>
      <c r="B100" s="204"/>
      <c r="C100" s="204"/>
      <c r="D100" s="204"/>
      <c r="E100" s="204"/>
      <c r="F100" s="204"/>
      <c r="G100" s="204"/>
      <c r="H100" s="205"/>
      <c r="I100" s="1">
        <v>93</v>
      </c>
      <c r="J100" s="37">
        <f>SUM(J101:J112)</f>
        <v>326691155.73000002</v>
      </c>
      <c r="K100" s="37">
        <f>SUM(K101:K112)</f>
        <v>442413574.06</v>
      </c>
    </row>
    <row r="101" spans="1:11">
      <c r="A101" s="193" t="s">
        <v>107</v>
      </c>
      <c r="B101" s="194"/>
      <c r="C101" s="194"/>
      <c r="D101" s="194"/>
      <c r="E101" s="194"/>
      <c r="F101" s="194"/>
      <c r="G101" s="194"/>
      <c r="H101" s="195"/>
      <c r="I101" s="1">
        <v>94</v>
      </c>
      <c r="J101" s="5"/>
      <c r="K101" s="7">
        <v>0</v>
      </c>
    </row>
    <row r="102" spans="1:11">
      <c r="A102" s="193" t="s">
        <v>208</v>
      </c>
      <c r="B102" s="194"/>
      <c r="C102" s="194"/>
      <c r="D102" s="194"/>
      <c r="E102" s="194"/>
      <c r="F102" s="194"/>
      <c r="G102" s="194"/>
      <c r="H102" s="195"/>
      <c r="I102" s="1">
        <v>95</v>
      </c>
      <c r="J102" s="5"/>
      <c r="K102" s="7">
        <v>80000</v>
      </c>
    </row>
    <row r="103" spans="1:11">
      <c r="A103" s="193" t="s">
        <v>0</v>
      </c>
      <c r="B103" s="194"/>
      <c r="C103" s="194"/>
      <c r="D103" s="194"/>
      <c r="E103" s="194"/>
      <c r="F103" s="194"/>
      <c r="G103" s="194"/>
      <c r="H103" s="195"/>
      <c r="I103" s="1">
        <v>96</v>
      </c>
      <c r="J103" s="5">
        <v>96041814.939999998</v>
      </c>
      <c r="K103" s="7">
        <v>162988948.38</v>
      </c>
    </row>
    <row r="104" spans="1:11">
      <c r="A104" s="193" t="s">
        <v>209</v>
      </c>
      <c r="B104" s="194"/>
      <c r="C104" s="194"/>
      <c r="D104" s="194"/>
      <c r="E104" s="194"/>
      <c r="F104" s="194"/>
      <c r="G104" s="194"/>
      <c r="H104" s="195"/>
      <c r="I104" s="1">
        <v>97</v>
      </c>
      <c r="J104" s="5">
        <v>2882763</v>
      </c>
      <c r="K104" s="7">
        <v>4968848.51</v>
      </c>
    </row>
    <row r="105" spans="1:11">
      <c r="A105" s="193" t="s">
        <v>210</v>
      </c>
      <c r="B105" s="194"/>
      <c r="C105" s="194"/>
      <c r="D105" s="194"/>
      <c r="E105" s="194"/>
      <c r="F105" s="194"/>
      <c r="G105" s="194"/>
      <c r="H105" s="195"/>
      <c r="I105" s="1">
        <v>98</v>
      </c>
      <c r="J105" s="5">
        <v>130611838.90000001</v>
      </c>
      <c r="K105" s="7">
        <v>152904339.58000001</v>
      </c>
    </row>
    <row r="106" spans="1:11">
      <c r="A106" s="193" t="s">
        <v>211</v>
      </c>
      <c r="B106" s="194"/>
      <c r="C106" s="194"/>
      <c r="D106" s="194"/>
      <c r="E106" s="194"/>
      <c r="F106" s="194"/>
      <c r="G106" s="194"/>
      <c r="H106" s="195"/>
      <c r="I106" s="1">
        <v>99</v>
      </c>
      <c r="J106" s="5">
        <v>80887770</v>
      </c>
      <c r="K106" s="7">
        <v>109270776</v>
      </c>
    </row>
    <row r="107" spans="1:11">
      <c r="A107" s="193" t="s">
        <v>84</v>
      </c>
      <c r="B107" s="194"/>
      <c r="C107" s="194"/>
      <c r="D107" s="194"/>
      <c r="E107" s="194"/>
      <c r="F107" s="194"/>
      <c r="G107" s="194"/>
      <c r="H107" s="195"/>
      <c r="I107" s="1">
        <v>100</v>
      </c>
      <c r="J107" s="5"/>
      <c r="K107" s="7">
        <v>8750</v>
      </c>
    </row>
    <row r="108" spans="1:11">
      <c r="A108" s="193" t="s">
        <v>85</v>
      </c>
      <c r="B108" s="194"/>
      <c r="C108" s="194"/>
      <c r="D108" s="194"/>
      <c r="E108" s="194"/>
      <c r="F108" s="194"/>
      <c r="G108" s="194"/>
      <c r="H108" s="195"/>
      <c r="I108" s="1">
        <v>101</v>
      </c>
      <c r="J108" s="5">
        <v>2337947.59</v>
      </c>
      <c r="K108" s="7">
        <v>2417908.13</v>
      </c>
    </row>
    <row r="109" spans="1:11">
      <c r="A109" s="193" t="s">
        <v>86</v>
      </c>
      <c r="B109" s="194"/>
      <c r="C109" s="194"/>
      <c r="D109" s="194"/>
      <c r="E109" s="194"/>
      <c r="F109" s="194"/>
      <c r="G109" s="194"/>
      <c r="H109" s="195"/>
      <c r="I109" s="1">
        <v>102</v>
      </c>
      <c r="J109" s="5">
        <v>10775124.859999999</v>
      </c>
      <c r="K109" s="7">
        <v>2780115.08</v>
      </c>
    </row>
    <row r="110" spans="1:11">
      <c r="A110" s="193" t="s">
        <v>89</v>
      </c>
      <c r="B110" s="194"/>
      <c r="C110" s="194"/>
      <c r="D110" s="194"/>
      <c r="E110" s="194"/>
      <c r="F110" s="194"/>
      <c r="G110" s="194"/>
      <c r="H110" s="195"/>
      <c r="I110" s="1">
        <v>103</v>
      </c>
      <c r="J110" s="5"/>
      <c r="K110" s="7">
        <v>0</v>
      </c>
    </row>
    <row r="111" spans="1:11">
      <c r="A111" s="193" t="s">
        <v>87</v>
      </c>
      <c r="B111" s="194"/>
      <c r="C111" s="194"/>
      <c r="D111" s="194"/>
      <c r="E111" s="194"/>
      <c r="F111" s="194"/>
      <c r="G111" s="194"/>
      <c r="H111" s="195"/>
      <c r="I111" s="1">
        <v>104</v>
      </c>
      <c r="J111" s="5"/>
      <c r="K111" s="7">
        <v>0</v>
      </c>
    </row>
    <row r="112" spans="1:11">
      <c r="A112" s="193" t="s">
        <v>88</v>
      </c>
      <c r="B112" s="194"/>
      <c r="C112" s="194"/>
      <c r="D112" s="194"/>
      <c r="E112" s="194"/>
      <c r="F112" s="194"/>
      <c r="G112" s="194"/>
      <c r="H112" s="195"/>
      <c r="I112" s="1">
        <v>105</v>
      </c>
      <c r="J112" s="5">
        <v>3153896.44</v>
      </c>
      <c r="K112" s="7">
        <v>6993888.3799999999</v>
      </c>
    </row>
    <row r="113" spans="1:11">
      <c r="A113" s="203" t="s">
        <v>1</v>
      </c>
      <c r="B113" s="204"/>
      <c r="C113" s="204"/>
      <c r="D113" s="204"/>
      <c r="E113" s="204"/>
      <c r="F113" s="204"/>
      <c r="G113" s="204"/>
      <c r="H113" s="205"/>
      <c r="I113" s="1">
        <v>106</v>
      </c>
      <c r="J113" s="5">
        <v>14353647</v>
      </c>
      <c r="K113" s="7">
        <v>15446849.359999999</v>
      </c>
    </row>
    <row r="114" spans="1:11">
      <c r="A114" s="203" t="s">
        <v>19</v>
      </c>
      <c r="B114" s="204"/>
      <c r="C114" s="204"/>
      <c r="D114" s="204"/>
      <c r="E114" s="204"/>
      <c r="F114" s="204"/>
      <c r="G114" s="204"/>
      <c r="H114" s="205"/>
      <c r="I114" s="1">
        <v>107</v>
      </c>
      <c r="J114" s="37">
        <f>J69+J86+J90+J100+J113</f>
        <v>957101343.08626199</v>
      </c>
      <c r="K114" s="37">
        <f>K69+K86+K90+K100+K113</f>
        <v>1047546971.5876251</v>
      </c>
    </row>
    <row r="115" spans="1:11">
      <c r="A115" s="217" t="s">
        <v>48</v>
      </c>
      <c r="B115" s="218"/>
      <c r="C115" s="218"/>
      <c r="D115" s="218"/>
      <c r="E115" s="218"/>
      <c r="F115" s="218"/>
      <c r="G115" s="218"/>
      <c r="H115" s="219"/>
      <c r="I115" s="2">
        <v>108</v>
      </c>
      <c r="J115" s="5">
        <v>16245585.27</v>
      </c>
      <c r="K115" s="7">
        <v>18615589.329999998</v>
      </c>
    </row>
    <row r="116" spans="1:11">
      <c r="A116" s="209" t="s">
        <v>274</v>
      </c>
      <c r="B116" s="220"/>
      <c r="C116" s="220"/>
      <c r="D116" s="220"/>
      <c r="E116" s="220"/>
      <c r="F116" s="220"/>
      <c r="G116" s="220"/>
      <c r="H116" s="220"/>
      <c r="I116" s="221"/>
      <c r="J116" s="221"/>
      <c r="K116" s="222"/>
    </row>
    <row r="117" spans="1:11">
      <c r="A117" s="200" t="s">
        <v>154</v>
      </c>
      <c r="B117" s="201"/>
      <c r="C117" s="201"/>
      <c r="D117" s="201"/>
      <c r="E117" s="201"/>
      <c r="F117" s="201"/>
      <c r="G117" s="201"/>
      <c r="H117" s="201"/>
      <c r="I117" s="223"/>
      <c r="J117" s="223"/>
      <c r="K117" s="224"/>
    </row>
    <row r="118" spans="1:11">
      <c r="A118" s="193" t="s">
        <v>3</v>
      </c>
      <c r="B118" s="194"/>
      <c r="C118" s="194"/>
      <c r="D118" s="194"/>
      <c r="E118" s="194"/>
      <c r="F118" s="194"/>
      <c r="G118" s="194"/>
      <c r="H118" s="195"/>
      <c r="I118" s="1">
        <v>109</v>
      </c>
      <c r="J118" s="5">
        <v>173883628.22247702</v>
      </c>
      <c r="K118" s="7">
        <v>170400093.36642519</v>
      </c>
    </row>
    <row r="119" spans="1:11">
      <c r="A119" s="225" t="s">
        <v>4</v>
      </c>
      <c r="B119" s="226"/>
      <c r="C119" s="226"/>
      <c r="D119" s="226"/>
      <c r="E119" s="226"/>
      <c r="F119" s="226"/>
      <c r="G119" s="226"/>
      <c r="H119" s="227"/>
      <c r="I119" s="4">
        <v>110</v>
      </c>
      <c r="J119" s="115">
        <v>58630685.853785001</v>
      </c>
      <c r="K119" s="8">
        <v>59811323.471199997</v>
      </c>
    </row>
    <row r="120" spans="1:11">
      <c r="A120" s="228" t="s">
        <v>275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pans="1:11">
      <c r="A121" s="215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3">
    <dataValidation allowBlank="1" sqref="J115:J65536 L1:IQ1048576 J91:J99 J89 J83:J85 J80:J81 J73:J78 J70:J71 J67:J68 J50:J55 J42:J48 J36:J38 J27:J34 J17:J25 J10:J15 J57:J65 J1:J7 K1:K25 A1:I1048576 J101:J113 K27:K65536"/>
    <dataValidation type="whole" operator="greaterThanOrEqual" allowBlank="1" showInputMessage="1" showErrorMessage="1" errorTitle="Pogrešan unos" error="Mogu se unijeti samo cjelobrojne pozitivne vrijednosti." sqref="J82 J114 J100 J90 J86:J88 J79 J49 J39:J41 J35 J26:K26 J16 J8:J9 J66 J56 J72">
      <formula1>0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71"/>
  <sheetViews>
    <sheetView view="pageBreakPreview" topLeftCell="A37" zoomScale="110" zoomScaleNormal="100" workbookViewId="0">
      <selection activeCell="P61" sqref="P61"/>
    </sheetView>
  </sheetViews>
  <sheetFormatPr defaultRowHeight="12.75"/>
  <cols>
    <col min="1" max="5" width="9.140625" style="36"/>
    <col min="6" max="6" width="5.28515625" style="36" customWidth="1"/>
    <col min="7" max="7" width="2.42578125" style="36" customWidth="1"/>
    <col min="8" max="8" width="3.42578125" style="36" customWidth="1"/>
    <col min="9" max="9" width="9.140625" style="36"/>
    <col min="10" max="12" width="12" style="36" customWidth="1"/>
    <col min="13" max="13" width="13.140625" style="36" customWidth="1"/>
    <col min="14" max="16384" width="9.140625" style="36"/>
  </cols>
  <sheetData>
    <row r="1" spans="1:13" ht="12.75" customHeight="1">
      <c r="A1" s="185" t="s">
        <v>127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2.75" customHeight="1">
      <c r="A2" s="242" t="s">
        <v>322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2.75" customHeight="1">
      <c r="A3" s="232" t="s">
        <v>315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23.25">
      <c r="A4" s="231" t="s">
        <v>50</v>
      </c>
      <c r="B4" s="231"/>
      <c r="C4" s="231"/>
      <c r="D4" s="231"/>
      <c r="E4" s="231"/>
      <c r="F4" s="231"/>
      <c r="G4" s="231"/>
      <c r="H4" s="231"/>
      <c r="I4" s="42" t="s">
        <v>244</v>
      </c>
      <c r="J4" s="230" t="s">
        <v>282</v>
      </c>
      <c r="K4" s="230"/>
      <c r="L4" s="230" t="s">
        <v>283</v>
      </c>
      <c r="M4" s="230"/>
    </row>
    <row r="5" spans="1:13">
      <c r="A5" s="231"/>
      <c r="B5" s="231"/>
      <c r="C5" s="231"/>
      <c r="D5" s="231"/>
      <c r="E5" s="231"/>
      <c r="F5" s="231"/>
      <c r="G5" s="231"/>
      <c r="H5" s="231"/>
      <c r="I5" s="42"/>
      <c r="J5" s="44" t="s">
        <v>278</v>
      </c>
      <c r="K5" s="44" t="s">
        <v>279</v>
      </c>
      <c r="L5" s="44" t="s">
        <v>278</v>
      </c>
      <c r="M5" s="44" t="s">
        <v>279</v>
      </c>
    </row>
    <row r="6" spans="1:13">
      <c r="A6" s="230">
        <v>1</v>
      </c>
      <c r="B6" s="230"/>
      <c r="C6" s="230"/>
      <c r="D6" s="230"/>
      <c r="E6" s="230"/>
      <c r="F6" s="230"/>
      <c r="G6" s="230"/>
      <c r="H6" s="230"/>
      <c r="I6" s="46">
        <v>2</v>
      </c>
      <c r="J6" s="44">
        <v>3</v>
      </c>
      <c r="K6" s="44">
        <v>4</v>
      </c>
      <c r="L6" s="44">
        <v>5</v>
      </c>
      <c r="M6" s="44">
        <v>6</v>
      </c>
    </row>
    <row r="7" spans="1:13">
      <c r="A7" s="200" t="s">
        <v>20</v>
      </c>
      <c r="B7" s="201"/>
      <c r="C7" s="201"/>
      <c r="D7" s="201"/>
      <c r="E7" s="201"/>
      <c r="F7" s="201"/>
      <c r="G7" s="201"/>
      <c r="H7" s="202"/>
      <c r="I7" s="3">
        <v>111</v>
      </c>
      <c r="J7" s="38">
        <f>SUM(J8:J9)</f>
        <v>594560511.88</v>
      </c>
      <c r="K7" s="38">
        <f>SUM(K8:K9)</f>
        <v>212487077.74000004</v>
      </c>
      <c r="L7" s="38">
        <f>SUM(L8:L9)</f>
        <v>581203954.1500001</v>
      </c>
      <c r="M7" s="38">
        <f>SUM(M8:M9)</f>
        <v>221915933.03000003</v>
      </c>
    </row>
    <row r="8" spans="1:13">
      <c r="A8" s="203" t="s">
        <v>125</v>
      </c>
      <c r="B8" s="204"/>
      <c r="C8" s="204"/>
      <c r="D8" s="204"/>
      <c r="E8" s="204"/>
      <c r="F8" s="204"/>
      <c r="G8" s="204"/>
      <c r="H8" s="205"/>
      <c r="I8" s="1">
        <v>112</v>
      </c>
      <c r="J8" s="7">
        <v>574114551.96000004</v>
      </c>
      <c r="K8" s="7">
        <v>208612976.52000004</v>
      </c>
      <c r="L8" s="7">
        <v>562550068.5200001</v>
      </c>
      <c r="M8" s="7">
        <v>214367276.72000003</v>
      </c>
    </row>
    <row r="9" spans="1:13">
      <c r="A9" s="203" t="s">
        <v>93</v>
      </c>
      <c r="B9" s="204"/>
      <c r="C9" s="204"/>
      <c r="D9" s="204"/>
      <c r="E9" s="204"/>
      <c r="F9" s="204"/>
      <c r="G9" s="204"/>
      <c r="H9" s="205"/>
      <c r="I9" s="1">
        <v>113</v>
      </c>
      <c r="J9" s="7">
        <v>20445959.920000002</v>
      </c>
      <c r="K9" s="7">
        <v>3874101.2200000025</v>
      </c>
      <c r="L9" s="7">
        <v>18653885.629999999</v>
      </c>
      <c r="M9" s="7">
        <v>7548656.3100000005</v>
      </c>
    </row>
    <row r="10" spans="1:13">
      <c r="A10" s="203" t="s">
        <v>7</v>
      </c>
      <c r="B10" s="204"/>
      <c r="C10" s="204"/>
      <c r="D10" s="204"/>
      <c r="E10" s="204"/>
      <c r="F10" s="204"/>
      <c r="G10" s="204"/>
      <c r="H10" s="205"/>
      <c r="I10" s="1">
        <v>114</v>
      </c>
      <c r="J10" s="37">
        <f>J11+J12+J16+J20+J21+J22+J25+J26</f>
        <v>579750806.48400009</v>
      </c>
      <c r="K10" s="37">
        <f>K11+K12+K16+K20+K21+K22+K25+K26</f>
        <v>204551142.5340001</v>
      </c>
      <c r="L10" s="37">
        <f>L11+L12+L16+L20+L21+L22+L25+L26</f>
        <v>561831603.02999997</v>
      </c>
      <c r="M10" s="37">
        <f>M11+M12+M16+M20+M21+M22+M25+M26</f>
        <v>210782785.80999994</v>
      </c>
    </row>
    <row r="11" spans="1:13">
      <c r="A11" s="203" t="s">
        <v>94</v>
      </c>
      <c r="B11" s="204"/>
      <c r="C11" s="204"/>
      <c r="D11" s="204"/>
      <c r="E11" s="204"/>
      <c r="F11" s="204"/>
      <c r="G11" s="204"/>
      <c r="H11" s="205"/>
      <c r="I11" s="1">
        <v>115</v>
      </c>
      <c r="J11" s="7">
        <v>-4820077.0699999752</v>
      </c>
      <c r="K11" s="7">
        <v>2911217.9800000368</v>
      </c>
      <c r="L11" s="7">
        <v>-2270528.0400000056</v>
      </c>
      <c r="M11" s="7">
        <v>-1458023.5100000137</v>
      </c>
    </row>
    <row r="12" spans="1:13">
      <c r="A12" s="203" t="s">
        <v>16</v>
      </c>
      <c r="B12" s="204"/>
      <c r="C12" s="204"/>
      <c r="D12" s="204"/>
      <c r="E12" s="204"/>
      <c r="F12" s="204"/>
      <c r="G12" s="204"/>
      <c r="H12" s="205"/>
      <c r="I12" s="1">
        <v>116</v>
      </c>
      <c r="J12" s="37">
        <f>J13+J14+J15</f>
        <v>508121011.9740001</v>
      </c>
      <c r="K12" s="37">
        <f>SUM(K13:K15)</f>
        <v>178021361.88400006</v>
      </c>
      <c r="L12" s="37">
        <f>SUM(L13:L15)</f>
        <v>491218833.27999997</v>
      </c>
      <c r="M12" s="37">
        <f>SUM(M13:M15)</f>
        <v>187267309.31999999</v>
      </c>
    </row>
    <row r="13" spans="1:13">
      <c r="A13" s="193" t="s">
        <v>121</v>
      </c>
      <c r="B13" s="194"/>
      <c r="C13" s="194"/>
      <c r="D13" s="194"/>
      <c r="E13" s="194"/>
      <c r="F13" s="194"/>
      <c r="G13" s="194"/>
      <c r="H13" s="195"/>
      <c r="I13" s="1">
        <v>117</v>
      </c>
      <c r="J13" s="7">
        <v>294603280.89000005</v>
      </c>
      <c r="K13" s="7">
        <v>101115136.58000004</v>
      </c>
      <c r="L13" s="7">
        <v>250940586.84</v>
      </c>
      <c r="M13" s="7">
        <v>99287529.799999982</v>
      </c>
    </row>
    <row r="14" spans="1:13">
      <c r="A14" s="193" t="s">
        <v>122</v>
      </c>
      <c r="B14" s="194"/>
      <c r="C14" s="194"/>
      <c r="D14" s="194"/>
      <c r="E14" s="194"/>
      <c r="F14" s="194"/>
      <c r="G14" s="194"/>
      <c r="H14" s="195"/>
      <c r="I14" s="1">
        <v>118</v>
      </c>
      <c r="J14" s="7">
        <v>175874194.88000003</v>
      </c>
      <c r="K14" s="7">
        <v>62825268.450000018</v>
      </c>
      <c r="L14" s="7">
        <v>201155282.47999999</v>
      </c>
      <c r="M14" s="7">
        <v>71921348.070000008</v>
      </c>
    </row>
    <row r="15" spans="1:13">
      <c r="A15" s="193" t="s">
        <v>52</v>
      </c>
      <c r="B15" s="194"/>
      <c r="C15" s="194"/>
      <c r="D15" s="194"/>
      <c r="E15" s="194"/>
      <c r="F15" s="194"/>
      <c r="G15" s="194"/>
      <c r="H15" s="195"/>
      <c r="I15" s="1">
        <v>119</v>
      </c>
      <c r="J15" s="7">
        <v>37643536.203999996</v>
      </c>
      <c r="K15" s="7">
        <v>14080956.853999995</v>
      </c>
      <c r="L15" s="7">
        <v>39122963.960000001</v>
      </c>
      <c r="M15" s="7">
        <v>16058431.449999996</v>
      </c>
    </row>
    <row r="16" spans="1:13">
      <c r="A16" s="203" t="s">
        <v>17</v>
      </c>
      <c r="B16" s="204"/>
      <c r="C16" s="204"/>
      <c r="D16" s="204"/>
      <c r="E16" s="204"/>
      <c r="F16" s="204"/>
      <c r="G16" s="204"/>
      <c r="H16" s="205"/>
      <c r="I16" s="1">
        <v>120</v>
      </c>
      <c r="J16" s="37">
        <f>SUM(J17:J19)</f>
        <v>31813159.769999996</v>
      </c>
      <c r="K16" s="37">
        <f>SUM(K17:K19)</f>
        <v>10880372.689999996</v>
      </c>
      <c r="L16" s="37">
        <f>SUM(L17:L19)</f>
        <v>33784235.5</v>
      </c>
      <c r="M16" s="37">
        <f>SUM(M17:M19)</f>
        <v>11759144.049999997</v>
      </c>
    </row>
    <row r="17" spans="1:13">
      <c r="A17" s="193" t="s">
        <v>53</v>
      </c>
      <c r="B17" s="194"/>
      <c r="C17" s="194"/>
      <c r="D17" s="194"/>
      <c r="E17" s="194"/>
      <c r="F17" s="194"/>
      <c r="G17" s="194"/>
      <c r="H17" s="195"/>
      <c r="I17" s="1">
        <v>121</v>
      </c>
      <c r="J17" s="7">
        <v>19421268.979999997</v>
      </c>
      <c r="K17" s="7">
        <v>6598136.8099999968</v>
      </c>
      <c r="L17" s="7">
        <v>20525671.68</v>
      </c>
      <c r="M17" s="7">
        <v>7135727.4899999984</v>
      </c>
    </row>
    <row r="18" spans="1:13">
      <c r="A18" s="193" t="s">
        <v>54</v>
      </c>
      <c r="B18" s="194"/>
      <c r="C18" s="194"/>
      <c r="D18" s="194"/>
      <c r="E18" s="194"/>
      <c r="F18" s="194"/>
      <c r="G18" s="194"/>
      <c r="H18" s="195"/>
      <c r="I18" s="1">
        <v>122</v>
      </c>
      <c r="J18" s="7">
        <v>7760505.6100000003</v>
      </c>
      <c r="K18" s="7">
        <v>2708771.1000000006</v>
      </c>
      <c r="L18" s="7">
        <v>8292779.4299999997</v>
      </c>
      <c r="M18" s="7">
        <v>2894380.01</v>
      </c>
    </row>
    <row r="19" spans="1:13">
      <c r="A19" s="193" t="s">
        <v>55</v>
      </c>
      <c r="B19" s="194"/>
      <c r="C19" s="194"/>
      <c r="D19" s="194"/>
      <c r="E19" s="194"/>
      <c r="F19" s="194"/>
      <c r="G19" s="194"/>
      <c r="H19" s="195"/>
      <c r="I19" s="1">
        <v>123</v>
      </c>
      <c r="J19" s="7">
        <v>4631385.18</v>
      </c>
      <c r="K19" s="7">
        <v>1573464.7799999998</v>
      </c>
      <c r="L19" s="7">
        <v>4965784.3899999997</v>
      </c>
      <c r="M19" s="7">
        <v>1729036.5499999998</v>
      </c>
    </row>
    <row r="20" spans="1:13">
      <c r="A20" s="203" t="s">
        <v>95</v>
      </c>
      <c r="B20" s="204"/>
      <c r="C20" s="204"/>
      <c r="D20" s="204"/>
      <c r="E20" s="204"/>
      <c r="F20" s="204"/>
      <c r="G20" s="204"/>
      <c r="H20" s="205"/>
      <c r="I20" s="1">
        <v>124</v>
      </c>
      <c r="J20" s="7">
        <v>22625993.25</v>
      </c>
      <c r="K20" s="7">
        <v>7494692.7199999988</v>
      </c>
      <c r="L20" s="7">
        <v>23294506.050000001</v>
      </c>
      <c r="M20" s="7">
        <v>7861299.7400000021</v>
      </c>
    </row>
    <row r="21" spans="1:13">
      <c r="A21" s="203" t="s">
        <v>96</v>
      </c>
      <c r="B21" s="204"/>
      <c r="C21" s="204"/>
      <c r="D21" s="204"/>
      <c r="E21" s="204"/>
      <c r="F21" s="204"/>
      <c r="G21" s="204"/>
      <c r="H21" s="205"/>
      <c r="I21" s="1">
        <v>125</v>
      </c>
      <c r="J21" s="7">
        <v>8671345.6900000013</v>
      </c>
      <c r="K21" s="7">
        <v>2644102.2600000007</v>
      </c>
      <c r="L21" s="7">
        <v>6555651.3699999992</v>
      </c>
      <c r="M21" s="7">
        <v>2475246.2299999995</v>
      </c>
    </row>
    <row r="22" spans="1:13">
      <c r="A22" s="203" t="s">
        <v>18</v>
      </c>
      <c r="B22" s="204"/>
      <c r="C22" s="204"/>
      <c r="D22" s="204"/>
      <c r="E22" s="204"/>
      <c r="F22" s="204"/>
      <c r="G22" s="204"/>
      <c r="H22" s="205"/>
      <c r="I22" s="1">
        <v>126</v>
      </c>
      <c r="J22" s="37">
        <f>SUM(J23:J24)</f>
        <v>2074.71</v>
      </c>
      <c r="K22" s="37">
        <f>SUM(K23:K24)</f>
        <v>1903.71</v>
      </c>
      <c r="L22" s="37">
        <f>SUM(L23:L24)</f>
        <v>19331</v>
      </c>
      <c r="M22" s="37">
        <f>SUM(M23:M24)</f>
        <v>0</v>
      </c>
    </row>
    <row r="23" spans="1:13">
      <c r="A23" s="193" t="s">
        <v>112</v>
      </c>
      <c r="B23" s="194"/>
      <c r="C23" s="194"/>
      <c r="D23" s="194"/>
      <c r="E23" s="194"/>
      <c r="F23" s="194"/>
      <c r="G23" s="194"/>
      <c r="H23" s="19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193" t="s">
        <v>113</v>
      </c>
      <c r="B24" s="194"/>
      <c r="C24" s="194"/>
      <c r="D24" s="194"/>
      <c r="E24" s="194"/>
      <c r="F24" s="194"/>
      <c r="G24" s="194"/>
      <c r="H24" s="195"/>
      <c r="I24" s="1">
        <v>128</v>
      </c>
      <c r="J24" s="7">
        <v>2074.71</v>
      </c>
      <c r="K24" s="7">
        <v>1903.71</v>
      </c>
      <c r="L24" s="7">
        <v>19331</v>
      </c>
      <c r="M24" s="7">
        <v>0</v>
      </c>
    </row>
    <row r="25" spans="1:13">
      <c r="A25" s="203" t="s">
        <v>97</v>
      </c>
      <c r="B25" s="204"/>
      <c r="C25" s="204"/>
      <c r="D25" s="204"/>
      <c r="E25" s="204"/>
      <c r="F25" s="204"/>
      <c r="G25" s="204"/>
      <c r="H25" s="205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>
      <c r="A26" s="203" t="s">
        <v>41</v>
      </c>
      <c r="B26" s="204"/>
      <c r="C26" s="204"/>
      <c r="D26" s="204"/>
      <c r="E26" s="204"/>
      <c r="F26" s="204"/>
      <c r="G26" s="204"/>
      <c r="H26" s="205"/>
      <c r="I26" s="1">
        <v>130</v>
      </c>
      <c r="J26" s="7">
        <v>13337298.16</v>
      </c>
      <c r="K26" s="7">
        <v>2597491.290000001</v>
      </c>
      <c r="L26" s="7">
        <v>9229573.870000001</v>
      </c>
      <c r="M26" s="7">
        <v>2877809.9800000014</v>
      </c>
    </row>
    <row r="27" spans="1:13">
      <c r="A27" s="203" t="s">
        <v>178</v>
      </c>
      <c r="B27" s="204"/>
      <c r="C27" s="204"/>
      <c r="D27" s="204"/>
      <c r="E27" s="204"/>
      <c r="F27" s="204"/>
      <c r="G27" s="204"/>
      <c r="H27" s="205"/>
      <c r="I27" s="1">
        <v>131</v>
      </c>
      <c r="J27" s="37">
        <f>SUM(J28:J32)</f>
        <v>11015924.42</v>
      </c>
      <c r="K27" s="37">
        <f>SUM(K28:K32)</f>
        <v>2152217.0799999996</v>
      </c>
      <c r="L27" s="37">
        <f>SUM(L28:L32)</f>
        <v>3432595.5799999996</v>
      </c>
      <c r="M27" s="37">
        <f>SUM(M28:M32)</f>
        <v>1043624.8399999999</v>
      </c>
    </row>
    <row r="28" spans="1:13" ht="24" customHeight="1">
      <c r="A28" s="203" t="s">
        <v>192</v>
      </c>
      <c r="B28" s="204"/>
      <c r="C28" s="204"/>
      <c r="D28" s="204"/>
      <c r="E28" s="204"/>
      <c r="F28" s="204"/>
      <c r="G28" s="204"/>
      <c r="H28" s="205"/>
      <c r="I28" s="1">
        <v>132</v>
      </c>
      <c r="J28" s="7">
        <v>0.37000000011175871</v>
      </c>
      <c r="K28" s="7">
        <v>0.37000000011175871</v>
      </c>
      <c r="L28" s="7">
        <v>0</v>
      </c>
      <c r="M28" s="7">
        <v>0</v>
      </c>
    </row>
    <row r="29" spans="1:13" ht="23.25" customHeight="1">
      <c r="A29" s="203" t="s">
        <v>128</v>
      </c>
      <c r="B29" s="204"/>
      <c r="C29" s="204"/>
      <c r="D29" s="204"/>
      <c r="E29" s="204"/>
      <c r="F29" s="204"/>
      <c r="G29" s="204"/>
      <c r="H29" s="205"/>
      <c r="I29" s="1">
        <v>133</v>
      </c>
      <c r="J29" s="7">
        <v>6490179.5499999998</v>
      </c>
      <c r="K29" s="7">
        <v>1736693.3999999994</v>
      </c>
      <c r="L29" s="7">
        <v>2761014.4299999997</v>
      </c>
      <c r="M29" s="7">
        <v>636824.29999999981</v>
      </c>
    </row>
    <row r="30" spans="1:13">
      <c r="A30" s="203" t="s">
        <v>114</v>
      </c>
      <c r="B30" s="204"/>
      <c r="C30" s="204"/>
      <c r="D30" s="204"/>
      <c r="E30" s="204"/>
      <c r="F30" s="204"/>
      <c r="G30" s="204"/>
      <c r="H30" s="205"/>
      <c r="I30" s="1">
        <v>134</v>
      </c>
      <c r="J30" s="7">
        <v>0</v>
      </c>
      <c r="K30" s="7">
        <v>0</v>
      </c>
      <c r="L30" s="7">
        <v>19794.27</v>
      </c>
      <c r="M30" s="7">
        <v>0</v>
      </c>
    </row>
    <row r="31" spans="1:13">
      <c r="A31" s="203" t="s">
        <v>188</v>
      </c>
      <c r="B31" s="204"/>
      <c r="C31" s="204"/>
      <c r="D31" s="204"/>
      <c r="E31" s="204"/>
      <c r="F31" s="204"/>
      <c r="G31" s="204"/>
      <c r="H31" s="205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203" t="s">
        <v>115</v>
      </c>
      <c r="B32" s="204"/>
      <c r="C32" s="204"/>
      <c r="D32" s="204"/>
      <c r="E32" s="204"/>
      <c r="F32" s="204"/>
      <c r="G32" s="204"/>
      <c r="H32" s="205"/>
      <c r="I32" s="1">
        <v>136</v>
      </c>
      <c r="J32" s="7">
        <v>4525744.5</v>
      </c>
      <c r="K32" s="7">
        <v>415523.31000000006</v>
      </c>
      <c r="L32" s="7">
        <v>651786.88</v>
      </c>
      <c r="M32" s="7">
        <v>406800.54000000004</v>
      </c>
    </row>
    <row r="33" spans="1:13">
      <c r="A33" s="203" t="s">
        <v>179</v>
      </c>
      <c r="B33" s="204"/>
      <c r="C33" s="204"/>
      <c r="D33" s="204"/>
      <c r="E33" s="204"/>
      <c r="F33" s="204"/>
      <c r="G33" s="204"/>
      <c r="H33" s="205"/>
      <c r="I33" s="1">
        <v>137</v>
      </c>
      <c r="J33" s="37">
        <f>SUM(J34:J37)</f>
        <v>25723635.219999999</v>
      </c>
      <c r="K33" s="37">
        <f>SUM(K34:K37)</f>
        <v>7356175.6399999987</v>
      </c>
      <c r="L33" s="37">
        <f>SUM(L34:L37)</f>
        <v>24692192.729999997</v>
      </c>
      <c r="M33" s="37">
        <f>SUM(M34:M37)</f>
        <v>8496661.8599999938</v>
      </c>
    </row>
    <row r="34" spans="1:13" ht="23.25" customHeight="1">
      <c r="A34" s="203" t="s">
        <v>320</v>
      </c>
      <c r="B34" s="204"/>
      <c r="C34" s="204"/>
      <c r="D34" s="204"/>
      <c r="E34" s="204"/>
      <c r="F34" s="204"/>
      <c r="G34" s="204"/>
      <c r="H34" s="205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>
      <c r="A35" s="203" t="s">
        <v>56</v>
      </c>
      <c r="B35" s="204"/>
      <c r="C35" s="204"/>
      <c r="D35" s="204"/>
      <c r="E35" s="204"/>
      <c r="F35" s="204"/>
      <c r="G35" s="204"/>
      <c r="H35" s="205"/>
      <c r="I35" s="1">
        <v>139</v>
      </c>
      <c r="J35" s="7">
        <v>25572752.699999999</v>
      </c>
      <c r="K35" s="7">
        <v>7355871.3099999987</v>
      </c>
      <c r="L35" s="7">
        <v>24595916.929999996</v>
      </c>
      <c r="M35" s="7">
        <v>8495254.2499999944</v>
      </c>
    </row>
    <row r="36" spans="1:13">
      <c r="A36" s="203" t="s">
        <v>189</v>
      </c>
      <c r="B36" s="204"/>
      <c r="C36" s="204"/>
      <c r="D36" s="204"/>
      <c r="E36" s="204"/>
      <c r="F36" s="204"/>
      <c r="G36" s="204"/>
      <c r="H36" s="205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>
      <c r="A37" s="203" t="s">
        <v>57</v>
      </c>
      <c r="B37" s="204"/>
      <c r="C37" s="204"/>
      <c r="D37" s="204"/>
      <c r="E37" s="204"/>
      <c r="F37" s="204"/>
      <c r="G37" s="204"/>
      <c r="H37" s="205"/>
      <c r="I37" s="1">
        <v>141</v>
      </c>
      <c r="J37" s="7">
        <v>150882.52000000002</v>
      </c>
      <c r="K37" s="7">
        <v>304.3300000000163</v>
      </c>
      <c r="L37" s="7">
        <v>96275.799999999988</v>
      </c>
      <c r="M37" s="7">
        <v>1407.609999999986</v>
      </c>
    </row>
    <row r="38" spans="1:13">
      <c r="A38" s="203" t="s">
        <v>163</v>
      </c>
      <c r="B38" s="204"/>
      <c r="C38" s="204"/>
      <c r="D38" s="204"/>
      <c r="E38" s="204"/>
      <c r="F38" s="204"/>
      <c r="G38" s="204"/>
      <c r="H38" s="205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203" t="s">
        <v>164</v>
      </c>
      <c r="B39" s="204"/>
      <c r="C39" s="204"/>
      <c r="D39" s="204"/>
      <c r="E39" s="204"/>
      <c r="F39" s="204"/>
      <c r="G39" s="204"/>
      <c r="H39" s="205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203" t="s">
        <v>190</v>
      </c>
      <c r="B40" s="204"/>
      <c r="C40" s="204"/>
      <c r="D40" s="204"/>
      <c r="E40" s="204"/>
      <c r="F40" s="204"/>
      <c r="G40" s="204"/>
      <c r="H40" s="205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203" t="s">
        <v>191</v>
      </c>
      <c r="B41" s="204"/>
      <c r="C41" s="204"/>
      <c r="D41" s="204"/>
      <c r="E41" s="204"/>
      <c r="F41" s="204"/>
      <c r="G41" s="204"/>
      <c r="H41" s="205"/>
      <c r="I41" s="1">
        <v>145</v>
      </c>
      <c r="J41" s="7">
        <v>0</v>
      </c>
      <c r="K41" s="7">
        <v>0</v>
      </c>
      <c r="L41" s="7"/>
      <c r="M41" s="7"/>
    </row>
    <row r="42" spans="1:13">
      <c r="A42" s="203" t="s">
        <v>180</v>
      </c>
      <c r="B42" s="204"/>
      <c r="C42" s="204"/>
      <c r="D42" s="204"/>
      <c r="E42" s="204"/>
      <c r="F42" s="204"/>
      <c r="G42" s="204"/>
      <c r="H42" s="205"/>
      <c r="I42" s="1">
        <v>146</v>
      </c>
      <c r="J42" s="37">
        <f>J7+J27+J38+J40</f>
        <v>605576436.29999995</v>
      </c>
      <c r="K42" s="37">
        <f>K7+K27+K38+K40</f>
        <v>214639294.82000005</v>
      </c>
      <c r="L42" s="37">
        <f>L7+L27+L38+L40</f>
        <v>584636549.73000014</v>
      </c>
      <c r="M42" s="37">
        <f>M7+M27+M38+M40</f>
        <v>222959557.87000003</v>
      </c>
    </row>
    <row r="43" spans="1:13">
      <c r="A43" s="203" t="s">
        <v>181</v>
      </c>
      <c r="B43" s="204"/>
      <c r="C43" s="204"/>
      <c r="D43" s="204"/>
      <c r="E43" s="204"/>
      <c r="F43" s="204"/>
      <c r="G43" s="204"/>
      <c r="H43" s="205"/>
      <c r="I43" s="1">
        <v>147</v>
      </c>
      <c r="J43" s="37">
        <f>J10+J33+J39+J41</f>
        <v>605474441.70400012</v>
      </c>
      <c r="K43" s="37">
        <f>K10+K33+K39+K41</f>
        <v>211907318.17400008</v>
      </c>
      <c r="L43" s="37">
        <f>L10+L33+L39+L41</f>
        <v>586523795.75999999</v>
      </c>
      <c r="M43" s="37">
        <f>M10+M33+M39+M41</f>
        <v>219279447.66999993</v>
      </c>
    </row>
    <row r="44" spans="1:13">
      <c r="A44" s="203" t="s">
        <v>201</v>
      </c>
      <c r="B44" s="204"/>
      <c r="C44" s="204"/>
      <c r="D44" s="204"/>
      <c r="E44" s="204"/>
      <c r="F44" s="204"/>
      <c r="G44" s="204"/>
      <c r="H44" s="205"/>
      <c r="I44" s="1">
        <v>148</v>
      </c>
      <c r="J44" s="37">
        <f>J42-J43</f>
        <v>101994.59599983692</v>
      </c>
      <c r="K44" s="37">
        <f>K42-K43</f>
        <v>2731976.6459999681</v>
      </c>
      <c r="L44" s="37">
        <f>L42-L43</f>
        <v>-1887246.0299998522</v>
      </c>
      <c r="M44" s="37">
        <f>M42-M43</f>
        <v>3680110.2000001073</v>
      </c>
    </row>
    <row r="45" spans="1:13">
      <c r="A45" s="212" t="s">
        <v>183</v>
      </c>
      <c r="B45" s="213"/>
      <c r="C45" s="213"/>
      <c r="D45" s="213"/>
      <c r="E45" s="213"/>
      <c r="F45" s="213"/>
      <c r="G45" s="213"/>
      <c r="H45" s="214"/>
      <c r="I45" s="1">
        <v>149</v>
      </c>
      <c r="J45" s="37">
        <f>IF(J42&gt;J43,J42-J43,0)</f>
        <v>101994.59599983692</v>
      </c>
      <c r="K45" s="37">
        <f>IF(K42&gt;K43,K42-K43,0)</f>
        <v>2731976.6459999681</v>
      </c>
      <c r="L45" s="37">
        <f>IF(L42&gt;L43,L42-L43,0)</f>
        <v>0</v>
      </c>
      <c r="M45" s="37">
        <f>IF(M42&gt;M43,M42-M43,0)</f>
        <v>3680110.2000001073</v>
      </c>
    </row>
    <row r="46" spans="1:13">
      <c r="A46" s="212" t="s">
        <v>184</v>
      </c>
      <c r="B46" s="213"/>
      <c r="C46" s="213"/>
      <c r="D46" s="213"/>
      <c r="E46" s="213"/>
      <c r="F46" s="213"/>
      <c r="G46" s="213"/>
      <c r="H46" s="214"/>
      <c r="I46" s="1">
        <v>150</v>
      </c>
      <c r="J46" s="37">
        <f>IF(J43&gt;J42,J43-J42,0)</f>
        <v>0</v>
      </c>
      <c r="K46" s="37">
        <f>IF(K43&gt;K42,K43-K42,0)</f>
        <v>0</v>
      </c>
      <c r="L46" s="37">
        <f>IF(L43&gt;L42,L43-L42,0)</f>
        <v>1887246.0299998522</v>
      </c>
      <c r="M46" s="37">
        <f>IF(M43&gt;M42,M43-M42,0)</f>
        <v>0</v>
      </c>
    </row>
    <row r="47" spans="1:13">
      <c r="A47" s="203" t="s">
        <v>182</v>
      </c>
      <c r="B47" s="204"/>
      <c r="C47" s="204"/>
      <c r="D47" s="204"/>
      <c r="E47" s="204"/>
      <c r="F47" s="204"/>
      <c r="G47" s="204"/>
      <c r="H47" s="205"/>
      <c r="I47" s="1">
        <v>151</v>
      </c>
      <c r="J47" s="7"/>
      <c r="K47" s="7"/>
      <c r="L47" s="7"/>
      <c r="M47" s="7"/>
    </row>
    <row r="48" spans="1:13">
      <c r="A48" s="203" t="s">
        <v>202</v>
      </c>
      <c r="B48" s="204"/>
      <c r="C48" s="204"/>
      <c r="D48" s="204"/>
      <c r="E48" s="204"/>
      <c r="F48" s="204"/>
      <c r="G48" s="204"/>
      <c r="H48" s="205"/>
      <c r="I48" s="1">
        <v>152</v>
      </c>
      <c r="J48" s="37">
        <f>J44-J47</f>
        <v>101994.59599983692</v>
      </c>
      <c r="K48" s="37">
        <f>K44-K47</f>
        <v>2731976.6459999681</v>
      </c>
      <c r="L48" s="37">
        <f>L44-L47</f>
        <v>-1887246.0299998522</v>
      </c>
      <c r="M48" s="37">
        <f>M44-M47</f>
        <v>3680110.2000001073</v>
      </c>
    </row>
    <row r="49" spans="1:13">
      <c r="A49" s="212" t="s">
        <v>160</v>
      </c>
      <c r="B49" s="213"/>
      <c r="C49" s="213"/>
      <c r="D49" s="213"/>
      <c r="E49" s="213"/>
      <c r="F49" s="213"/>
      <c r="G49" s="213"/>
      <c r="H49" s="214"/>
      <c r="I49" s="1">
        <v>153</v>
      </c>
      <c r="J49" s="37">
        <f>IF(J48&gt;0,J48,0)</f>
        <v>101994.59599983692</v>
      </c>
      <c r="K49" s="37">
        <f>IF(K48&gt;0,K48,0)</f>
        <v>2731976.6459999681</v>
      </c>
      <c r="L49" s="37">
        <f>IF(L48&gt;0,L48,0)</f>
        <v>0</v>
      </c>
      <c r="M49" s="37">
        <f>IF(M48&gt;0,M48,0)</f>
        <v>3680110.2000001073</v>
      </c>
    </row>
    <row r="50" spans="1:13">
      <c r="A50" s="239" t="s">
        <v>185</v>
      </c>
      <c r="B50" s="240"/>
      <c r="C50" s="240"/>
      <c r="D50" s="240"/>
      <c r="E50" s="240"/>
      <c r="F50" s="240"/>
      <c r="G50" s="240"/>
      <c r="H50" s="241"/>
      <c r="I50" s="4">
        <v>154</v>
      </c>
      <c r="J50" s="45">
        <f>IF(J48&lt;0,-J48,0)</f>
        <v>0</v>
      </c>
      <c r="K50" s="45">
        <f>IF(K48&lt;0,-K48,0)</f>
        <v>0</v>
      </c>
      <c r="L50" s="45">
        <f>IF(L48&lt;0,-L48,0)</f>
        <v>1887246.0299998522</v>
      </c>
      <c r="M50" s="45">
        <f>IF(M48&lt;0,-M48,0)</f>
        <v>0</v>
      </c>
    </row>
    <row r="51" spans="1:13" ht="12.75" customHeight="1">
      <c r="A51" s="209" t="s">
        <v>276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38"/>
    </row>
    <row r="52" spans="1:13" ht="12.75" customHeight="1">
      <c r="A52" s="200" t="s">
        <v>155</v>
      </c>
      <c r="B52" s="201"/>
      <c r="C52" s="201"/>
      <c r="D52" s="201"/>
      <c r="E52" s="201"/>
      <c r="F52" s="201"/>
      <c r="G52" s="201"/>
      <c r="H52" s="201"/>
      <c r="I52" s="39"/>
      <c r="J52" s="39"/>
      <c r="K52" s="39"/>
      <c r="L52" s="39"/>
      <c r="M52" s="114"/>
    </row>
    <row r="53" spans="1:13">
      <c r="A53" s="235" t="s">
        <v>199</v>
      </c>
      <c r="B53" s="236"/>
      <c r="C53" s="236"/>
      <c r="D53" s="236"/>
      <c r="E53" s="236"/>
      <c r="F53" s="236"/>
      <c r="G53" s="236"/>
      <c r="H53" s="237"/>
      <c r="I53" s="1">
        <v>155</v>
      </c>
      <c r="J53" s="7">
        <v>-2365376.2457636585</v>
      </c>
      <c r="K53" s="7">
        <v>1528554.8727613534</v>
      </c>
      <c r="L53" s="7">
        <v>-3068056.932774852</v>
      </c>
      <c r="M53" s="7">
        <v>3156705.4556250479</v>
      </c>
    </row>
    <row r="54" spans="1:13">
      <c r="A54" s="235" t="s">
        <v>200</v>
      </c>
      <c r="B54" s="236"/>
      <c r="C54" s="236"/>
      <c r="D54" s="236"/>
      <c r="E54" s="236"/>
      <c r="F54" s="236"/>
      <c r="G54" s="236"/>
      <c r="H54" s="237"/>
      <c r="I54" s="1">
        <v>156</v>
      </c>
      <c r="J54" s="8">
        <v>2467370.8417634955</v>
      </c>
      <c r="K54" s="8">
        <v>1203421.7732384955</v>
      </c>
      <c r="L54" s="8">
        <v>1180810.9027750001</v>
      </c>
      <c r="M54" s="8">
        <v>523404.74437500001</v>
      </c>
    </row>
    <row r="55" spans="1:13" ht="12.75" customHeight="1">
      <c r="A55" s="209" t="s">
        <v>157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38"/>
    </row>
    <row r="56" spans="1:13">
      <c r="A56" s="200" t="s">
        <v>169</v>
      </c>
      <c r="B56" s="201"/>
      <c r="C56" s="201"/>
      <c r="D56" s="201"/>
      <c r="E56" s="201"/>
      <c r="F56" s="201"/>
      <c r="G56" s="201"/>
      <c r="H56" s="202"/>
      <c r="I56" s="9">
        <v>157</v>
      </c>
      <c r="J56" s="6">
        <f>J48</f>
        <v>101994.59599983692</v>
      </c>
      <c r="K56" s="6">
        <f>K48</f>
        <v>2731976.6459999681</v>
      </c>
      <c r="L56" s="6">
        <f>L48</f>
        <v>-1887246.0299998522</v>
      </c>
      <c r="M56" s="6">
        <f>M48</f>
        <v>3680110.2000001073</v>
      </c>
    </row>
    <row r="57" spans="1:13">
      <c r="A57" s="203" t="s">
        <v>186</v>
      </c>
      <c r="B57" s="204"/>
      <c r="C57" s="204"/>
      <c r="D57" s="204"/>
      <c r="E57" s="204"/>
      <c r="F57" s="204"/>
      <c r="G57" s="204"/>
      <c r="H57" s="205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>
      <c r="A58" s="203" t="s">
        <v>193</v>
      </c>
      <c r="B58" s="204"/>
      <c r="C58" s="204"/>
      <c r="D58" s="204"/>
      <c r="E58" s="204"/>
      <c r="F58" s="204"/>
      <c r="G58" s="204"/>
      <c r="H58" s="205"/>
      <c r="I58" s="1">
        <v>159</v>
      </c>
      <c r="J58" s="7"/>
      <c r="K58" s="7"/>
      <c r="L58" s="7"/>
      <c r="M58" s="7"/>
    </row>
    <row r="59" spans="1:13">
      <c r="A59" s="203" t="s">
        <v>194</v>
      </c>
      <c r="B59" s="204"/>
      <c r="C59" s="204"/>
      <c r="D59" s="204"/>
      <c r="E59" s="204"/>
      <c r="F59" s="204"/>
      <c r="G59" s="204"/>
      <c r="H59" s="205"/>
      <c r="I59" s="1">
        <v>160</v>
      </c>
      <c r="J59" s="7"/>
      <c r="K59" s="7"/>
      <c r="L59" s="7"/>
      <c r="M59" s="7"/>
    </row>
    <row r="60" spans="1:13">
      <c r="A60" s="203" t="s">
        <v>39</v>
      </c>
      <c r="B60" s="204"/>
      <c r="C60" s="204"/>
      <c r="D60" s="204"/>
      <c r="E60" s="204"/>
      <c r="F60" s="204"/>
      <c r="G60" s="204"/>
      <c r="H60" s="205"/>
      <c r="I60" s="1">
        <v>161</v>
      </c>
      <c r="J60" s="7"/>
      <c r="K60" s="7"/>
      <c r="L60" s="7"/>
      <c r="M60" s="7"/>
    </row>
    <row r="61" spans="1:13">
      <c r="A61" s="203" t="s">
        <v>195</v>
      </c>
      <c r="B61" s="204"/>
      <c r="C61" s="204"/>
      <c r="D61" s="204"/>
      <c r="E61" s="204"/>
      <c r="F61" s="204"/>
      <c r="G61" s="204"/>
      <c r="H61" s="205"/>
      <c r="I61" s="1">
        <v>162</v>
      </c>
      <c r="J61" s="7"/>
      <c r="K61" s="7"/>
      <c r="L61" s="7"/>
      <c r="M61" s="7"/>
    </row>
    <row r="62" spans="1:13">
      <c r="A62" s="203" t="s">
        <v>196</v>
      </c>
      <c r="B62" s="204"/>
      <c r="C62" s="204"/>
      <c r="D62" s="204"/>
      <c r="E62" s="204"/>
      <c r="F62" s="204"/>
      <c r="G62" s="204"/>
      <c r="H62" s="205"/>
      <c r="I62" s="1">
        <v>163</v>
      </c>
      <c r="J62" s="7"/>
      <c r="K62" s="7"/>
      <c r="L62" s="7"/>
      <c r="M62" s="7"/>
    </row>
    <row r="63" spans="1:13">
      <c r="A63" s="203" t="s">
        <v>197</v>
      </c>
      <c r="B63" s="204"/>
      <c r="C63" s="204"/>
      <c r="D63" s="204"/>
      <c r="E63" s="204"/>
      <c r="F63" s="204"/>
      <c r="G63" s="204"/>
      <c r="H63" s="205"/>
      <c r="I63" s="1">
        <v>164</v>
      </c>
      <c r="J63" s="7"/>
      <c r="K63" s="7"/>
      <c r="L63" s="7"/>
      <c r="M63" s="7"/>
    </row>
    <row r="64" spans="1:13">
      <c r="A64" s="203" t="s">
        <v>198</v>
      </c>
      <c r="B64" s="204"/>
      <c r="C64" s="204"/>
      <c r="D64" s="204"/>
      <c r="E64" s="204"/>
      <c r="F64" s="204"/>
      <c r="G64" s="204"/>
      <c r="H64" s="205"/>
      <c r="I64" s="1">
        <v>165</v>
      </c>
      <c r="J64" s="7"/>
      <c r="K64" s="7"/>
      <c r="L64" s="7"/>
      <c r="M64" s="7"/>
    </row>
    <row r="65" spans="1:13">
      <c r="A65" s="203" t="s">
        <v>187</v>
      </c>
      <c r="B65" s="204"/>
      <c r="C65" s="204"/>
      <c r="D65" s="204"/>
      <c r="E65" s="204"/>
      <c r="F65" s="204"/>
      <c r="G65" s="204"/>
      <c r="H65" s="205"/>
      <c r="I65" s="1">
        <v>166</v>
      </c>
      <c r="J65" s="7"/>
      <c r="K65" s="7"/>
      <c r="L65" s="7"/>
      <c r="M65" s="7"/>
    </row>
    <row r="66" spans="1:13">
      <c r="A66" s="203" t="s">
        <v>161</v>
      </c>
      <c r="B66" s="204"/>
      <c r="C66" s="204"/>
      <c r="D66" s="204"/>
      <c r="E66" s="204"/>
      <c r="F66" s="204"/>
      <c r="G66" s="204"/>
      <c r="H66" s="205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>
      <c r="A67" s="203" t="s">
        <v>162</v>
      </c>
      <c r="B67" s="204"/>
      <c r="C67" s="204"/>
      <c r="D67" s="204"/>
      <c r="E67" s="204"/>
      <c r="F67" s="204"/>
      <c r="G67" s="204"/>
      <c r="H67" s="205"/>
      <c r="I67" s="1">
        <v>168</v>
      </c>
      <c r="J67" s="45">
        <f>J56+J66</f>
        <v>101994.59599983692</v>
      </c>
      <c r="K67" s="45">
        <f>K56+K66</f>
        <v>2731976.6459999681</v>
      </c>
      <c r="L67" s="45">
        <f>L56+L66</f>
        <v>-1887246.0299998522</v>
      </c>
      <c r="M67" s="45">
        <f>M56+M66</f>
        <v>3680110.2000001073</v>
      </c>
    </row>
    <row r="68" spans="1:13" ht="12.75" customHeight="1">
      <c r="A68" s="246" t="s">
        <v>277</v>
      </c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8"/>
    </row>
    <row r="69" spans="1:13" ht="12.75" customHeight="1">
      <c r="A69" s="249" t="s">
        <v>156</v>
      </c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1"/>
    </row>
    <row r="70" spans="1:13">
      <c r="A70" s="235" t="s">
        <v>199</v>
      </c>
      <c r="B70" s="236"/>
      <c r="C70" s="236"/>
      <c r="D70" s="236"/>
      <c r="E70" s="236"/>
      <c r="F70" s="236"/>
      <c r="G70" s="236"/>
      <c r="H70" s="237"/>
      <c r="I70" s="1">
        <v>169</v>
      </c>
      <c r="J70" s="7">
        <f>J67-J71</f>
        <v>-2365376.2457636585</v>
      </c>
      <c r="K70" s="7">
        <f>K67-K71</f>
        <v>1528554.8727614726</v>
      </c>
      <c r="L70" s="7">
        <f>L67-L71</f>
        <v>-3068056.932774852</v>
      </c>
      <c r="M70" s="7">
        <f>M67-M71</f>
        <v>3156705.4556251075</v>
      </c>
    </row>
    <row r="71" spans="1:13">
      <c r="A71" s="243" t="s">
        <v>200</v>
      </c>
      <c r="B71" s="244"/>
      <c r="C71" s="244"/>
      <c r="D71" s="244"/>
      <c r="E71" s="244"/>
      <c r="F71" s="244"/>
      <c r="G71" s="244"/>
      <c r="H71" s="245"/>
      <c r="I71" s="4">
        <v>170</v>
      </c>
      <c r="J71" s="8">
        <f>J54</f>
        <v>2467370.8417634955</v>
      </c>
      <c r="K71" s="8">
        <f>K54</f>
        <v>1203421.7732384955</v>
      </c>
      <c r="L71" s="8">
        <f>L54</f>
        <v>1180810.9027750001</v>
      </c>
      <c r="M71" s="8">
        <f>M54</f>
        <v>523404.74437500001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" header="0.51181102362204722" footer="0.51181102362204722"/>
  <pageSetup paperSize="9" scale="80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55"/>
  <sheetViews>
    <sheetView view="pageBreakPreview" topLeftCell="A22" zoomScale="110" zoomScaleNormal="100" zoomScaleSheetLayoutView="110" workbookViewId="0">
      <selection activeCell="J35" sqref="J35:K52"/>
    </sheetView>
  </sheetViews>
  <sheetFormatPr defaultRowHeight="12.75"/>
  <cols>
    <col min="1" max="5" width="9.140625" style="36"/>
    <col min="6" max="6" width="7.42578125" style="36" customWidth="1"/>
    <col min="7" max="7" width="5" style="36" customWidth="1"/>
    <col min="8" max="8" width="3.140625" style="36" customWidth="1"/>
    <col min="9" max="9" width="9.140625" style="36"/>
    <col min="10" max="10" width="12.5703125" style="36" customWidth="1"/>
    <col min="11" max="11" width="13.140625" style="36" customWidth="1"/>
    <col min="12" max="15" width="9.140625" style="36"/>
    <col min="16" max="16" width="13.5703125" style="36" customWidth="1"/>
    <col min="17" max="16384" width="9.140625" style="36"/>
  </cols>
  <sheetData>
    <row r="1" spans="1:20" ht="12.75" customHeight="1">
      <c r="A1" s="255" t="s">
        <v>135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20" ht="12.75" customHeight="1">
      <c r="A2" s="256" t="s">
        <v>322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20">
      <c r="A3" s="252" t="s">
        <v>315</v>
      </c>
      <c r="B3" s="253"/>
      <c r="C3" s="253"/>
      <c r="D3" s="253"/>
      <c r="E3" s="253"/>
      <c r="F3" s="253"/>
      <c r="G3" s="253"/>
      <c r="H3" s="253"/>
      <c r="I3" s="253"/>
      <c r="J3" s="253"/>
      <c r="K3" s="254"/>
    </row>
    <row r="4" spans="1:20" ht="23.25">
      <c r="A4" s="257" t="s">
        <v>50</v>
      </c>
      <c r="B4" s="257"/>
      <c r="C4" s="257"/>
      <c r="D4" s="257"/>
      <c r="E4" s="257"/>
      <c r="F4" s="257"/>
      <c r="G4" s="257"/>
      <c r="H4" s="257"/>
      <c r="I4" s="47" t="s">
        <v>244</v>
      </c>
      <c r="J4" s="48" t="s">
        <v>282</v>
      </c>
      <c r="K4" s="48" t="s">
        <v>283</v>
      </c>
    </row>
    <row r="5" spans="1:20">
      <c r="A5" s="258">
        <v>1</v>
      </c>
      <c r="B5" s="258"/>
      <c r="C5" s="258"/>
      <c r="D5" s="258"/>
      <c r="E5" s="258"/>
      <c r="F5" s="258"/>
      <c r="G5" s="258"/>
      <c r="H5" s="258"/>
      <c r="I5" s="49">
        <v>2</v>
      </c>
      <c r="J5" s="50" t="s">
        <v>248</v>
      </c>
      <c r="K5" s="50" t="s">
        <v>249</v>
      </c>
    </row>
    <row r="6" spans="1:20">
      <c r="A6" s="209" t="s">
        <v>129</v>
      </c>
      <c r="B6" s="220"/>
      <c r="C6" s="220"/>
      <c r="D6" s="220"/>
      <c r="E6" s="220"/>
      <c r="F6" s="220"/>
      <c r="G6" s="220"/>
      <c r="H6" s="220"/>
      <c r="I6" s="259"/>
      <c r="J6" s="259"/>
      <c r="K6" s="260"/>
    </row>
    <row r="7" spans="1:20">
      <c r="A7" s="193" t="s">
        <v>34</v>
      </c>
      <c r="B7" s="194"/>
      <c r="C7" s="194"/>
      <c r="D7" s="194"/>
      <c r="E7" s="194"/>
      <c r="F7" s="194"/>
      <c r="G7" s="194"/>
      <c r="H7" s="194"/>
      <c r="I7" s="1">
        <v>1</v>
      </c>
      <c r="J7" s="6">
        <v>101994.59599983692</v>
      </c>
      <c r="K7" s="6">
        <v>-1887246</v>
      </c>
      <c r="O7" s="118"/>
      <c r="P7" s="118"/>
      <c r="S7" s="118"/>
      <c r="T7" s="118"/>
    </row>
    <row r="8" spans="1:20">
      <c r="A8" s="193" t="s">
        <v>35</v>
      </c>
      <c r="B8" s="194"/>
      <c r="C8" s="194"/>
      <c r="D8" s="194"/>
      <c r="E8" s="194"/>
      <c r="F8" s="194"/>
      <c r="G8" s="194"/>
      <c r="H8" s="194"/>
      <c r="I8" s="1">
        <v>2</v>
      </c>
      <c r="J8" s="7">
        <v>22625993</v>
      </c>
      <c r="K8" s="7">
        <v>23294506</v>
      </c>
      <c r="O8" s="118"/>
      <c r="P8" s="118"/>
    </row>
    <row r="9" spans="1:20">
      <c r="A9" s="193" t="s">
        <v>36</v>
      </c>
      <c r="B9" s="194"/>
      <c r="C9" s="194"/>
      <c r="D9" s="194"/>
      <c r="E9" s="194"/>
      <c r="F9" s="194"/>
      <c r="G9" s="194"/>
      <c r="H9" s="194"/>
      <c r="I9" s="1">
        <v>3</v>
      </c>
      <c r="J9" s="7">
        <v>102555501.67</v>
      </c>
      <c r="K9" s="7">
        <v>22592125.84</v>
      </c>
      <c r="O9" s="118"/>
      <c r="P9" s="118"/>
    </row>
    <row r="10" spans="1:20">
      <c r="A10" s="193" t="s">
        <v>37</v>
      </c>
      <c r="B10" s="194"/>
      <c r="C10" s="194"/>
      <c r="D10" s="194"/>
      <c r="E10" s="194"/>
      <c r="F10" s="194"/>
      <c r="G10" s="194"/>
      <c r="H10" s="194"/>
      <c r="I10" s="1">
        <v>4</v>
      </c>
      <c r="J10" s="7"/>
      <c r="K10" s="7"/>
      <c r="O10" s="118"/>
      <c r="P10" s="118"/>
    </row>
    <row r="11" spans="1:20">
      <c r="A11" s="193" t="s">
        <v>38</v>
      </c>
      <c r="B11" s="194"/>
      <c r="C11" s="194"/>
      <c r="D11" s="194"/>
      <c r="E11" s="194"/>
      <c r="F11" s="194"/>
      <c r="G11" s="194"/>
      <c r="H11" s="194"/>
      <c r="I11" s="1">
        <v>5</v>
      </c>
      <c r="J11" s="7"/>
      <c r="K11" s="7"/>
      <c r="O11" s="118"/>
      <c r="P11" s="118"/>
    </row>
    <row r="12" spans="1:20">
      <c r="A12" s="193" t="s">
        <v>42</v>
      </c>
      <c r="B12" s="194"/>
      <c r="C12" s="194"/>
      <c r="D12" s="194"/>
      <c r="E12" s="194"/>
      <c r="F12" s="194"/>
      <c r="G12" s="194"/>
      <c r="H12" s="194"/>
      <c r="I12" s="1">
        <v>6</v>
      </c>
      <c r="J12" s="7">
        <v>22844471.109999999</v>
      </c>
      <c r="K12" s="7">
        <v>25594883.43</v>
      </c>
      <c r="O12" s="118"/>
      <c r="P12" s="118"/>
    </row>
    <row r="13" spans="1:20">
      <c r="A13" s="203" t="s">
        <v>130</v>
      </c>
      <c r="B13" s="204"/>
      <c r="C13" s="204"/>
      <c r="D13" s="204"/>
      <c r="E13" s="204"/>
      <c r="F13" s="204"/>
      <c r="G13" s="204"/>
      <c r="H13" s="204"/>
      <c r="I13" s="1">
        <v>7</v>
      </c>
      <c r="J13" s="37">
        <f>SUM(J7:J12)</f>
        <v>148127960.37599984</v>
      </c>
      <c r="K13" s="37">
        <f>SUM(K7:K12)</f>
        <v>69594269.270000011</v>
      </c>
      <c r="O13" s="118"/>
      <c r="P13" s="118"/>
    </row>
    <row r="14" spans="1:20">
      <c r="A14" s="193" t="s">
        <v>43</v>
      </c>
      <c r="B14" s="194"/>
      <c r="C14" s="194"/>
      <c r="D14" s="194"/>
      <c r="E14" s="194"/>
      <c r="F14" s="194"/>
      <c r="G14" s="194"/>
      <c r="H14" s="194"/>
      <c r="I14" s="1">
        <v>8</v>
      </c>
      <c r="J14" s="110"/>
      <c r="K14" s="37"/>
      <c r="O14" s="118"/>
      <c r="P14" s="118"/>
    </row>
    <row r="15" spans="1:20">
      <c r="A15" s="193" t="s">
        <v>44</v>
      </c>
      <c r="B15" s="194"/>
      <c r="C15" s="194"/>
      <c r="D15" s="194"/>
      <c r="E15" s="194"/>
      <c r="F15" s="194"/>
      <c r="G15" s="194"/>
      <c r="H15" s="194"/>
      <c r="I15" s="1">
        <v>9</v>
      </c>
      <c r="J15" s="111">
        <v>60528820.920000002</v>
      </c>
      <c r="K15" s="7">
        <v>66860673.390000001</v>
      </c>
      <c r="O15" s="118"/>
      <c r="P15" s="118"/>
    </row>
    <row r="16" spans="1:20">
      <c r="A16" s="193" t="s">
        <v>45</v>
      </c>
      <c r="B16" s="194"/>
      <c r="C16" s="194"/>
      <c r="D16" s="194"/>
      <c r="E16" s="194"/>
      <c r="F16" s="194"/>
      <c r="G16" s="194"/>
      <c r="H16" s="194"/>
      <c r="I16" s="1">
        <v>10</v>
      </c>
      <c r="J16" s="111">
        <v>3722428</v>
      </c>
      <c r="K16" s="7">
        <v>24800052</v>
      </c>
      <c r="O16" s="118"/>
      <c r="P16" s="118"/>
    </row>
    <row r="17" spans="1:16">
      <c r="A17" s="193" t="s">
        <v>46</v>
      </c>
      <c r="B17" s="194"/>
      <c r="C17" s="194"/>
      <c r="D17" s="194"/>
      <c r="E17" s="194"/>
      <c r="F17" s="194"/>
      <c r="G17" s="194"/>
      <c r="H17" s="194"/>
      <c r="I17" s="1">
        <v>11</v>
      </c>
      <c r="J17" s="111">
        <v>13816797.740000002</v>
      </c>
      <c r="K17" s="7">
        <v>14510698.449999999</v>
      </c>
      <c r="O17" s="118"/>
      <c r="P17" s="118"/>
    </row>
    <row r="18" spans="1:16">
      <c r="A18" s="203" t="s">
        <v>131</v>
      </c>
      <c r="B18" s="204"/>
      <c r="C18" s="204"/>
      <c r="D18" s="204"/>
      <c r="E18" s="204"/>
      <c r="F18" s="204"/>
      <c r="G18" s="204"/>
      <c r="H18" s="204"/>
      <c r="I18" s="1">
        <v>12</v>
      </c>
      <c r="J18" s="37">
        <f>SUM(J14:J17)</f>
        <v>78068046.659999996</v>
      </c>
      <c r="K18" s="37">
        <f>SUM(K14:K17)</f>
        <v>106171423.84</v>
      </c>
      <c r="O18" s="118"/>
      <c r="P18" s="118"/>
    </row>
    <row r="19" spans="1:16">
      <c r="A19" s="203" t="s">
        <v>30</v>
      </c>
      <c r="B19" s="204"/>
      <c r="C19" s="204"/>
      <c r="D19" s="204"/>
      <c r="E19" s="204"/>
      <c r="F19" s="204"/>
      <c r="G19" s="204"/>
      <c r="H19" s="204"/>
      <c r="I19" s="1">
        <v>13</v>
      </c>
      <c r="J19" s="37">
        <f>IF(J13&gt;J18,J13-J18,0)</f>
        <v>70059913.715999842</v>
      </c>
      <c r="K19" s="37">
        <f>IF(K13&gt;K18,K13-K18,0)</f>
        <v>0</v>
      </c>
      <c r="O19" s="118"/>
      <c r="P19" s="118"/>
    </row>
    <row r="20" spans="1:16">
      <c r="A20" s="203" t="s">
        <v>31</v>
      </c>
      <c r="B20" s="204"/>
      <c r="C20" s="204"/>
      <c r="D20" s="204"/>
      <c r="E20" s="204"/>
      <c r="F20" s="204"/>
      <c r="G20" s="204"/>
      <c r="H20" s="204"/>
      <c r="I20" s="1">
        <v>14</v>
      </c>
      <c r="J20" s="45">
        <f>IF(J18&gt;J13,J18-J13,0)</f>
        <v>0</v>
      </c>
      <c r="K20" s="45">
        <f>IF(K18&gt;K13,K18-K13,0)</f>
        <v>36577154.569999993</v>
      </c>
      <c r="O20" s="118"/>
      <c r="P20" s="118"/>
    </row>
    <row r="21" spans="1:16">
      <c r="A21" s="209" t="s">
        <v>132</v>
      </c>
      <c r="B21" s="220"/>
      <c r="C21" s="220"/>
      <c r="D21" s="220"/>
      <c r="E21" s="220"/>
      <c r="F21" s="220"/>
      <c r="G21" s="220"/>
      <c r="H21" s="220"/>
      <c r="I21" s="259"/>
      <c r="J21" s="259"/>
      <c r="K21" s="260"/>
      <c r="O21" s="118"/>
      <c r="P21" s="118"/>
    </row>
    <row r="22" spans="1:16">
      <c r="A22" s="193" t="s">
        <v>146</v>
      </c>
      <c r="B22" s="194"/>
      <c r="C22" s="194"/>
      <c r="D22" s="194"/>
      <c r="E22" s="194"/>
      <c r="F22" s="194"/>
      <c r="G22" s="194"/>
      <c r="H22" s="194"/>
      <c r="I22" s="1">
        <v>15</v>
      </c>
      <c r="J22" s="6">
        <v>6251.24</v>
      </c>
      <c r="K22" s="6">
        <v>326477.88</v>
      </c>
      <c r="O22" s="118"/>
      <c r="P22" s="118"/>
    </row>
    <row r="23" spans="1:16">
      <c r="A23" s="193" t="s">
        <v>147</v>
      </c>
      <c r="B23" s="194"/>
      <c r="C23" s="194"/>
      <c r="D23" s="194"/>
      <c r="E23" s="194"/>
      <c r="F23" s="194"/>
      <c r="G23" s="194"/>
      <c r="H23" s="194"/>
      <c r="I23" s="1">
        <v>16</v>
      </c>
      <c r="J23" s="7">
        <v>26467534</v>
      </c>
      <c r="K23" s="7">
        <v>30515237</v>
      </c>
      <c r="O23" s="118"/>
      <c r="P23" s="118"/>
    </row>
    <row r="24" spans="1:16">
      <c r="A24" s="193" t="s">
        <v>148</v>
      </c>
      <c r="B24" s="194"/>
      <c r="C24" s="194"/>
      <c r="D24" s="194"/>
      <c r="E24" s="194"/>
      <c r="F24" s="194"/>
      <c r="G24" s="194"/>
      <c r="H24" s="194"/>
      <c r="I24" s="1">
        <v>17</v>
      </c>
      <c r="J24" s="7">
        <v>3159356.9099999997</v>
      </c>
      <c r="K24" s="7">
        <v>925381.43</v>
      </c>
      <c r="O24" s="118"/>
      <c r="P24" s="118"/>
    </row>
    <row r="25" spans="1:16">
      <c r="A25" s="193" t="s">
        <v>149</v>
      </c>
      <c r="B25" s="194"/>
      <c r="C25" s="194"/>
      <c r="D25" s="194"/>
      <c r="E25" s="194"/>
      <c r="F25" s="194"/>
      <c r="G25" s="194"/>
      <c r="H25" s="194"/>
      <c r="I25" s="1">
        <v>18</v>
      </c>
      <c r="J25" s="7">
        <v>0</v>
      </c>
      <c r="K25" s="7">
        <v>19794</v>
      </c>
      <c r="O25" s="118"/>
      <c r="P25" s="118"/>
    </row>
    <row r="26" spans="1:16">
      <c r="A26" s="193" t="s">
        <v>150</v>
      </c>
      <c r="B26" s="194"/>
      <c r="C26" s="194"/>
      <c r="D26" s="194"/>
      <c r="E26" s="194"/>
      <c r="F26" s="194"/>
      <c r="G26" s="194"/>
      <c r="H26" s="194"/>
      <c r="I26" s="1">
        <v>19</v>
      </c>
      <c r="J26" s="7">
        <v>492437</v>
      </c>
      <c r="K26" s="7">
        <v>131027</v>
      </c>
      <c r="O26" s="118"/>
      <c r="P26" s="118"/>
    </row>
    <row r="27" spans="1:16">
      <c r="A27" s="203" t="s">
        <v>136</v>
      </c>
      <c r="B27" s="204"/>
      <c r="C27" s="204"/>
      <c r="D27" s="204"/>
      <c r="E27" s="204"/>
      <c r="F27" s="204"/>
      <c r="G27" s="204"/>
      <c r="H27" s="204"/>
      <c r="I27" s="1">
        <v>20</v>
      </c>
      <c r="J27" s="37">
        <f>SUM(J22:J26)</f>
        <v>30125579.149999999</v>
      </c>
      <c r="K27" s="37">
        <f>SUM(K22:K26)</f>
        <v>31917917.309999999</v>
      </c>
      <c r="O27" s="118"/>
      <c r="P27" s="118"/>
    </row>
    <row r="28" spans="1:16">
      <c r="A28" s="193" t="s">
        <v>100</v>
      </c>
      <c r="B28" s="194"/>
      <c r="C28" s="194"/>
      <c r="D28" s="194"/>
      <c r="E28" s="194"/>
      <c r="F28" s="194"/>
      <c r="G28" s="194"/>
      <c r="H28" s="194"/>
      <c r="I28" s="1">
        <v>21</v>
      </c>
      <c r="J28" s="7">
        <v>11540909.800000001</v>
      </c>
      <c r="K28" s="7">
        <v>12225409.729999999</v>
      </c>
      <c r="O28" s="118"/>
      <c r="P28" s="118"/>
    </row>
    <row r="29" spans="1:16">
      <c r="A29" s="193" t="s">
        <v>101</v>
      </c>
      <c r="B29" s="194"/>
      <c r="C29" s="194"/>
      <c r="D29" s="194"/>
      <c r="E29" s="194"/>
      <c r="F29" s="194"/>
      <c r="G29" s="194"/>
      <c r="H29" s="194"/>
      <c r="I29" s="1">
        <v>22</v>
      </c>
      <c r="J29" s="7">
        <v>21130000</v>
      </c>
      <c r="K29" s="7">
        <v>52728694</v>
      </c>
      <c r="O29" s="118"/>
      <c r="P29" s="118"/>
    </row>
    <row r="30" spans="1:16">
      <c r="A30" s="193" t="s">
        <v>10</v>
      </c>
      <c r="B30" s="194"/>
      <c r="C30" s="194"/>
      <c r="D30" s="194"/>
      <c r="E30" s="194"/>
      <c r="F30" s="194"/>
      <c r="G30" s="194"/>
      <c r="H30" s="194"/>
      <c r="I30" s="1">
        <v>23</v>
      </c>
      <c r="J30" s="7">
        <v>115639.57999999996</v>
      </c>
      <c r="K30" s="7">
        <v>73568</v>
      </c>
      <c r="O30" s="118"/>
      <c r="P30" s="118"/>
    </row>
    <row r="31" spans="1:16">
      <c r="A31" s="203" t="s">
        <v>2</v>
      </c>
      <c r="B31" s="204"/>
      <c r="C31" s="204"/>
      <c r="D31" s="204"/>
      <c r="E31" s="204"/>
      <c r="F31" s="204"/>
      <c r="G31" s="204"/>
      <c r="H31" s="204"/>
      <c r="I31" s="1">
        <v>24</v>
      </c>
      <c r="J31" s="37">
        <f>SUM(J28:J30)</f>
        <v>32786549.379999999</v>
      </c>
      <c r="K31" s="37">
        <f>SUM(K28:K30)</f>
        <v>65027671.729999997</v>
      </c>
      <c r="O31" s="118"/>
      <c r="P31" s="118"/>
    </row>
    <row r="32" spans="1:16">
      <c r="A32" s="203" t="s">
        <v>32</v>
      </c>
      <c r="B32" s="204"/>
      <c r="C32" s="204"/>
      <c r="D32" s="204"/>
      <c r="E32" s="204"/>
      <c r="F32" s="204"/>
      <c r="G32" s="204"/>
      <c r="H32" s="204"/>
      <c r="I32" s="1">
        <v>25</v>
      </c>
      <c r="J32" s="37">
        <f>IF(J27&gt;J31,J27-J31,0)</f>
        <v>0</v>
      </c>
      <c r="K32" s="37">
        <f>IF(K27&gt;K31,K27-K31,0)</f>
        <v>0</v>
      </c>
      <c r="O32" s="118"/>
      <c r="P32" s="118"/>
    </row>
    <row r="33" spans="1:16">
      <c r="A33" s="203" t="s">
        <v>33</v>
      </c>
      <c r="B33" s="204"/>
      <c r="C33" s="204"/>
      <c r="D33" s="204"/>
      <c r="E33" s="204"/>
      <c r="F33" s="204"/>
      <c r="G33" s="204"/>
      <c r="H33" s="204"/>
      <c r="I33" s="1">
        <v>26</v>
      </c>
      <c r="J33" s="45">
        <f>IF(J31&gt;J27,J31-J27,0)</f>
        <v>2660970.2300000004</v>
      </c>
      <c r="K33" s="45">
        <f>IF(K31&gt;K27,K31-K27,0)</f>
        <v>33109754.419999998</v>
      </c>
      <c r="O33" s="118"/>
      <c r="P33" s="118"/>
    </row>
    <row r="34" spans="1:16">
      <c r="A34" s="209" t="s">
        <v>133</v>
      </c>
      <c r="B34" s="220"/>
      <c r="C34" s="220"/>
      <c r="D34" s="220"/>
      <c r="E34" s="220"/>
      <c r="F34" s="220"/>
      <c r="G34" s="220"/>
      <c r="H34" s="220"/>
      <c r="I34" s="259"/>
      <c r="J34" s="259"/>
      <c r="K34" s="260"/>
      <c r="O34" s="118"/>
      <c r="P34" s="118"/>
    </row>
    <row r="35" spans="1:16">
      <c r="A35" s="193" t="s">
        <v>142</v>
      </c>
      <c r="B35" s="194"/>
      <c r="C35" s="194"/>
      <c r="D35" s="194"/>
      <c r="E35" s="194"/>
      <c r="F35" s="194"/>
      <c r="G35" s="194"/>
      <c r="H35" s="194"/>
      <c r="I35" s="1">
        <v>27</v>
      </c>
      <c r="J35" s="6"/>
      <c r="K35" s="6"/>
      <c r="O35" s="118"/>
      <c r="P35" s="118"/>
    </row>
    <row r="36" spans="1:16">
      <c r="A36" s="193" t="s">
        <v>23</v>
      </c>
      <c r="B36" s="194"/>
      <c r="C36" s="194"/>
      <c r="D36" s="194"/>
      <c r="E36" s="194"/>
      <c r="F36" s="194"/>
      <c r="G36" s="194"/>
      <c r="H36" s="194"/>
      <c r="I36" s="1">
        <v>28</v>
      </c>
      <c r="J36" s="7">
        <v>768251955</v>
      </c>
      <c r="K36" s="7">
        <v>269677153</v>
      </c>
      <c r="O36" s="118"/>
      <c r="P36" s="118"/>
    </row>
    <row r="37" spans="1:16">
      <c r="A37" s="193" t="s">
        <v>24</v>
      </c>
      <c r="B37" s="194"/>
      <c r="C37" s="194"/>
      <c r="D37" s="194"/>
      <c r="E37" s="194"/>
      <c r="F37" s="194"/>
      <c r="G37" s="194"/>
      <c r="H37" s="194"/>
      <c r="I37" s="1">
        <v>29</v>
      </c>
      <c r="J37" s="7"/>
      <c r="K37" s="7">
        <v>5390049.9900000021</v>
      </c>
      <c r="O37" s="118"/>
      <c r="P37" s="118"/>
    </row>
    <row r="38" spans="1:16">
      <c r="A38" s="203" t="s">
        <v>58</v>
      </c>
      <c r="B38" s="204"/>
      <c r="C38" s="204"/>
      <c r="D38" s="204"/>
      <c r="E38" s="204"/>
      <c r="F38" s="204"/>
      <c r="G38" s="204"/>
      <c r="H38" s="204"/>
      <c r="I38" s="1">
        <v>30</v>
      </c>
      <c r="J38" s="37">
        <f>SUM(J35:J37)</f>
        <v>768251955</v>
      </c>
      <c r="K38" s="37">
        <f>SUM(K35:K37)</f>
        <v>275067202.99000001</v>
      </c>
      <c r="O38" s="118"/>
      <c r="P38" s="118"/>
    </row>
    <row r="39" spans="1:16">
      <c r="A39" s="193" t="s">
        <v>25</v>
      </c>
      <c r="B39" s="194"/>
      <c r="C39" s="194"/>
      <c r="D39" s="194"/>
      <c r="E39" s="194"/>
      <c r="F39" s="194"/>
      <c r="G39" s="194"/>
      <c r="H39" s="194"/>
      <c r="I39" s="1">
        <v>31</v>
      </c>
      <c r="J39" s="7">
        <v>751327401</v>
      </c>
      <c r="K39" s="7">
        <v>221956143</v>
      </c>
      <c r="O39" s="118"/>
      <c r="P39" s="118"/>
    </row>
    <row r="40" spans="1:16">
      <c r="A40" s="193" t="s">
        <v>26</v>
      </c>
      <c r="B40" s="194"/>
      <c r="C40" s="194"/>
      <c r="D40" s="194"/>
      <c r="E40" s="194"/>
      <c r="F40" s="194"/>
      <c r="G40" s="194"/>
      <c r="H40" s="194"/>
      <c r="I40" s="1">
        <v>32</v>
      </c>
      <c r="J40" s="7">
        <v>0</v>
      </c>
      <c r="K40" s="7">
        <v>950822</v>
      </c>
      <c r="O40" s="118"/>
      <c r="P40" s="118"/>
    </row>
    <row r="41" spans="1:16">
      <c r="A41" s="193" t="s">
        <v>27</v>
      </c>
      <c r="B41" s="194"/>
      <c r="C41" s="194"/>
      <c r="D41" s="194"/>
      <c r="E41" s="194"/>
      <c r="F41" s="194"/>
      <c r="G41" s="194"/>
      <c r="H41" s="194"/>
      <c r="I41" s="1">
        <v>33</v>
      </c>
      <c r="J41" s="7">
        <v>3095831</v>
      </c>
      <c r="K41" s="7">
        <v>2697144</v>
      </c>
      <c r="O41" s="118"/>
      <c r="P41" s="118"/>
    </row>
    <row r="42" spans="1:16">
      <c r="A42" s="193" t="s">
        <v>28</v>
      </c>
      <c r="B42" s="194"/>
      <c r="C42" s="194"/>
      <c r="D42" s="194"/>
      <c r="E42" s="194"/>
      <c r="F42" s="194"/>
      <c r="G42" s="194"/>
      <c r="H42" s="194"/>
      <c r="I42" s="1">
        <v>34</v>
      </c>
      <c r="J42" s="7"/>
      <c r="K42" s="7"/>
      <c r="O42" s="118"/>
      <c r="P42" s="118"/>
    </row>
    <row r="43" spans="1:16">
      <c r="A43" s="193" t="s">
        <v>29</v>
      </c>
      <c r="B43" s="194"/>
      <c r="C43" s="194"/>
      <c r="D43" s="194"/>
      <c r="E43" s="194"/>
      <c r="F43" s="194"/>
      <c r="G43" s="194"/>
      <c r="H43" s="194"/>
      <c r="I43" s="1">
        <v>35</v>
      </c>
      <c r="J43" s="7">
        <v>68311599.569999993</v>
      </c>
      <c r="K43" s="7"/>
      <c r="O43" s="118"/>
      <c r="P43" s="118"/>
    </row>
    <row r="44" spans="1:16">
      <c r="A44" s="203" t="s">
        <v>59</v>
      </c>
      <c r="B44" s="204"/>
      <c r="C44" s="204"/>
      <c r="D44" s="204"/>
      <c r="E44" s="204"/>
      <c r="F44" s="204"/>
      <c r="G44" s="204"/>
      <c r="H44" s="204"/>
      <c r="I44" s="1">
        <v>36</v>
      </c>
      <c r="J44" s="37">
        <f>SUM(J39:J43)</f>
        <v>822734831.56999993</v>
      </c>
      <c r="K44" s="37">
        <f>SUM(K39:K43)</f>
        <v>225604109</v>
      </c>
      <c r="O44" s="118"/>
      <c r="P44" s="118"/>
    </row>
    <row r="45" spans="1:16">
      <c r="A45" s="203" t="s">
        <v>11</v>
      </c>
      <c r="B45" s="204"/>
      <c r="C45" s="204"/>
      <c r="D45" s="204"/>
      <c r="E45" s="204"/>
      <c r="F45" s="204"/>
      <c r="G45" s="204"/>
      <c r="H45" s="204"/>
      <c r="I45" s="1">
        <v>37</v>
      </c>
      <c r="J45" s="37">
        <f>IF(J38&gt;J44,J38-J44,0)</f>
        <v>0</v>
      </c>
      <c r="K45" s="37">
        <f>IF(K38&gt;K44,K38-K44,0)</f>
        <v>49463093.99000001</v>
      </c>
      <c r="O45" s="118"/>
      <c r="P45" s="118"/>
    </row>
    <row r="46" spans="1:16">
      <c r="A46" s="203" t="s">
        <v>12</v>
      </c>
      <c r="B46" s="204"/>
      <c r="C46" s="204"/>
      <c r="D46" s="204"/>
      <c r="E46" s="204"/>
      <c r="F46" s="204"/>
      <c r="G46" s="204"/>
      <c r="H46" s="204"/>
      <c r="I46" s="1">
        <v>38</v>
      </c>
      <c r="J46" s="37">
        <f>IF(J44&gt;J38,J44-J38,0)</f>
        <v>54482876.569999933</v>
      </c>
      <c r="K46" s="37">
        <f>IF(K44&gt;K38,K44-K38,0)</f>
        <v>0</v>
      </c>
      <c r="O46" s="118"/>
      <c r="P46" s="118"/>
    </row>
    <row r="47" spans="1:16">
      <c r="A47" s="193" t="s">
        <v>60</v>
      </c>
      <c r="B47" s="194"/>
      <c r="C47" s="194"/>
      <c r="D47" s="194"/>
      <c r="E47" s="194"/>
      <c r="F47" s="194"/>
      <c r="G47" s="194"/>
      <c r="H47" s="194"/>
      <c r="I47" s="1">
        <v>39</v>
      </c>
      <c r="J47" s="37">
        <f>IF(J19-J20+J32-J33+J45-J46&gt;0,J19-J20+J32-J33+J45-J46,0)</f>
        <v>12916066.915999904</v>
      </c>
      <c r="K47" s="37">
        <f>IF(K19-K20+K32-K33+K45-K46&gt;0,K19-K20+K32-K33+K45-K46,0)</f>
        <v>0</v>
      </c>
      <c r="O47" s="118"/>
      <c r="P47" s="118"/>
    </row>
    <row r="48" spans="1:16">
      <c r="A48" s="193" t="s">
        <v>61</v>
      </c>
      <c r="B48" s="194"/>
      <c r="C48" s="194"/>
      <c r="D48" s="194"/>
      <c r="E48" s="194"/>
      <c r="F48" s="194"/>
      <c r="G48" s="194"/>
      <c r="H48" s="194"/>
      <c r="I48" s="1">
        <v>40</v>
      </c>
      <c r="J48" s="37">
        <f>IF(J20-J19+J33-J32+J46-J45&gt;0,J20-J19+J33-J32+J46-J45,0)</f>
        <v>0</v>
      </c>
      <c r="K48" s="37">
        <f>IF(K20-K19+K33-K32+K46-K45&gt;0,K20-K19+K33-K32+K46-K45,0)</f>
        <v>20223814.999999985</v>
      </c>
      <c r="O48" s="118"/>
      <c r="P48" s="118"/>
    </row>
    <row r="49" spans="1:16">
      <c r="A49" s="193" t="s">
        <v>134</v>
      </c>
      <c r="B49" s="194"/>
      <c r="C49" s="194"/>
      <c r="D49" s="194"/>
      <c r="E49" s="194"/>
      <c r="F49" s="194"/>
      <c r="G49" s="194"/>
      <c r="H49" s="194"/>
      <c r="I49" s="1">
        <v>41</v>
      </c>
      <c r="J49" s="7">
        <v>3350235.99</v>
      </c>
      <c r="K49" s="7">
        <v>22425931.250000004</v>
      </c>
      <c r="O49" s="118"/>
      <c r="P49" s="118"/>
    </row>
    <row r="50" spans="1:16">
      <c r="A50" s="193" t="s">
        <v>143</v>
      </c>
      <c r="B50" s="194"/>
      <c r="C50" s="194"/>
      <c r="D50" s="194"/>
      <c r="E50" s="194"/>
      <c r="F50" s="194"/>
      <c r="G50" s="194"/>
      <c r="H50" s="194"/>
      <c r="I50" s="1">
        <v>42</v>
      </c>
      <c r="J50" s="37">
        <f>IF(J47&gt;J48,J47-J48,0)</f>
        <v>12916066.915999904</v>
      </c>
      <c r="K50" s="37">
        <f>IF(K47&gt;K48,K47-K48,0)</f>
        <v>0</v>
      </c>
      <c r="O50" s="118"/>
      <c r="P50" s="118"/>
    </row>
    <row r="51" spans="1:16">
      <c r="A51" s="193" t="s">
        <v>144</v>
      </c>
      <c r="B51" s="194"/>
      <c r="C51" s="194"/>
      <c r="D51" s="194"/>
      <c r="E51" s="194"/>
      <c r="F51" s="194"/>
      <c r="G51" s="194"/>
      <c r="H51" s="194"/>
      <c r="I51" s="1">
        <v>43</v>
      </c>
      <c r="J51" s="37">
        <f>IF(J48&gt;J47,J48-J47,0)</f>
        <v>0</v>
      </c>
      <c r="K51" s="37">
        <f>IF(K48&gt;K47,K48-K47,0)</f>
        <v>20223814.999999985</v>
      </c>
      <c r="O51" s="118"/>
      <c r="P51" s="118"/>
    </row>
    <row r="52" spans="1:16">
      <c r="A52" s="225" t="s">
        <v>145</v>
      </c>
      <c r="B52" s="226"/>
      <c r="C52" s="226"/>
      <c r="D52" s="226"/>
      <c r="E52" s="226"/>
      <c r="F52" s="226"/>
      <c r="G52" s="226"/>
      <c r="H52" s="226"/>
      <c r="I52" s="4">
        <v>44</v>
      </c>
      <c r="J52" s="45">
        <f>J49+J50-J51</f>
        <v>16266302.905999904</v>
      </c>
      <c r="K52" s="45">
        <f>K49+K50-K51</f>
        <v>2202116.2500000186</v>
      </c>
      <c r="O52" s="118"/>
      <c r="P52" s="118"/>
    </row>
    <row r="55" spans="1:16">
      <c r="J55" s="118"/>
      <c r="K55" s="118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P27"/>
  <sheetViews>
    <sheetView view="pageBreakPreview" topLeftCell="A16" zoomScale="125" zoomScaleNormal="100" workbookViewId="0">
      <selection activeCell="J23" sqref="J23"/>
    </sheetView>
  </sheetViews>
  <sheetFormatPr defaultRowHeight="12.75"/>
  <cols>
    <col min="1" max="4" width="9.140625" style="53"/>
    <col min="5" max="5" width="10.140625" style="53" bestFit="1" customWidth="1"/>
    <col min="6" max="7" width="9.140625" style="53"/>
    <col min="8" max="8" width="5" style="53" customWidth="1"/>
    <col min="9" max="9" width="9.140625" style="53"/>
    <col min="10" max="10" width="10.42578125" style="53" bestFit="1" customWidth="1"/>
    <col min="11" max="11" width="9.5703125" style="53" bestFit="1" customWidth="1"/>
    <col min="12" max="12" width="9.140625" style="53"/>
    <col min="13" max="13" width="13" style="53" customWidth="1"/>
    <col min="14" max="16384" width="9.140625" style="53"/>
  </cols>
  <sheetData>
    <row r="1" spans="1:16">
      <c r="A1" s="267" t="s">
        <v>246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52"/>
    </row>
    <row r="2" spans="1:16" ht="15.75">
      <c r="A2" s="30"/>
      <c r="B2" s="51"/>
      <c r="C2" s="277" t="s">
        <v>247</v>
      </c>
      <c r="D2" s="277"/>
      <c r="E2" s="106" t="s">
        <v>317</v>
      </c>
      <c r="F2" s="31" t="s">
        <v>215</v>
      </c>
      <c r="G2" s="278" t="s">
        <v>323</v>
      </c>
      <c r="H2" s="279"/>
      <c r="I2" s="51"/>
      <c r="J2" s="51"/>
      <c r="K2" s="51"/>
      <c r="L2" s="54"/>
    </row>
    <row r="3" spans="1:16" ht="23.25">
      <c r="A3" s="280" t="s">
        <v>50</v>
      </c>
      <c r="B3" s="280"/>
      <c r="C3" s="280"/>
      <c r="D3" s="280"/>
      <c r="E3" s="280"/>
      <c r="F3" s="280"/>
      <c r="G3" s="280"/>
      <c r="H3" s="280"/>
      <c r="I3" s="55" t="s">
        <v>270</v>
      </c>
      <c r="J3" s="56" t="s">
        <v>123</v>
      </c>
      <c r="K3" s="56" t="s">
        <v>124</v>
      </c>
    </row>
    <row r="4" spans="1:16">
      <c r="A4" s="281">
        <v>1</v>
      </c>
      <c r="B4" s="281"/>
      <c r="C4" s="281"/>
      <c r="D4" s="281"/>
      <c r="E4" s="281"/>
      <c r="F4" s="281"/>
      <c r="G4" s="281"/>
      <c r="H4" s="281"/>
      <c r="I4" s="58">
        <v>2</v>
      </c>
      <c r="J4" s="57" t="s">
        <v>248</v>
      </c>
      <c r="K4" s="57" t="s">
        <v>249</v>
      </c>
    </row>
    <row r="5" spans="1:16">
      <c r="A5" s="269" t="s">
        <v>250</v>
      </c>
      <c r="B5" s="270"/>
      <c r="C5" s="270"/>
      <c r="D5" s="270"/>
      <c r="E5" s="270"/>
      <c r="F5" s="270"/>
      <c r="G5" s="270"/>
      <c r="H5" s="270"/>
      <c r="I5" s="32">
        <v>1</v>
      </c>
      <c r="J5" s="6">
        <v>19016430</v>
      </c>
      <c r="K5" s="6">
        <v>19016430</v>
      </c>
      <c r="O5" s="112"/>
      <c r="P5" s="112"/>
    </row>
    <row r="6" spans="1:16">
      <c r="A6" s="269" t="s">
        <v>251</v>
      </c>
      <c r="B6" s="270"/>
      <c r="C6" s="270"/>
      <c r="D6" s="270"/>
      <c r="E6" s="270"/>
      <c r="F6" s="270"/>
      <c r="G6" s="270"/>
      <c r="H6" s="270"/>
      <c r="I6" s="32">
        <v>2</v>
      </c>
      <c r="J6" s="7">
        <v>84190947</v>
      </c>
      <c r="K6" s="7">
        <v>84186546.620000005</v>
      </c>
      <c r="O6" s="112"/>
      <c r="P6" s="112"/>
    </row>
    <row r="7" spans="1:16">
      <c r="A7" s="269" t="s">
        <v>252</v>
      </c>
      <c r="B7" s="270"/>
      <c r="C7" s="270"/>
      <c r="D7" s="270"/>
      <c r="E7" s="270"/>
      <c r="F7" s="270"/>
      <c r="G7" s="270"/>
      <c r="H7" s="270"/>
      <c r="I7" s="32">
        <v>3</v>
      </c>
      <c r="J7" s="7">
        <v>183483.79</v>
      </c>
      <c r="K7" s="7">
        <v>1083227</v>
      </c>
      <c r="O7" s="112"/>
      <c r="P7" s="112"/>
    </row>
    <row r="8" spans="1:16">
      <c r="A8" s="269" t="s">
        <v>253</v>
      </c>
      <c r="B8" s="270"/>
      <c r="C8" s="270"/>
      <c r="D8" s="270"/>
      <c r="E8" s="270"/>
      <c r="F8" s="270"/>
      <c r="G8" s="270"/>
      <c r="H8" s="270"/>
      <c r="I8" s="32">
        <v>4</v>
      </c>
      <c r="J8" s="7">
        <v>-5828174.2159687895</v>
      </c>
      <c r="K8" s="7">
        <v>6892226.8192000091</v>
      </c>
      <c r="O8" s="112"/>
      <c r="P8" s="112"/>
    </row>
    <row r="9" spans="1:16">
      <c r="A9" s="269" t="s">
        <v>254</v>
      </c>
      <c r="B9" s="270"/>
      <c r="C9" s="270"/>
      <c r="D9" s="270"/>
      <c r="E9" s="270"/>
      <c r="F9" s="270"/>
      <c r="G9" s="270"/>
      <c r="H9" s="270"/>
      <c r="I9" s="32">
        <v>5</v>
      </c>
      <c r="J9" s="7">
        <v>-2365376.2457636585</v>
      </c>
      <c r="K9" s="7">
        <v>-3068056.932774852</v>
      </c>
      <c r="O9" s="112"/>
      <c r="P9" s="112"/>
    </row>
    <row r="10" spans="1:16">
      <c r="A10" s="269" t="s">
        <v>255</v>
      </c>
      <c r="B10" s="270"/>
      <c r="C10" s="270"/>
      <c r="D10" s="270"/>
      <c r="E10" s="270"/>
      <c r="F10" s="270"/>
      <c r="G10" s="270"/>
      <c r="H10" s="270"/>
      <c r="I10" s="32">
        <v>6</v>
      </c>
      <c r="J10" s="116">
        <v>65200775.879999988</v>
      </c>
      <c r="K10" s="116">
        <v>62289720.120000005</v>
      </c>
      <c r="O10" s="112"/>
      <c r="P10" s="112"/>
    </row>
    <row r="11" spans="1:16">
      <c r="A11" s="269" t="s">
        <v>256</v>
      </c>
      <c r="B11" s="270"/>
      <c r="C11" s="270"/>
      <c r="D11" s="270"/>
      <c r="E11" s="270"/>
      <c r="F11" s="270"/>
      <c r="G11" s="270"/>
      <c r="H11" s="270"/>
      <c r="I11" s="32">
        <v>7</v>
      </c>
      <c r="J11" s="7"/>
      <c r="K11" s="7"/>
      <c r="O11" s="112"/>
      <c r="P11" s="112"/>
    </row>
    <row r="12" spans="1:16">
      <c r="A12" s="269" t="s">
        <v>257</v>
      </c>
      <c r="B12" s="270"/>
      <c r="C12" s="270"/>
      <c r="D12" s="270"/>
      <c r="E12" s="270"/>
      <c r="F12" s="270"/>
      <c r="G12" s="270"/>
      <c r="H12" s="270"/>
      <c r="I12" s="32">
        <v>8</v>
      </c>
      <c r="J12" s="7"/>
      <c r="K12" s="7"/>
      <c r="O12" s="112"/>
      <c r="P12" s="112"/>
    </row>
    <row r="13" spans="1:16">
      <c r="A13" s="269" t="s">
        <v>258</v>
      </c>
      <c r="B13" s="270"/>
      <c r="C13" s="270"/>
      <c r="D13" s="270"/>
      <c r="E13" s="270"/>
      <c r="F13" s="270"/>
      <c r="G13" s="270"/>
      <c r="H13" s="270"/>
      <c r="I13" s="32">
        <v>9</v>
      </c>
      <c r="J13" s="7">
        <v>0</v>
      </c>
      <c r="K13" s="7">
        <v>0</v>
      </c>
      <c r="O13" s="112"/>
      <c r="P13" s="112"/>
    </row>
    <row r="14" spans="1:16">
      <c r="A14" s="271" t="s">
        <v>259</v>
      </c>
      <c r="B14" s="272"/>
      <c r="C14" s="272"/>
      <c r="D14" s="272"/>
      <c r="E14" s="272"/>
      <c r="F14" s="272"/>
      <c r="G14" s="272"/>
      <c r="H14" s="272"/>
      <c r="I14" s="32">
        <v>10</v>
      </c>
      <c r="J14" s="37">
        <f>SUM(J5:J13)</f>
        <v>160398086.20826754</v>
      </c>
      <c r="K14" s="37">
        <f>SUM(K5:K13)</f>
        <v>170400093.62642515</v>
      </c>
      <c r="O14" s="112"/>
      <c r="P14" s="112"/>
    </row>
    <row r="15" spans="1:16">
      <c r="A15" s="269" t="s">
        <v>260</v>
      </c>
      <c r="B15" s="270"/>
      <c r="C15" s="270"/>
      <c r="D15" s="270"/>
      <c r="E15" s="270"/>
      <c r="F15" s="270"/>
      <c r="G15" s="270"/>
      <c r="H15" s="270"/>
      <c r="I15" s="32">
        <v>11</v>
      </c>
      <c r="J15" s="7"/>
      <c r="K15" s="7"/>
      <c r="O15" s="112"/>
      <c r="P15" s="112"/>
    </row>
    <row r="16" spans="1:16">
      <c r="A16" s="269" t="s">
        <v>261</v>
      </c>
      <c r="B16" s="270"/>
      <c r="C16" s="270"/>
      <c r="D16" s="270"/>
      <c r="E16" s="270"/>
      <c r="F16" s="270"/>
      <c r="G16" s="270"/>
      <c r="H16" s="270"/>
      <c r="I16" s="32">
        <v>12</v>
      </c>
      <c r="J16" s="7">
        <v>545822.93999999994</v>
      </c>
      <c r="K16" s="7">
        <v>545822.93999999994</v>
      </c>
      <c r="O16" s="112"/>
      <c r="P16" s="112"/>
    </row>
    <row r="17" spans="1:16">
      <c r="A17" s="269" t="s">
        <v>262</v>
      </c>
      <c r="B17" s="270"/>
      <c r="C17" s="270"/>
      <c r="D17" s="270"/>
      <c r="E17" s="270"/>
      <c r="F17" s="270"/>
      <c r="G17" s="270"/>
      <c r="H17" s="270"/>
      <c r="I17" s="32">
        <v>13</v>
      </c>
      <c r="J17" s="7"/>
      <c r="K17" s="7"/>
      <c r="O17" s="112"/>
      <c r="P17" s="112"/>
    </row>
    <row r="18" spans="1:16">
      <c r="A18" s="269" t="s">
        <v>263</v>
      </c>
      <c r="B18" s="270"/>
      <c r="C18" s="270"/>
      <c r="D18" s="270"/>
      <c r="E18" s="270"/>
      <c r="F18" s="270"/>
      <c r="G18" s="270"/>
      <c r="H18" s="270"/>
      <c r="I18" s="32">
        <v>14</v>
      </c>
      <c r="J18" s="7"/>
      <c r="K18" s="7"/>
      <c r="O18" s="112"/>
      <c r="P18" s="112"/>
    </row>
    <row r="19" spans="1:16">
      <c r="A19" s="269" t="s">
        <v>264</v>
      </c>
      <c r="B19" s="270"/>
      <c r="C19" s="270"/>
      <c r="D19" s="270"/>
      <c r="E19" s="270"/>
      <c r="F19" s="270"/>
      <c r="G19" s="270"/>
      <c r="H19" s="270"/>
      <c r="I19" s="32">
        <v>15</v>
      </c>
      <c r="J19" s="7"/>
      <c r="K19" s="7"/>
      <c r="O19" s="112"/>
      <c r="P19" s="112"/>
    </row>
    <row r="20" spans="1:16">
      <c r="A20" s="269" t="s">
        <v>265</v>
      </c>
      <c r="B20" s="270"/>
      <c r="C20" s="270"/>
      <c r="D20" s="270"/>
      <c r="E20" s="270"/>
      <c r="F20" s="270"/>
      <c r="G20" s="270"/>
      <c r="H20" s="270"/>
      <c r="I20" s="32">
        <v>16</v>
      </c>
      <c r="J20" s="8">
        <v>-3322500.6104202066</v>
      </c>
      <c r="K20" s="8">
        <v>-4029357.7860518321</v>
      </c>
      <c r="M20" s="112"/>
      <c r="O20" s="112"/>
      <c r="P20" s="112"/>
    </row>
    <row r="21" spans="1:16">
      <c r="A21" s="271" t="s">
        <v>266</v>
      </c>
      <c r="B21" s="272"/>
      <c r="C21" s="272"/>
      <c r="D21" s="272"/>
      <c r="E21" s="272"/>
      <c r="F21" s="272"/>
      <c r="G21" s="272"/>
      <c r="H21" s="272"/>
      <c r="I21" s="32">
        <v>17</v>
      </c>
      <c r="J21" s="117">
        <f>SUM(J15:J20)</f>
        <v>-2776677.6704202066</v>
      </c>
      <c r="K21" s="117">
        <f>SUM(K15:K20)</f>
        <v>-3483534.8460518322</v>
      </c>
      <c r="O21" s="112"/>
      <c r="P21" s="112"/>
    </row>
    <row r="22" spans="1:16">
      <c r="A22" s="273"/>
      <c r="B22" s="274"/>
      <c r="C22" s="274"/>
      <c r="D22" s="274"/>
      <c r="E22" s="274"/>
      <c r="F22" s="274"/>
      <c r="G22" s="274"/>
      <c r="H22" s="274"/>
      <c r="I22" s="275"/>
      <c r="J22" s="275"/>
      <c r="K22" s="276"/>
    </row>
    <row r="23" spans="1:16">
      <c r="A23" s="261" t="s">
        <v>267</v>
      </c>
      <c r="B23" s="262"/>
      <c r="C23" s="262"/>
      <c r="D23" s="262"/>
      <c r="E23" s="262"/>
      <c r="F23" s="262"/>
      <c r="G23" s="262"/>
      <c r="H23" s="262"/>
      <c r="I23" s="33">
        <v>18</v>
      </c>
      <c r="J23" s="7">
        <f>J21</f>
        <v>-2776677.6704202066</v>
      </c>
      <c r="K23" s="7">
        <f>K21</f>
        <v>-3483534.8460518322</v>
      </c>
    </row>
    <row r="24" spans="1:16" ht="17.25" customHeight="1">
      <c r="A24" s="263" t="s">
        <v>268</v>
      </c>
      <c r="B24" s="264"/>
      <c r="C24" s="264"/>
      <c r="D24" s="264"/>
      <c r="E24" s="264"/>
      <c r="F24" s="264"/>
      <c r="G24" s="264"/>
      <c r="H24" s="264"/>
      <c r="I24" s="34">
        <v>19</v>
      </c>
      <c r="J24" s="7"/>
      <c r="K24" s="7"/>
    </row>
    <row r="25" spans="1:16" ht="30" customHeight="1">
      <c r="A25" s="265" t="s">
        <v>269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</row>
    <row r="27" spans="1:16">
      <c r="J27" s="11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8:H8"/>
    <mergeCell ref="A9:H9"/>
    <mergeCell ref="A10:H10"/>
    <mergeCell ref="A17:H17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11:J23 J25:K65536 J1:K9 K11:K24 L1:IV1048576"/>
    <dataValidation type="whole" operator="notEqual" allowBlank="1" showInputMessage="1" showErrorMessage="1" errorTitle="Pogrešan unos" error="Mogu se unijeti samo cjelobrojne vrijednosti." sqref="J24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75">
      <c r="A2" s="282" t="s">
        <v>245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>
      <c r="A4" s="283" t="s">
        <v>280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12.75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</row>
    <row r="6" spans="1:10" ht="12.7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</row>
    <row r="7" spans="1:10" ht="12.75" customHeight="1">
      <c r="A7" s="283"/>
      <c r="B7" s="283"/>
      <c r="C7" s="283"/>
      <c r="D7" s="283"/>
      <c r="E7" s="283"/>
      <c r="F7" s="283"/>
      <c r="G7" s="283"/>
      <c r="H7" s="283"/>
      <c r="I7" s="283"/>
      <c r="J7" s="283"/>
    </row>
    <row r="8" spans="1:10" ht="12.75" customHeight="1">
      <c r="A8" s="283"/>
      <c r="B8" s="283"/>
      <c r="C8" s="283"/>
      <c r="D8" s="283"/>
      <c r="E8" s="283"/>
      <c r="F8" s="283"/>
      <c r="G8" s="283"/>
      <c r="H8" s="283"/>
      <c r="I8" s="283"/>
      <c r="J8" s="283"/>
    </row>
    <row r="9" spans="1:10" ht="12.75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</row>
    <row r="10" spans="1:10" ht="12.75" customHeight="1">
      <c r="A10" s="283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>
      <c r="A11" s="284"/>
      <c r="B11" s="284"/>
      <c r="C11" s="284"/>
      <c r="D11" s="284"/>
      <c r="E11" s="284"/>
      <c r="F11" s="284"/>
      <c r="G11" s="284"/>
      <c r="H11" s="284"/>
      <c r="I11" s="284"/>
      <c r="J11" s="284"/>
    </row>
    <row r="12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Vedrana Krsnik</cp:lastModifiedBy>
  <cp:lastPrinted>2016-10-27T07:06:12Z</cp:lastPrinted>
  <dcterms:created xsi:type="dcterms:W3CDTF">2008-10-17T11:51:54Z</dcterms:created>
  <dcterms:modified xsi:type="dcterms:W3CDTF">2016-10-27T09:04:27Z</dcterms:modified>
</cp:coreProperties>
</file>