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64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4">'Equity movement'!$A$1:$K$25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1" i="17"/>
  <c r="J21"/>
  <c r="K14"/>
  <c r="J14"/>
  <c r="D44" i="20"/>
  <c r="D46" s="1"/>
  <c r="D48" s="1"/>
  <c r="D51" s="1"/>
  <c r="C44"/>
  <c r="C46" s="1"/>
  <c r="C48" s="1"/>
  <c r="D38"/>
  <c r="D45" s="1"/>
  <c r="D47" s="1"/>
  <c r="C38"/>
  <c r="C45" s="1"/>
  <c r="C47" s="1"/>
  <c r="C50" s="1"/>
  <c r="C33"/>
  <c r="C32"/>
  <c r="D31"/>
  <c r="D33" s="1"/>
  <c r="C31"/>
  <c r="D27"/>
  <c r="D32" s="1"/>
  <c r="C27"/>
  <c r="D18"/>
  <c r="D20" s="1"/>
  <c r="C18"/>
  <c r="C20" s="1"/>
  <c r="D13"/>
  <c r="D19" s="1"/>
  <c r="C13"/>
  <c r="C19" s="1"/>
  <c r="F33" i="18"/>
  <c r="E33"/>
  <c r="D33"/>
  <c r="C33"/>
  <c r="F27"/>
  <c r="E27"/>
  <c r="D27"/>
  <c r="C27"/>
  <c r="F22"/>
  <c r="E22"/>
  <c r="D22"/>
  <c r="C22"/>
  <c r="C10" s="1"/>
  <c r="C43" s="1"/>
  <c r="F16"/>
  <c r="E16"/>
  <c r="D16"/>
  <c r="C16"/>
  <c r="F12"/>
  <c r="E12"/>
  <c r="D12"/>
  <c r="C12"/>
  <c r="F10"/>
  <c r="F43" s="1"/>
  <c r="E10"/>
  <c r="E43" s="1"/>
  <c r="E46" s="1"/>
  <c r="D10"/>
  <c r="D43" s="1"/>
  <c r="D46" s="1"/>
  <c r="F7"/>
  <c r="F42" s="1"/>
  <c r="E7"/>
  <c r="E42" s="1"/>
  <c r="D7"/>
  <c r="D42" s="1"/>
  <c r="C7"/>
  <c r="C42" s="1"/>
  <c r="D100" i="19"/>
  <c r="C100"/>
  <c r="D90"/>
  <c r="C90"/>
  <c r="D86"/>
  <c r="C86"/>
  <c r="D82"/>
  <c r="C82"/>
  <c r="D79"/>
  <c r="C79"/>
  <c r="D72"/>
  <c r="D69" s="1"/>
  <c r="D114" s="1"/>
  <c r="C72"/>
  <c r="C69" s="1"/>
  <c r="C114" s="1"/>
  <c r="D56"/>
  <c r="C56"/>
  <c r="D49"/>
  <c r="C49"/>
  <c r="D41"/>
  <c r="D40" s="1"/>
  <c r="C41"/>
  <c r="C40" s="1"/>
  <c r="D35"/>
  <c r="C35"/>
  <c r="D26"/>
  <c r="C26"/>
  <c r="D16"/>
  <c r="C16"/>
  <c r="D9"/>
  <c r="C9"/>
  <c r="D8"/>
  <c r="D66" s="1"/>
  <c r="C8"/>
  <c r="C66" s="1"/>
  <c r="C51" i="20" l="1"/>
  <c r="C52" s="1"/>
  <c r="D50"/>
  <c r="D52" s="1"/>
  <c r="F45" i="18"/>
  <c r="F44"/>
  <c r="F48" s="1"/>
  <c r="E44"/>
  <c r="E48" s="1"/>
  <c r="E45"/>
  <c r="C46"/>
  <c r="F46"/>
  <c r="C45"/>
  <c r="C44"/>
  <c r="C48" s="1"/>
  <c r="D45"/>
  <c r="D44"/>
  <c r="D48" s="1"/>
  <c r="K23" i="17"/>
  <c r="F71" i="18"/>
  <c r="E71"/>
  <c r="D71"/>
  <c r="C71"/>
  <c r="D66"/>
  <c r="F57"/>
  <c r="F66" s="1"/>
  <c r="E57"/>
  <c r="E66" s="1"/>
  <c r="C57"/>
  <c r="C66"/>
  <c r="C50" l="1"/>
  <c r="C49"/>
  <c r="D50"/>
  <c r="D49"/>
  <c r="F50"/>
  <c r="F49"/>
  <c r="E49"/>
  <c r="E50"/>
  <c r="J23" i="17"/>
  <c r="D56" i="18" l="1"/>
  <c r="D67" s="1"/>
  <c r="D70" s="1"/>
  <c r="C56" l="1"/>
  <c r="C67" s="1"/>
  <c r="C70" s="1"/>
  <c r="F56"/>
  <c r="F67" s="1"/>
  <c r="F70" s="1"/>
  <c r="E56"/>
  <c r="E67" s="1"/>
  <c r="E70" s="1"/>
</calcChain>
</file>

<file path=xl/sharedStrings.xml><?xml version="1.0" encoding="utf-8"?>
<sst xmlns="http://schemas.openxmlformats.org/spreadsheetml/2006/main" count="350" uniqueCount="318">
  <si>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</si>
  <si>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</si>
  <si>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</si>
  <si>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</si>
  <si>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</si>
  <si>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</si>
  <si>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</si>
  <si>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</si>
  <si>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</si>
  <si>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</si>
  <si>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</si>
  <si>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</si>
  <si>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</si>
  <si>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</si>
  <si>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</si>
  <si>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</si>
  <si>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</si>
  <si>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</si>
  <si>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</si>
  <si>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</si>
  <si>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</si>
  <si>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</si>
  <si>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</si>
  <si>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</si>
  <si>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</si>
  <si>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</si>
  <si>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</si>
  <si>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</si>
  <si>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</si>
  <si>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</si>
  <si>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</si>
  <si>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</si>
  <si>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</si>
  <si>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</si>
  <si>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</si>
  <si>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</si>
  <si>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</si>
  <si>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</si>
  <si>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</si>
  <si>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</si>
  <si>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</si>
  <si>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</si>
  <si>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</si>
  <si>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</si>
  <si>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</si>
  <si>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</si>
  <si>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</si>
  <si>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</si>
  <si>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</si>
  <si>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</si>
  <si>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</si>
  <si>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</si>
  <si>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</si>
  <si>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</si>
  <si>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</si>
  <si>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</si>
  <si>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</si>
  <si>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</si>
  <si>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</si>
  <si>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</si>
  <si>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</si>
  <si>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</si>
  <si>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</si>
  <si>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</si>
  <si>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</si>
  <si>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</si>
  <si>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</si>
  <si>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</si>
  <si>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</si>
  <si>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</si>
  <si>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</si>
  <si>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</si>
  <si>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</si>
  <si>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</si>
  <si>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</si>
  <si>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</si>
  <si>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</si>
  <si>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</si>
  <si>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</si>
  <si>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</si>
  <si>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</si>
  <si>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</si>
  <si>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</si>
  <si>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</si>
  <si>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</si>
  <si>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</si>
  <si>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</si>
  <si>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</si>
  <si>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</si>
  <si>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</si>
  <si>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</si>
  <si>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</si>
  <si>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</si>
  <si>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</si>
  <si>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</si>
  <si>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</si>
  <si>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</si>
  <si>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</si>
  <si>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</si>
  <si>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</si>
  <si>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</si>
  <si>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</si>
  <si>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</si>
  <si>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</si>
  <si>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</si>
  <si>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</si>
  <si>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</si>
  <si>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</si>
  <si>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</si>
  <si>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</si>
  <si>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</si>
  <si>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</si>
  <si>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</si>
  <si>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</si>
  <si>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</si>
  <si>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</si>
  <si>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</si>
  <si>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</si>
  <si>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</si>
  <si>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</si>
  <si>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</si>
  <si>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</si>
  <si>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</si>
  <si>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</si>
  <si>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</si>
  <si>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</si>
  <si>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</si>
  <si>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</si>
  <si>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</si>
  <si>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</si>
  <si>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</si>
  <si>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</si>
  <si>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</si>
  <si>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</si>
  <si>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</si>
  <si>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</si>
  <si>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</si>
  <si>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</si>
  <si>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</si>
  <si>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</si>
  <si>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</si>
  <si>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</si>
  <si>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</si>
  <si>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</si>
  <si>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</si>
  <si>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</si>
  <si>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</si>
  <si>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</si>
  <si>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</si>
  <si>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</si>
  <si>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</si>
  <si>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</si>
  <si>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</si>
  <si>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</si>
  <si>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</si>
  <si>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</si>
  <si>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</si>
  <si>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</si>
  <si>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</si>
  <si>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</si>
  <si>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</si>
  <si>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</si>
  <si>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</si>
  <si>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</si>
  <si>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</si>
  <si>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</si>
  <si>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YES</t>
  </si>
  <si>
    <t>I. OPERATING REVENUE (112 do 113)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</si>
  <si>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</si>
  <si>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</si>
  <si>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</si>
  <si>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2. Material costs (117 do 119)</t>
  </si>
  <si>
    <t xml:space="preserve">        a) Raw material and material costs</t>
  </si>
  <si>
    <t xml:space="preserve">        c) Other external costs</t>
  </si>
  <si>
    <t xml:space="preserve">   3. Staff costs (121 do 123)</t>
  </si>
  <si>
    <t xml:space="preserve">        a) Net  salaries and wages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</si>
  <si>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</si>
  <si>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</si>
  <si>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</si>
  <si>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</si>
  <si>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</si>
  <si>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</si>
  <si>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</si>
  <si>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</si>
  <si>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</si>
  <si>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</si>
  <si>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</si>
  <si>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</si>
  <si>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</si>
  <si>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</si>
  <si>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</si>
  <si>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</si>
  <si>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</si>
  <si>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</si>
  <si>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</si>
  <si>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</si>
  <si>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</si>
  <si>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</si>
  <si>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</si>
  <si>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</si>
  <si>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</si>
  <si>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</si>
  <si>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>A)  RECEIVABLES FOR SUBSCRIBED BUT  NOT PAID-IN  CAPITAL</t>
  </si>
  <si>
    <t>B)  LONG-TERM ASSETS (003+010+020+029+033)</t>
  </si>
  <si>
    <t xml:space="preserve">   1. Assets development 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</si>
  <si>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</si>
  <si>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</si>
  <si>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</si>
  <si>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</si>
  <si>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</si>
  <si>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</si>
  <si>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</si>
  <si>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</si>
  <si>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</si>
  <si>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</si>
  <si>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</si>
  <si>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</si>
  <si>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</si>
  <si>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</si>
  <si>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</si>
  <si>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</si>
  <si>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</si>
  <si>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</si>
  <si>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</si>
  <si>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</si>
  <si>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</si>
  <si>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</si>
  <si>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</si>
  <si>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</si>
  <si>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</si>
  <si>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</si>
  <si>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1. Reserves prescribed by low</t>
  </si>
  <si>
    <t>V. RETAINED EARNINGS OR ACCUMULATED LOSS (073-074)</t>
  </si>
  <si>
    <t>2. Accumulated loss</t>
  </si>
  <si>
    <t>VI. PROFIT/LOSS FOR THE CURRENT YEAR (076-077)</t>
  </si>
  <si>
    <t>1. Profit for the current year</t>
  </si>
  <si>
    <t>2. Loss for the current year</t>
  </si>
  <si>
    <t>C)  LONG - TERM LIABILITIES (084 do 092)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</si>
  <si>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</si>
  <si>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</si>
  <si>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</si>
  <si>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</si>
  <si>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</si>
  <si>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</si>
  <si>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do 105)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</si>
  <si>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</si>
  <si>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</si>
  <si>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</si>
  <si>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</si>
  <si>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</si>
  <si>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 TOTAL – CAPITAL AND LIABILITIES 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</si>
  <si>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</si>
  <si>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</si>
  <si>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</si>
  <si>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</si>
  <si>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</si>
  <si>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</si>
  <si>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</si>
  <si>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</si>
  <si>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</si>
  <si>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</si>
  <si>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</si>
  <si>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</si>
  <si>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</si>
  <si>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</si>
  <si>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</si>
  <si>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</si>
  <si>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</si>
  <si>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</si>
  <si>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</si>
  <si>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</si>
  <si>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</si>
  <si>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</si>
  <si>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</si>
  <si>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</si>
  <si>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</si>
  <si>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</si>
  <si>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</si>
  <si>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</si>
  <si>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</si>
  <si>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</si>
  <si>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</si>
  <si>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</si>
  <si>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</si>
  <si>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</si>
  <si>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</si>
  <si>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</si>
  <si>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</si>
  <si>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</si>
  <si>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</si>
  <si>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</si>
  <si>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</si>
  <si>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</si>
  <si>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</si>
  <si>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</si>
  <si>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</si>
  <si>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</si>
  <si>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</si>
  <si>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</si>
  <si>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</si>
  <si>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</si>
  <si>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</si>
  <si>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</si>
  <si>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</si>
  <si>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</si>
  <si>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</si>
  <si>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</si>
  <si>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</si>
  <si>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</si>
  <si>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</si>
  <si>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</si>
  <si>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ŽITAR KONTO D.O.O.</t>
  </si>
  <si>
    <t>04212517</t>
  </si>
  <si>
    <t xml:space="preserve">                    Cash flow statement - indirect method</t>
  </si>
  <si>
    <t xml:space="preserve">                                                   Income statement</t>
  </si>
  <si>
    <t>as of 30.09.2016.</t>
  </si>
  <si>
    <t xml:space="preserve">                                                                 period 01.01.2016. to 30.09.2016.</t>
  </si>
  <si>
    <t xml:space="preserve">                          period 01.01.2016. to 30.09.2016.</t>
  </si>
</sst>
</file>

<file path=xl/styles.xml><?xml version="1.0" encoding="utf-8"?>
<styleSheet xmlns="http://schemas.openxmlformats.org/spreadsheetml/2006/main">
  <numFmts count="1">
    <numFmt numFmtId="164" formatCode="000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6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7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8" xfId="3" applyFont="1" applyBorder="1" applyAlignment="1" applyProtection="1">
      <protection hidden="1"/>
    </xf>
    <xf numFmtId="0" fontId="7" fillId="0" borderId="8" xfId="3" applyFont="1" applyBorder="1" applyAlignment="1"/>
    <xf numFmtId="0" fontId="17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9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0" fontId="7" fillId="0" borderId="7" xfId="3" applyFont="1" applyBorder="1" applyAlignment="1"/>
    <xf numFmtId="0" fontId="7" fillId="0" borderId="13" xfId="3" applyFont="1" applyBorder="1" applyAlignment="1"/>
    <xf numFmtId="0" fontId="5" fillId="0" borderId="14" xfId="3" applyFont="1" applyFill="1" applyBorder="1" applyAlignment="1" applyProtection="1">
      <alignment horizontal="left" vertical="center" wrapText="1"/>
      <protection hidden="1"/>
    </xf>
    <xf numFmtId="0" fontId="7" fillId="0" borderId="14" xfId="3" applyFont="1" applyBorder="1" applyAlignment="1" applyProtection="1">
      <alignment horizontal="left" vertical="center" wrapText="1"/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4" xfId="3" applyFont="1" applyFill="1" applyBorder="1" applyAlignment="1" applyProtection="1">
      <protection hidden="1"/>
    </xf>
    <xf numFmtId="0" fontId="7" fillId="0" borderId="14" xfId="3" applyFont="1" applyBorder="1" applyAlignment="1" applyProtection="1">
      <alignment wrapText="1"/>
      <protection hidden="1"/>
    </xf>
    <xf numFmtId="0" fontId="7" fillId="0" borderId="14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7" fillId="0" borderId="14" xfId="3" applyFont="1" applyBorder="1" applyAlignment="1" applyProtection="1">
      <alignment horizontal="left" vertical="top" wrapText="1"/>
      <protection hidden="1"/>
    </xf>
    <xf numFmtId="49" fontId="4" fillId="0" borderId="14" xfId="3" applyNumberFormat="1" applyFont="1" applyBorder="1" applyAlignment="1" applyProtection="1">
      <alignment horizontal="center" vertical="center"/>
      <protection locked="0" hidden="1"/>
    </xf>
    <xf numFmtId="0" fontId="7" fillId="0" borderId="14" xfId="3" applyFont="1" applyBorder="1" applyAlignment="1" applyProtection="1">
      <alignment horizontal="left"/>
      <protection hidden="1"/>
    </xf>
    <xf numFmtId="0" fontId="7" fillId="0" borderId="13" xfId="3" applyFont="1" applyBorder="1" applyAlignment="1" applyProtection="1">
      <protection hidden="1"/>
    </xf>
    <xf numFmtId="0" fontId="7" fillId="0" borderId="14" xfId="3" applyFont="1" applyFill="1" applyBorder="1" applyAlignment="1" applyProtection="1">
      <alignment vertical="center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15" xfId="3" applyFont="1" applyBorder="1" applyAlignment="1" applyProtection="1"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3" fontId="1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2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left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15" fillId="0" borderId="0" xfId="3" applyFont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49" fontId="4" fillId="0" borderId="10" xfId="3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Alignment="1">
      <alignment vertical="center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7" fillId="0" borderId="0" xfId="3" applyFont="1" applyFill="1" applyAlignment="1" applyProtection="1">
      <alignment vertical="top"/>
      <protection hidden="1"/>
    </xf>
    <xf numFmtId="0" fontId="7" fillId="0" borderId="0" xfId="3" applyFont="1" applyFill="1" applyBorder="1" applyAlignment="1" applyProtection="1">
      <alignment horizontal="right" vertical="center"/>
      <protection hidden="1"/>
    </xf>
    <xf numFmtId="0" fontId="7" fillId="0" borderId="0" xfId="3" applyFont="1" applyFill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3" borderId="18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4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0" fontId="16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  <protection hidden="1"/>
    </xf>
    <xf numFmtId="0" fontId="9" fillId="0" borderId="21" xfId="0" applyFont="1" applyFill="1" applyBorder="1" applyAlignment="1" applyProtection="1">
      <alignment horizontal="left" vertical="center" wrapText="1"/>
      <protection hidden="1"/>
    </xf>
    <xf numFmtId="0" fontId="9" fillId="0" borderId="22" xfId="0" applyFont="1" applyFill="1" applyBorder="1" applyAlignment="1" applyProtection="1">
      <alignment horizontal="left" vertical="center" wrapText="1"/>
      <protection hidden="1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7" fillId="0" borderId="0" xfId="3" applyFont="1" applyAlignment="1">
      <alignment horizontal="center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2" borderId="2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2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/>
    <xf numFmtId="0" fontId="7" fillId="0" borderId="17" xfId="3" applyFont="1" applyFill="1" applyBorder="1" applyAlignment="1"/>
    <xf numFmtId="0" fontId="4" fillId="2" borderId="2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28" xfId="0" applyFont="1" applyBorder="1" applyAlignment="1" applyProtection="1">
      <alignment horizontal="center" vertical="top"/>
      <protection hidden="1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49" fontId="6" fillId="0" borderId="25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0" borderId="25" xfId="3" applyNumberFormat="1" applyFon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3" fillId="0" borderId="0" xfId="3" applyFont="1" applyAlignment="1" applyProtection="1">
      <alignment horizontal="left"/>
      <protection hidden="1"/>
    </xf>
    <xf numFmtId="0" fontId="16" fillId="0" borderId="0" xfId="3" applyFont="1" applyAlignment="1"/>
    <xf numFmtId="0" fontId="15" fillId="0" borderId="0" xfId="3" applyFont="1" applyAlignment="1" applyProtection="1">
      <alignment horizontal="left"/>
      <protection hidden="1"/>
    </xf>
    <xf numFmtId="0" fontId="0" fillId="0" borderId="0" xfId="3" applyFont="1" applyAlignme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12" fillId="0" borderId="26" xfId="3" applyFont="1" applyBorder="1" applyAlignment="1"/>
    <xf numFmtId="0" fontId="12" fillId="0" borderId="7" xfId="3" applyFont="1" applyBorder="1" applyAlignment="1"/>
    <xf numFmtId="0" fontId="5" fillId="0" borderId="0" xfId="3" applyFont="1" applyFill="1" applyBorder="1" applyAlignment="1" applyProtection="1">
      <alignment vertical="center"/>
      <protection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0" borderId="1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3" fontId="2" fillId="0" borderId="18" xfId="0" applyNumberFormat="1" applyFont="1" applyFill="1" applyBorder="1" applyAlignment="1" applyProtection="1">
      <alignment vertical="center"/>
      <protection locked="0"/>
    </xf>
    <xf numFmtId="3" fontId="2" fillId="0" borderId="19" xfId="0" applyNumberFormat="1" applyFont="1" applyFill="1" applyBorder="1" applyAlignment="1" applyProtection="1">
      <alignment vertical="center"/>
      <protection locked="0"/>
    </xf>
    <xf numFmtId="3" fontId="21" fillId="0" borderId="31" xfId="0" applyNumberFormat="1" applyFont="1" applyBorder="1" applyAlignment="1">
      <alignment horizontal="right" wrapText="1"/>
    </xf>
    <xf numFmtId="3" fontId="2" fillId="0" borderId="10" xfId="0" applyNumberFormat="1" applyFont="1" applyFill="1" applyBorder="1" applyAlignment="1" applyProtection="1">
      <alignment vertical="center"/>
      <protection hidden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topLeftCell="A31" zoomScale="110" zoomScaleSheetLayoutView="100" workbookViewId="0">
      <selection activeCell="I25" sqref="I25"/>
    </sheetView>
  </sheetViews>
  <sheetFormatPr defaultRowHeight="12.75"/>
  <cols>
    <col min="1" max="1" width="9.140625" style="134"/>
    <col min="2" max="2" width="13" style="134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244" t="s">
        <v>22</v>
      </c>
      <c r="B1" s="245"/>
      <c r="C1" s="245"/>
      <c r="D1" s="58"/>
      <c r="E1" s="58"/>
      <c r="F1" s="58"/>
      <c r="G1" s="58"/>
      <c r="H1" s="58"/>
      <c r="I1" s="59"/>
      <c r="J1" s="9"/>
      <c r="K1" s="9"/>
      <c r="L1" s="9"/>
    </row>
    <row r="2" spans="1:12">
      <c r="A2" s="175" t="s">
        <v>23</v>
      </c>
      <c r="B2" s="176"/>
      <c r="C2" s="176"/>
      <c r="D2" s="177"/>
      <c r="E2" s="77">
        <v>42370</v>
      </c>
      <c r="F2" s="11"/>
      <c r="G2" s="12" t="s">
        <v>33</v>
      </c>
      <c r="H2" s="77">
        <v>42643</v>
      </c>
      <c r="I2" s="60"/>
      <c r="J2" s="9"/>
      <c r="K2" s="9"/>
      <c r="L2" s="9"/>
    </row>
    <row r="3" spans="1:12">
      <c r="A3" s="13"/>
      <c r="B3" s="13"/>
      <c r="C3" s="13"/>
      <c r="D3" s="13"/>
      <c r="E3" s="14"/>
      <c r="F3" s="14"/>
      <c r="G3" s="13"/>
      <c r="H3" s="13"/>
      <c r="I3" s="61"/>
      <c r="J3" s="9"/>
      <c r="K3" s="9"/>
      <c r="L3" s="9"/>
    </row>
    <row r="4" spans="1:12" ht="15">
      <c r="A4" s="178" t="s">
        <v>136</v>
      </c>
      <c r="B4" s="179"/>
      <c r="C4" s="179"/>
      <c r="D4" s="179"/>
      <c r="E4" s="179"/>
      <c r="F4" s="179"/>
      <c r="G4" s="179"/>
      <c r="H4" s="179"/>
      <c r="I4" s="180"/>
      <c r="J4" s="9"/>
      <c r="K4" s="9"/>
      <c r="L4" s="9"/>
    </row>
    <row r="5" spans="1:12">
      <c r="A5" s="15"/>
      <c r="B5" s="15"/>
      <c r="C5" s="15"/>
      <c r="D5" s="15"/>
      <c r="E5" s="16"/>
      <c r="F5" s="62"/>
      <c r="G5" s="17"/>
      <c r="H5" s="18"/>
      <c r="I5" s="63"/>
      <c r="J5" s="9"/>
      <c r="K5" s="9"/>
      <c r="L5" s="9"/>
    </row>
    <row r="6" spans="1:12">
      <c r="A6" s="181" t="s">
        <v>7</v>
      </c>
      <c r="B6" s="182"/>
      <c r="C6" s="183" t="s">
        <v>137</v>
      </c>
      <c r="D6" s="184"/>
      <c r="E6" s="23"/>
      <c r="F6" s="23"/>
      <c r="G6" s="23"/>
      <c r="H6" s="23"/>
      <c r="I6" s="64"/>
      <c r="J6" s="9"/>
      <c r="K6" s="9"/>
      <c r="L6" s="9"/>
    </row>
    <row r="7" spans="1:12">
      <c r="A7" s="127"/>
      <c r="B7" s="127"/>
      <c r="C7" s="80"/>
      <c r="D7" s="80"/>
      <c r="E7" s="23"/>
      <c r="F7" s="23"/>
      <c r="G7" s="23"/>
      <c r="H7" s="23"/>
      <c r="I7" s="64"/>
      <c r="J7" s="9"/>
      <c r="K7" s="9"/>
      <c r="L7" s="9"/>
    </row>
    <row r="8" spans="1:12" ht="12.75" customHeight="1">
      <c r="A8" s="188" t="s">
        <v>8</v>
      </c>
      <c r="B8" s="189"/>
      <c r="C8" s="183" t="s">
        <v>138</v>
      </c>
      <c r="D8" s="184"/>
      <c r="E8" s="23"/>
      <c r="F8" s="23"/>
      <c r="G8" s="23"/>
      <c r="H8" s="23"/>
      <c r="I8" s="65"/>
      <c r="J8" s="9"/>
      <c r="K8" s="9"/>
      <c r="L8" s="9"/>
    </row>
    <row r="9" spans="1:12">
      <c r="A9" s="128"/>
      <c r="B9" s="128"/>
      <c r="C9" s="81"/>
      <c r="D9" s="80"/>
      <c r="E9" s="15"/>
      <c r="F9" s="15"/>
      <c r="G9" s="15"/>
      <c r="H9" s="15"/>
      <c r="I9" s="65"/>
      <c r="J9" s="9"/>
      <c r="K9" s="9"/>
      <c r="L9" s="9"/>
    </row>
    <row r="10" spans="1:12" ht="12.75" customHeight="1">
      <c r="A10" s="190" t="s">
        <v>9</v>
      </c>
      <c r="B10" s="191"/>
      <c r="C10" s="183" t="s">
        <v>139</v>
      </c>
      <c r="D10" s="184"/>
      <c r="E10" s="15"/>
      <c r="F10" s="15"/>
      <c r="G10" s="15"/>
      <c r="H10" s="15"/>
      <c r="I10" s="65"/>
      <c r="J10" s="9"/>
      <c r="K10" s="9"/>
      <c r="L10" s="9"/>
    </row>
    <row r="11" spans="1:12">
      <c r="A11" s="192"/>
      <c r="B11" s="192"/>
      <c r="C11" s="15"/>
      <c r="D11" s="15"/>
      <c r="E11" s="15"/>
      <c r="F11" s="15"/>
      <c r="G11" s="15"/>
      <c r="H11" s="15"/>
      <c r="I11" s="65"/>
      <c r="J11" s="9"/>
      <c r="K11" s="9"/>
      <c r="L11" s="9"/>
    </row>
    <row r="12" spans="1:12">
      <c r="A12" s="181" t="s">
        <v>10</v>
      </c>
      <c r="B12" s="182"/>
      <c r="C12" s="196" t="s">
        <v>140</v>
      </c>
      <c r="D12" s="197"/>
      <c r="E12" s="197"/>
      <c r="F12" s="197"/>
      <c r="G12" s="197"/>
      <c r="H12" s="197"/>
      <c r="I12" s="198"/>
      <c r="J12" s="9"/>
      <c r="K12" s="9"/>
      <c r="L12" s="9"/>
    </row>
    <row r="13" spans="1:12">
      <c r="A13" s="127"/>
      <c r="B13" s="127"/>
      <c r="C13" s="82"/>
      <c r="D13" s="80"/>
      <c r="E13" s="80"/>
      <c r="F13" s="80"/>
      <c r="G13" s="80"/>
      <c r="H13" s="80"/>
      <c r="I13" s="80"/>
      <c r="J13" s="9"/>
      <c r="K13" s="9"/>
      <c r="L13" s="9"/>
    </row>
    <row r="14" spans="1:12">
      <c r="A14" s="181" t="s">
        <v>11</v>
      </c>
      <c r="B14" s="199"/>
      <c r="C14" s="200">
        <v>10000</v>
      </c>
      <c r="D14" s="201"/>
      <c r="E14" s="80"/>
      <c r="F14" s="185" t="s">
        <v>6</v>
      </c>
      <c r="G14" s="205"/>
      <c r="H14" s="205"/>
      <c r="I14" s="206"/>
      <c r="J14" s="9"/>
      <c r="K14" s="9"/>
      <c r="L14" s="9"/>
    </row>
    <row r="15" spans="1:12">
      <c r="A15" s="127"/>
      <c r="B15" s="127"/>
      <c r="C15" s="80"/>
      <c r="D15" s="80"/>
      <c r="E15" s="80"/>
      <c r="F15" s="80"/>
      <c r="G15" s="80"/>
      <c r="H15" s="80"/>
      <c r="I15" s="80"/>
      <c r="J15" s="9"/>
      <c r="K15" s="9"/>
      <c r="L15" s="9"/>
    </row>
    <row r="16" spans="1:12">
      <c r="A16" s="181" t="s">
        <v>12</v>
      </c>
      <c r="B16" s="182"/>
      <c r="C16" s="196" t="s">
        <v>141</v>
      </c>
      <c r="D16" s="197"/>
      <c r="E16" s="197"/>
      <c r="F16" s="197"/>
      <c r="G16" s="197"/>
      <c r="H16" s="197"/>
      <c r="I16" s="198"/>
      <c r="J16" s="9"/>
      <c r="K16" s="9"/>
      <c r="L16" s="9"/>
    </row>
    <row r="17" spans="1:12">
      <c r="A17" s="127"/>
      <c r="B17" s="127"/>
      <c r="C17" s="157"/>
      <c r="D17" s="157"/>
      <c r="E17" s="157"/>
      <c r="F17" s="157"/>
      <c r="G17" s="157"/>
      <c r="H17" s="157"/>
      <c r="I17" s="157"/>
      <c r="J17" s="9"/>
      <c r="K17" s="9"/>
      <c r="L17" s="9"/>
    </row>
    <row r="18" spans="1:12">
      <c r="A18" s="181" t="s">
        <v>13</v>
      </c>
      <c r="B18" s="182"/>
      <c r="C18" s="202" t="s">
        <v>142</v>
      </c>
      <c r="D18" s="203"/>
      <c r="E18" s="203"/>
      <c r="F18" s="203"/>
      <c r="G18" s="203"/>
      <c r="H18" s="203"/>
      <c r="I18" s="204"/>
      <c r="J18" s="9"/>
      <c r="K18" s="9"/>
      <c r="L18" s="9"/>
    </row>
    <row r="19" spans="1:12">
      <c r="A19" s="127"/>
      <c r="B19" s="127"/>
      <c r="C19" s="158"/>
      <c r="D19" s="157"/>
      <c r="E19" s="157"/>
      <c r="F19" s="157"/>
      <c r="G19" s="157"/>
      <c r="H19" s="157"/>
      <c r="I19" s="157"/>
      <c r="J19" s="9"/>
      <c r="K19" s="9"/>
      <c r="L19" s="9"/>
    </row>
    <row r="20" spans="1:12">
      <c r="A20" s="181" t="s">
        <v>14</v>
      </c>
      <c r="B20" s="182"/>
      <c r="C20" s="202" t="s">
        <v>143</v>
      </c>
      <c r="D20" s="203"/>
      <c r="E20" s="203"/>
      <c r="F20" s="203"/>
      <c r="G20" s="203"/>
      <c r="H20" s="203"/>
      <c r="I20" s="204"/>
      <c r="J20" s="9"/>
      <c r="K20" s="9"/>
      <c r="L20" s="9"/>
    </row>
    <row r="21" spans="1:12">
      <c r="A21" s="127"/>
      <c r="B21" s="127"/>
      <c r="C21" s="158"/>
      <c r="D21" s="157"/>
      <c r="E21" s="157"/>
      <c r="F21" s="157"/>
      <c r="G21" s="157"/>
      <c r="H21" s="157"/>
      <c r="I21" s="157"/>
      <c r="J21" s="9"/>
      <c r="K21" s="9"/>
      <c r="L21" s="9"/>
    </row>
    <row r="22" spans="1:12">
      <c r="A22" s="181" t="s">
        <v>15</v>
      </c>
      <c r="B22" s="182"/>
      <c r="C22" s="146">
        <v>133</v>
      </c>
      <c r="D22" s="185" t="s">
        <v>145</v>
      </c>
      <c r="E22" s="186"/>
      <c r="F22" s="187"/>
      <c r="G22" s="194"/>
      <c r="H22" s="195"/>
      <c r="I22" s="84"/>
      <c r="J22" s="9"/>
      <c r="K22" s="9"/>
      <c r="L22" s="9"/>
    </row>
    <row r="23" spans="1:12">
      <c r="A23" s="127"/>
      <c r="B23" s="127"/>
      <c r="C23" s="80"/>
      <c r="D23" s="80"/>
      <c r="E23" s="80"/>
      <c r="F23" s="80"/>
      <c r="G23" s="80"/>
      <c r="H23" s="80"/>
      <c r="I23" s="85"/>
      <c r="J23" s="9"/>
      <c r="K23" s="9"/>
      <c r="L23" s="9"/>
    </row>
    <row r="24" spans="1:12">
      <c r="A24" s="181" t="s">
        <v>16</v>
      </c>
      <c r="B24" s="182"/>
      <c r="C24" s="83">
        <v>21</v>
      </c>
      <c r="D24" s="185" t="s">
        <v>144</v>
      </c>
      <c r="E24" s="186"/>
      <c r="F24" s="186"/>
      <c r="G24" s="187"/>
      <c r="H24" s="126" t="s">
        <v>26</v>
      </c>
      <c r="I24" s="162">
        <v>505</v>
      </c>
      <c r="J24" s="9"/>
      <c r="K24" s="9"/>
      <c r="L24" s="9"/>
    </row>
    <row r="25" spans="1:12">
      <c r="A25" s="127"/>
      <c r="B25" s="127"/>
      <c r="C25" s="80"/>
      <c r="D25" s="80"/>
      <c r="E25" s="80"/>
      <c r="F25" s="80"/>
      <c r="G25" s="86"/>
      <c r="H25" s="127" t="s">
        <v>27</v>
      </c>
      <c r="I25" s="82"/>
      <c r="J25" s="9"/>
      <c r="K25" s="9"/>
      <c r="L25" s="9"/>
    </row>
    <row r="26" spans="1:12">
      <c r="A26" s="181" t="s">
        <v>17</v>
      </c>
      <c r="B26" s="182"/>
      <c r="C26" s="87" t="s">
        <v>166</v>
      </c>
      <c r="D26" s="88"/>
      <c r="E26" s="89"/>
      <c r="F26" s="85"/>
      <c r="G26" s="181" t="s">
        <v>28</v>
      </c>
      <c r="H26" s="182"/>
      <c r="I26" s="140" t="s">
        <v>146</v>
      </c>
      <c r="J26" s="9"/>
      <c r="K26" s="9"/>
      <c r="L26" s="9"/>
    </row>
    <row r="27" spans="1:12">
      <c r="A27" s="127"/>
      <c r="B27" s="127"/>
      <c r="C27" s="15"/>
      <c r="D27" s="66"/>
      <c r="E27" s="66"/>
      <c r="F27" s="66"/>
      <c r="G27" s="66"/>
      <c r="H27" s="15"/>
      <c r="I27" s="67"/>
      <c r="J27" s="9"/>
      <c r="K27" s="9"/>
      <c r="L27" s="9"/>
    </row>
    <row r="28" spans="1:12">
      <c r="A28" s="215" t="s">
        <v>24</v>
      </c>
      <c r="B28" s="216"/>
      <c r="C28" s="217"/>
      <c r="D28" s="217"/>
      <c r="E28" s="216" t="s">
        <v>25</v>
      </c>
      <c r="F28" s="218"/>
      <c r="G28" s="218"/>
      <c r="H28" s="193" t="s">
        <v>1</v>
      </c>
      <c r="I28" s="193"/>
      <c r="J28" s="9"/>
      <c r="K28" s="9"/>
      <c r="L28" s="9"/>
    </row>
    <row r="29" spans="1:12">
      <c r="A29" s="9"/>
      <c r="B29" s="9"/>
      <c r="C29" s="27"/>
      <c r="D29" s="21"/>
      <c r="E29" s="15"/>
      <c r="F29" s="15"/>
      <c r="G29" s="15"/>
      <c r="H29" s="22"/>
      <c r="I29" s="67"/>
      <c r="J29" s="9"/>
      <c r="K29" s="9"/>
      <c r="L29" s="9"/>
    </row>
    <row r="30" spans="1:12">
      <c r="A30" s="210" t="s">
        <v>153</v>
      </c>
      <c r="B30" s="211"/>
      <c r="C30" s="211"/>
      <c r="D30" s="212"/>
      <c r="E30" s="210" t="s">
        <v>145</v>
      </c>
      <c r="F30" s="211"/>
      <c r="G30" s="211"/>
      <c r="H30" s="183" t="s">
        <v>154</v>
      </c>
      <c r="I30" s="184"/>
      <c r="J30" s="9"/>
      <c r="K30" s="9"/>
      <c r="L30" s="9"/>
    </row>
    <row r="31" spans="1:12">
      <c r="A31" s="148"/>
      <c r="B31" s="148"/>
      <c r="C31" s="149"/>
      <c r="D31" s="213"/>
      <c r="E31" s="213"/>
      <c r="F31" s="213"/>
      <c r="G31" s="214"/>
      <c r="H31" s="66"/>
      <c r="I31" s="150"/>
      <c r="J31" s="9"/>
      <c r="K31" s="9"/>
      <c r="L31" s="9"/>
    </row>
    <row r="32" spans="1:12">
      <c r="A32" s="210" t="s">
        <v>155</v>
      </c>
      <c r="B32" s="211"/>
      <c r="C32" s="211"/>
      <c r="D32" s="212"/>
      <c r="E32" s="210" t="s">
        <v>156</v>
      </c>
      <c r="F32" s="211"/>
      <c r="G32" s="211"/>
      <c r="H32" s="183" t="s">
        <v>157</v>
      </c>
      <c r="I32" s="184"/>
      <c r="J32" s="9"/>
      <c r="K32" s="9"/>
      <c r="L32" s="9"/>
    </row>
    <row r="33" spans="1:12">
      <c r="A33" s="148"/>
      <c r="B33" s="148"/>
      <c r="C33" s="149"/>
      <c r="D33" s="151"/>
      <c r="E33" s="151"/>
      <c r="F33" s="151"/>
      <c r="G33" s="152"/>
      <c r="H33" s="66"/>
      <c r="I33" s="153"/>
      <c r="J33" s="9"/>
      <c r="K33" s="9"/>
      <c r="L33" s="9"/>
    </row>
    <row r="34" spans="1:12">
      <c r="A34" s="210" t="s">
        <v>158</v>
      </c>
      <c r="B34" s="211"/>
      <c r="C34" s="211"/>
      <c r="D34" s="212"/>
      <c r="E34" s="210" t="s">
        <v>159</v>
      </c>
      <c r="F34" s="211"/>
      <c r="G34" s="211"/>
      <c r="H34" s="183" t="s">
        <v>160</v>
      </c>
      <c r="I34" s="184"/>
      <c r="J34" s="9"/>
      <c r="K34" s="9"/>
      <c r="L34" s="9"/>
    </row>
    <row r="35" spans="1:12">
      <c r="A35" s="148"/>
      <c r="B35" s="148"/>
      <c r="C35" s="149"/>
      <c r="D35" s="151"/>
      <c r="E35" s="151"/>
      <c r="F35" s="151"/>
      <c r="G35" s="152"/>
      <c r="H35" s="66"/>
      <c r="I35" s="153"/>
      <c r="J35" s="9"/>
      <c r="K35" s="9"/>
      <c r="L35" s="9"/>
    </row>
    <row r="36" spans="1:12">
      <c r="A36" s="210" t="s">
        <v>161</v>
      </c>
      <c r="B36" s="211"/>
      <c r="C36" s="211"/>
      <c r="D36" s="212"/>
      <c r="E36" s="210" t="s">
        <v>156</v>
      </c>
      <c r="F36" s="211"/>
      <c r="G36" s="211"/>
      <c r="H36" s="183" t="s">
        <v>162</v>
      </c>
      <c r="I36" s="184"/>
      <c r="J36" s="9"/>
      <c r="K36" s="9"/>
      <c r="L36" s="9"/>
    </row>
    <row r="37" spans="1:12">
      <c r="A37" s="154"/>
      <c r="B37" s="154"/>
      <c r="C37" s="221"/>
      <c r="D37" s="222"/>
      <c r="E37" s="66"/>
      <c r="F37" s="221"/>
      <c r="G37" s="222"/>
      <c r="H37" s="66"/>
      <c r="I37" s="66"/>
      <c r="J37" s="9"/>
      <c r="K37" s="9"/>
      <c r="L37" s="9"/>
    </row>
    <row r="38" spans="1:12">
      <c r="A38" s="210" t="s">
        <v>163</v>
      </c>
      <c r="B38" s="211"/>
      <c r="C38" s="211"/>
      <c r="D38" s="212"/>
      <c r="E38" s="210" t="s">
        <v>164</v>
      </c>
      <c r="F38" s="211"/>
      <c r="G38" s="211"/>
      <c r="H38" s="183" t="s">
        <v>165</v>
      </c>
      <c r="I38" s="184"/>
      <c r="J38" s="9"/>
      <c r="K38" s="9"/>
      <c r="L38" s="9"/>
    </row>
    <row r="39" spans="1:12">
      <c r="A39" s="154"/>
      <c r="B39" s="154"/>
      <c r="C39" s="155"/>
      <c r="D39" s="156"/>
      <c r="E39" s="66"/>
      <c r="F39" s="155"/>
      <c r="G39" s="156"/>
      <c r="H39" s="66"/>
      <c r="I39" s="66"/>
      <c r="J39" s="9"/>
      <c r="K39" s="9"/>
      <c r="L39" s="9"/>
    </row>
    <row r="40" spans="1:12">
      <c r="A40" s="210" t="s">
        <v>311</v>
      </c>
      <c r="B40" s="219"/>
      <c r="C40" s="219"/>
      <c r="D40" s="220"/>
      <c r="E40" s="210" t="s">
        <v>164</v>
      </c>
      <c r="F40" s="219"/>
      <c r="G40" s="220"/>
      <c r="H40" s="183" t="s">
        <v>312</v>
      </c>
      <c r="I40" s="251"/>
      <c r="J40" s="9"/>
      <c r="K40" s="9"/>
      <c r="L40" s="9"/>
    </row>
    <row r="41" spans="1:12">
      <c r="A41" s="129"/>
      <c r="B41" s="27"/>
      <c r="C41" s="27"/>
      <c r="D41" s="27"/>
      <c r="E41" s="20"/>
      <c r="F41" s="78"/>
      <c r="G41" s="78"/>
      <c r="H41" s="79"/>
      <c r="I41" s="68"/>
      <c r="J41" s="9"/>
      <c r="K41" s="9"/>
      <c r="L41" s="9"/>
    </row>
    <row r="42" spans="1:12">
      <c r="A42" s="24"/>
      <c r="B42" s="24"/>
      <c r="C42" s="25"/>
      <c r="D42" s="26"/>
      <c r="E42" s="15"/>
      <c r="F42" s="25"/>
      <c r="G42" s="26"/>
      <c r="H42" s="15"/>
      <c r="I42" s="65"/>
      <c r="J42" s="9"/>
      <c r="K42" s="9"/>
      <c r="L42" s="9"/>
    </row>
    <row r="43" spans="1:12">
      <c r="A43" s="28"/>
      <c r="B43" s="28"/>
      <c r="C43" s="28"/>
      <c r="D43" s="19"/>
      <c r="E43" s="19"/>
      <c r="F43" s="28"/>
      <c r="G43" s="19"/>
      <c r="H43" s="19"/>
      <c r="I43" s="69"/>
      <c r="J43" s="9"/>
      <c r="K43" s="9"/>
      <c r="L43" s="9"/>
    </row>
    <row r="44" spans="1:12" ht="12.75" customHeight="1">
      <c r="A44" s="228" t="s">
        <v>18</v>
      </c>
      <c r="B44" s="229"/>
      <c r="C44" s="252"/>
      <c r="D44" s="253"/>
      <c r="E44" s="21"/>
      <c r="F44" s="207"/>
      <c r="G44" s="208"/>
      <c r="H44" s="208"/>
      <c r="I44" s="209"/>
      <c r="J44" s="9"/>
      <c r="K44" s="9"/>
      <c r="L44" s="9"/>
    </row>
    <row r="45" spans="1:12">
      <c r="A45" s="24"/>
      <c r="B45" s="24"/>
      <c r="C45" s="248"/>
      <c r="D45" s="249"/>
      <c r="E45" s="15"/>
      <c r="F45" s="248"/>
      <c r="G45" s="250"/>
      <c r="H45" s="29"/>
      <c r="I45" s="70"/>
      <c r="J45" s="9"/>
      <c r="K45" s="9"/>
      <c r="L45" s="9"/>
    </row>
    <row r="46" spans="1:12" ht="12.75" customHeight="1">
      <c r="A46" s="228" t="s">
        <v>19</v>
      </c>
      <c r="B46" s="229"/>
      <c r="C46" s="207" t="s">
        <v>147</v>
      </c>
      <c r="D46" s="247"/>
      <c r="E46" s="247"/>
      <c r="F46" s="247"/>
      <c r="G46" s="247"/>
      <c r="H46" s="247"/>
      <c r="I46" s="247"/>
      <c r="J46" s="9"/>
      <c r="K46" s="9"/>
      <c r="L46" s="9"/>
    </row>
    <row r="47" spans="1:12">
      <c r="A47" s="127"/>
      <c r="B47" s="127"/>
      <c r="C47" s="159" t="s">
        <v>29</v>
      </c>
      <c r="D47" s="21"/>
      <c r="E47" s="21"/>
      <c r="F47" s="21"/>
      <c r="G47" s="21"/>
      <c r="H47" s="21"/>
      <c r="I47" s="63"/>
      <c r="J47" s="9"/>
      <c r="K47" s="9"/>
      <c r="L47" s="9"/>
    </row>
    <row r="48" spans="1:12">
      <c r="A48" s="228" t="s">
        <v>20</v>
      </c>
      <c r="B48" s="229"/>
      <c r="C48" s="233" t="s">
        <v>148</v>
      </c>
      <c r="D48" s="231"/>
      <c r="E48" s="232"/>
      <c r="F48" s="21"/>
      <c r="G48" s="160" t="s">
        <v>2</v>
      </c>
      <c r="H48" s="233" t="s">
        <v>149</v>
      </c>
      <c r="I48" s="232"/>
      <c r="J48" s="9"/>
      <c r="K48" s="9"/>
      <c r="L48" s="9"/>
    </row>
    <row r="49" spans="1:12">
      <c r="A49" s="127"/>
      <c r="B49" s="127"/>
      <c r="C49" s="161"/>
      <c r="D49" s="21"/>
      <c r="E49" s="21"/>
      <c r="F49" s="21"/>
      <c r="G49" s="21"/>
      <c r="H49" s="21"/>
      <c r="I49" s="63"/>
      <c r="J49" s="9"/>
      <c r="K49" s="9"/>
      <c r="L49" s="9"/>
    </row>
    <row r="50" spans="1:12" ht="12.75" customHeight="1">
      <c r="A50" s="228" t="s">
        <v>13</v>
      </c>
      <c r="B50" s="229"/>
      <c r="C50" s="230" t="s">
        <v>150</v>
      </c>
      <c r="D50" s="231"/>
      <c r="E50" s="231"/>
      <c r="F50" s="231"/>
      <c r="G50" s="231"/>
      <c r="H50" s="231"/>
      <c r="I50" s="232"/>
      <c r="J50" s="9"/>
      <c r="K50" s="9"/>
      <c r="L50" s="9"/>
    </row>
    <row r="51" spans="1:12">
      <c r="A51" s="127"/>
      <c r="B51" s="127"/>
      <c r="C51" s="21"/>
      <c r="D51" s="21"/>
      <c r="E51" s="21"/>
      <c r="F51" s="21"/>
      <c r="G51" s="21"/>
      <c r="H51" s="21"/>
      <c r="I51" s="63"/>
      <c r="J51" s="9"/>
      <c r="K51" s="9"/>
      <c r="L51" s="9"/>
    </row>
    <row r="52" spans="1:12">
      <c r="A52" s="181" t="s">
        <v>21</v>
      </c>
      <c r="B52" s="182"/>
      <c r="C52" s="233" t="s">
        <v>151</v>
      </c>
      <c r="D52" s="231"/>
      <c r="E52" s="231"/>
      <c r="F52" s="231"/>
      <c r="G52" s="231"/>
      <c r="H52" s="231"/>
      <c r="I52" s="234"/>
      <c r="J52" s="9"/>
      <c r="K52" s="9"/>
      <c r="L52" s="9"/>
    </row>
    <row r="53" spans="1:12">
      <c r="A53" s="130"/>
      <c r="B53" s="130"/>
      <c r="C53" s="246" t="s">
        <v>30</v>
      </c>
      <c r="D53" s="246"/>
      <c r="E53" s="246"/>
      <c r="F53" s="246"/>
      <c r="G53" s="246"/>
      <c r="H53" s="246"/>
      <c r="I53" s="71"/>
      <c r="J53" s="9"/>
      <c r="K53" s="9"/>
      <c r="L53" s="9"/>
    </row>
    <row r="54" spans="1:12">
      <c r="A54" s="130"/>
      <c r="B54" s="130"/>
      <c r="C54" s="30"/>
      <c r="D54" s="30"/>
      <c r="E54" s="30"/>
      <c r="F54" s="30"/>
      <c r="G54" s="30"/>
      <c r="H54" s="30"/>
      <c r="I54" s="71"/>
      <c r="J54" s="9"/>
      <c r="K54" s="9"/>
      <c r="L54" s="9"/>
    </row>
    <row r="55" spans="1:12">
      <c r="A55" s="130"/>
      <c r="B55" s="235"/>
      <c r="C55" s="236"/>
      <c r="D55" s="236"/>
      <c r="E55" s="236"/>
      <c r="F55" s="135"/>
      <c r="G55" s="135"/>
      <c r="H55" s="135"/>
      <c r="I55" s="136"/>
      <c r="J55" s="9"/>
      <c r="K55" s="9"/>
      <c r="L55" s="9"/>
    </row>
    <row r="56" spans="1:12">
      <c r="A56" s="130"/>
      <c r="B56" s="237"/>
      <c r="C56" s="238"/>
      <c r="D56" s="238"/>
      <c r="E56" s="238"/>
      <c r="F56" s="238"/>
      <c r="G56" s="238"/>
      <c r="H56" s="238"/>
      <c r="I56" s="238"/>
      <c r="J56" s="9"/>
      <c r="K56" s="9"/>
      <c r="L56" s="9"/>
    </row>
    <row r="57" spans="1:12">
      <c r="A57" s="130"/>
      <c r="B57" s="239"/>
      <c r="C57" s="240"/>
      <c r="D57" s="240"/>
      <c r="E57" s="240"/>
      <c r="F57" s="240"/>
      <c r="G57" s="240"/>
      <c r="H57" s="240"/>
      <c r="I57" s="240"/>
      <c r="J57" s="9"/>
      <c r="K57" s="9"/>
      <c r="L57" s="9"/>
    </row>
    <row r="58" spans="1:12">
      <c r="A58" s="130"/>
      <c r="B58" s="239"/>
      <c r="C58" s="240"/>
      <c r="D58" s="240"/>
      <c r="E58" s="240"/>
      <c r="F58" s="240"/>
      <c r="G58" s="240"/>
      <c r="H58" s="240"/>
      <c r="I58" s="240"/>
      <c r="J58" s="9"/>
      <c r="K58" s="9"/>
      <c r="L58" s="9"/>
    </row>
    <row r="59" spans="1:12">
      <c r="A59" s="130"/>
      <c r="B59" s="241"/>
      <c r="C59" s="242"/>
      <c r="D59" s="242"/>
      <c r="E59" s="242"/>
      <c r="F59" s="242"/>
      <c r="G59" s="242"/>
      <c r="H59" s="242"/>
      <c r="I59" s="243"/>
      <c r="J59" s="9"/>
      <c r="K59" s="9"/>
      <c r="L59" s="9"/>
    </row>
    <row r="60" spans="1:12">
      <c r="A60" s="131" t="s">
        <v>3</v>
      </c>
      <c r="B60" s="132"/>
      <c r="C60" s="72"/>
      <c r="D60" s="72"/>
      <c r="E60" s="72"/>
      <c r="F60" s="72"/>
      <c r="G60" s="72"/>
      <c r="H60" s="72"/>
      <c r="I60" s="73"/>
      <c r="J60" s="9"/>
      <c r="K60" s="9"/>
      <c r="L60" s="9"/>
    </row>
    <row r="61" spans="1:12" ht="13.5" thickBot="1">
      <c r="A61" s="132"/>
      <c r="B61" s="132"/>
      <c r="C61" s="15"/>
      <c r="D61" s="15"/>
      <c r="E61" s="15"/>
      <c r="F61" s="15"/>
      <c r="G61" s="31"/>
      <c r="H61" s="32"/>
      <c r="I61" s="74"/>
      <c r="J61" s="9"/>
      <c r="K61" s="9"/>
      <c r="L61" s="9"/>
    </row>
    <row r="62" spans="1:12">
      <c r="A62" s="133"/>
      <c r="B62" s="133"/>
      <c r="C62" s="15"/>
      <c r="D62" s="15"/>
      <c r="E62" s="137" t="s">
        <v>31</v>
      </c>
      <c r="F62" s="9"/>
      <c r="G62" s="223" t="s">
        <v>32</v>
      </c>
      <c r="H62" s="224"/>
      <c r="I62" s="225"/>
      <c r="J62" s="9"/>
      <c r="K62" s="9"/>
      <c r="L62" s="9"/>
    </row>
    <row r="63" spans="1:12">
      <c r="C63" s="75"/>
      <c r="D63" s="75"/>
      <c r="E63" s="75"/>
      <c r="F63" s="75"/>
      <c r="G63" s="226"/>
      <c r="H63" s="227"/>
      <c r="I63" s="76"/>
      <c r="J63" s="9"/>
      <c r="K63" s="9"/>
      <c r="L63" s="9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A30:I30 A32:I32 A34:D34" name="Range1_1_10"/>
    <protectedRange sqref="I24" name="Range1_1_3_1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E40:G40"/>
    <mergeCell ref="A34:D34"/>
    <mergeCell ref="E34:G34"/>
    <mergeCell ref="C37:D37"/>
    <mergeCell ref="F37:G37"/>
    <mergeCell ref="F44:I44"/>
    <mergeCell ref="H34:I34"/>
    <mergeCell ref="A36:D36"/>
    <mergeCell ref="E36:G36"/>
    <mergeCell ref="A26:B26"/>
    <mergeCell ref="G26:H26"/>
    <mergeCell ref="H36:I36"/>
    <mergeCell ref="D31:G31"/>
    <mergeCell ref="A32:D32"/>
    <mergeCell ref="E32:G32"/>
    <mergeCell ref="H32:I32"/>
    <mergeCell ref="A30:D30"/>
    <mergeCell ref="E30:G30"/>
    <mergeCell ref="H30:I30"/>
    <mergeCell ref="A28:D28"/>
    <mergeCell ref="E28:G28"/>
    <mergeCell ref="H28:I28"/>
    <mergeCell ref="A24:B24"/>
    <mergeCell ref="D24:G24"/>
    <mergeCell ref="G22:H22"/>
    <mergeCell ref="A12:B12"/>
    <mergeCell ref="C12:I12"/>
    <mergeCell ref="A14:B14"/>
    <mergeCell ref="C14:D14"/>
    <mergeCell ref="A22:B22"/>
    <mergeCell ref="C16:I16"/>
    <mergeCell ref="A18:B18"/>
    <mergeCell ref="C18:I18"/>
    <mergeCell ref="F14:I14"/>
    <mergeCell ref="A16:B16"/>
    <mergeCell ref="A20:B20"/>
    <mergeCell ref="C20:I20"/>
    <mergeCell ref="A2:D2"/>
    <mergeCell ref="A4:I4"/>
    <mergeCell ref="A6:B6"/>
    <mergeCell ref="C6:D6"/>
    <mergeCell ref="D22:F22"/>
    <mergeCell ref="A8:B8"/>
    <mergeCell ref="C8:D8"/>
    <mergeCell ref="A10:B11"/>
    <mergeCell ref="C10:D10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43" zoomScale="130" zoomScaleSheetLayoutView="130" workbookViewId="0">
      <selection activeCell="C124" sqref="C124"/>
    </sheetView>
  </sheetViews>
  <sheetFormatPr defaultRowHeight="12.75"/>
  <cols>
    <col min="1" max="1" width="72.42578125" style="138" customWidth="1"/>
    <col min="2" max="2" width="9.140625" style="38"/>
    <col min="3" max="3" width="13.42578125" style="38" customWidth="1"/>
    <col min="4" max="4" width="12.7109375" style="38" customWidth="1"/>
    <col min="5" max="16384" width="9.140625" style="38"/>
  </cols>
  <sheetData>
    <row r="1" spans="1:4" ht="12.75" customHeight="1">
      <c r="A1" s="110" t="s">
        <v>135</v>
      </c>
      <c r="B1" s="110"/>
      <c r="C1" s="110"/>
      <c r="D1" s="110"/>
    </row>
    <row r="2" spans="1:4" ht="12.75" customHeight="1">
      <c r="A2" s="111" t="s">
        <v>315</v>
      </c>
      <c r="B2" s="111"/>
      <c r="C2" s="111"/>
      <c r="D2" s="111"/>
    </row>
    <row r="3" spans="1:4" ht="12.75" customHeight="1">
      <c r="A3" s="112" t="s">
        <v>152</v>
      </c>
      <c r="B3" s="113"/>
      <c r="C3" s="113"/>
      <c r="D3" s="114"/>
    </row>
    <row r="4" spans="1:4" ht="22.5" customHeight="1">
      <c r="A4" s="115" t="s">
        <v>34</v>
      </c>
      <c r="B4" s="42" t="s">
        <v>35</v>
      </c>
      <c r="C4" s="43" t="s">
        <v>36</v>
      </c>
      <c r="D4" s="43" t="s">
        <v>37</v>
      </c>
    </row>
    <row r="5" spans="1:4" ht="12.75" customHeight="1">
      <c r="A5" s="170">
        <v>1</v>
      </c>
      <c r="B5" s="41">
        <v>2</v>
      </c>
      <c r="C5" s="40">
        <v>3</v>
      </c>
      <c r="D5" s="40">
        <v>4</v>
      </c>
    </row>
    <row r="6" spans="1:4" ht="12.75" customHeight="1">
      <c r="A6" s="116" t="s">
        <v>38</v>
      </c>
      <c r="B6" s="171"/>
      <c r="C6" s="171"/>
      <c r="D6" s="171"/>
    </row>
    <row r="7" spans="1:4" ht="12.75" customHeight="1">
      <c r="A7" s="104" t="s">
        <v>202</v>
      </c>
      <c r="B7" s="3">
        <v>1</v>
      </c>
      <c r="C7" s="5"/>
      <c r="D7" s="5"/>
    </row>
    <row r="8" spans="1:4" ht="12.75" customHeight="1">
      <c r="A8" s="167" t="s">
        <v>203</v>
      </c>
      <c r="B8" s="1">
        <v>2</v>
      </c>
      <c r="C8" s="143">
        <f>C9+C16+C26+C35+C39</f>
        <v>596406027.74000001</v>
      </c>
      <c r="D8" s="143">
        <f>D9+D16+D26+D35+D39</f>
        <v>584176710.78999996</v>
      </c>
    </row>
    <row r="9" spans="1:4" ht="12.75" customHeight="1">
      <c r="A9" s="168" t="s">
        <v>39</v>
      </c>
      <c r="B9" s="1">
        <v>3</v>
      </c>
      <c r="C9" s="143">
        <f>SUM(C10:C15)</f>
        <v>188875483.80000001</v>
      </c>
      <c r="D9" s="143">
        <f>SUM(D10:D15)</f>
        <v>187621502.24000001</v>
      </c>
    </row>
    <row r="10" spans="1:4">
      <c r="A10" s="168" t="s">
        <v>204</v>
      </c>
      <c r="B10" s="1">
        <v>4</v>
      </c>
      <c r="C10" s="275"/>
      <c r="D10" s="6">
        <v>0</v>
      </c>
    </row>
    <row r="11" spans="1:4" ht="15" customHeight="1">
      <c r="A11" s="168" t="s">
        <v>40</v>
      </c>
      <c r="B11" s="1">
        <v>5</v>
      </c>
      <c r="C11" s="275">
        <v>121134244.8</v>
      </c>
      <c r="D11" s="6">
        <v>121129763.48</v>
      </c>
    </row>
    <row r="12" spans="1:4">
      <c r="A12" s="168" t="s">
        <v>0</v>
      </c>
      <c r="B12" s="1">
        <v>6</v>
      </c>
      <c r="C12" s="275">
        <v>60379072</v>
      </c>
      <c r="D12" s="6">
        <v>60379072</v>
      </c>
    </row>
    <row r="13" spans="1:4">
      <c r="A13" s="168" t="s">
        <v>205</v>
      </c>
      <c r="B13" s="1">
        <v>7</v>
      </c>
      <c r="C13" s="275"/>
      <c r="D13" s="6">
        <v>0</v>
      </c>
    </row>
    <row r="14" spans="1:4">
      <c r="A14" s="168" t="s">
        <v>206</v>
      </c>
      <c r="B14" s="1">
        <v>8</v>
      </c>
      <c r="C14" s="275"/>
      <c r="D14" s="6">
        <v>0</v>
      </c>
    </row>
    <row r="15" spans="1:4">
      <c r="A15" s="168" t="s">
        <v>41</v>
      </c>
      <c r="B15" s="1">
        <v>9</v>
      </c>
      <c r="C15" s="275">
        <v>7362167</v>
      </c>
      <c r="D15" s="6">
        <v>6112666.7599999998</v>
      </c>
    </row>
    <row r="16" spans="1:4">
      <c r="A16" s="168" t="s">
        <v>207</v>
      </c>
      <c r="B16" s="1">
        <v>10</v>
      </c>
      <c r="C16" s="143">
        <f>SUM(C17:C25)</f>
        <v>377614949.46000004</v>
      </c>
      <c r="D16" s="143">
        <f>SUM(D17:D25)</f>
        <v>368785328.80000001</v>
      </c>
    </row>
    <row r="17" spans="1:4">
      <c r="A17" s="168" t="s">
        <v>42</v>
      </c>
      <c r="B17" s="1">
        <v>11</v>
      </c>
      <c r="C17" s="275">
        <v>27362703.77</v>
      </c>
      <c r="D17" s="6">
        <v>27435135.039999999</v>
      </c>
    </row>
    <row r="18" spans="1:4">
      <c r="A18" s="168" t="s">
        <v>43</v>
      </c>
      <c r="B18" s="1">
        <v>12</v>
      </c>
      <c r="C18" s="275">
        <v>234107824.06999999</v>
      </c>
      <c r="D18" s="6">
        <v>227530963.65000001</v>
      </c>
    </row>
    <row r="19" spans="1:4">
      <c r="A19" s="168" t="s">
        <v>44</v>
      </c>
      <c r="B19" s="1">
        <v>13</v>
      </c>
      <c r="C19" s="275">
        <v>73907486.120000005</v>
      </c>
      <c r="D19" s="6">
        <v>70692122.720000014</v>
      </c>
    </row>
    <row r="20" spans="1:4">
      <c r="A20" s="168" t="s">
        <v>45</v>
      </c>
      <c r="B20" s="1">
        <v>14</v>
      </c>
      <c r="C20" s="275">
        <v>3051260.67</v>
      </c>
      <c r="D20" s="6">
        <v>3748563.3099999996</v>
      </c>
    </row>
    <row r="21" spans="1:4">
      <c r="A21" s="168" t="s">
        <v>46</v>
      </c>
      <c r="B21" s="1">
        <v>15</v>
      </c>
      <c r="C21" s="275">
        <v>11399834.719999999</v>
      </c>
      <c r="D21" s="6">
        <v>10939621.07</v>
      </c>
    </row>
    <row r="22" spans="1:4">
      <c r="A22" s="168" t="s">
        <v>208</v>
      </c>
      <c r="B22" s="1">
        <v>16</v>
      </c>
      <c r="C22" s="275">
        <v>326290</v>
      </c>
      <c r="D22" s="6">
        <v>578098</v>
      </c>
    </row>
    <row r="23" spans="1:4">
      <c r="A23" s="168" t="s">
        <v>47</v>
      </c>
      <c r="B23" s="1">
        <v>17</v>
      </c>
      <c r="C23" s="275">
        <v>24522991.109999999</v>
      </c>
      <c r="D23" s="6">
        <v>24983596.489999998</v>
      </c>
    </row>
    <row r="24" spans="1:4">
      <c r="A24" s="168" t="s">
        <v>48</v>
      </c>
      <c r="B24" s="1">
        <v>18</v>
      </c>
      <c r="C24" s="275">
        <v>85030</v>
      </c>
      <c r="D24" s="6">
        <v>83591.51999999999</v>
      </c>
    </row>
    <row r="25" spans="1:4">
      <c r="A25" s="168" t="s">
        <v>209</v>
      </c>
      <c r="B25" s="1">
        <v>19</v>
      </c>
      <c r="C25" s="275">
        <v>2851529</v>
      </c>
      <c r="D25" s="6">
        <v>2793637</v>
      </c>
    </row>
    <row r="26" spans="1:4">
      <c r="A26" s="168" t="s">
        <v>210</v>
      </c>
      <c r="B26" s="1">
        <v>20</v>
      </c>
      <c r="C26" s="143">
        <f>SUM(C27:C34)</f>
        <v>29900594.48</v>
      </c>
      <c r="D26" s="143">
        <f>SUM(D27:D34)</f>
        <v>27754879.75</v>
      </c>
    </row>
    <row r="27" spans="1:4">
      <c r="A27" s="168" t="s">
        <v>211</v>
      </c>
      <c r="B27" s="1">
        <v>21</v>
      </c>
      <c r="C27" s="275"/>
      <c r="D27" s="6">
        <v>0</v>
      </c>
    </row>
    <row r="28" spans="1:4">
      <c r="A28" s="168" t="s">
        <v>212</v>
      </c>
      <c r="B28" s="1">
        <v>22</v>
      </c>
      <c r="C28" s="275"/>
      <c r="D28" s="6">
        <v>0</v>
      </c>
    </row>
    <row r="29" spans="1:4">
      <c r="A29" s="168" t="s">
        <v>213</v>
      </c>
      <c r="B29" s="1">
        <v>23</v>
      </c>
      <c r="C29" s="275">
        <v>20472190</v>
      </c>
      <c r="D29" s="6">
        <v>20472189.890000001</v>
      </c>
    </row>
    <row r="30" spans="1:4">
      <c r="A30" s="168" t="s">
        <v>214</v>
      </c>
      <c r="B30" s="1">
        <v>24</v>
      </c>
      <c r="C30" s="275"/>
      <c r="D30" s="6">
        <v>0</v>
      </c>
    </row>
    <row r="31" spans="1:4">
      <c r="A31" s="168" t="s">
        <v>50</v>
      </c>
      <c r="B31" s="1">
        <v>25</v>
      </c>
      <c r="C31" s="275"/>
      <c r="D31" s="6">
        <v>0</v>
      </c>
    </row>
    <row r="32" spans="1:4">
      <c r="A32" s="168" t="s">
        <v>215</v>
      </c>
      <c r="B32" s="1">
        <v>26</v>
      </c>
      <c r="C32" s="275">
        <v>9428404.4800000004</v>
      </c>
      <c r="D32" s="6">
        <v>7282689.8600000003</v>
      </c>
    </row>
    <row r="33" spans="1:4">
      <c r="A33" s="168" t="s">
        <v>216</v>
      </c>
      <c r="B33" s="1">
        <v>27</v>
      </c>
      <c r="C33" s="275"/>
      <c r="D33" s="6">
        <v>0</v>
      </c>
    </row>
    <row r="34" spans="1:4">
      <c r="A34" s="168" t="s">
        <v>217</v>
      </c>
      <c r="B34" s="1">
        <v>28</v>
      </c>
      <c r="C34" s="275"/>
      <c r="D34" s="6">
        <v>0</v>
      </c>
    </row>
    <row r="35" spans="1:4">
      <c r="A35" s="168" t="s">
        <v>52</v>
      </c>
      <c r="B35" s="1">
        <v>29</v>
      </c>
      <c r="C35" s="143">
        <f>SUM(C36:C38)</f>
        <v>15000</v>
      </c>
      <c r="D35" s="143">
        <f>SUM(D36:D38)</f>
        <v>15000</v>
      </c>
    </row>
    <row r="36" spans="1:4">
      <c r="A36" s="168" t="s">
        <v>53</v>
      </c>
      <c r="B36" s="1">
        <v>30</v>
      </c>
      <c r="C36" s="6"/>
      <c r="D36" s="6">
        <v>0</v>
      </c>
    </row>
    <row r="37" spans="1:4">
      <c r="A37" s="168" t="s">
        <v>218</v>
      </c>
      <c r="B37" s="1">
        <v>31</v>
      </c>
      <c r="C37" s="6"/>
      <c r="D37" s="6">
        <v>0</v>
      </c>
    </row>
    <row r="38" spans="1:4">
      <c r="A38" s="168" t="s">
        <v>54</v>
      </c>
      <c r="B38" s="1">
        <v>32</v>
      </c>
      <c r="C38" s="6">
        <v>15000</v>
      </c>
      <c r="D38" s="6">
        <v>15000</v>
      </c>
    </row>
    <row r="39" spans="1:4">
      <c r="A39" s="168" t="s">
        <v>55</v>
      </c>
      <c r="B39" s="1">
        <v>33</v>
      </c>
      <c r="C39" s="6"/>
      <c r="D39" s="6">
        <v>0</v>
      </c>
    </row>
    <row r="40" spans="1:4">
      <c r="A40" s="167" t="s">
        <v>219</v>
      </c>
      <c r="B40" s="1">
        <v>34</v>
      </c>
      <c r="C40" s="143">
        <f>C41+C49+C56+C64</f>
        <v>355387853.58000004</v>
      </c>
      <c r="D40" s="143">
        <f>D41+D49+D56+D64</f>
        <v>451376490.38999999</v>
      </c>
    </row>
    <row r="41" spans="1:4">
      <c r="A41" s="168" t="s">
        <v>56</v>
      </c>
      <c r="B41" s="1">
        <v>35</v>
      </c>
      <c r="C41" s="143">
        <f>SUM(C42:C48)</f>
        <v>108938185</v>
      </c>
      <c r="D41" s="143">
        <f>SUM(D42:D48)</f>
        <v>134852008.52000001</v>
      </c>
    </row>
    <row r="42" spans="1:4">
      <c r="A42" s="168" t="s">
        <v>57</v>
      </c>
      <c r="B42" s="1">
        <v>36</v>
      </c>
      <c r="C42" s="275">
        <v>56935547.520000003</v>
      </c>
      <c r="D42" s="6">
        <v>42970819.329999998</v>
      </c>
    </row>
    <row r="43" spans="1:4">
      <c r="A43" s="168" t="s">
        <v>220</v>
      </c>
      <c r="B43" s="1">
        <v>37</v>
      </c>
      <c r="C43" s="275">
        <v>10424738.48</v>
      </c>
      <c r="D43" s="6">
        <v>15883550.49</v>
      </c>
    </row>
    <row r="44" spans="1:4">
      <c r="A44" s="168" t="s">
        <v>221</v>
      </c>
      <c r="B44" s="1">
        <v>38</v>
      </c>
      <c r="C44" s="275">
        <v>25790300</v>
      </c>
      <c r="D44" s="6">
        <v>22395277.350000001</v>
      </c>
    </row>
    <row r="45" spans="1:4">
      <c r="A45" s="168" t="s">
        <v>58</v>
      </c>
      <c r="B45" s="1">
        <v>39</v>
      </c>
      <c r="C45" s="275">
        <v>15731197</v>
      </c>
      <c r="D45" s="6">
        <v>53586645.350000001</v>
      </c>
    </row>
    <row r="46" spans="1:4">
      <c r="A46" s="168" t="s">
        <v>222</v>
      </c>
      <c r="B46" s="1">
        <v>40</v>
      </c>
      <c r="C46" s="275">
        <v>56402</v>
      </c>
      <c r="D46" s="6">
        <v>15716</v>
      </c>
    </row>
    <row r="47" spans="1:4">
      <c r="A47" s="168" t="s">
        <v>59</v>
      </c>
      <c r="B47" s="1">
        <v>41</v>
      </c>
      <c r="C47" s="275"/>
      <c r="D47" s="6">
        <v>0</v>
      </c>
    </row>
    <row r="48" spans="1:4">
      <c r="A48" s="168" t="s">
        <v>60</v>
      </c>
      <c r="B48" s="1">
        <v>42</v>
      </c>
      <c r="C48" s="275"/>
      <c r="D48" s="6">
        <v>0</v>
      </c>
    </row>
    <row r="49" spans="1:4">
      <c r="A49" s="168" t="s">
        <v>61</v>
      </c>
      <c r="B49" s="1">
        <v>43</v>
      </c>
      <c r="C49" s="143">
        <f>SUM(C50:C55)</f>
        <v>194253686.56</v>
      </c>
      <c r="D49" s="143">
        <f>SUM(D50:D55)</f>
        <v>260490565.45999998</v>
      </c>
    </row>
    <row r="50" spans="1:4">
      <c r="A50" s="168" t="s">
        <v>62</v>
      </c>
      <c r="B50" s="1">
        <v>44</v>
      </c>
      <c r="C50" s="275">
        <v>507911.84999999963</v>
      </c>
      <c r="D50" s="6">
        <v>505016.25</v>
      </c>
    </row>
    <row r="51" spans="1:4">
      <c r="A51" s="168" t="s">
        <v>223</v>
      </c>
      <c r="B51" s="1">
        <v>45</v>
      </c>
      <c r="C51" s="275">
        <v>172973896.67000002</v>
      </c>
      <c r="D51" s="6">
        <v>236844348.63</v>
      </c>
    </row>
    <row r="52" spans="1:4">
      <c r="A52" s="168" t="s">
        <v>63</v>
      </c>
      <c r="B52" s="1">
        <v>46</v>
      </c>
      <c r="C52" s="275">
        <v>522223.25</v>
      </c>
      <c r="D52" s="6">
        <v>246196</v>
      </c>
    </row>
    <row r="53" spans="1:4">
      <c r="A53" s="168" t="s">
        <v>224</v>
      </c>
      <c r="B53" s="1">
        <v>47</v>
      </c>
      <c r="C53" s="275">
        <v>34063</v>
      </c>
      <c r="D53" s="6">
        <v>108758.37</v>
      </c>
    </row>
    <row r="54" spans="1:4">
      <c r="A54" s="168" t="s">
        <v>64</v>
      </c>
      <c r="B54" s="1">
        <v>48</v>
      </c>
      <c r="C54" s="275">
        <v>13536151.920000002</v>
      </c>
      <c r="D54" s="6">
        <v>10467909.390000001</v>
      </c>
    </row>
    <row r="55" spans="1:4">
      <c r="A55" s="168" t="s">
        <v>65</v>
      </c>
      <c r="B55" s="1">
        <v>49</v>
      </c>
      <c r="C55" s="275">
        <v>6679439.870000001</v>
      </c>
      <c r="D55" s="6">
        <v>12318336.82</v>
      </c>
    </row>
    <row r="56" spans="1:4">
      <c r="A56" s="168" t="s">
        <v>225</v>
      </c>
      <c r="B56" s="1">
        <v>50</v>
      </c>
      <c r="C56" s="143">
        <f>SUM(C57:C63)</f>
        <v>29770050.850000001</v>
      </c>
      <c r="D56" s="143">
        <f>SUM(D57:D63)</f>
        <v>53831800.019999996</v>
      </c>
    </row>
    <row r="57" spans="1:4">
      <c r="A57" s="168" t="s">
        <v>226</v>
      </c>
      <c r="B57" s="1">
        <v>51</v>
      </c>
      <c r="C57" s="275"/>
      <c r="D57" s="6">
        <v>0</v>
      </c>
    </row>
    <row r="58" spans="1:4">
      <c r="A58" s="168" t="s">
        <v>227</v>
      </c>
      <c r="B58" s="1">
        <v>52</v>
      </c>
      <c r="C58" s="275">
        <v>20120844.199999999</v>
      </c>
      <c r="D58" s="6">
        <v>20288658.199999999</v>
      </c>
    </row>
    <row r="59" spans="1:4">
      <c r="A59" s="168" t="s">
        <v>49</v>
      </c>
      <c r="B59" s="1">
        <v>53</v>
      </c>
      <c r="C59" s="275"/>
      <c r="D59" s="6">
        <v>0</v>
      </c>
    </row>
    <row r="60" spans="1:4">
      <c r="A60" s="168" t="s">
        <v>228</v>
      </c>
      <c r="B60" s="1">
        <v>54</v>
      </c>
      <c r="C60" s="275"/>
      <c r="D60" s="6">
        <v>0</v>
      </c>
    </row>
    <row r="61" spans="1:4">
      <c r="A61" s="168" t="s">
        <v>50</v>
      </c>
      <c r="B61" s="1">
        <v>55</v>
      </c>
      <c r="C61" s="275">
        <v>696026</v>
      </c>
      <c r="D61" s="6">
        <v>768876.34</v>
      </c>
    </row>
    <row r="62" spans="1:4">
      <c r="A62" s="168" t="s">
        <v>51</v>
      </c>
      <c r="B62" s="1">
        <v>56</v>
      </c>
      <c r="C62" s="275">
        <v>8953180.6500000004</v>
      </c>
      <c r="D62" s="6">
        <v>32774265.48</v>
      </c>
    </row>
    <row r="63" spans="1:4">
      <c r="A63" s="168" t="s">
        <v>66</v>
      </c>
      <c r="B63" s="1">
        <v>57</v>
      </c>
      <c r="C63" s="275"/>
      <c r="D63" s="6">
        <v>0</v>
      </c>
    </row>
    <row r="64" spans="1:4">
      <c r="A64" s="168" t="s">
        <v>67</v>
      </c>
      <c r="B64" s="1">
        <v>58</v>
      </c>
      <c r="C64" s="275">
        <v>22425931.170000002</v>
      </c>
      <c r="D64" s="6">
        <v>2202116.3899999997</v>
      </c>
    </row>
    <row r="65" spans="1:4">
      <c r="A65" s="167" t="s">
        <v>229</v>
      </c>
      <c r="B65" s="1">
        <v>59</v>
      </c>
      <c r="C65" s="275">
        <v>5307461.7300000004</v>
      </c>
      <c r="D65" s="6">
        <v>11993770.719999999</v>
      </c>
    </row>
    <row r="66" spans="1:4">
      <c r="A66" s="167" t="s">
        <v>68</v>
      </c>
      <c r="B66" s="1">
        <v>60</v>
      </c>
      <c r="C66" s="143">
        <f>C7+C8+C40+C65</f>
        <v>957101343.05000007</v>
      </c>
      <c r="D66" s="143">
        <f>D7+D8+D40+D65</f>
        <v>1047546971.9</v>
      </c>
    </row>
    <row r="67" spans="1:4">
      <c r="A67" s="107" t="s">
        <v>230</v>
      </c>
      <c r="B67" s="4">
        <v>61</v>
      </c>
      <c r="C67" s="7">
        <v>16245585.27</v>
      </c>
      <c r="D67" s="7">
        <v>18615589.329999998</v>
      </c>
    </row>
    <row r="68" spans="1:4">
      <c r="A68" s="100" t="s">
        <v>88</v>
      </c>
      <c r="B68" s="108"/>
      <c r="C68" s="108"/>
      <c r="D68" s="109"/>
    </row>
    <row r="69" spans="1:4">
      <c r="A69" s="118" t="s">
        <v>69</v>
      </c>
      <c r="B69" s="3">
        <v>62</v>
      </c>
      <c r="C69" s="147">
        <f>C70+C71+C72+C78+C79+C82+C85</f>
        <v>232514314.07626203</v>
      </c>
      <c r="D69" s="147">
        <f>D70+D71+D72+D78+D79+D82+D85</f>
        <v>230211416.83762518</v>
      </c>
    </row>
    <row r="70" spans="1:4">
      <c r="A70" s="168" t="s">
        <v>70</v>
      </c>
      <c r="B70" s="1">
        <v>63</v>
      </c>
      <c r="C70" s="275">
        <v>19016430</v>
      </c>
      <c r="D70" s="6">
        <v>19016430</v>
      </c>
    </row>
    <row r="71" spans="1:4">
      <c r="A71" s="168" t="s">
        <v>71</v>
      </c>
      <c r="B71" s="1">
        <v>64</v>
      </c>
      <c r="C71" s="275">
        <v>84186547</v>
      </c>
      <c r="D71" s="6">
        <v>84186546.620000005</v>
      </c>
    </row>
    <row r="72" spans="1:4">
      <c r="A72" s="168" t="s">
        <v>72</v>
      </c>
      <c r="B72" s="1">
        <v>65</v>
      </c>
      <c r="C72" s="143">
        <f>C73+C74-C75+C76+C77</f>
        <v>183483.79</v>
      </c>
      <c r="D72" s="143">
        <f>D73+D74-D75+D76+D77</f>
        <v>1083226.74</v>
      </c>
    </row>
    <row r="73" spans="1:4">
      <c r="A73" s="168" t="s">
        <v>231</v>
      </c>
      <c r="B73" s="1">
        <v>66</v>
      </c>
      <c r="C73" s="275">
        <v>183483.79</v>
      </c>
      <c r="D73" s="6">
        <v>283226.74</v>
      </c>
    </row>
    <row r="74" spans="1:4">
      <c r="A74" s="168" t="s">
        <v>73</v>
      </c>
      <c r="B74" s="1">
        <v>67</v>
      </c>
      <c r="C74" s="6"/>
      <c r="D74" s="6">
        <v>800000</v>
      </c>
    </row>
    <row r="75" spans="1:4">
      <c r="A75" s="168" t="s">
        <v>74</v>
      </c>
      <c r="B75" s="1">
        <v>68</v>
      </c>
      <c r="C75" s="6"/>
      <c r="D75" s="6"/>
    </row>
    <row r="76" spans="1:4">
      <c r="A76" s="168" t="s">
        <v>75</v>
      </c>
      <c r="B76" s="1">
        <v>69</v>
      </c>
      <c r="C76" s="6"/>
      <c r="D76" s="6"/>
    </row>
    <row r="77" spans="1:4">
      <c r="A77" s="168" t="s">
        <v>76</v>
      </c>
      <c r="B77" s="1">
        <v>70</v>
      </c>
      <c r="C77" s="6"/>
      <c r="D77" s="6"/>
    </row>
    <row r="78" spans="1:4">
      <c r="A78" s="168" t="s">
        <v>77</v>
      </c>
      <c r="B78" s="1">
        <v>71</v>
      </c>
      <c r="C78" s="275">
        <v>64473012</v>
      </c>
      <c r="D78" s="6">
        <v>62289720.120000005</v>
      </c>
    </row>
    <row r="79" spans="1:4">
      <c r="A79" s="168" t="s">
        <v>232</v>
      </c>
      <c r="B79" s="1">
        <v>72</v>
      </c>
      <c r="C79" s="143">
        <f>C80-C81</f>
        <v>-5125635.8545999099</v>
      </c>
      <c r="D79" s="143">
        <f>D80-D81</f>
        <v>6892226.8192000091</v>
      </c>
    </row>
    <row r="80" spans="1:4">
      <c r="A80" s="168" t="s">
        <v>78</v>
      </c>
      <c r="B80" s="1">
        <v>73</v>
      </c>
      <c r="C80" s="275"/>
      <c r="D80" s="6">
        <v>6892226.8192000091</v>
      </c>
    </row>
    <row r="81" spans="1:4">
      <c r="A81" s="168" t="s">
        <v>233</v>
      </c>
      <c r="B81" s="1">
        <v>74</v>
      </c>
      <c r="C81" s="275">
        <v>5125635.8545999099</v>
      </c>
      <c r="D81" s="6"/>
    </row>
    <row r="82" spans="1:4">
      <c r="A82" s="168" t="s">
        <v>234</v>
      </c>
      <c r="B82" s="1">
        <v>75</v>
      </c>
      <c r="C82" s="143">
        <f>C83-C84</f>
        <v>11149791.287076918</v>
      </c>
      <c r="D82" s="143">
        <f>D83-D84</f>
        <v>-3068056.932774852</v>
      </c>
    </row>
    <row r="83" spans="1:4">
      <c r="A83" s="168" t="s">
        <v>235</v>
      </c>
      <c r="B83" s="1">
        <v>76</v>
      </c>
      <c r="C83" s="275">
        <v>11149791.287076918</v>
      </c>
      <c r="D83" s="6">
        <v>0</v>
      </c>
    </row>
    <row r="84" spans="1:4">
      <c r="A84" s="168" t="s">
        <v>236</v>
      </c>
      <c r="B84" s="1">
        <v>77</v>
      </c>
      <c r="C84" s="275"/>
      <c r="D84" s="6">
        <v>3068056.932774852</v>
      </c>
    </row>
    <row r="85" spans="1:4">
      <c r="A85" s="168" t="s">
        <v>79</v>
      </c>
      <c r="B85" s="1">
        <v>78</v>
      </c>
      <c r="C85" s="275">
        <v>58630685.853785001</v>
      </c>
      <c r="D85" s="6">
        <v>59811323.471199997</v>
      </c>
    </row>
    <row r="86" spans="1:4">
      <c r="A86" s="167" t="s">
        <v>80</v>
      </c>
      <c r="B86" s="1">
        <v>79</v>
      </c>
      <c r="C86" s="143">
        <f>SUM(C87:C89)</f>
        <v>249821</v>
      </c>
      <c r="D86" s="143">
        <f>SUM(D87:D89)</f>
        <v>0</v>
      </c>
    </row>
    <row r="87" spans="1:4">
      <c r="A87" s="168" t="s">
        <v>81</v>
      </c>
      <c r="B87" s="1">
        <v>80</v>
      </c>
      <c r="C87" s="6"/>
      <c r="D87" s="6"/>
    </row>
    <row r="88" spans="1:4">
      <c r="A88" s="168" t="s">
        <v>82</v>
      </c>
      <c r="B88" s="1">
        <v>81</v>
      </c>
      <c r="C88" s="6"/>
      <c r="D88" s="6"/>
    </row>
    <row r="89" spans="1:4">
      <c r="A89" s="168" t="s">
        <v>83</v>
      </c>
      <c r="B89" s="1">
        <v>82</v>
      </c>
      <c r="C89" s="275">
        <v>249821</v>
      </c>
      <c r="D89" s="6"/>
    </row>
    <row r="90" spans="1:4">
      <c r="A90" s="167" t="s">
        <v>237</v>
      </c>
      <c r="B90" s="1">
        <v>83</v>
      </c>
      <c r="C90" s="143">
        <f>SUM(C91:C99)</f>
        <v>383292405.27999997</v>
      </c>
      <c r="D90" s="143">
        <f>SUM(D91:D99)</f>
        <v>359475131.32999998</v>
      </c>
    </row>
    <row r="91" spans="1:4">
      <c r="A91" s="168" t="s">
        <v>84</v>
      </c>
      <c r="B91" s="1">
        <v>84</v>
      </c>
      <c r="C91" s="275"/>
      <c r="D91" s="6">
        <v>0</v>
      </c>
    </row>
    <row r="92" spans="1:4">
      <c r="A92" s="168" t="s">
        <v>85</v>
      </c>
      <c r="B92" s="1">
        <v>85</v>
      </c>
      <c r="C92" s="275">
        <v>11453</v>
      </c>
      <c r="D92" s="6">
        <v>11261</v>
      </c>
    </row>
    <row r="93" spans="1:4">
      <c r="A93" s="168" t="s">
        <v>86</v>
      </c>
      <c r="B93" s="1">
        <v>86</v>
      </c>
      <c r="C93" s="275">
        <v>366923848.45999998</v>
      </c>
      <c r="D93" s="6">
        <v>343641552.75999999</v>
      </c>
    </row>
    <row r="94" spans="1:4">
      <c r="A94" s="168" t="s">
        <v>238</v>
      </c>
      <c r="B94" s="1">
        <v>87</v>
      </c>
      <c r="C94" s="275"/>
      <c r="D94" s="6">
        <v>0</v>
      </c>
    </row>
    <row r="95" spans="1:4">
      <c r="A95" s="168" t="s">
        <v>239</v>
      </c>
      <c r="B95" s="1">
        <v>88</v>
      </c>
      <c r="C95" s="275">
        <v>238850.82</v>
      </c>
      <c r="D95" s="6">
        <v>238850.82</v>
      </c>
    </row>
    <row r="96" spans="1:4">
      <c r="A96" s="168" t="s">
        <v>240</v>
      </c>
      <c r="B96" s="1">
        <v>89</v>
      </c>
      <c r="C96" s="275"/>
      <c r="D96" s="6">
        <v>0</v>
      </c>
    </row>
    <row r="97" spans="1:4">
      <c r="A97" s="168" t="s">
        <v>241</v>
      </c>
      <c r="B97" s="1">
        <v>90</v>
      </c>
      <c r="C97" s="275"/>
      <c r="D97" s="6">
        <v>0</v>
      </c>
    </row>
    <row r="98" spans="1:4">
      <c r="A98" s="168" t="s">
        <v>242</v>
      </c>
      <c r="B98" s="1">
        <v>91</v>
      </c>
      <c r="C98" s="275"/>
      <c r="D98" s="6">
        <v>11036.68</v>
      </c>
    </row>
    <row r="99" spans="1:4">
      <c r="A99" s="168" t="s">
        <v>243</v>
      </c>
      <c r="B99" s="1">
        <v>92</v>
      </c>
      <c r="C99" s="275">
        <v>16118253</v>
      </c>
      <c r="D99" s="6">
        <v>15572430.07</v>
      </c>
    </row>
    <row r="100" spans="1:4">
      <c r="A100" s="167" t="s">
        <v>244</v>
      </c>
      <c r="B100" s="1">
        <v>93</v>
      </c>
      <c r="C100" s="143">
        <f>SUM(C101:C112)</f>
        <v>326691155.73000002</v>
      </c>
      <c r="D100" s="143">
        <f>SUM(D101:D112)</f>
        <v>442413574.06</v>
      </c>
    </row>
    <row r="101" spans="1:4">
      <c r="A101" s="168" t="s">
        <v>84</v>
      </c>
      <c r="B101" s="1">
        <v>94</v>
      </c>
      <c r="C101" s="275"/>
      <c r="D101" s="6">
        <v>0</v>
      </c>
    </row>
    <row r="102" spans="1:4">
      <c r="A102" s="168" t="s">
        <v>85</v>
      </c>
      <c r="B102" s="1">
        <v>95</v>
      </c>
      <c r="C102" s="275"/>
      <c r="D102" s="6">
        <v>80000</v>
      </c>
    </row>
    <row r="103" spans="1:4">
      <c r="A103" s="168" t="s">
        <v>86</v>
      </c>
      <c r="B103" s="1">
        <v>96</v>
      </c>
      <c r="C103" s="275">
        <v>96041814.939999998</v>
      </c>
      <c r="D103" s="6">
        <v>162988948.38</v>
      </c>
    </row>
    <row r="104" spans="1:4">
      <c r="A104" s="168" t="s">
        <v>238</v>
      </c>
      <c r="B104" s="1">
        <v>97</v>
      </c>
      <c r="C104" s="275">
        <v>2882763</v>
      </c>
      <c r="D104" s="6">
        <v>4968848.51</v>
      </c>
    </row>
    <row r="105" spans="1:4">
      <c r="A105" s="168" t="s">
        <v>239</v>
      </c>
      <c r="B105" s="1">
        <v>98</v>
      </c>
      <c r="C105" s="275">
        <v>130611838.90000001</v>
      </c>
      <c r="D105" s="6">
        <v>152904339.58000001</v>
      </c>
    </row>
    <row r="106" spans="1:4">
      <c r="A106" s="168" t="s">
        <v>240</v>
      </c>
      <c r="B106" s="1">
        <v>99</v>
      </c>
      <c r="C106" s="275">
        <v>80887770</v>
      </c>
      <c r="D106" s="6">
        <v>109270776</v>
      </c>
    </row>
    <row r="107" spans="1:4">
      <c r="A107" s="168" t="s">
        <v>241</v>
      </c>
      <c r="B107" s="1">
        <v>100</v>
      </c>
      <c r="C107" s="275"/>
      <c r="D107" s="6">
        <v>8750</v>
      </c>
    </row>
    <row r="108" spans="1:4">
      <c r="A108" s="168" t="s">
        <v>87</v>
      </c>
      <c r="B108" s="1">
        <v>101</v>
      </c>
      <c r="C108" s="275">
        <v>2337947.59</v>
      </c>
      <c r="D108" s="6">
        <v>2417908.13</v>
      </c>
    </row>
    <row r="109" spans="1:4">
      <c r="A109" s="168" t="s">
        <v>245</v>
      </c>
      <c r="B109" s="1">
        <v>102</v>
      </c>
      <c r="C109" s="275">
        <v>10775124.859999999</v>
      </c>
      <c r="D109" s="6">
        <v>2780115.08</v>
      </c>
    </row>
    <row r="110" spans="1:4">
      <c r="A110" s="168" t="s">
        <v>246</v>
      </c>
      <c r="B110" s="1">
        <v>103</v>
      </c>
      <c r="C110" s="275"/>
      <c r="D110" s="6">
        <v>0</v>
      </c>
    </row>
    <row r="111" spans="1:4">
      <c r="A111" s="168" t="s">
        <v>247</v>
      </c>
      <c r="B111" s="1">
        <v>104</v>
      </c>
      <c r="C111" s="275"/>
      <c r="D111" s="6">
        <v>0</v>
      </c>
    </row>
    <row r="112" spans="1:4">
      <c r="A112" s="168" t="s">
        <v>248</v>
      </c>
      <c r="B112" s="1">
        <v>105</v>
      </c>
      <c r="C112" s="275">
        <v>3153896.44</v>
      </c>
      <c r="D112" s="6">
        <v>6993888.3799999999</v>
      </c>
    </row>
    <row r="113" spans="1:4">
      <c r="A113" s="167" t="s">
        <v>249</v>
      </c>
      <c r="B113" s="1">
        <v>106</v>
      </c>
      <c r="C113" s="275">
        <v>14353647</v>
      </c>
      <c r="D113" s="6">
        <v>15446849.359999999</v>
      </c>
    </row>
    <row r="114" spans="1:4">
      <c r="A114" s="167" t="s">
        <v>250</v>
      </c>
      <c r="B114" s="1">
        <v>107</v>
      </c>
      <c r="C114" s="143">
        <f>C69+C86+C90+C100+C113</f>
        <v>957101343.08626199</v>
      </c>
      <c r="D114" s="143">
        <f>D69+D86+D90+D100+D113</f>
        <v>1047546971.5876251</v>
      </c>
    </row>
    <row r="115" spans="1:4">
      <c r="A115" s="99" t="s">
        <v>251</v>
      </c>
      <c r="B115" s="4">
        <v>108</v>
      </c>
      <c r="C115" s="275">
        <v>16245585.27</v>
      </c>
      <c r="D115" s="6">
        <v>18615589.329999998</v>
      </c>
    </row>
    <row r="116" spans="1:4" ht="24">
      <c r="A116" s="100" t="s">
        <v>252</v>
      </c>
      <c r="B116" s="102"/>
      <c r="C116" s="102"/>
      <c r="D116" s="103"/>
    </row>
    <row r="117" spans="1:4">
      <c r="A117" s="104" t="s">
        <v>253</v>
      </c>
      <c r="B117" s="39"/>
      <c r="C117" s="39"/>
      <c r="D117" s="105"/>
    </row>
    <row r="118" spans="1:4">
      <c r="A118" s="168" t="s">
        <v>254</v>
      </c>
      <c r="B118" s="1">
        <v>109</v>
      </c>
      <c r="C118" s="275">
        <v>173883628.22247702</v>
      </c>
      <c r="D118" s="6">
        <v>170400093.36642519</v>
      </c>
    </row>
    <row r="119" spans="1:4">
      <c r="A119" s="169" t="s">
        <v>89</v>
      </c>
      <c r="B119" s="4">
        <v>110</v>
      </c>
      <c r="C119" s="276">
        <v>58630685.853785001</v>
      </c>
      <c r="D119" s="7">
        <v>59811323.471199997</v>
      </c>
    </row>
    <row r="120" spans="1:4">
      <c r="A120" s="95"/>
      <c r="B120" s="96"/>
      <c r="C120" s="96"/>
      <c r="D120" s="96"/>
    </row>
    <row r="121" spans="1:4">
      <c r="A121" s="97"/>
      <c r="B121" s="98"/>
      <c r="C121" s="145"/>
      <c r="D121" s="145"/>
    </row>
  </sheetData>
  <phoneticPr fontId="3" type="noConversion"/>
  <dataValidations count="3">
    <dataValidation type="whole" operator="greaterThanOrEqual" allowBlank="1" showInputMessage="1" showErrorMessage="1" errorTitle="Pogrešan unos" error="Mogu se unijeti samo cjelobrojne pozitivne vrijednosti." sqref="C39:C41 C35 C26:D26 C16 C8:C9 C66 C56 C49 C82 C114 C100 C90 C86:C88 C79 C72">
      <formula1>0</formula1>
    </dataValidation>
    <dataValidation allowBlank="1" sqref="C42:C48 C36:C38 D69:D115 C27:C34 C17:C25 C10:C15 C57:C65 C7 D7:D25 D27:D67 C67 C50:C55 C115 C91:C99 C89 C83:C85 C80:C81 C73:C78 C70:C71 C101:C113 C118:D119"/>
    <dataValidation type="whole" operator="notEqual" allowBlank="1" showInputMessage="1" showErrorMessage="1" errorTitle="Pogrešan unos" error="Mogu se unijeti samo cjelobrojne pozitivne ili negativne vrijednosti." sqref="C69">
      <formula1>999999999999</formula1>
    </dataValidation>
  </dataValidations>
  <pageMargins left="0.74803149606299213" right="0.51" top="0.55118110236220474" bottom="0.98425196850393704" header="0.51181102362204722" footer="0.51181102362204722"/>
  <pageSetup paperSize="9" scale="8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71"/>
  <sheetViews>
    <sheetView view="pageBreakPreview" zoomScale="110" workbookViewId="0">
      <selection activeCell="C53" sqref="C53:F54"/>
    </sheetView>
  </sheetViews>
  <sheetFormatPr defaultRowHeight="12.75"/>
  <cols>
    <col min="1" max="1" width="74.42578125" style="138" customWidth="1"/>
    <col min="2" max="2" width="9.140625" style="38"/>
    <col min="3" max="4" width="11.7109375" style="38" bestFit="1" customWidth="1"/>
    <col min="5" max="6" width="11.140625" style="38" bestFit="1" customWidth="1"/>
    <col min="7" max="16384" width="9.140625" style="38"/>
  </cols>
  <sheetData>
    <row r="1" spans="1:7" ht="15.75">
      <c r="A1" s="110" t="s">
        <v>314</v>
      </c>
      <c r="B1" s="110"/>
      <c r="C1" s="110"/>
      <c r="D1" s="110"/>
      <c r="E1" s="110"/>
      <c r="F1" s="110"/>
    </row>
    <row r="2" spans="1:7">
      <c r="A2" s="117" t="s">
        <v>316</v>
      </c>
      <c r="B2" s="117"/>
      <c r="C2" s="117"/>
      <c r="D2" s="117"/>
      <c r="E2" s="117"/>
      <c r="F2" s="117"/>
    </row>
    <row r="3" spans="1:7">
      <c r="A3" s="172" t="s">
        <v>152</v>
      </c>
      <c r="B3" s="173"/>
      <c r="C3" s="173"/>
      <c r="D3" s="173"/>
      <c r="E3" s="173"/>
      <c r="F3" s="174"/>
    </row>
    <row r="4" spans="1:7" ht="22.5">
      <c r="A4" s="42" t="s">
        <v>34</v>
      </c>
      <c r="B4" s="42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7" ht="22.5">
      <c r="A5" s="42"/>
      <c r="B5" s="42"/>
      <c r="C5" s="43" t="s">
        <v>120</v>
      </c>
      <c r="D5" s="43" t="s">
        <v>119</v>
      </c>
      <c r="E5" s="43" t="s">
        <v>120</v>
      </c>
      <c r="F5" s="43" t="s">
        <v>119</v>
      </c>
    </row>
    <row r="6" spans="1:7">
      <c r="A6" s="43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7">
      <c r="A7" s="104" t="s">
        <v>167</v>
      </c>
      <c r="B7" s="3">
        <v>111</v>
      </c>
      <c r="C7" s="147">
        <f>SUM(C8:C9)</f>
        <v>594560511.88</v>
      </c>
      <c r="D7" s="147">
        <f>SUM(D8:D9)</f>
        <v>212487077.74000004</v>
      </c>
      <c r="E7" s="147">
        <f>SUM(E8:E9)</f>
        <v>581203954.1500001</v>
      </c>
      <c r="F7" s="147">
        <f>SUM(F8:F9)</f>
        <v>221915933.03000003</v>
      </c>
      <c r="G7" s="91"/>
    </row>
    <row r="8" spans="1:7">
      <c r="A8" s="163" t="s">
        <v>168</v>
      </c>
      <c r="B8" s="1">
        <v>112</v>
      </c>
      <c r="C8" s="6">
        <v>574114551.96000004</v>
      </c>
      <c r="D8" s="6">
        <v>208612976.52000004</v>
      </c>
      <c r="E8" s="6">
        <v>562550068.5200001</v>
      </c>
      <c r="F8" s="6">
        <v>214367276.72000003</v>
      </c>
      <c r="G8" s="91"/>
    </row>
    <row r="9" spans="1:7">
      <c r="A9" s="167" t="s">
        <v>169</v>
      </c>
      <c r="B9" s="1">
        <v>113</v>
      </c>
      <c r="C9" s="6">
        <v>20445959.920000002</v>
      </c>
      <c r="D9" s="6">
        <v>3874101.2200000025</v>
      </c>
      <c r="E9" s="6">
        <v>18653885.629999999</v>
      </c>
      <c r="F9" s="6">
        <v>7548656.3100000005</v>
      </c>
      <c r="G9" s="91"/>
    </row>
    <row r="10" spans="1:7">
      <c r="A10" s="167" t="s">
        <v>90</v>
      </c>
      <c r="B10" s="1">
        <v>114</v>
      </c>
      <c r="C10" s="143">
        <f>C11+C12+C16+C20+C21+C22+C25+C26</f>
        <v>579750806.48400009</v>
      </c>
      <c r="D10" s="143">
        <f>D11+D12+D16+D20+D21+D22+D25+D26</f>
        <v>204551142.5340001</v>
      </c>
      <c r="E10" s="143">
        <f>E11+E12+E16+E20+E21+E22+E25+E26</f>
        <v>561831603.02999997</v>
      </c>
      <c r="F10" s="143">
        <f>F11+F12+F16+F20+F21+F22+F25+F26</f>
        <v>210782785.80999994</v>
      </c>
      <c r="G10" s="91"/>
    </row>
    <row r="11" spans="1:7">
      <c r="A11" s="167" t="s">
        <v>170</v>
      </c>
      <c r="B11" s="1">
        <v>115</v>
      </c>
      <c r="C11" s="6">
        <v>-4820077.0699999752</v>
      </c>
      <c r="D11" s="6">
        <v>2911217.9800000368</v>
      </c>
      <c r="E11" s="6">
        <v>-2270528.0400000056</v>
      </c>
      <c r="F11" s="6">
        <v>-1458023.5100000137</v>
      </c>
      <c r="G11" s="91"/>
    </row>
    <row r="12" spans="1:7">
      <c r="A12" s="167" t="s">
        <v>171</v>
      </c>
      <c r="B12" s="1">
        <v>116</v>
      </c>
      <c r="C12" s="143">
        <f>C13+C14+C15</f>
        <v>508121011.9740001</v>
      </c>
      <c r="D12" s="143">
        <f>SUM(D13:D15)</f>
        <v>178021361.88400006</v>
      </c>
      <c r="E12" s="143">
        <f>SUM(E13:E15)</f>
        <v>491218833.27999997</v>
      </c>
      <c r="F12" s="143">
        <f>SUM(F13:F15)</f>
        <v>187267309.31999999</v>
      </c>
      <c r="G12" s="91"/>
    </row>
    <row r="13" spans="1:7">
      <c r="A13" s="168" t="s">
        <v>172</v>
      </c>
      <c r="B13" s="1">
        <v>117</v>
      </c>
      <c r="C13" s="6">
        <v>294603280.89000005</v>
      </c>
      <c r="D13" s="6">
        <v>101115136.58000004</v>
      </c>
      <c r="E13" s="6">
        <v>250940586.84</v>
      </c>
      <c r="F13" s="6">
        <v>99287529.799999982</v>
      </c>
      <c r="G13" s="91"/>
    </row>
    <row r="14" spans="1:7">
      <c r="A14" s="168" t="s">
        <v>91</v>
      </c>
      <c r="B14" s="1">
        <v>118</v>
      </c>
      <c r="C14" s="6">
        <v>175874194.88000003</v>
      </c>
      <c r="D14" s="6">
        <v>62825268.450000018</v>
      </c>
      <c r="E14" s="6">
        <v>201155282.47999999</v>
      </c>
      <c r="F14" s="6">
        <v>71921348.070000008</v>
      </c>
      <c r="G14" s="91"/>
    </row>
    <row r="15" spans="1:7">
      <c r="A15" s="168" t="s">
        <v>173</v>
      </c>
      <c r="B15" s="1">
        <v>119</v>
      </c>
      <c r="C15" s="6">
        <v>37643536.203999996</v>
      </c>
      <c r="D15" s="6">
        <v>14080956.853999995</v>
      </c>
      <c r="E15" s="6">
        <v>39122963.960000001</v>
      </c>
      <c r="F15" s="6">
        <v>16058431.449999996</v>
      </c>
      <c r="G15" s="91"/>
    </row>
    <row r="16" spans="1:7">
      <c r="A16" s="167" t="s">
        <v>174</v>
      </c>
      <c r="B16" s="1">
        <v>120</v>
      </c>
      <c r="C16" s="143">
        <f>SUM(C17:C19)</f>
        <v>31813159.769999996</v>
      </c>
      <c r="D16" s="143">
        <f>SUM(D17:D19)</f>
        <v>10880372.689999996</v>
      </c>
      <c r="E16" s="143">
        <f>SUM(E17:E19)</f>
        <v>33784235.5</v>
      </c>
      <c r="F16" s="143">
        <f>SUM(F17:F19)</f>
        <v>11759144.049999997</v>
      </c>
      <c r="G16" s="91"/>
    </row>
    <row r="17" spans="1:7">
      <c r="A17" s="168" t="s">
        <v>175</v>
      </c>
      <c r="B17" s="1">
        <v>121</v>
      </c>
      <c r="C17" s="6">
        <v>19421268.979999997</v>
      </c>
      <c r="D17" s="6">
        <v>6598136.8099999968</v>
      </c>
      <c r="E17" s="6">
        <v>20525671.68</v>
      </c>
      <c r="F17" s="6">
        <v>7135727.4899999984</v>
      </c>
      <c r="G17" s="91"/>
    </row>
    <row r="18" spans="1:7">
      <c r="A18" s="168" t="s">
        <v>92</v>
      </c>
      <c r="B18" s="1">
        <v>122</v>
      </c>
      <c r="C18" s="6">
        <v>7760505.6100000003</v>
      </c>
      <c r="D18" s="6">
        <v>2708771.1000000006</v>
      </c>
      <c r="E18" s="6">
        <v>8292779.4299999997</v>
      </c>
      <c r="F18" s="6">
        <v>2894380.01</v>
      </c>
      <c r="G18" s="91"/>
    </row>
    <row r="19" spans="1:7">
      <c r="A19" s="168" t="s">
        <v>176</v>
      </c>
      <c r="B19" s="1">
        <v>123</v>
      </c>
      <c r="C19" s="6">
        <v>4631385.18</v>
      </c>
      <c r="D19" s="6">
        <v>1573464.7799999998</v>
      </c>
      <c r="E19" s="6">
        <v>4965784.3899999997</v>
      </c>
      <c r="F19" s="6">
        <v>1729036.5499999998</v>
      </c>
      <c r="G19" s="91"/>
    </row>
    <row r="20" spans="1:7">
      <c r="A20" s="167" t="s">
        <v>93</v>
      </c>
      <c r="B20" s="1">
        <v>124</v>
      </c>
      <c r="C20" s="6">
        <v>22625993.25</v>
      </c>
      <c r="D20" s="6">
        <v>7494692.7199999988</v>
      </c>
      <c r="E20" s="6">
        <v>23294506.050000001</v>
      </c>
      <c r="F20" s="6">
        <v>7861299.7400000021</v>
      </c>
      <c r="G20" s="91"/>
    </row>
    <row r="21" spans="1:7">
      <c r="A21" s="167" t="s">
        <v>177</v>
      </c>
      <c r="B21" s="1">
        <v>125</v>
      </c>
      <c r="C21" s="6">
        <v>8671345.6900000013</v>
      </c>
      <c r="D21" s="6">
        <v>2644102.2600000007</v>
      </c>
      <c r="E21" s="6">
        <v>6555651.3699999992</v>
      </c>
      <c r="F21" s="6">
        <v>2475246.2299999995</v>
      </c>
      <c r="G21" s="91"/>
    </row>
    <row r="22" spans="1:7">
      <c r="A22" s="167" t="s">
        <v>178</v>
      </c>
      <c r="B22" s="1">
        <v>126</v>
      </c>
      <c r="C22" s="143">
        <f>SUM(C23:C24)</f>
        <v>2074.71</v>
      </c>
      <c r="D22" s="143">
        <f>SUM(D23:D24)</f>
        <v>1903.71</v>
      </c>
      <c r="E22" s="143">
        <f>SUM(E23:E24)</f>
        <v>19331</v>
      </c>
      <c r="F22" s="143">
        <f>SUM(F23:F24)</f>
        <v>0</v>
      </c>
      <c r="G22" s="91"/>
    </row>
    <row r="23" spans="1:7">
      <c r="A23" s="168" t="s">
        <v>179</v>
      </c>
      <c r="B23" s="1">
        <v>127</v>
      </c>
      <c r="C23" s="6">
        <v>0</v>
      </c>
      <c r="D23" s="6">
        <v>0</v>
      </c>
      <c r="E23" s="6">
        <v>0</v>
      </c>
      <c r="F23" s="6">
        <v>0</v>
      </c>
      <c r="G23" s="91"/>
    </row>
    <row r="24" spans="1:7">
      <c r="A24" s="168" t="s">
        <v>180</v>
      </c>
      <c r="B24" s="1">
        <v>128</v>
      </c>
      <c r="C24" s="6">
        <v>2074.71</v>
      </c>
      <c r="D24" s="6">
        <v>1903.71</v>
      </c>
      <c r="E24" s="6">
        <v>19331</v>
      </c>
      <c r="F24" s="6">
        <v>0</v>
      </c>
      <c r="G24" s="91"/>
    </row>
    <row r="25" spans="1:7">
      <c r="A25" s="167" t="s">
        <v>94</v>
      </c>
      <c r="B25" s="1">
        <v>129</v>
      </c>
      <c r="C25" s="6">
        <v>0</v>
      </c>
      <c r="D25" s="6">
        <v>0</v>
      </c>
      <c r="E25" s="6">
        <v>0</v>
      </c>
      <c r="F25" s="6">
        <v>0</v>
      </c>
      <c r="G25" s="91"/>
    </row>
    <row r="26" spans="1:7">
      <c r="A26" s="167" t="s">
        <v>95</v>
      </c>
      <c r="B26" s="1">
        <v>130</v>
      </c>
      <c r="C26" s="6">
        <v>13337298.16</v>
      </c>
      <c r="D26" s="6">
        <v>2597491.290000001</v>
      </c>
      <c r="E26" s="6">
        <v>9229573.870000001</v>
      </c>
      <c r="F26" s="6">
        <v>2877809.9800000014</v>
      </c>
      <c r="G26" s="91"/>
    </row>
    <row r="27" spans="1:7">
      <c r="A27" s="167" t="s">
        <v>96</v>
      </c>
      <c r="B27" s="1">
        <v>131</v>
      </c>
      <c r="C27" s="143">
        <f>SUM(C28:C32)</f>
        <v>11015924.42</v>
      </c>
      <c r="D27" s="143">
        <f>SUM(D28:D32)</f>
        <v>2152217.0799999996</v>
      </c>
      <c r="E27" s="143">
        <f>SUM(E28:E32)</f>
        <v>3432595.5799999996</v>
      </c>
      <c r="F27" s="143">
        <f>SUM(F28:F32)</f>
        <v>1043624.8399999999</v>
      </c>
      <c r="G27" s="91"/>
    </row>
    <row r="28" spans="1:7" ht="24.75" customHeight="1">
      <c r="A28" s="167" t="s">
        <v>181</v>
      </c>
      <c r="B28" s="1">
        <v>132</v>
      </c>
      <c r="C28" s="6">
        <v>0.37000000011175871</v>
      </c>
      <c r="D28" s="6">
        <v>0.37000000011175871</v>
      </c>
      <c r="E28" s="6">
        <v>0</v>
      </c>
      <c r="F28" s="6">
        <v>0</v>
      </c>
      <c r="G28" s="91"/>
    </row>
    <row r="29" spans="1:7" ht="30" customHeight="1">
      <c r="A29" s="167" t="s">
        <v>182</v>
      </c>
      <c r="B29" s="1">
        <v>133</v>
      </c>
      <c r="C29" s="6">
        <v>6490179.5499999998</v>
      </c>
      <c r="D29" s="6">
        <v>1736693.3999999994</v>
      </c>
      <c r="E29" s="6">
        <v>2761014.4299999997</v>
      </c>
      <c r="F29" s="6">
        <v>636824.29999999981</v>
      </c>
      <c r="G29" s="91"/>
    </row>
    <row r="30" spans="1:7">
      <c r="A30" s="167" t="s">
        <v>183</v>
      </c>
      <c r="B30" s="1">
        <v>134</v>
      </c>
      <c r="C30" s="6">
        <v>0</v>
      </c>
      <c r="D30" s="6">
        <v>0</v>
      </c>
      <c r="E30" s="6">
        <v>19794.27</v>
      </c>
      <c r="F30" s="6">
        <v>0</v>
      </c>
      <c r="G30" s="91"/>
    </row>
    <row r="31" spans="1:7">
      <c r="A31" s="167" t="s">
        <v>184</v>
      </c>
      <c r="B31" s="1">
        <v>135</v>
      </c>
      <c r="C31" s="6">
        <v>0</v>
      </c>
      <c r="D31" s="6">
        <v>0</v>
      </c>
      <c r="E31" s="6">
        <v>0</v>
      </c>
      <c r="F31" s="6">
        <v>0</v>
      </c>
      <c r="G31" s="91"/>
    </row>
    <row r="32" spans="1:7">
      <c r="A32" s="167" t="s">
        <v>97</v>
      </c>
      <c r="B32" s="1">
        <v>136</v>
      </c>
      <c r="C32" s="6">
        <v>4525744.5</v>
      </c>
      <c r="D32" s="6">
        <v>415523.31000000006</v>
      </c>
      <c r="E32" s="6">
        <v>651786.88</v>
      </c>
      <c r="F32" s="6">
        <v>406800.54000000004</v>
      </c>
      <c r="G32" s="91"/>
    </row>
    <row r="33" spans="1:7">
      <c r="A33" s="167" t="s">
        <v>98</v>
      </c>
      <c r="B33" s="1">
        <v>137</v>
      </c>
      <c r="C33" s="143">
        <f>SUM(C34:C37)</f>
        <v>25723635.219999999</v>
      </c>
      <c r="D33" s="143">
        <f>SUM(D34:D37)</f>
        <v>7356175.6399999987</v>
      </c>
      <c r="E33" s="143">
        <f>SUM(E34:E37)</f>
        <v>24692192.729999997</v>
      </c>
      <c r="F33" s="143">
        <f>SUM(F34:F37)</f>
        <v>8496661.8599999938</v>
      </c>
      <c r="G33" s="91"/>
    </row>
    <row r="34" spans="1:7" ht="29.25" customHeight="1">
      <c r="A34" s="167" t="s">
        <v>185</v>
      </c>
      <c r="B34" s="1">
        <v>138</v>
      </c>
      <c r="C34" s="6">
        <v>0</v>
      </c>
      <c r="D34" s="6">
        <v>0</v>
      </c>
      <c r="E34" s="6">
        <v>0</v>
      </c>
      <c r="F34" s="6">
        <v>0</v>
      </c>
      <c r="G34" s="91"/>
    </row>
    <row r="35" spans="1:7" ht="24.75" customHeight="1">
      <c r="A35" s="167" t="s">
        <v>186</v>
      </c>
      <c r="B35" s="1">
        <v>139</v>
      </c>
      <c r="C35" s="6">
        <v>25572752.699999999</v>
      </c>
      <c r="D35" s="6">
        <v>7355871.3099999987</v>
      </c>
      <c r="E35" s="6">
        <v>24595916.929999996</v>
      </c>
      <c r="F35" s="6">
        <v>8495254.2499999944</v>
      </c>
      <c r="G35" s="91"/>
    </row>
    <row r="36" spans="1:7">
      <c r="A36" s="167" t="s">
        <v>187</v>
      </c>
      <c r="B36" s="1">
        <v>140</v>
      </c>
      <c r="C36" s="6">
        <v>0</v>
      </c>
      <c r="D36" s="6">
        <v>0</v>
      </c>
      <c r="E36" s="6">
        <v>0</v>
      </c>
      <c r="F36" s="6">
        <v>0</v>
      </c>
      <c r="G36" s="91"/>
    </row>
    <row r="37" spans="1:7">
      <c r="A37" s="167" t="s">
        <v>99</v>
      </c>
      <c r="B37" s="1">
        <v>141</v>
      </c>
      <c r="C37" s="6">
        <v>150882.52000000002</v>
      </c>
      <c r="D37" s="6">
        <v>304.3300000000163</v>
      </c>
      <c r="E37" s="6">
        <v>96275.799999999988</v>
      </c>
      <c r="F37" s="6">
        <v>1407.609999999986</v>
      </c>
      <c r="G37" s="91"/>
    </row>
    <row r="38" spans="1:7">
      <c r="A38" s="167" t="s">
        <v>188</v>
      </c>
      <c r="B38" s="1">
        <v>142</v>
      </c>
      <c r="C38" s="6">
        <v>0</v>
      </c>
      <c r="D38" s="6">
        <v>0</v>
      </c>
      <c r="E38" s="6">
        <v>0</v>
      </c>
      <c r="F38" s="6">
        <v>0</v>
      </c>
      <c r="G38" s="91"/>
    </row>
    <row r="39" spans="1:7">
      <c r="A39" s="167" t="s">
        <v>189</v>
      </c>
      <c r="B39" s="1">
        <v>143</v>
      </c>
      <c r="C39" s="6">
        <v>0</v>
      </c>
      <c r="D39" s="6">
        <v>0</v>
      </c>
      <c r="E39" s="6">
        <v>0</v>
      </c>
      <c r="F39" s="6">
        <v>0</v>
      </c>
      <c r="G39" s="91"/>
    </row>
    <row r="40" spans="1:7">
      <c r="A40" s="167" t="s">
        <v>100</v>
      </c>
      <c r="B40" s="1">
        <v>144</v>
      </c>
      <c r="C40" s="6">
        <v>0</v>
      </c>
      <c r="D40" s="6">
        <v>0</v>
      </c>
      <c r="E40" s="6">
        <v>0</v>
      </c>
      <c r="F40" s="6">
        <v>0</v>
      </c>
      <c r="G40" s="91"/>
    </row>
    <row r="41" spans="1:7">
      <c r="A41" s="167" t="s">
        <v>101</v>
      </c>
      <c r="B41" s="1">
        <v>145</v>
      </c>
      <c r="C41" s="6">
        <v>0</v>
      </c>
      <c r="D41" s="6">
        <v>0</v>
      </c>
      <c r="E41" s="6"/>
      <c r="F41" s="6"/>
      <c r="G41" s="91"/>
    </row>
    <row r="42" spans="1:7">
      <c r="A42" s="167" t="s">
        <v>102</v>
      </c>
      <c r="B42" s="1">
        <v>146</v>
      </c>
      <c r="C42" s="143">
        <f>C7+C27+C38+C40</f>
        <v>605576436.29999995</v>
      </c>
      <c r="D42" s="143">
        <f>D7+D27+D38+D40</f>
        <v>214639294.82000005</v>
      </c>
      <c r="E42" s="143">
        <f>E7+E27+E38+E40</f>
        <v>584636549.73000014</v>
      </c>
      <c r="F42" s="143">
        <f>F7+F27+F38+F40</f>
        <v>222959557.87000003</v>
      </c>
      <c r="G42" s="91"/>
    </row>
    <row r="43" spans="1:7">
      <c r="A43" s="167" t="s">
        <v>103</v>
      </c>
      <c r="B43" s="1">
        <v>147</v>
      </c>
      <c r="C43" s="143">
        <f>C10+C33+C39+C41</f>
        <v>605474441.70400012</v>
      </c>
      <c r="D43" s="143">
        <f>D10+D33+D39+D41</f>
        <v>211907318.17400008</v>
      </c>
      <c r="E43" s="143">
        <f>E10+E33+E39+E41</f>
        <v>586523795.75999999</v>
      </c>
      <c r="F43" s="143">
        <f>F10+F33+F39+F41</f>
        <v>219279447.66999993</v>
      </c>
      <c r="G43" s="91"/>
    </row>
    <row r="44" spans="1:7">
      <c r="A44" s="167" t="s">
        <v>104</v>
      </c>
      <c r="B44" s="1">
        <v>148</v>
      </c>
      <c r="C44" s="143">
        <f>C42-C43</f>
        <v>101994.59599983692</v>
      </c>
      <c r="D44" s="143">
        <f>D42-D43</f>
        <v>2731976.6459999681</v>
      </c>
      <c r="E44" s="143">
        <f>E42-E43</f>
        <v>-1887246.0299998522</v>
      </c>
      <c r="F44" s="143">
        <f>F42-F43</f>
        <v>3680110.2000001073</v>
      </c>
      <c r="G44" s="91"/>
    </row>
    <row r="45" spans="1:7">
      <c r="A45" s="168" t="s">
        <v>105</v>
      </c>
      <c r="B45" s="1">
        <v>149</v>
      </c>
      <c r="C45" s="143">
        <f>IF(C42&gt;C43,C42-C43,0)</f>
        <v>101994.59599983692</v>
      </c>
      <c r="D45" s="143">
        <f>IF(D42&gt;D43,D42-D43,0)</f>
        <v>2731976.6459999681</v>
      </c>
      <c r="E45" s="143">
        <f>IF(E42&gt;E43,E42-E43,0)</f>
        <v>0</v>
      </c>
      <c r="F45" s="143">
        <f>IF(F42&gt;F43,F42-F43,0)</f>
        <v>3680110.2000001073</v>
      </c>
      <c r="G45" s="91"/>
    </row>
    <row r="46" spans="1:7">
      <c r="A46" s="168" t="s">
        <v>106</v>
      </c>
      <c r="B46" s="1">
        <v>150</v>
      </c>
      <c r="C46" s="143">
        <f>IF(C43&gt;C42,C43-C42,0)</f>
        <v>0</v>
      </c>
      <c r="D46" s="143">
        <f>IF(D43&gt;D42,D43-D42,0)</f>
        <v>0</v>
      </c>
      <c r="E46" s="143">
        <f>IF(E43&gt;E42,E43-E42,0)</f>
        <v>1887246.0299998522</v>
      </c>
      <c r="F46" s="143">
        <f>IF(F43&gt;F42,F43-F42,0)</f>
        <v>0</v>
      </c>
      <c r="G46" s="91"/>
    </row>
    <row r="47" spans="1:7">
      <c r="A47" s="167" t="s">
        <v>190</v>
      </c>
      <c r="B47" s="1">
        <v>151</v>
      </c>
      <c r="C47" s="6"/>
      <c r="D47" s="6"/>
      <c r="E47" s="6"/>
      <c r="F47" s="6"/>
      <c r="G47" s="91"/>
    </row>
    <row r="48" spans="1:7">
      <c r="A48" s="167" t="s">
        <v>107</v>
      </c>
      <c r="B48" s="1">
        <v>152</v>
      </c>
      <c r="C48" s="143">
        <f>C44-C47</f>
        <v>101994.59599983692</v>
      </c>
      <c r="D48" s="143">
        <f>D44-D47</f>
        <v>2731976.6459999681</v>
      </c>
      <c r="E48" s="143">
        <f>E44-E47</f>
        <v>-1887246.0299998522</v>
      </c>
      <c r="F48" s="143">
        <f>F44-F47</f>
        <v>3680110.2000001073</v>
      </c>
      <c r="G48" s="91"/>
    </row>
    <row r="49" spans="1:7">
      <c r="A49" s="168" t="s">
        <v>108</v>
      </c>
      <c r="B49" s="1">
        <v>153</v>
      </c>
      <c r="C49" s="143">
        <f>IF(C48&gt;0,C48,0)</f>
        <v>101994.59599983692</v>
      </c>
      <c r="D49" s="143">
        <f>IF(D48&gt;0,D48,0)</f>
        <v>2731976.6459999681</v>
      </c>
      <c r="E49" s="143">
        <f>IF(E48&gt;0,E48,0)</f>
        <v>0</v>
      </c>
      <c r="F49" s="143">
        <f>IF(F48&gt;0,F48,0)</f>
        <v>3680110.2000001073</v>
      </c>
      <c r="G49" s="91"/>
    </row>
    <row r="50" spans="1:7">
      <c r="A50" s="139" t="s">
        <v>109</v>
      </c>
      <c r="B50" s="2">
        <v>154</v>
      </c>
      <c r="C50" s="144">
        <f>IF(C48&lt;0,-C48,0)</f>
        <v>0</v>
      </c>
      <c r="D50" s="144">
        <f>IF(D48&lt;0,-D48,0)</f>
        <v>0</v>
      </c>
      <c r="E50" s="144">
        <f>IF(E48&lt;0,-E48,0)</f>
        <v>1887246.0299998522</v>
      </c>
      <c r="F50" s="144">
        <f>IF(F48&lt;0,-F48,0)</f>
        <v>0</v>
      </c>
      <c r="G50" s="91"/>
    </row>
    <row r="51" spans="1:7">
      <c r="A51" s="100" t="s">
        <v>110</v>
      </c>
      <c r="B51" s="101"/>
      <c r="C51" s="101"/>
      <c r="D51" s="101"/>
      <c r="E51" s="101"/>
      <c r="F51" s="165"/>
      <c r="G51" s="91"/>
    </row>
    <row r="52" spans="1:7">
      <c r="A52" s="104" t="s">
        <v>111</v>
      </c>
      <c r="B52" s="39"/>
      <c r="C52" s="39"/>
      <c r="D52" s="39"/>
      <c r="E52" s="39"/>
      <c r="F52" s="166"/>
      <c r="G52" s="91"/>
    </row>
    <row r="53" spans="1:7">
      <c r="A53" s="167" t="s">
        <v>191</v>
      </c>
      <c r="B53" s="1">
        <v>155</v>
      </c>
      <c r="C53" s="6">
        <v>-2365376.2457636585</v>
      </c>
      <c r="D53" s="6">
        <v>1528554.8727613534</v>
      </c>
      <c r="E53" s="6">
        <v>-3068056.932774852</v>
      </c>
      <c r="F53" s="6">
        <v>3156705.4556250479</v>
      </c>
      <c r="G53" s="91"/>
    </row>
    <row r="54" spans="1:7">
      <c r="A54" s="167" t="s">
        <v>112</v>
      </c>
      <c r="B54" s="1">
        <v>156</v>
      </c>
      <c r="C54" s="7">
        <v>2467370.8417634955</v>
      </c>
      <c r="D54" s="7">
        <v>1203421.7732384955</v>
      </c>
      <c r="E54" s="7">
        <v>1180810.9027750001</v>
      </c>
      <c r="F54" s="7">
        <v>523404.74437500001</v>
      </c>
      <c r="G54" s="91"/>
    </row>
    <row r="55" spans="1:7">
      <c r="A55" s="100" t="s">
        <v>113</v>
      </c>
      <c r="B55" s="101"/>
      <c r="C55" s="101"/>
      <c r="D55" s="101"/>
      <c r="E55" s="101"/>
      <c r="F55" s="165"/>
      <c r="G55" s="91"/>
    </row>
    <row r="56" spans="1:7">
      <c r="A56" s="104" t="s">
        <v>114</v>
      </c>
      <c r="B56" s="8">
        <v>157</v>
      </c>
      <c r="C56" s="5">
        <f>C48</f>
        <v>101994.59599983692</v>
      </c>
      <c r="D56" s="5">
        <f>D48</f>
        <v>2731976.6459999681</v>
      </c>
      <c r="E56" s="5">
        <f>E48</f>
        <v>-1887246.0299998522</v>
      </c>
      <c r="F56" s="5">
        <f>F48</f>
        <v>3680110.2000001073</v>
      </c>
      <c r="G56" s="91"/>
    </row>
    <row r="57" spans="1:7">
      <c r="A57" s="167" t="s">
        <v>115</v>
      </c>
      <c r="B57" s="1">
        <v>158</v>
      </c>
      <c r="C57" s="143">
        <f>SUM(C58:C64)</f>
        <v>0</v>
      </c>
      <c r="D57" s="143">
        <v>0</v>
      </c>
      <c r="E57" s="143">
        <f>SUM(E58:E64)</f>
        <v>0</v>
      </c>
      <c r="F57" s="143">
        <f>SUM(F58:F64)</f>
        <v>0</v>
      </c>
      <c r="G57" s="91"/>
    </row>
    <row r="58" spans="1:7">
      <c r="A58" s="167" t="s">
        <v>192</v>
      </c>
      <c r="B58" s="1">
        <v>159</v>
      </c>
      <c r="C58" s="6"/>
      <c r="D58" s="6"/>
      <c r="E58" s="6"/>
      <c r="F58" s="6"/>
      <c r="G58" s="91"/>
    </row>
    <row r="59" spans="1:7">
      <c r="A59" s="167" t="s">
        <v>193</v>
      </c>
      <c r="B59" s="1">
        <v>160</v>
      </c>
      <c r="C59" s="6"/>
      <c r="D59" s="6"/>
      <c r="E59" s="6"/>
      <c r="F59" s="6"/>
      <c r="G59" s="91"/>
    </row>
    <row r="60" spans="1:7">
      <c r="A60" s="167" t="s">
        <v>194</v>
      </c>
      <c r="B60" s="1">
        <v>161</v>
      </c>
      <c r="C60" s="6"/>
      <c r="D60" s="6"/>
      <c r="E60" s="6"/>
      <c r="F60" s="6"/>
      <c r="G60" s="91"/>
    </row>
    <row r="61" spans="1:7">
      <c r="A61" s="167" t="s">
        <v>195</v>
      </c>
      <c r="B61" s="1">
        <v>162</v>
      </c>
      <c r="C61" s="6"/>
      <c r="D61" s="6"/>
      <c r="E61" s="6"/>
      <c r="F61" s="6"/>
      <c r="G61" s="91"/>
    </row>
    <row r="62" spans="1:7">
      <c r="A62" s="167" t="s">
        <v>196</v>
      </c>
      <c r="B62" s="1">
        <v>163</v>
      </c>
      <c r="C62" s="6"/>
      <c r="D62" s="6"/>
      <c r="E62" s="6"/>
      <c r="F62" s="6"/>
      <c r="G62" s="91"/>
    </row>
    <row r="63" spans="1:7">
      <c r="A63" s="167" t="s">
        <v>197</v>
      </c>
      <c r="B63" s="1">
        <v>164</v>
      </c>
      <c r="C63" s="6"/>
      <c r="D63" s="6"/>
      <c r="E63" s="6"/>
      <c r="F63" s="6"/>
      <c r="G63" s="91"/>
    </row>
    <row r="64" spans="1:7">
      <c r="A64" s="167" t="s">
        <v>198</v>
      </c>
      <c r="B64" s="1">
        <v>165</v>
      </c>
      <c r="C64" s="6"/>
      <c r="D64" s="6"/>
      <c r="E64" s="6"/>
      <c r="F64" s="6"/>
      <c r="G64" s="91"/>
    </row>
    <row r="65" spans="1:7">
      <c r="A65" s="167" t="s">
        <v>199</v>
      </c>
      <c r="B65" s="1">
        <v>166</v>
      </c>
      <c r="C65" s="6"/>
      <c r="D65" s="6"/>
      <c r="E65" s="6"/>
      <c r="F65" s="6"/>
      <c r="G65" s="91"/>
    </row>
    <row r="66" spans="1:7">
      <c r="A66" s="167" t="s">
        <v>200</v>
      </c>
      <c r="B66" s="1">
        <v>167</v>
      </c>
      <c r="C66" s="143">
        <f>C57-C65</f>
        <v>0</v>
      </c>
      <c r="D66" s="143">
        <f>D57-D65</f>
        <v>0</v>
      </c>
      <c r="E66" s="143">
        <f>E57-E65</f>
        <v>0</v>
      </c>
      <c r="F66" s="143">
        <f>F57-F65</f>
        <v>0</v>
      </c>
      <c r="G66" s="91"/>
    </row>
    <row r="67" spans="1:7">
      <c r="A67" s="167" t="s">
        <v>116</v>
      </c>
      <c r="B67" s="1">
        <v>168</v>
      </c>
      <c r="C67" s="144">
        <f>C56+C66</f>
        <v>101994.59599983692</v>
      </c>
      <c r="D67" s="144">
        <f>D56+D66</f>
        <v>2731976.6459999681</v>
      </c>
      <c r="E67" s="144">
        <f>E56+E66</f>
        <v>-1887246.0299998522</v>
      </c>
      <c r="F67" s="144">
        <f>F56+F66</f>
        <v>3680110.2000001073</v>
      </c>
      <c r="G67" s="91"/>
    </row>
    <row r="68" spans="1:7" ht="26.25" customHeight="1">
      <c r="A68" s="100" t="s">
        <v>117</v>
      </c>
      <c r="B68" s="101"/>
      <c r="C68" s="101"/>
      <c r="D68" s="101"/>
      <c r="E68" s="101"/>
      <c r="F68" s="165"/>
      <c r="G68" s="91"/>
    </row>
    <row r="69" spans="1:7">
      <c r="A69" s="100" t="s">
        <v>118</v>
      </c>
      <c r="B69" s="101"/>
      <c r="C69" s="101"/>
      <c r="D69" s="101"/>
      <c r="E69" s="101"/>
      <c r="F69" s="165"/>
      <c r="G69" s="91"/>
    </row>
    <row r="70" spans="1:7">
      <c r="A70" s="118" t="s">
        <v>191</v>
      </c>
      <c r="B70" s="3">
        <v>169</v>
      </c>
      <c r="C70" s="164">
        <f>C67-C71</f>
        <v>-2365376.2457636585</v>
      </c>
      <c r="D70" s="164">
        <f>D67-D71</f>
        <v>1528554.8727614726</v>
      </c>
      <c r="E70" s="164">
        <f>E67-E71</f>
        <v>-3068056.932774852</v>
      </c>
      <c r="F70" s="164">
        <f>F67-F71</f>
        <v>3156705.4556251075</v>
      </c>
      <c r="G70" s="91"/>
    </row>
    <row r="71" spans="1:7">
      <c r="A71" s="107" t="s">
        <v>201</v>
      </c>
      <c r="B71" s="4">
        <v>170</v>
      </c>
      <c r="C71" s="7">
        <f>C54</f>
        <v>2467370.8417634955</v>
      </c>
      <c r="D71" s="7">
        <f>D54</f>
        <v>1203421.7732384955</v>
      </c>
      <c r="E71" s="7">
        <f>E54</f>
        <v>1180810.9027750001</v>
      </c>
      <c r="F71" s="7">
        <f>F54</f>
        <v>523404.74437500001</v>
      </c>
      <c r="G71" s="91"/>
    </row>
  </sheetData>
  <phoneticPr fontId="3" type="noConversion"/>
  <dataValidations count="1">
    <dataValidation allowBlank="1" sqref="C7:F50 C56:F67 C70:F71 C53:F54"/>
  </dataValidations>
  <pageMargins left="0.75" right="0.75" top="0.66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58"/>
  <sheetViews>
    <sheetView view="pageBreakPreview" topLeftCell="A28" zoomScale="110" workbookViewId="0">
      <selection activeCell="F43" sqref="F43"/>
    </sheetView>
  </sheetViews>
  <sheetFormatPr defaultRowHeight="12.75"/>
  <cols>
    <col min="1" max="1" width="57.85546875" style="138" bestFit="1" customWidth="1"/>
    <col min="2" max="2" width="9.140625" style="38"/>
    <col min="3" max="3" width="13.5703125" style="38" bestFit="1" customWidth="1"/>
    <col min="4" max="4" width="12.85546875" style="38" bestFit="1" customWidth="1"/>
    <col min="5" max="5" width="17.85546875" style="38" customWidth="1"/>
    <col min="6" max="6" width="9.140625" style="38"/>
    <col min="7" max="7" width="8.85546875" style="38" customWidth="1"/>
    <col min="8" max="16384" width="9.140625" style="38"/>
  </cols>
  <sheetData>
    <row r="1" spans="1:5" ht="15.75">
      <c r="A1" s="124" t="s">
        <v>313</v>
      </c>
      <c r="B1" s="124"/>
      <c r="C1" s="124"/>
      <c r="D1" s="124"/>
    </row>
    <row r="2" spans="1:5">
      <c r="A2" s="125" t="s">
        <v>317</v>
      </c>
      <c r="B2" s="125"/>
      <c r="C2" s="125"/>
      <c r="D2" s="125"/>
    </row>
    <row r="3" spans="1:5">
      <c r="A3" s="121" t="s">
        <v>152</v>
      </c>
      <c r="B3" s="122"/>
      <c r="C3" s="122"/>
      <c r="D3" s="123"/>
    </row>
    <row r="4" spans="1:5">
      <c r="A4" s="45" t="s">
        <v>34</v>
      </c>
      <c r="B4" s="45" t="s">
        <v>35</v>
      </c>
      <c r="C4" s="46" t="s">
        <v>36</v>
      </c>
      <c r="D4" s="46" t="s">
        <v>37</v>
      </c>
    </row>
    <row r="5" spans="1:5">
      <c r="A5" s="46">
        <v>1</v>
      </c>
      <c r="B5" s="47">
        <v>2</v>
      </c>
      <c r="C5" s="48" t="s">
        <v>4</v>
      </c>
      <c r="D5" s="48" t="s">
        <v>5</v>
      </c>
    </row>
    <row r="6" spans="1:5">
      <c r="A6" s="100" t="s">
        <v>121</v>
      </c>
      <c r="B6" s="119"/>
      <c r="C6" s="119"/>
      <c r="D6" s="120"/>
    </row>
    <row r="7" spans="1:5">
      <c r="A7" s="106" t="s">
        <v>122</v>
      </c>
      <c r="B7" s="1">
        <v>1</v>
      </c>
      <c r="C7" s="5">
        <v>101994.59599983692</v>
      </c>
      <c r="D7" s="5">
        <v>-1887246</v>
      </c>
      <c r="E7" s="91"/>
    </row>
    <row r="8" spans="1:5">
      <c r="A8" s="106" t="s">
        <v>123</v>
      </c>
      <c r="B8" s="1">
        <v>2</v>
      </c>
      <c r="C8" s="6">
        <v>22625993</v>
      </c>
      <c r="D8" s="6">
        <v>23294506</v>
      </c>
      <c r="E8" s="91"/>
    </row>
    <row r="9" spans="1:5">
      <c r="A9" s="106" t="s">
        <v>255</v>
      </c>
      <c r="B9" s="1">
        <v>3</v>
      </c>
      <c r="C9" s="6">
        <v>102555501.67</v>
      </c>
      <c r="D9" s="6">
        <v>22592125.84</v>
      </c>
      <c r="E9" s="91"/>
    </row>
    <row r="10" spans="1:5">
      <c r="A10" s="106" t="s">
        <v>256</v>
      </c>
      <c r="B10" s="1">
        <v>4</v>
      </c>
      <c r="C10" s="6"/>
      <c r="D10" s="6"/>
      <c r="E10" s="91"/>
    </row>
    <row r="11" spans="1:5">
      <c r="A11" s="106" t="s">
        <v>257</v>
      </c>
      <c r="B11" s="1">
        <v>5</v>
      </c>
      <c r="C11" s="6"/>
      <c r="D11" s="6"/>
      <c r="E11" s="91"/>
    </row>
    <row r="12" spans="1:5">
      <c r="A12" s="106" t="s">
        <v>258</v>
      </c>
      <c r="B12" s="1">
        <v>6</v>
      </c>
      <c r="C12" s="6">
        <v>22844471.109999999</v>
      </c>
      <c r="D12" s="6">
        <v>25594883.43</v>
      </c>
      <c r="E12" s="91"/>
    </row>
    <row r="13" spans="1:5">
      <c r="A13" s="93" t="s">
        <v>259</v>
      </c>
      <c r="B13" s="1">
        <v>7</v>
      </c>
      <c r="C13" s="143">
        <f>SUM(C7:C12)</f>
        <v>148127960.37599984</v>
      </c>
      <c r="D13" s="143">
        <f>SUM(D7:D12)</f>
        <v>69594269.270000011</v>
      </c>
      <c r="E13" s="91"/>
    </row>
    <row r="14" spans="1:5">
      <c r="A14" s="106" t="s">
        <v>260</v>
      </c>
      <c r="B14" s="1">
        <v>8</v>
      </c>
      <c r="C14" s="142"/>
      <c r="D14" s="143"/>
      <c r="E14" s="91"/>
    </row>
    <row r="15" spans="1:5">
      <c r="A15" s="106" t="s">
        <v>261</v>
      </c>
      <c r="B15" s="1">
        <v>9</v>
      </c>
      <c r="C15" s="141">
        <v>60528820.920000002</v>
      </c>
      <c r="D15" s="6">
        <v>66860673.390000001</v>
      </c>
      <c r="E15" s="91"/>
    </row>
    <row r="16" spans="1:5">
      <c r="A16" s="106" t="s">
        <v>262</v>
      </c>
      <c r="B16" s="1">
        <v>10</v>
      </c>
      <c r="C16" s="141">
        <v>3722428</v>
      </c>
      <c r="D16" s="6">
        <v>24800052</v>
      </c>
      <c r="E16" s="91"/>
    </row>
    <row r="17" spans="1:5">
      <c r="A17" s="106" t="s">
        <v>263</v>
      </c>
      <c r="B17" s="1">
        <v>11</v>
      </c>
      <c r="C17" s="141">
        <v>13816797.740000002</v>
      </c>
      <c r="D17" s="6">
        <v>14510698.449999999</v>
      </c>
      <c r="E17" s="91"/>
    </row>
    <row r="18" spans="1:5">
      <c r="A18" s="93" t="s">
        <v>264</v>
      </c>
      <c r="B18" s="1">
        <v>12</v>
      </c>
      <c r="C18" s="143">
        <f>SUM(C14:C17)</f>
        <v>78068046.659999996</v>
      </c>
      <c r="D18" s="143">
        <f>SUM(D14:D17)</f>
        <v>106171423.84</v>
      </c>
      <c r="E18" s="91"/>
    </row>
    <row r="19" spans="1:5" ht="24">
      <c r="A19" s="93" t="s">
        <v>265</v>
      </c>
      <c r="B19" s="1">
        <v>13</v>
      </c>
      <c r="C19" s="143">
        <f>IF(C13&gt;C18,C13-C18,0)</f>
        <v>70059913.715999842</v>
      </c>
      <c r="D19" s="143">
        <f>IF(D13&gt;D18,D13-D18,0)</f>
        <v>0</v>
      </c>
      <c r="E19" s="91"/>
    </row>
    <row r="20" spans="1:5" ht="24">
      <c r="A20" s="93" t="s">
        <v>266</v>
      </c>
      <c r="B20" s="1">
        <v>14</v>
      </c>
      <c r="C20" s="144">
        <f>IF(C18&gt;C13,C18-C13,0)</f>
        <v>0</v>
      </c>
      <c r="D20" s="144">
        <f>IF(D18&gt;D13,D18-D13,0)</f>
        <v>36577154.569999993</v>
      </c>
      <c r="E20" s="91"/>
    </row>
    <row r="21" spans="1:5">
      <c r="A21" s="100" t="s">
        <v>124</v>
      </c>
      <c r="B21" s="119"/>
      <c r="C21" s="119"/>
      <c r="D21" s="120"/>
      <c r="E21" s="91"/>
    </row>
    <row r="22" spans="1:5" ht="24">
      <c r="A22" s="106" t="s">
        <v>267</v>
      </c>
      <c r="B22" s="1">
        <v>15</v>
      </c>
      <c r="C22" s="5">
        <v>6251.24</v>
      </c>
      <c r="D22" s="5">
        <v>326477.88</v>
      </c>
      <c r="E22" s="91"/>
    </row>
    <row r="23" spans="1:5">
      <c r="A23" s="106" t="s">
        <v>268</v>
      </c>
      <c r="B23" s="1">
        <v>16</v>
      </c>
      <c r="C23" s="6">
        <v>26467534</v>
      </c>
      <c r="D23" s="6">
        <v>30515237</v>
      </c>
      <c r="E23" s="91"/>
    </row>
    <row r="24" spans="1:5">
      <c r="A24" s="106" t="s">
        <v>269</v>
      </c>
      <c r="B24" s="1">
        <v>17</v>
      </c>
      <c r="C24" s="6">
        <v>3159356.9099999997</v>
      </c>
      <c r="D24" s="6">
        <v>925381.43</v>
      </c>
      <c r="E24" s="91"/>
    </row>
    <row r="25" spans="1:5">
      <c r="A25" s="106" t="s">
        <v>270</v>
      </c>
      <c r="B25" s="1">
        <v>18</v>
      </c>
      <c r="C25" s="6">
        <v>0</v>
      </c>
      <c r="D25" s="6">
        <v>19794</v>
      </c>
      <c r="E25" s="91"/>
    </row>
    <row r="26" spans="1:5">
      <c r="A26" s="106" t="s">
        <v>271</v>
      </c>
      <c r="B26" s="1">
        <v>19</v>
      </c>
      <c r="C26" s="6">
        <v>492437</v>
      </c>
      <c r="D26" s="6">
        <v>131027</v>
      </c>
      <c r="E26" s="91"/>
    </row>
    <row r="27" spans="1:5">
      <c r="A27" s="93" t="s">
        <v>272</v>
      </c>
      <c r="B27" s="1">
        <v>20</v>
      </c>
      <c r="C27" s="143">
        <f>SUM(C22:C26)</f>
        <v>30125579.149999999</v>
      </c>
      <c r="D27" s="143">
        <f>SUM(D22:D26)</f>
        <v>31917917.309999999</v>
      </c>
      <c r="E27" s="91"/>
    </row>
    <row r="28" spans="1:5" ht="24">
      <c r="A28" s="106" t="s">
        <v>273</v>
      </c>
      <c r="B28" s="1">
        <v>21</v>
      </c>
      <c r="C28" s="6">
        <v>11540909.800000001</v>
      </c>
      <c r="D28" s="6">
        <v>12225409.729999999</v>
      </c>
      <c r="E28" s="91"/>
    </row>
    <row r="29" spans="1:5" ht="24">
      <c r="A29" s="106" t="s">
        <v>274</v>
      </c>
      <c r="B29" s="1">
        <v>22</v>
      </c>
      <c r="C29" s="6">
        <v>21130000</v>
      </c>
      <c r="D29" s="6">
        <v>52728694</v>
      </c>
      <c r="E29" s="91"/>
    </row>
    <row r="30" spans="1:5">
      <c r="A30" s="106" t="s">
        <v>275</v>
      </c>
      <c r="B30" s="1">
        <v>23</v>
      </c>
      <c r="C30" s="6">
        <v>115639.57999999996</v>
      </c>
      <c r="D30" s="6">
        <v>73568</v>
      </c>
      <c r="E30" s="91"/>
    </row>
    <row r="31" spans="1:5">
      <c r="A31" s="93" t="s">
        <v>276</v>
      </c>
      <c r="B31" s="1">
        <v>24</v>
      </c>
      <c r="C31" s="143">
        <f>SUM(C28:C30)</f>
        <v>32786549.379999999</v>
      </c>
      <c r="D31" s="143">
        <f>SUM(D28:D30)</f>
        <v>65027671.729999997</v>
      </c>
      <c r="E31" s="91"/>
    </row>
    <row r="32" spans="1:5" ht="24">
      <c r="A32" s="93" t="s">
        <v>277</v>
      </c>
      <c r="B32" s="1">
        <v>25</v>
      </c>
      <c r="C32" s="143">
        <f>IF(C27&gt;C31,C27-C31,0)</f>
        <v>0</v>
      </c>
      <c r="D32" s="143">
        <f>IF(D27&gt;D31,D27-D31,0)</f>
        <v>0</v>
      </c>
      <c r="E32" s="91"/>
    </row>
    <row r="33" spans="1:5" ht="24">
      <c r="A33" s="93" t="s">
        <v>278</v>
      </c>
      <c r="B33" s="1">
        <v>26</v>
      </c>
      <c r="C33" s="144">
        <f>IF(C31&gt;C27,C31-C27,0)</f>
        <v>2660970.2300000004</v>
      </c>
      <c r="D33" s="144">
        <f>IF(D31&gt;D27,D31-D27,0)</f>
        <v>33109754.419999998</v>
      </c>
      <c r="E33" s="91"/>
    </row>
    <row r="34" spans="1:5">
      <c r="A34" s="100" t="s">
        <v>125</v>
      </c>
      <c r="B34" s="119"/>
      <c r="C34" s="119"/>
      <c r="D34" s="120"/>
      <c r="E34" s="91"/>
    </row>
    <row r="35" spans="1:5">
      <c r="A35" s="106" t="s">
        <v>279</v>
      </c>
      <c r="B35" s="1">
        <v>27</v>
      </c>
      <c r="C35" s="5"/>
      <c r="D35" s="5"/>
      <c r="E35" s="91"/>
    </row>
    <row r="36" spans="1:5" ht="24">
      <c r="A36" s="106" t="s">
        <v>280</v>
      </c>
      <c r="B36" s="1">
        <v>28</v>
      </c>
      <c r="C36" s="6">
        <v>768251955</v>
      </c>
      <c r="D36" s="6">
        <v>269677153</v>
      </c>
      <c r="E36" s="91"/>
    </row>
    <row r="37" spans="1:5">
      <c r="A37" s="106" t="s">
        <v>281</v>
      </c>
      <c r="B37" s="1">
        <v>29</v>
      </c>
      <c r="C37" s="6"/>
      <c r="D37" s="6">
        <v>5390049.9900000021</v>
      </c>
      <c r="E37" s="91"/>
    </row>
    <row r="38" spans="1:5">
      <c r="A38" s="93" t="s">
        <v>282</v>
      </c>
      <c r="B38" s="1">
        <v>30</v>
      </c>
      <c r="C38" s="143">
        <f>SUM(C35:C37)</f>
        <v>768251955</v>
      </c>
      <c r="D38" s="143">
        <f>SUM(D35:D37)</f>
        <v>275067202.99000001</v>
      </c>
      <c r="E38" s="91"/>
    </row>
    <row r="39" spans="1:5">
      <c r="A39" s="106" t="s">
        <v>283</v>
      </c>
      <c r="B39" s="1">
        <v>31</v>
      </c>
      <c r="C39" s="6">
        <v>751327401</v>
      </c>
      <c r="D39" s="6">
        <v>221956143</v>
      </c>
      <c r="E39" s="91"/>
    </row>
    <row r="40" spans="1:5">
      <c r="A40" s="106" t="s">
        <v>284</v>
      </c>
      <c r="B40" s="1">
        <v>32</v>
      </c>
      <c r="C40" s="6">
        <v>0</v>
      </c>
      <c r="D40" s="6">
        <v>950822</v>
      </c>
      <c r="E40" s="91"/>
    </row>
    <row r="41" spans="1:5">
      <c r="A41" s="106" t="s">
        <v>285</v>
      </c>
      <c r="B41" s="1">
        <v>33</v>
      </c>
      <c r="C41" s="6">
        <v>3095831</v>
      </c>
      <c r="D41" s="6">
        <v>2697144</v>
      </c>
      <c r="E41" s="91"/>
    </row>
    <row r="42" spans="1:5">
      <c r="A42" s="106" t="s">
        <v>286</v>
      </c>
      <c r="B42" s="1">
        <v>34</v>
      </c>
      <c r="C42" s="6"/>
      <c r="D42" s="6"/>
      <c r="E42" s="91"/>
    </row>
    <row r="43" spans="1:5">
      <c r="A43" s="106" t="s">
        <v>287</v>
      </c>
      <c r="B43" s="1">
        <v>35</v>
      </c>
      <c r="C43" s="6">
        <v>68311599.569999993</v>
      </c>
      <c r="D43" s="6"/>
      <c r="E43" s="91"/>
    </row>
    <row r="44" spans="1:5">
      <c r="A44" s="93" t="s">
        <v>288</v>
      </c>
      <c r="B44" s="1">
        <v>36</v>
      </c>
      <c r="C44" s="143">
        <f>SUM(C39:C43)</f>
        <v>822734831.56999993</v>
      </c>
      <c r="D44" s="143">
        <f>SUM(D39:D43)</f>
        <v>225604109</v>
      </c>
      <c r="E44" s="91"/>
    </row>
    <row r="45" spans="1:5" ht="24">
      <c r="A45" s="93" t="s">
        <v>289</v>
      </c>
      <c r="B45" s="1">
        <v>37</v>
      </c>
      <c r="C45" s="143">
        <f>IF(C38&gt;C44,C38-C44,0)</f>
        <v>0</v>
      </c>
      <c r="D45" s="143">
        <f>IF(D38&gt;D44,D38-D44,0)</f>
        <v>49463093.99000001</v>
      </c>
      <c r="E45" s="91"/>
    </row>
    <row r="46" spans="1:5" ht="24">
      <c r="A46" s="93" t="s">
        <v>290</v>
      </c>
      <c r="B46" s="1">
        <v>38</v>
      </c>
      <c r="C46" s="143">
        <f>IF(C44&gt;C38,C44-C38,0)</f>
        <v>54482876.569999933</v>
      </c>
      <c r="D46" s="143">
        <f>IF(D44&gt;D38,D44-D38,0)</f>
        <v>0</v>
      </c>
      <c r="E46" s="91"/>
    </row>
    <row r="47" spans="1:5">
      <c r="A47" s="106" t="s">
        <v>291</v>
      </c>
      <c r="B47" s="1">
        <v>39</v>
      </c>
      <c r="C47" s="143">
        <f>IF(C19-C20+C32-C33+C45-C46&gt;0,C19-C20+C32-C33+C45-C46,0)</f>
        <v>12916066.915999904</v>
      </c>
      <c r="D47" s="143">
        <f>IF(D19-D20+D32-D33+D45-D46&gt;0,D19-D20+D32-D33+D45-D46,0)</f>
        <v>0</v>
      </c>
      <c r="E47" s="91"/>
    </row>
    <row r="48" spans="1:5">
      <c r="A48" s="106" t="s">
        <v>292</v>
      </c>
      <c r="B48" s="1">
        <v>40</v>
      </c>
      <c r="C48" s="143">
        <f>IF(C20-C19+C33-C32+C46-C45&gt;0,C20-C19+C33-C32+C46-C45,0)</f>
        <v>0</v>
      </c>
      <c r="D48" s="143">
        <f>IF(D20-D19+D33-D32+D46-D45&gt;0,D20-D19+D33-D32+D46-D45,0)</f>
        <v>20223814.999999985</v>
      </c>
      <c r="E48" s="91"/>
    </row>
    <row r="49" spans="1:5">
      <c r="A49" s="106" t="s">
        <v>293</v>
      </c>
      <c r="B49" s="1">
        <v>41</v>
      </c>
      <c r="C49" s="6">
        <v>3350235.99</v>
      </c>
      <c r="D49" s="6">
        <v>22425931.250000004</v>
      </c>
      <c r="E49" s="91"/>
    </row>
    <row r="50" spans="1:5">
      <c r="A50" s="106" t="s">
        <v>294</v>
      </c>
      <c r="B50" s="1">
        <v>42</v>
      </c>
      <c r="C50" s="143">
        <f>IF(C47&gt;C48,C47-C48,0)</f>
        <v>12916066.915999904</v>
      </c>
      <c r="D50" s="143">
        <f>IF(D47&gt;D48,D47-D48,0)</f>
        <v>0</v>
      </c>
      <c r="E50" s="91"/>
    </row>
    <row r="51" spans="1:5">
      <c r="A51" s="106" t="s">
        <v>126</v>
      </c>
      <c r="B51" s="1">
        <v>43</v>
      </c>
      <c r="C51" s="143">
        <f>IF(C48&gt;C47,C48-C47,0)</f>
        <v>0</v>
      </c>
      <c r="D51" s="143">
        <f>IF(D48&gt;D47,D48-D47,0)</f>
        <v>20223814.999999985</v>
      </c>
      <c r="E51" s="91"/>
    </row>
    <row r="52" spans="1:5">
      <c r="A52" s="94" t="s">
        <v>295</v>
      </c>
      <c r="B52" s="4">
        <v>44</v>
      </c>
      <c r="C52" s="144">
        <f>C49+C50-C51</f>
        <v>16266302.905999904</v>
      </c>
      <c r="D52" s="144">
        <f>D49+D50-D51</f>
        <v>2202116.2500000186</v>
      </c>
      <c r="E52" s="91"/>
    </row>
    <row r="53" spans="1:5">
      <c r="C53" s="91"/>
    </row>
    <row r="54" spans="1:5">
      <c r="C54" s="92"/>
      <c r="D54" s="92"/>
    </row>
    <row r="57" spans="1:5">
      <c r="C57" s="91"/>
      <c r="D57" s="91"/>
    </row>
    <row r="58" spans="1:5">
      <c r="D58" s="91"/>
    </row>
  </sheetData>
  <protectedRanges>
    <protectedRange sqref="D14" name="Range1_11_1_2"/>
    <protectedRange sqref="D16:D17" name="Range1_11_2_2"/>
    <protectedRange sqref="D22" name="Range1_12_2"/>
    <protectedRange sqref="D28" name="Range1_13_2"/>
  </protectedRanges>
  <phoneticPr fontId="3" type="noConversion"/>
  <dataValidations count="2">
    <dataValidation type="whole" operator="notEqual" allowBlank="1" showInputMessage="1" showErrorMessage="1" errorTitle="Pogrešan unos" error="Mogu se unijeti samo cjelobrojne vrijednosti." sqref="C17 C15">
      <formula1>9999999998</formula1>
    </dataValidation>
    <dataValidation allowBlank="1" sqref="C22:D33 D7:D20 C16 C7:C14 C18:C20 C35:D52"/>
  </dataValidations>
  <pageMargins left="0.74803149606299213" right="0.5" top="0.98425196850393704" bottom="0.98425196850393704" header="0.51181102362204722" footer="0.51181102362204722"/>
  <pageSetup paperSize="9" scale="9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5"/>
  <sheetViews>
    <sheetView tabSelected="1" view="pageBreakPreview" zoomScale="125" workbookViewId="0">
      <selection activeCell="A3" sqref="A3:H3"/>
    </sheetView>
  </sheetViews>
  <sheetFormatPr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265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50"/>
    </row>
    <row r="2" spans="1:12" ht="15.75">
      <c r="A2" s="33"/>
      <c r="B2" s="49"/>
      <c r="C2" s="258" t="s">
        <v>127</v>
      </c>
      <c r="D2" s="258"/>
      <c r="E2" s="52">
        <v>42370</v>
      </c>
      <c r="F2" s="34" t="s">
        <v>33</v>
      </c>
      <c r="G2" s="259">
        <v>42643</v>
      </c>
      <c r="H2" s="260"/>
      <c r="I2" s="49"/>
      <c r="J2" s="49"/>
      <c r="K2" s="49"/>
      <c r="L2" s="53"/>
    </row>
    <row r="3" spans="1:12" ht="22.5">
      <c r="A3" s="261" t="s">
        <v>34</v>
      </c>
      <c r="B3" s="261"/>
      <c r="C3" s="261"/>
      <c r="D3" s="261"/>
      <c r="E3" s="261"/>
      <c r="F3" s="261"/>
      <c r="G3" s="261"/>
      <c r="H3" s="261"/>
      <c r="I3" s="54" t="s">
        <v>35</v>
      </c>
      <c r="J3" s="55" t="s">
        <v>128</v>
      </c>
      <c r="K3" s="55" t="s">
        <v>129</v>
      </c>
    </row>
    <row r="4" spans="1:12">
      <c r="A4" s="262">
        <v>1</v>
      </c>
      <c r="B4" s="262"/>
      <c r="C4" s="262"/>
      <c r="D4" s="262"/>
      <c r="E4" s="262"/>
      <c r="F4" s="262"/>
      <c r="G4" s="262"/>
      <c r="H4" s="262"/>
      <c r="I4" s="57">
        <v>2</v>
      </c>
      <c r="J4" s="56" t="s">
        <v>4</v>
      </c>
      <c r="K4" s="56" t="s">
        <v>5</v>
      </c>
    </row>
    <row r="5" spans="1:12" ht="12.75" customHeight="1">
      <c r="A5" s="256" t="s">
        <v>296</v>
      </c>
      <c r="B5" s="257"/>
      <c r="C5" s="257"/>
      <c r="D5" s="257"/>
      <c r="E5" s="257"/>
      <c r="F5" s="257"/>
      <c r="G5" s="257"/>
      <c r="H5" s="257"/>
      <c r="I5" s="35">
        <v>1</v>
      </c>
      <c r="J5" s="5">
        <v>19016430</v>
      </c>
      <c r="K5" s="5">
        <v>19016430</v>
      </c>
      <c r="L5" s="90"/>
    </row>
    <row r="6" spans="1:12" ht="12.75" customHeight="1">
      <c r="A6" s="256" t="s">
        <v>130</v>
      </c>
      <c r="B6" s="257"/>
      <c r="C6" s="257"/>
      <c r="D6" s="257"/>
      <c r="E6" s="257"/>
      <c r="F6" s="257"/>
      <c r="G6" s="257"/>
      <c r="H6" s="257"/>
      <c r="I6" s="35">
        <v>2</v>
      </c>
      <c r="J6" s="6">
        <v>84190947</v>
      </c>
      <c r="K6" s="6">
        <v>84186546.620000005</v>
      </c>
      <c r="L6" s="90"/>
    </row>
    <row r="7" spans="1:12" ht="12.75" customHeight="1">
      <c r="A7" s="256" t="s">
        <v>131</v>
      </c>
      <c r="B7" s="257"/>
      <c r="C7" s="257"/>
      <c r="D7" s="257"/>
      <c r="E7" s="257"/>
      <c r="F7" s="257"/>
      <c r="G7" s="257"/>
      <c r="H7" s="257"/>
      <c r="I7" s="35">
        <v>3</v>
      </c>
      <c r="J7" s="6">
        <v>183483.79</v>
      </c>
      <c r="K7" s="6">
        <v>1083227</v>
      </c>
      <c r="L7" s="90"/>
    </row>
    <row r="8" spans="1:12" ht="12.75" customHeight="1">
      <c r="A8" s="256" t="s">
        <v>297</v>
      </c>
      <c r="B8" s="257"/>
      <c r="C8" s="257"/>
      <c r="D8" s="257"/>
      <c r="E8" s="257"/>
      <c r="F8" s="257"/>
      <c r="G8" s="257"/>
      <c r="H8" s="257"/>
      <c r="I8" s="35">
        <v>4</v>
      </c>
      <c r="J8" s="6">
        <v>-5828174.2159687895</v>
      </c>
      <c r="K8" s="6">
        <v>6892226.8192000091</v>
      </c>
      <c r="L8" s="90"/>
    </row>
    <row r="9" spans="1:12" ht="12.75" customHeight="1">
      <c r="A9" s="256" t="s">
        <v>298</v>
      </c>
      <c r="B9" s="257"/>
      <c r="C9" s="257"/>
      <c r="D9" s="257"/>
      <c r="E9" s="257"/>
      <c r="F9" s="257"/>
      <c r="G9" s="257"/>
      <c r="H9" s="257"/>
      <c r="I9" s="35">
        <v>5</v>
      </c>
      <c r="J9" s="6">
        <v>-2365376.2457636585</v>
      </c>
      <c r="K9" s="6">
        <v>-3068056.932774852</v>
      </c>
      <c r="L9" s="90"/>
    </row>
    <row r="10" spans="1:12" ht="12.75" customHeight="1">
      <c r="A10" s="256" t="s">
        <v>299</v>
      </c>
      <c r="B10" s="257"/>
      <c r="C10" s="257"/>
      <c r="D10" s="257"/>
      <c r="E10" s="257"/>
      <c r="F10" s="257"/>
      <c r="G10" s="257"/>
      <c r="H10" s="257"/>
      <c r="I10" s="35">
        <v>6</v>
      </c>
      <c r="J10" s="277">
        <v>65200775.879999988</v>
      </c>
      <c r="K10" s="277">
        <v>62289720.120000005</v>
      </c>
      <c r="L10" s="90"/>
    </row>
    <row r="11" spans="1:12" ht="12.75" customHeight="1">
      <c r="A11" s="256" t="s">
        <v>132</v>
      </c>
      <c r="B11" s="257"/>
      <c r="C11" s="257"/>
      <c r="D11" s="257"/>
      <c r="E11" s="257"/>
      <c r="F11" s="257"/>
      <c r="G11" s="257"/>
      <c r="H11" s="257"/>
      <c r="I11" s="35">
        <v>7</v>
      </c>
      <c r="J11" s="6"/>
      <c r="K11" s="6"/>
      <c r="L11" s="90"/>
    </row>
    <row r="12" spans="1:12" ht="12.75" customHeight="1">
      <c r="A12" s="256" t="s">
        <v>300</v>
      </c>
      <c r="B12" s="257"/>
      <c r="C12" s="257"/>
      <c r="D12" s="257"/>
      <c r="E12" s="257"/>
      <c r="F12" s="257"/>
      <c r="G12" s="257"/>
      <c r="H12" s="257"/>
      <c r="I12" s="35">
        <v>8</v>
      </c>
      <c r="J12" s="6"/>
      <c r="K12" s="6"/>
      <c r="L12" s="90"/>
    </row>
    <row r="13" spans="1:12" ht="12.75" customHeight="1">
      <c r="A13" s="256" t="s">
        <v>133</v>
      </c>
      <c r="B13" s="257"/>
      <c r="C13" s="257"/>
      <c r="D13" s="257"/>
      <c r="E13" s="257"/>
      <c r="F13" s="257"/>
      <c r="G13" s="257"/>
      <c r="H13" s="257"/>
      <c r="I13" s="35">
        <v>9</v>
      </c>
      <c r="J13" s="6">
        <v>0</v>
      </c>
      <c r="K13" s="6">
        <v>0</v>
      </c>
      <c r="L13" s="90"/>
    </row>
    <row r="14" spans="1:12" ht="12.75" customHeight="1">
      <c r="A14" s="254" t="s">
        <v>301</v>
      </c>
      <c r="B14" s="255"/>
      <c r="C14" s="255"/>
      <c r="D14" s="255"/>
      <c r="E14" s="255"/>
      <c r="F14" s="255"/>
      <c r="G14" s="255"/>
      <c r="H14" s="255"/>
      <c r="I14" s="35">
        <v>10</v>
      </c>
      <c r="J14" s="143">
        <f>SUM(J5:J13)</f>
        <v>160398086.20826754</v>
      </c>
      <c r="K14" s="143">
        <f>SUM(K5:K13)</f>
        <v>170400093.62642515</v>
      </c>
      <c r="L14" s="90"/>
    </row>
    <row r="15" spans="1:12" ht="12.75" customHeight="1">
      <c r="A15" s="256" t="s">
        <v>302</v>
      </c>
      <c r="B15" s="257"/>
      <c r="C15" s="257"/>
      <c r="D15" s="257"/>
      <c r="E15" s="257"/>
      <c r="F15" s="257"/>
      <c r="G15" s="257"/>
      <c r="H15" s="257"/>
      <c r="I15" s="35">
        <v>11</v>
      </c>
      <c r="J15" s="6"/>
      <c r="K15" s="6"/>
      <c r="L15" s="90"/>
    </row>
    <row r="16" spans="1:12" ht="12.75" customHeight="1">
      <c r="A16" s="256" t="s">
        <v>303</v>
      </c>
      <c r="B16" s="257"/>
      <c r="C16" s="257"/>
      <c r="D16" s="257"/>
      <c r="E16" s="257"/>
      <c r="F16" s="257"/>
      <c r="G16" s="257"/>
      <c r="H16" s="257"/>
      <c r="I16" s="35">
        <v>12</v>
      </c>
      <c r="J16" s="6">
        <v>545822.93999999994</v>
      </c>
      <c r="K16" s="6">
        <v>545822.93999999994</v>
      </c>
      <c r="L16" s="90"/>
    </row>
    <row r="17" spans="1:12" ht="12.75" customHeight="1">
      <c r="A17" s="256" t="s">
        <v>304</v>
      </c>
      <c r="B17" s="257"/>
      <c r="C17" s="257"/>
      <c r="D17" s="257"/>
      <c r="E17" s="257"/>
      <c r="F17" s="257"/>
      <c r="G17" s="257"/>
      <c r="H17" s="257"/>
      <c r="I17" s="35">
        <v>13</v>
      </c>
      <c r="J17" s="6"/>
      <c r="K17" s="6"/>
      <c r="L17" s="90"/>
    </row>
    <row r="18" spans="1:12" ht="12.75" customHeight="1">
      <c r="A18" s="256" t="s">
        <v>305</v>
      </c>
      <c r="B18" s="257"/>
      <c r="C18" s="257"/>
      <c r="D18" s="257"/>
      <c r="E18" s="257"/>
      <c r="F18" s="257"/>
      <c r="G18" s="257"/>
      <c r="H18" s="257"/>
      <c r="I18" s="35">
        <v>14</v>
      </c>
      <c r="J18" s="6"/>
      <c r="K18" s="6"/>
      <c r="L18" s="90"/>
    </row>
    <row r="19" spans="1:12" ht="12.75" customHeight="1">
      <c r="A19" s="256" t="s">
        <v>306</v>
      </c>
      <c r="B19" s="257"/>
      <c r="C19" s="257"/>
      <c r="D19" s="257"/>
      <c r="E19" s="257"/>
      <c r="F19" s="257"/>
      <c r="G19" s="257"/>
      <c r="H19" s="257"/>
      <c r="I19" s="35">
        <v>15</v>
      </c>
      <c r="J19" s="6"/>
      <c r="K19" s="6"/>
      <c r="L19" s="90"/>
    </row>
    <row r="20" spans="1:12" ht="12.75" customHeight="1">
      <c r="A20" s="256" t="s">
        <v>307</v>
      </c>
      <c r="B20" s="257"/>
      <c r="C20" s="257"/>
      <c r="D20" s="257"/>
      <c r="E20" s="257"/>
      <c r="F20" s="257"/>
      <c r="G20" s="257"/>
      <c r="H20" s="257"/>
      <c r="I20" s="35">
        <v>16</v>
      </c>
      <c r="J20" s="7">
        <v>-3322500.6104202066</v>
      </c>
      <c r="K20" s="7">
        <v>-4029357.7860518321</v>
      </c>
      <c r="L20" s="90"/>
    </row>
    <row r="21" spans="1:12" ht="12.75" customHeight="1">
      <c r="A21" s="254" t="s">
        <v>308</v>
      </c>
      <c r="B21" s="255"/>
      <c r="C21" s="255"/>
      <c r="D21" s="255"/>
      <c r="E21" s="255"/>
      <c r="F21" s="255"/>
      <c r="G21" s="255"/>
      <c r="H21" s="255"/>
      <c r="I21" s="35">
        <v>17</v>
      </c>
      <c r="J21" s="278">
        <f>SUM(J15:J20)</f>
        <v>-2776677.6704202066</v>
      </c>
      <c r="K21" s="278">
        <f>SUM(K15:K20)</f>
        <v>-3483534.8460518322</v>
      </c>
      <c r="L21" s="90"/>
    </row>
    <row r="22" spans="1:12">
      <c r="A22" s="267"/>
      <c r="B22" s="268"/>
      <c r="C22" s="268"/>
      <c r="D22" s="268"/>
      <c r="E22" s="268"/>
      <c r="F22" s="268"/>
      <c r="G22" s="268"/>
      <c r="H22" s="268"/>
      <c r="I22" s="269"/>
      <c r="J22" s="269"/>
      <c r="K22" s="270"/>
      <c r="L22" s="90"/>
    </row>
    <row r="23" spans="1:12" ht="12.75" customHeight="1">
      <c r="A23" s="271" t="s">
        <v>309</v>
      </c>
      <c r="B23" s="272"/>
      <c r="C23" s="272"/>
      <c r="D23" s="272"/>
      <c r="E23" s="272"/>
      <c r="F23" s="272"/>
      <c r="G23" s="272"/>
      <c r="H23" s="272"/>
      <c r="I23" s="36">
        <v>18</v>
      </c>
      <c r="J23" s="6">
        <f>J21</f>
        <v>-2776677.6704202066</v>
      </c>
      <c r="K23" s="6">
        <f>K21</f>
        <v>-3483534.8460518322</v>
      </c>
      <c r="L23" s="90"/>
    </row>
    <row r="24" spans="1:12" ht="17.25" customHeight="1">
      <c r="A24" s="273" t="s">
        <v>310</v>
      </c>
      <c r="B24" s="274"/>
      <c r="C24" s="274"/>
      <c r="D24" s="274"/>
      <c r="E24" s="274"/>
      <c r="F24" s="274"/>
      <c r="G24" s="274"/>
      <c r="H24" s="274"/>
      <c r="I24" s="37">
        <v>19</v>
      </c>
      <c r="J24" s="6"/>
      <c r="K24" s="6"/>
    </row>
    <row r="25" spans="1:12" ht="30" customHeight="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23:H23"/>
    <mergeCell ref="A24:H24"/>
    <mergeCell ref="A17:H17"/>
    <mergeCell ref="A18:H18"/>
    <mergeCell ref="A7:H7"/>
    <mergeCell ref="A8:H8"/>
    <mergeCell ref="A9:H9"/>
    <mergeCell ref="A10:H10"/>
    <mergeCell ref="A14:H14"/>
    <mergeCell ref="A11:H11"/>
    <mergeCell ref="C2:D2"/>
    <mergeCell ref="G2:H2"/>
    <mergeCell ref="A3:H3"/>
    <mergeCell ref="A4:H4"/>
    <mergeCell ref="A5:H5"/>
    <mergeCell ref="A6:H6"/>
    <mergeCell ref="A12:H12"/>
    <mergeCell ref="A13:H1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23:K24 J23 J11:K21 J5:K9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Vedrana Krsnik</cp:lastModifiedBy>
  <cp:lastPrinted>2016-07-28T12:09:21Z</cp:lastPrinted>
  <dcterms:created xsi:type="dcterms:W3CDTF">2008-10-17T11:51:54Z</dcterms:created>
  <dcterms:modified xsi:type="dcterms:W3CDTF">2016-10-27T09:06:13Z</dcterms:modified>
</cp:coreProperties>
</file>