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480" windowHeight="11010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25725"/>
</workbook>
</file>

<file path=xl/calcChain.xml><?xml version="1.0" encoding="utf-8"?>
<calcChain xmlns="http://schemas.openxmlformats.org/spreadsheetml/2006/main">
  <c r="K23" i="17"/>
  <c r="J23"/>
  <c r="K16"/>
  <c r="J16"/>
  <c r="D44" i="20"/>
  <c r="D46" s="1"/>
  <c r="D48" s="1"/>
  <c r="C44"/>
  <c r="C46" s="1"/>
  <c r="D38"/>
  <c r="D45" s="1"/>
  <c r="C38"/>
  <c r="C45" s="1"/>
  <c r="C47" s="1"/>
  <c r="D31"/>
  <c r="D33" s="1"/>
  <c r="C31"/>
  <c r="C33" s="1"/>
  <c r="D27"/>
  <c r="D32" s="1"/>
  <c r="C27"/>
  <c r="C32" s="1"/>
  <c r="D18"/>
  <c r="D20" s="1"/>
  <c r="C18"/>
  <c r="C20" s="1"/>
  <c r="D13"/>
  <c r="D19" s="1"/>
  <c r="C13"/>
  <c r="C19" s="1"/>
  <c r="C43" i="18"/>
  <c r="F33"/>
  <c r="E33"/>
  <c r="E43" s="1"/>
  <c r="E46" s="1"/>
  <c r="D33"/>
  <c r="C33"/>
  <c r="F27"/>
  <c r="E27"/>
  <c r="E42" s="1"/>
  <c r="D27"/>
  <c r="C27"/>
  <c r="C42" s="1"/>
  <c r="C22"/>
  <c r="F16"/>
  <c r="F10" s="1"/>
  <c r="F43" s="1"/>
  <c r="F46" s="1"/>
  <c r="E16"/>
  <c r="D16"/>
  <c r="C16"/>
  <c r="F12"/>
  <c r="E12"/>
  <c r="D12"/>
  <c r="C12"/>
  <c r="E10"/>
  <c r="D10"/>
  <c r="D43" s="1"/>
  <c r="C10"/>
  <c r="F7"/>
  <c r="F42" s="1"/>
  <c r="E7"/>
  <c r="D7"/>
  <c r="D42" s="1"/>
  <c r="C7"/>
  <c r="D100" i="19"/>
  <c r="C100"/>
  <c r="D90"/>
  <c r="C90"/>
  <c r="D86"/>
  <c r="C86"/>
  <c r="D82"/>
  <c r="C82"/>
  <c r="D79"/>
  <c r="C79"/>
  <c r="D72"/>
  <c r="D69" s="1"/>
  <c r="D114" s="1"/>
  <c r="C72"/>
  <c r="C69"/>
  <c r="C114" s="1"/>
  <c r="D56"/>
  <c r="C56"/>
  <c r="D49"/>
  <c r="C49"/>
  <c r="D41"/>
  <c r="D40" s="1"/>
  <c r="C41"/>
  <c r="C40"/>
  <c r="D35"/>
  <c r="C35"/>
  <c r="D26"/>
  <c r="C26"/>
  <c r="D16"/>
  <c r="C16"/>
  <c r="D9"/>
  <c r="C9"/>
  <c r="C8" s="1"/>
  <c r="C66" s="1"/>
  <c r="D8"/>
  <c r="D66" s="1"/>
  <c r="D51" i="20" l="1"/>
  <c r="C48"/>
  <c r="C51" s="1"/>
  <c r="D47"/>
  <c r="D50" s="1"/>
  <c r="C50"/>
  <c r="C52" s="1"/>
  <c r="E45" i="18"/>
  <c r="E44"/>
  <c r="E48" s="1"/>
  <c r="C45"/>
  <c r="C44"/>
  <c r="C48" s="1"/>
  <c r="D46"/>
  <c r="C46"/>
  <c r="D45"/>
  <c r="D44"/>
  <c r="D48" s="1"/>
  <c r="F45"/>
  <c r="F44"/>
  <c r="F48" s="1"/>
  <c r="D52" i="20" l="1"/>
  <c r="D50" i="18"/>
  <c r="D49"/>
  <c r="C50"/>
  <c r="C49"/>
  <c r="F50"/>
  <c r="F49"/>
  <c r="E49"/>
  <c r="E50"/>
  <c r="F57" l="1"/>
  <c r="F66" s="1"/>
  <c r="F67" s="1"/>
  <c r="E57"/>
  <c r="E66" s="1"/>
  <c r="E67" s="1"/>
  <c r="D57"/>
  <c r="D66" s="1"/>
  <c r="D67" s="1"/>
  <c r="C57"/>
  <c r="C66" s="1"/>
  <c r="C67" s="1"/>
</calcChain>
</file>

<file path=xl/sharedStrings.xml><?xml version="1.0" encoding="utf-8"?>
<sst xmlns="http://schemas.openxmlformats.org/spreadsheetml/2006/main" count="333" uniqueCount="302">
  <si>
    <t xml:space="preserve">   3. Goodwill</t>
  </si>
  <si>
    <t>MB:</t>
  </si>
  <si>
    <t>Telefaks: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</si>
  <si>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</si>
  <si>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</si>
  <si>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</si>
  <si>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</si>
  <si>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</si>
  <si>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</si>
  <si>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</si>
  <si>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</si>
  <si>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</si>
  <si>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</si>
  <si>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</si>
  <si>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</si>
  <si>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</si>
  <si>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</si>
  <si>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</si>
  <si>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</si>
  <si>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</si>
  <si>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</si>
  <si>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</si>
  <si>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</si>
  <si>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</si>
  <si>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</si>
  <si>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</si>
  <si>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</si>
  <si>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</si>
  <si>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</si>
  <si>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</si>
  <si>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</si>
  <si>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</si>
  <si>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</si>
  <si>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</si>
  <si>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</si>
  <si>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</si>
  <si>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</si>
  <si>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</si>
  <si>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</si>
  <si>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</si>
  <si>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</si>
  <si>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</si>
  <si>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</si>
  <si>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</si>
  <si>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</si>
  <si>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</si>
  <si>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</si>
  <si>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</si>
  <si>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</si>
  <si>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</si>
  <si>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</si>
  <si>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</si>
  <si>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</si>
  <si>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</si>
  <si>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</si>
  <si>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</si>
  <si>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</si>
  <si>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</si>
  <si>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</si>
  <si>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</si>
  <si>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</si>
  <si>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</si>
  <si>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</si>
  <si>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</si>
  <si>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</si>
  <si>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</si>
  <si>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</si>
  <si>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</si>
  <si>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</si>
  <si>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</si>
  <si>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</si>
  <si>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</si>
  <si>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</si>
  <si>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</si>
  <si>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</si>
  <si>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</si>
  <si>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</si>
  <si>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</si>
  <si>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</si>
  <si>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</si>
  <si>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</si>
  <si>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</si>
  <si>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</si>
  <si>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</si>
  <si>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</si>
  <si>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</si>
  <si>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</si>
  <si>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</si>
  <si>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8. Liabilities to emloyees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</si>
  <si>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</si>
  <si>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</si>
  <si>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</si>
  <si>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</si>
  <si>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</si>
  <si>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</si>
  <si>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</si>
  <si>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</si>
  <si>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</si>
  <si>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</si>
  <si>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</si>
  <si>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</si>
  <si>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</si>
  <si>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</si>
  <si>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</si>
  <si>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</si>
  <si>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</si>
  <si>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</si>
  <si>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</si>
  <si>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</si>
  <si>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</si>
  <si>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</si>
  <si>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</si>
  <si>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</si>
  <si>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</si>
  <si>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</si>
  <si>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</si>
  <si>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</si>
  <si>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</si>
  <si>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</si>
  <si>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</si>
  <si>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</si>
  <si>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</si>
  <si>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</si>
  <si>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</si>
  <si>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</si>
  <si>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</si>
  <si>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</si>
  <si>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</si>
  <si>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</si>
  <si>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</si>
  <si>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</si>
  <si>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</si>
  <si>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</si>
  <si>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</si>
  <si>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</si>
  <si>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</si>
  <si>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</si>
  <si>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</si>
  <si>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</si>
  <si>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</si>
  <si>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</si>
  <si>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</si>
  <si>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</si>
  <si>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</si>
  <si>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</si>
  <si>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</si>
  <si>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</si>
  <si>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</si>
  <si>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</si>
  <si>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</si>
  <si>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</si>
  <si>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</si>
  <si>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</si>
  <si>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</si>
  <si>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</si>
  <si>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</si>
  <si>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</si>
  <si>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</si>
  <si>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</si>
  <si>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</si>
  <si>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</si>
  <si>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</si>
  <si>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</si>
  <si>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</si>
  <si>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</si>
  <si>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</si>
  <si>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</si>
  <si>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</si>
  <si>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</si>
  <si>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</si>
  <si>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</si>
  <si>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</si>
  <si>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</si>
  <si>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</si>
  <si>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</si>
  <si>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</si>
  <si>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</si>
  <si>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</si>
  <si>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</si>
  <si>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</si>
  <si>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</si>
  <si>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</si>
  <si>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</si>
  <si>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</si>
  <si>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</si>
  <si>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</si>
  <si>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</si>
  <si>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</si>
  <si>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</si>
  <si>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</si>
  <si>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</si>
  <si>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</si>
  <si>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</si>
  <si>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</si>
  <si>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</si>
  <si>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</si>
  <si>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</si>
  <si>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</si>
  <si>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</si>
  <si>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</si>
  <si>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</si>
  <si>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</si>
  <si>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</si>
  <si>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</si>
  <si>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</si>
  <si>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</si>
  <si>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</si>
  <si>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</si>
  <si>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</si>
  <si>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</si>
  <si>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</si>
  <si>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</si>
  <si>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</si>
  <si>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</si>
  <si>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</si>
  <si>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</si>
  <si>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</si>
  <si>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</si>
  <si>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</si>
  <si>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</si>
  <si>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1. Reserves prescribed by low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</si>
  <si>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</si>
  <si>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</si>
  <si>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</si>
  <si>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</si>
  <si>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</si>
  <si>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</si>
  <si>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</si>
  <si>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</si>
  <si>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</si>
  <si>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</si>
  <si>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</si>
  <si>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</si>
  <si>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</si>
  <si>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</si>
  <si>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</si>
  <si>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</si>
  <si>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</si>
  <si>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</si>
  <si>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</si>
  <si>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</si>
  <si>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</si>
  <si>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</si>
  <si>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</si>
  <si>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</si>
  <si>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</si>
  <si>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</si>
  <si>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</si>
  <si>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</si>
  <si>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</si>
  <si>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</si>
  <si>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</si>
  <si>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</si>
  <si>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</si>
  <si>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</si>
  <si>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</si>
  <si>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</si>
  <si>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</si>
  <si>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</si>
  <si>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</si>
  <si>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</si>
  <si>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</si>
  <si>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</si>
  <si>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</si>
  <si>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</si>
  <si>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</si>
  <si>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</si>
  <si>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</si>
  <si>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</si>
  <si>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</si>
  <si>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</si>
  <si>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</si>
  <si>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</si>
  <si>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</si>
  <si>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</si>
  <si>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</si>
  <si>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</si>
  <si>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</si>
  <si>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</si>
  <si>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</si>
  <si>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</si>
  <si>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</si>
  <si>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</si>
  <si>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</si>
  <si>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</si>
  <si>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</si>
  <si>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</si>
  <si>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</si>
  <si>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</si>
  <si>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</si>
  <si>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</si>
  <si>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</si>
  <si>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</si>
  <si>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</si>
  <si>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</si>
  <si>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</si>
  <si>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</si>
  <si>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</si>
  <si>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</si>
  <si>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</si>
  <si>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as of 30.09.2016.</t>
  </si>
  <si>
    <t>period 01.01.2016. to 30.09.2016.</t>
  </si>
</sst>
</file>

<file path=xl/styles.xml><?xml version="1.0" encoding="utf-8"?>
<styleSheet xmlns="http://schemas.openxmlformats.org/spreadsheetml/2006/main">
  <numFmts count="1">
    <numFmt numFmtId="164" formatCode="000"/>
  </numFmts>
  <fonts count="2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5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6" fillId="0" borderId="0"/>
    <xf numFmtId="0" fontId="1" fillId="0" borderId="0"/>
    <xf numFmtId="0" fontId="2" fillId="0" borderId="0"/>
  </cellStyleXfs>
  <cellXfs count="310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16" fillId="0" borderId="0" xfId="5" applyFont="1" applyBorder="1" applyAlignment="1" applyProtection="1">
      <alignment vertical="center"/>
      <protection hidden="1"/>
    </xf>
    <xf numFmtId="0" fontId="1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3" fillId="0" borderId="16" xfId="0" applyNumberFormat="1" applyFont="1" applyFill="1" applyBorder="1" applyAlignment="1" applyProtection="1">
      <alignment vertical="center"/>
      <protection hidden="1"/>
    </xf>
    <xf numFmtId="3" fontId="3" fillId="0" borderId="17" xfId="0" applyNumberFormat="1" applyFont="1" applyFill="1" applyBorder="1" applyAlignment="1" applyProtection="1">
      <alignment vertical="center"/>
      <protection hidden="1"/>
    </xf>
    <xf numFmtId="3" fontId="9" fillId="0" borderId="16" xfId="0" applyNumberFormat="1" applyFont="1" applyFill="1" applyBorder="1" applyAlignment="1" applyProtection="1">
      <alignment vertical="center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6" xfId="3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3" fontId="9" fillId="0" borderId="1" xfId="8" applyNumberFormat="1" applyFont="1" applyFill="1" applyBorder="1" applyAlignment="1" applyProtection="1">
      <alignment vertical="center"/>
      <protection hidden="1"/>
    </xf>
    <xf numFmtId="3" fontId="9" fillId="0" borderId="2" xfId="8" applyNumberFormat="1" applyFont="1" applyFill="1" applyBorder="1" applyAlignment="1" applyProtection="1">
      <alignment vertical="center"/>
      <protection hidden="1"/>
    </xf>
    <xf numFmtId="3" fontId="3" fillId="0" borderId="1" xfId="9" applyNumberFormat="1" applyFont="1" applyFill="1" applyBorder="1" applyAlignment="1" applyProtection="1">
      <alignment vertical="center"/>
      <protection locked="0"/>
    </xf>
    <xf numFmtId="3" fontId="3" fillId="0" borderId="1" xfId="9" applyNumberFormat="1" applyFont="1" applyFill="1" applyBorder="1" applyAlignment="1" applyProtection="1">
      <alignment vertical="center"/>
      <protection hidden="1"/>
    </xf>
    <xf numFmtId="3" fontId="22" fillId="0" borderId="16" xfId="0" applyNumberFormat="1" applyFont="1" applyFill="1" applyBorder="1" applyAlignment="1" applyProtection="1">
      <alignment vertical="center"/>
      <protection locked="0"/>
    </xf>
    <xf numFmtId="3" fontId="22" fillId="0" borderId="1" xfId="0" applyNumberFormat="1" applyFont="1" applyFill="1" applyBorder="1" applyAlignment="1" applyProtection="1">
      <alignment vertical="center"/>
      <protection locked="0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3" fontId="27" fillId="0" borderId="1" xfId="9" applyNumberFormat="1" applyFont="1" applyBorder="1"/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3" fontId="27" fillId="0" borderId="1" xfId="0" applyNumberFormat="1" applyFont="1" applyBorder="1"/>
    <xf numFmtId="0" fontId="9" fillId="0" borderId="30" xfId="0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3" fontId="3" fillId="0" borderId="31" xfId="0" applyNumberFormat="1" applyFont="1" applyFill="1" applyBorder="1" applyAlignment="1" applyProtection="1">
      <alignment vertical="center"/>
      <protection hidden="1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3" fontId="3" fillId="0" borderId="30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4" fillId="0" borderId="0" xfId="5" applyFont="1" applyAlignment="1" applyProtection="1">
      <alignment horizontal="left"/>
      <protection hidden="1"/>
    </xf>
    <xf numFmtId="0" fontId="17" fillId="0" borderId="0" xfId="5" applyFont="1" applyAlignment="1"/>
    <xf numFmtId="0" fontId="16" fillId="0" borderId="0" xfId="5" applyFont="1" applyAlignment="1" applyProtection="1">
      <alignment horizontal="left"/>
      <protection hidden="1"/>
    </xf>
    <xf numFmtId="0" fontId="0" fillId="0" borderId="0" xfId="5" applyFont="1" applyAlignment="1"/>
    <xf numFmtId="0" fontId="24" fillId="0" borderId="0" xfId="0" applyFont="1" applyAlignment="1" applyProtection="1">
      <alignment horizontal="left"/>
      <protection hidden="1"/>
    </xf>
    <xf numFmtId="0" fontId="23" fillId="0" borderId="0" xfId="0" applyFont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3" fontId="28" fillId="0" borderId="29" xfId="0" applyNumberFormat="1" applyFont="1" applyBorder="1"/>
    <xf numFmtId="3" fontId="27" fillId="0" borderId="32" xfId="9" applyNumberFormat="1" applyFont="1" applyBorder="1"/>
    <xf numFmtId="3" fontId="3" fillId="0" borderId="32" xfId="9" applyNumberFormat="1" applyFont="1" applyFill="1" applyBorder="1" applyAlignment="1" applyProtection="1">
      <alignment vertical="center"/>
      <protection locked="0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zoomScale="110" zoomScaleSheetLayoutView="100" workbookViewId="0">
      <selection activeCell="I25" sqref="I25"/>
    </sheetView>
  </sheetViews>
  <sheetFormatPr defaultColWidth="9.140625" defaultRowHeight="12.75"/>
  <cols>
    <col min="1" max="1" width="9.140625" style="137"/>
    <col min="2" max="2" width="13" style="137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>
      <c r="A1" s="275" t="s">
        <v>22</v>
      </c>
      <c r="B1" s="276"/>
      <c r="C1" s="276"/>
      <c r="D1" s="58"/>
      <c r="E1" s="58"/>
      <c r="F1" s="58"/>
      <c r="G1" s="58"/>
      <c r="H1" s="58"/>
      <c r="I1" s="59"/>
      <c r="J1" s="6"/>
      <c r="K1" s="6"/>
      <c r="L1" s="6"/>
    </row>
    <row r="2" spans="1:12">
      <c r="A2" s="207" t="s">
        <v>23</v>
      </c>
      <c r="B2" s="208"/>
      <c r="C2" s="208"/>
      <c r="D2" s="209"/>
      <c r="E2" s="78">
        <v>42370</v>
      </c>
      <c r="F2" s="8"/>
      <c r="G2" s="9" t="s">
        <v>34</v>
      </c>
      <c r="H2" s="78">
        <v>42643</v>
      </c>
      <c r="I2" s="60"/>
      <c r="J2" s="6"/>
      <c r="K2" s="6"/>
      <c r="L2" s="6"/>
    </row>
    <row r="3" spans="1:12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">
      <c r="A4" s="210" t="s">
        <v>138</v>
      </c>
      <c r="B4" s="211"/>
      <c r="C4" s="211"/>
      <c r="D4" s="211"/>
      <c r="E4" s="211"/>
      <c r="F4" s="211"/>
      <c r="G4" s="211"/>
      <c r="H4" s="211"/>
      <c r="I4" s="212"/>
      <c r="J4" s="6"/>
      <c r="K4" s="6"/>
      <c r="L4" s="6"/>
    </row>
    <row r="5" spans="1:12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>
      <c r="A6" s="213" t="s">
        <v>7</v>
      </c>
      <c r="B6" s="214"/>
      <c r="C6" s="215" t="s">
        <v>139</v>
      </c>
      <c r="D6" s="216"/>
      <c r="E6" s="23"/>
      <c r="F6" s="23"/>
      <c r="G6" s="23"/>
      <c r="H6" s="23"/>
      <c r="I6" s="64"/>
      <c r="J6" s="6"/>
      <c r="K6" s="6"/>
      <c r="L6" s="6"/>
    </row>
    <row r="7" spans="1:12">
      <c r="A7" s="130"/>
      <c r="B7" s="130"/>
      <c r="C7" s="81"/>
      <c r="D7" s="81"/>
      <c r="E7" s="23"/>
      <c r="F7" s="23"/>
      <c r="G7" s="23"/>
      <c r="H7" s="23"/>
      <c r="I7" s="64"/>
      <c r="J7" s="6"/>
      <c r="K7" s="6"/>
      <c r="L7" s="6"/>
    </row>
    <row r="8" spans="1:12" ht="12.75" customHeight="1">
      <c r="A8" s="217" t="s">
        <v>8</v>
      </c>
      <c r="B8" s="218"/>
      <c r="C8" s="215" t="s">
        <v>140</v>
      </c>
      <c r="D8" s="216"/>
      <c r="E8" s="23"/>
      <c r="F8" s="23"/>
      <c r="G8" s="23"/>
      <c r="H8" s="23"/>
      <c r="I8" s="65"/>
      <c r="J8" s="6"/>
      <c r="K8" s="6"/>
      <c r="L8" s="6"/>
    </row>
    <row r="9" spans="1:12">
      <c r="A9" s="131"/>
      <c r="B9" s="131"/>
      <c r="C9" s="82"/>
      <c r="D9" s="81"/>
      <c r="E9" s="12"/>
      <c r="F9" s="12"/>
      <c r="G9" s="12"/>
      <c r="H9" s="12"/>
      <c r="I9" s="65"/>
      <c r="J9" s="6"/>
      <c r="K9" s="6"/>
      <c r="L9" s="6"/>
    </row>
    <row r="10" spans="1:12" ht="12.75" customHeight="1">
      <c r="A10" s="219" t="s">
        <v>9</v>
      </c>
      <c r="B10" s="220"/>
      <c r="C10" s="215" t="s">
        <v>141</v>
      </c>
      <c r="D10" s="216"/>
      <c r="E10" s="12"/>
      <c r="F10" s="12"/>
      <c r="G10" s="12"/>
      <c r="H10" s="12"/>
      <c r="I10" s="65"/>
      <c r="J10" s="6"/>
      <c r="K10" s="6"/>
      <c r="L10" s="6"/>
    </row>
    <row r="11" spans="1:12">
      <c r="A11" s="221"/>
      <c r="B11" s="221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>
      <c r="A12" s="213" t="s">
        <v>10</v>
      </c>
      <c r="B12" s="214"/>
      <c r="C12" s="227" t="s">
        <v>142</v>
      </c>
      <c r="D12" s="228"/>
      <c r="E12" s="228"/>
      <c r="F12" s="228"/>
      <c r="G12" s="228"/>
      <c r="H12" s="228"/>
      <c r="I12" s="229"/>
      <c r="J12" s="6"/>
      <c r="K12" s="6"/>
      <c r="L12" s="6"/>
    </row>
    <row r="13" spans="1:12">
      <c r="A13" s="130"/>
      <c r="B13" s="130"/>
      <c r="C13" s="83"/>
      <c r="D13" s="81"/>
      <c r="E13" s="81"/>
      <c r="F13" s="81"/>
      <c r="G13" s="81"/>
      <c r="H13" s="81"/>
      <c r="I13" s="81"/>
      <c r="J13" s="6"/>
      <c r="K13" s="6"/>
      <c r="L13" s="6"/>
    </row>
    <row r="14" spans="1:12">
      <c r="A14" s="213" t="s">
        <v>11</v>
      </c>
      <c r="B14" s="230"/>
      <c r="C14" s="236">
        <v>10000</v>
      </c>
      <c r="D14" s="237"/>
      <c r="E14" s="81"/>
      <c r="F14" s="222" t="s">
        <v>6</v>
      </c>
      <c r="G14" s="234"/>
      <c r="H14" s="234"/>
      <c r="I14" s="235"/>
      <c r="J14" s="6"/>
      <c r="K14" s="6"/>
      <c r="L14" s="6"/>
    </row>
    <row r="15" spans="1:12">
      <c r="A15" s="130"/>
      <c r="B15" s="130"/>
      <c r="C15" s="81"/>
      <c r="D15" s="81"/>
      <c r="E15" s="81"/>
      <c r="F15" s="81"/>
      <c r="G15" s="81"/>
      <c r="H15" s="81"/>
      <c r="I15" s="81"/>
      <c r="J15" s="6"/>
      <c r="K15" s="6"/>
      <c r="L15" s="6"/>
    </row>
    <row r="16" spans="1:12">
      <c r="A16" s="213" t="s">
        <v>12</v>
      </c>
      <c r="B16" s="214"/>
      <c r="C16" s="227" t="s">
        <v>143</v>
      </c>
      <c r="D16" s="228"/>
      <c r="E16" s="228"/>
      <c r="F16" s="228"/>
      <c r="G16" s="228"/>
      <c r="H16" s="228"/>
      <c r="I16" s="229"/>
      <c r="J16" s="6"/>
      <c r="K16" s="6"/>
      <c r="L16" s="6"/>
    </row>
    <row r="17" spans="1:12">
      <c r="A17" s="130"/>
      <c r="B17" s="130"/>
      <c r="C17" s="154"/>
      <c r="D17" s="154"/>
      <c r="E17" s="154"/>
      <c r="F17" s="154"/>
      <c r="G17" s="154"/>
      <c r="H17" s="154"/>
      <c r="I17" s="154"/>
      <c r="J17" s="6"/>
      <c r="K17" s="6"/>
      <c r="L17" s="6"/>
    </row>
    <row r="18" spans="1:12">
      <c r="A18" s="213" t="s">
        <v>13</v>
      </c>
      <c r="B18" s="214"/>
      <c r="C18" s="231" t="s">
        <v>144</v>
      </c>
      <c r="D18" s="232"/>
      <c r="E18" s="232"/>
      <c r="F18" s="232"/>
      <c r="G18" s="232"/>
      <c r="H18" s="232"/>
      <c r="I18" s="233"/>
      <c r="J18" s="6"/>
      <c r="K18" s="6"/>
      <c r="L18" s="6"/>
    </row>
    <row r="19" spans="1:12">
      <c r="A19" s="130"/>
      <c r="B19" s="130"/>
      <c r="C19" s="155"/>
      <c r="D19" s="154"/>
      <c r="E19" s="154"/>
      <c r="F19" s="154"/>
      <c r="G19" s="154"/>
      <c r="H19" s="154"/>
      <c r="I19" s="154"/>
      <c r="J19" s="6"/>
      <c r="K19" s="6"/>
      <c r="L19" s="6"/>
    </row>
    <row r="20" spans="1:12">
      <c r="A20" s="213" t="s">
        <v>14</v>
      </c>
      <c r="B20" s="214"/>
      <c r="C20" s="231" t="s">
        <v>145</v>
      </c>
      <c r="D20" s="232"/>
      <c r="E20" s="232"/>
      <c r="F20" s="232"/>
      <c r="G20" s="232"/>
      <c r="H20" s="232"/>
      <c r="I20" s="233"/>
      <c r="J20" s="6"/>
      <c r="K20" s="6"/>
      <c r="L20" s="6"/>
    </row>
    <row r="21" spans="1:12">
      <c r="A21" s="130"/>
      <c r="B21" s="130"/>
      <c r="C21" s="83"/>
      <c r="D21" s="81"/>
      <c r="E21" s="81"/>
      <c r="F21" s="81"/>
      <c r="G21" s="81"/>
      <c r="H21" s="81"/>
      <c r="I21" s="81"/>
      <c r="J21" s="6"/>
      <c r="K21" s="6"/>
      <c r="L21" s="6"/>
    </row>
    <row r="22" spans="1:12">
      <c r="A22" s="213" t="s">
        <v>15</v>
      </c>
      <c r="B22" s="214"/>
      <c r="C22" s="152">
        <v>133</v>
      </c>
      <c r="D22" s="222" t="s">
        <v>147</v>
      </c>
      <c r="E22" s="223"/>
      <c r="F22" s="224"/>
      <c r="G22" s="225"/>
      <c r="H22" s="226"/>
      <c r="I22" s="85"/>
      <c r="J22" s="6"/>
      <c r="K22" s="6"/>
      <c r="L22" s="6"/>
    </row>
    <row r="23" spans="1:12">
      <c r="A23" s="130"/>
      <c r="B23" s="130"/>
      <c r="C23" s="81"/>
      <c r="D23" s="81"/>
      <c r="E23" s="81"/>
      <c r="F23" s="81"/>
      <c r="G23" s="81"/>
      <c r="H23" s="81"/>
      <c r="I23" s="86"/>
      <c r="J23" s="6"/>
      <c r="K23" s="6"/>
      <c r="L23" s="6"/>
    </row>
    <row r="24" spans="1:12">
      <c r="A24" s="213" t="s">
        <v>16</v>
      </c>
      <c r="B24" s="214"/>
      <c r="C24" s="84">
        <v>21</v>
      </c>
      <c r="D24" s="222" t="s">
        <v>146</v>
      </c>
      <c r="E24" s="223"/>
      <c r="F24" s="223"/>
      <c r="G24" s="224"/>
      <c r="H24" s="129" t="s">
        <v>27</v>
      </c>
      <c r="I24" s="145">
        <v>172</v>
      </c>
      <c r="J24" s="6"/>
      <c r="K24" s="6"/>
      <c r="L24" s="6"/>
    </row>
    <row r="25" spans="1:12">
      <c r="A25" s="130"/>
      <c r="B25" s="130"/>
      <c r="C25" s="81"/>
      <c r="D25" s="81"/>
      <c r="E25" s="81"/>
      <c r="F25" s="81"/>
      <c r="G25" s="87"/>
      <c r="H25" s="130" t="s">
        <v>28</v>
      </c>
      <c r="I25" s="83"/>
      <c r="J25" s="6"/>
      <c r="K25" s="6"/>
      <c r="L25" s="6"/>
    </row>
    <row r="26" spans="1:12">
      <c r="A26" s="213" t="s">
        <v>17</v>
      </c>
      <c r="B26" s="214"/>
      <c r="C26" s="88" t="s">
        <v>24</v>
      </c>
      <c r="D26" s="89"/>
      <c r="E26" s="90"/>
      <c r="F26" s="86"/>
      <c r="G26" s="213" t="s">
        <v>29</v>
      </c>
      <c r="H26" s="214"/>
      <c r="I26" s="143" t="s">
        <v>148</v>
      </c>
      <c r="J26" s="6"/>
      <c r="K26" s="6"/>
      <c r="L26" s="6"/>
    </row>
    <row r="27" spans="1:12">
      <c r="A27" s="130"/>
      <c r="B27" s="130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>
      <c r="A28" s="245" t="s">
        <v>25</v>
      </c>
      <c r="B28" s="246"/>
      <c r="C28" s="247"/>
      <c r="D28" s="247"/>
      <c r="E28" s="246" t="s">
        <v>26</v>
      </c>
      <c r="F28" s="248"/>
      <c r="G28" s="248"/>
      <c r="H28" s="249" t="s">
        <v>1</v>
      </c>
      <c r="I28" s="249"/>
      <c r="J28" s="6"/>
      <c r="K28" s="6"/>
      <c r="L28" s="6"/>
    </row>
    <row r="29" spans="1:12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>
      <c r="A30" s="240"/>
      <c r="B30" s="241"/>
      <c r="C30" s="241"/>
      <c r="D30" s="242"/>
      <c r="E30" s="240"/>
      <c r="F30" s="241"/>
      <c r="G30" s="242"/>
      <c r="H30" s="243"/>
      <c r="I30" s="244"/>
      <c r="J30" s="6"/>
      <c r="K30" s="6"/>
      <c r="L30" s="6"/>
    </row>
    <row r="31" spans="1:12">
      <c r="A31" s="128"/>
      <c r="B31" s="128"/>
      <c r="C31" s="17"/>
      <c r="D31" s="238"/>
      <c r="E31" s="238"/>
      <c r="F31" s="238"/>
      <c r="G31" s="239"/>
      <c r="H31" s="12"/>
      <c r="I31" s="68"/>
      <c r="J31" s="6"/>
      <c r="K31" s="6"/>
      <c r="L31" s="6"/>
    </row>
    <row r="32" spans="1:12">
      <c r="A32" s="240"/>
      <c r="B32" s="241"/>
      <c r="C32" s="241"/>
      <c r="D32" s="242"/>
      <c r="E32" s="240"/>
      <c r="F32" s="241"/>
      <c r="G32" s="242"/>
      <c r="H32" s="243"/>
      <c r="I32" s="244"/>
      <c r="J32" s="6"/>
      <c r="K32" s="6"/>
      <c r="L32" s="6"/>
    </row>
    <row r="33" spans="1:12">
      <c r="A33" s="128"/>
      <c r="B33" s="128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>
      <c r="A34" s="240"/>
      <c r="B34" s="241"/>
      <c r="C34" s="241"/>
      <c r="D34" s="242"/>
      <c r="E34" s="240"/>
      <c r="F34" s="241"/>
      <c r="G34" s="242"/>
      <c r="H34" s="243"/>
      <c r="I34" s="244"/>
      <c r="J34" s="6"/>
      <c r="K34" s="6"/>
      <c r="L34" s="6"/>
    </row>
    <row r="35" spans="1:12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>
      <c r="A36" s="240"/>
      <c r="B36" s="241"/>
      <c r="C36" s="241"/>
      <c r="D36" s="242"/>
      <c r="E36" s="240"/>
      <c r="F36" s="241"/>
      <c r="G36" s="242"/>
      <c r="H36" s="243"/>
      <c r="I36" s="244"/>
      <c r="J36" s="6"/>
      <c r="K36" s="6"/>
      <c r="L36" s="6"/>
    </row>
    <row r="37" spans="1:12">
      <c r="A37" s="24"/>
      <c r="B37" s="24"/>
      <c r="C37" s="250"/>
      <c r="D37" s="251"/>
      <c r="E37" s="12"/>
      <c r="F37" s="250"/>
      <c r="G37" s="251"/>
      <c r="H37" s="12"/>
      <c r="I37" s="65"/>
      <c r="J37" s="6"/>
      <c r="K37" s="6"/>
      <c r="L37" s="6"/>
    </row>
    <row r="38" spans="1:12">
      <c r="A38" s="240"/>
      <c r="B38" s="241"/>
      <c r="C38" s="241"/>
      <c r="D38" s="242"/>
      <c r="E38" s="240"/>
      <c r="F38" s="241"/>
      <c r="G38" s="242"/>
      <c r="H38" s="243"/>
      <c r="I38" s="244"/>
      <c r="J38" s="6"/>
      <c r="K38" s="6"/>
      <c r="L38" s="6"/>
    </row>
    <row r="39" spans="1:12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>
      <c r="A40" s="240"/>
      <c r="B40" s="241"/>
      <c r="C40" s="241"/>
      <c r="D40" s="242"/>
      <c r="E40" s="240"/>
      <c r="F40" s="241"/>
      <c r="G40" s="242"/>
      <c r="H40" s="243"/>
      <c r="I40" s="244"/>
      <c r="J40" s="6"/>
      <c r="K40" s="6"/>
      <c r="L40" s="6"/>
    </row>
    <row r="41" spans="1:12">
      <c r="A41" s="132"/>
      <c r="B41" s="27"/>
      <c r="C41" s="27"/>
      <c r="D41" s="27"/>
      <c r="E41" s="19"/>
      <c r="F41" s="79"/>
      <c r="G41" s="79"/>
      <c r="H41" s="80"/>
      <c r="I41" s="70"/>
      <c r="J41" s="6"/>
      <c r="K41" s="6"/>
      <c r="L41" s="6"/>
    </row>
    <row r="42" spans="1:12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>
      <c r="A44" s="259" t="s">
        <v>18</v>
      </c>
      <c r="B44" s="260"/>
      <c r="C44" s="243"/>
      <c r="D44" s="244"/>
      <c r="E44" s="20"/>
      <c r="F44" s="240"/>
      <c r="G44" s="252"/>
      <c r="H44" s="252"/>
      <c r="I44" s="253"/>
      <c r="J44" s="6"/>
      <c r="K44" s="6"/>
      <c r="L44" s="6"/>
    </row>
    <row r="45" spans="1:12">
      <c r="A45" s="24"/>
      <c r="B45" s="24"/>
      <c r="C45" s="279"/>
      <c r="D45" s="280"/>
      <c r="E45" s="20"/>
      <c r="F45" s="279"/>
      <c r="G45" s="281"/>
      <c r="H45" s="156"/>
      <c r="I45" s="157"/>
      <c r="J45" s="6"/>
      <c r="K45" s="6"/>
      <c r="L45" s="6"/>
    </row>
    <row r="46" spans="1:12" ht="12.75" customHeight="1">
      <c r="A46" s="259" t="s">
        <v>19</v>
      </c>
      <c r="B46" s="260"/>
      <c r="C46" s="240" t="s">
        <v>149</v>
      </c>
      <c r="D46" s="278"/>
      <c r="E46" s="278"/>
      <c r="F46" s="278"/>
      <c r="G46" s="278"/>
      <c r="H46" s="278"/>
      <c r="I46" s="278"/>
      <c r="J46" s="6"/>
      <c r="K46" s="6"/>
      <c r="L46" s="6"/>
    </row>
    <row r="47" spans="1:12">
      <c r="A47" s="130"/>
      <c r="B47" s="130"/>
      <c r="C47" s="158" t="s">
        <v>30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>
      <c r="A48" s="259" t="s">
        <v>20</v>
      </c>
      <c r="B48" s="260"/>
      <c r="C48" s="264" t="s">
        <v>150</v>
      </c>
      <c r="D48" s="262"/>
      <c r="E48" s="263"/>
      <c r="F48" s="20"/>
      <c r="G48" s="159" t="s">
        <v>2</v>
      </c>
      <c r="H48" s="264" t="s">
        <v>151</v>
      </c>
      <c r="I48" s="263"/>
      <c r="J48" s="6"/>
      <c r="K48" s="6"/>
      <c r="L48" s="6"/>
    </row>
    <row r="49" spans="1:12">
      <c r="A49" s="130"/>
      <c r="B49" s="130"/>
      <c r="C49" s="160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>
      <c r="A50" s="259" t="s">
        <v>13</v>
      </c>
      <c r="B50" s="260"/>
      <c r="C50" s="261" t="s">
        <v>152</v>
      </c>
      <c r="D50" s="262"/>
      <c r="E50" s="262"/>
      <c r="F50" s="262"/>
      <c r="G50" s="262"/>
      <c r="H50" s="262"/>
      <c r="I50" s="263"/>
      <c r="J50" s="6"/>
      <c r="K50" s="6"/>
      <c r="L50" s="6"/>
    </row>
    <row r="51" spans="1:12">
      <c r="A51" s="130"/>
      <c r="B51" s="130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>
      <c r="A52" s="213" t="s">
        <v>21</v>
      </c>
      <c r="B52" s="214"/>
      <c r="C52" s="264" t="s">
        <v>153</v>
      </c>
      <c r="D52" s="262"/>
      <c r="E52" s="262"/>
      <c r="F52" s="262"/>
      <c r="G52" s="262"/>
      <c r="H52" s="262"/>
      <c r="I52" s="265"/>
      <c r="J52" s="6"/>
      <c r="K52" s="6"/>
      <c r="L52" s="6"/>
    </row>
    <row r="53" spans="1:12">
      <c r="A53" s="133"/>
      <c r="B53" s="133"/>
      <c r="C53" s="277" t="s">
        <v>31</v>
      </c>
      <c r="D53" s="277"/>
      <c r="E53" s="277"/>
      <c r="F53" s="277"/>
      <c r="G53" s="277"/>
      <c r="H53" s="277"/>
      <c r="I53" s="72"/>
      <c r="J53" s="6"/>
      <c r="K53" s="6"/>
      <c r="L53" s="6"/>
    </row>
    <row r="54" spans="1:12">
      <c r="A54" s="133"/>
      <c r="B54" s="133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>
      <c r="A55" s="133"/>
      <c r="B55" s="266"/>
      <c r="C55" s="267"/>
      <c r="D55" s="267"/>
      <c r="E55" s="267"/>
      <c r="F55" s="138"/>
      <c r="G55" s="138"/>
      <c r="H55" s="138"/>
      <c r="I55" s="139"/>
      <c r="J55" s="6"/>
      <c r="K55" s="6"/>
      <c r="L55" s="6"/>
    </row>
    <row r="56" spans="1:12">
      <c r="A56" s="133"/>
      <c r="B56" s="268"/>
      <c r="C56" s="269"/>
      <c r="D56" s="269"/>
      <c r="E56" s="269"/>
      <c r="F56" s="269"/>
      <c r="G56" s="269"/>
      <c r="H56" s="269"/>
      <c r="I56" s="269"/>
      <c r="J56" s="6"/>
      <c r="K56" s="6"/>
      <c r="L56" s="6"/>
    </row>
    <row r="57" spans="1:12">
      <c r="A57" s="133"/>
      <c r="B57" s="270"/>
      <c r="C57" s="271"/>
      <c r="D57" s="271"/>
      <c r="E57" s="271"/>
      <c r="F57" s="271"/>
      <c r="G57" s="271"/>
      <c r="H57" s="271"/>
      <c r="I57" s="271"/>
      <c r="J57" s="6"/>
      <c r="K57" s="6"/>
      <c r="L57" s="6"/>
    </row>
    <row r="58" spans="1:12">
      <c r="A58" s="133"/>
      <c r="B58" s="270"/>
      <c r="C58" s="271"/>
      <c r="D58" s="271"/>
      <c r="E58" s="271"/>
      <c r="F58" s="271"/>
      <c r="G58" s="271"/>
      <c r="H58" s="271"/>
      <c r="I58" s="271"/>
      <c r="J58" s="6"/>
      <c r="K58" s="6"/>
      <c r="L58" s="6"/>
    </row>
    <row r="59" spans="1:12">
      <c r="A59" s="133"/>
      <c r="B59" s="272"/>
      <c r="C59" s="273"/>
      <c r="D59" s="273"/>
      <c r="E59" s="273"/>
      <c r="F59" s="273"/>
      <c r="G59" s="273"/>
      <c r="H59" s="273"/>
      <c r="I59" s="274"/>
      <c r="J59" s="6"/>
      <c r="K59" s="6"/>
      <c r="L59" s="6"/>
    </row>
    <row r="60" spans="1:12">
      <c r="A60" s="134" t="s">
        <v>3</v>
      </c>
      <c r="B60" s="135"/>
      <c r="C60" s="73"/>
      <c r="D60" s="73"/>
      <c r="E60" s="73"/>
      <c r="F60" s="73"/>
      <c r="G60" s="73"/>
      <c r="H60" s="73"/>
      <c r="I60" s="74"/>
      <c r="J60" s="6"/>
      <c r="K60" s="6"/>
      <c r="L60" s="6"/>
    </row>
    <row r="61" spans="1:12" ht="13.5" thickBot="1">
      <c r="A61" s="135"/>
      <c r="B61" s="135"/>
      <c r="C61" s="12"/>
      <c r="D61" s="12"/>
      <c r="E61" s="12"/>
      <c r="F61" s="12"/>
      <c r="G61" s="30"/>
      <c r="H61" s="31"/>
      <c r="I61" s="75"/>
      <c r="J61" s="6"/>
      <c r="K61" s="6"/>
      <c r="L61" s="6"/>
    </row>
    <row r="62" spans="1:12">
      <c r="A62" s="136"/>
      <c r="B62" s="136"/>
      <c r="C62" s="12"/>
      <c r="D62" s="12"/>
      <c r="E62" s="140" t="s">
        <v>32</v>
      </c>
      <c r="F62" s="6"/>
      <c r="G62" s="254" t="s">
        <v>33</v>
      </c>
      <c r="H62" s="255"/>
      <c r="I62" s="256"/>
      <c r="J62" s="6"/>
      <c r="K62" s="6"/>
      <c r="L62" s="6"/>
    </row>
    <row r="63" spans="1:12">
      <c r="C63" s="76"/>
      <c r="D63" s="76"/>
      <c r="E63" s="76"/>
      <c r="F63" s="76"/>
      <c r="G63" s="257"/>
      <c r="H63" s="258"/>
      <c r="I63" s="77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I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zoomScale="110" zoomScaleNormal="130" zoomScaleSheetLayoutView="110" workbookViewId="0">
      <selection activeCell="G65" sqref="G65"/>
    </sheetView>
  </sheetViews>
  <sheetFormatPr defaultColWidth="9.140625" defaultRowHeight="12.75"/>
  <cols>
    <col min="1" max="1" width="76.7109375" style="141" customWidth="1"/>
    <col min="2" max="2" width="9.140625" style="37"/>
    <col min="3" max="3" width="13.42578125" style="37" customWidth="1"/>
    <col min="4" max="4" width="14.85546875" style="37" customWidth="1"/>
    <col min="5" max="16384" width="9.140625" style="37"/>
  </cols>
  <sheetData>
    <row r="1" spans="1:4" ht="12.75" customHeight="1">
      <c r="A1" s="110" t="s">
        <v>136</v>
      </c>
      <c r="B1" s="110"/>
      <c r="C1" s="110"/>
      <c r="D1" s="110"/>
    </row>
    <row r="2" spans="1:4" ht="12.75" customHeight="1">
      <c r="A2" s="111" t="s">
        <v>300</v>
      </c>
      <c r="B2" s="111"/>
      <c r="C2" s="111"/>
      <c r="D2" s="111"/>
    </row>
    <row r="3" spans="1:4" ht="12.75" customHeight="1">
      <c r="A3" s="112" t="s">
        <v>154</v>
      </c>
      <c r="B3" s="113"/>
      <c r="C3" s="113"/>
      <c r="D3" s="114"/>
    </row>
    <row r="4" spans="1:4" ht="22.5" customHeight="1">
      <c r="A4" s="115" t="s">
        <v>35</v>
      </c>
      <c r="B4" s="41" t="s">
        <v>36</v>
      </c>
      <c r="C4" s="42" t="s">
        <v>37</v>
      </c>
      <c r="D4" s="43" t="s">
        <v>38</v>
      </c>
    </row>
    <row r="5" spans="1:4" ht="12.75" customHeight="1">
      <c r="A5" s="39">
        <v>1</v>
      </c>
      <c r="B5" s="40">
        <v>2</v>
      </c>
      <c r="C5" s="39">
        <v>3</v>
      </c>
      <c r="D5" s="39">
        <v>4</v>
      </c>
    </row>
    <row r="6" spans="1:4" ht="12.75" customHeight="1">
      <c r="A6" s="116" t="s">
        <v>39</v>
      </c>
      <c r="B6" s="205"/>
      <c r="C6" s="117"/>
      <c r="D6" s="205"/>
    </row>
    <row r="7" spans="1:4" ht="12.75" customHeight="1">
      <c r="A7" s="105" t="s">
        <v>191</v>
      </c>
      <c r="B7" s="186">
        <v>1</v>
      </c>
      <c r="C7" s="3"/>
      <c r="D7" s="3"/>
    </row>
    <row r="8" spans="1:4" ht="12.75" customHeight="1">
      <c r="A8" s="184" t="s">
        <v>192</v>
      </c>
      <c r="B8" s="187">
        <v>2</v>
      </c>
      <c r="C8" s="4">
        <f>C9+C16+C26+C35+C39</f>
        <v>468589816</v>
      </c>
      <c r="D8" s="4">
        <f>D9+D16+D26+D35+D39</f>
        <v>463882451.75999999</v>
      </c>
    </row>
    <row r="9" spans="1:4" ht="12.75" customHeight="1">
      <c r="A9" s="183" t="s">
        <v>40</v>
      </c>
      <c r="B9" s="187">
        <v>3</v>
      </c>
      <c r="C9" s="4">
        <f>C10+C11+C12+C13+C14+C15</f>
        <v>188142343</v>
      </c>
      <c r="D9" s="4">
        <f>SUM(D10:D15)</f>
        <v>186960380.75999999</v>
      </c>
    </row>
    <row r="10" spans="1:4">
      <c r="A10" s="183" t="s">
        <v>190</v>
      </c>
      <c r="B10" s="187">
        <v>4</v>
      </c>
      <c r="C10" s="4"/>
      <c r="D10" s="307"/>
    </row>
    <row r="11" spans="1:4">
      <c r="A11" s="183" t="s">
        <v>41</v>
      </c>
      <c r="B11" s="187">
        <v>5</v>
      </c>
      <c r="C11" s="4">
        <v>120401104</v>
      </c>
      <c r="D11" s="307">
        <v>120468642</v>
      </c>
    </row>
    <row r="12" spans="1:4">
      <c r="A12" s="183" t="s">
        <v>0</v>
      </c>
      <c r="B12" s="187">
        <v>6</v>
      </c>
      <c r="C12" s="4">
        <v>60379072</v>
      </c>
      <c r="D12" s="307">
        <v>60379072</v>
      </c>
    </row>
    <row r="13" spans="1:4">
      <c r="A13" s="183" t="s">
        <v>193</v>
      </c>
      <c r="B13" s="187">
        <v>7</v>
      </c>
      <c r="C13" s="4"/>
      <c r="D13" s="307"/>
    </row>
    <row r="14" spans="1:4">
      <c r="A14" s="183" t="s">
        <v>194</v>
      </c>
      <c r="B14" s="187">
        <v>8</v>
      </c>
      <c r="C14" s="4"/>
      <c r="D14" s="307"/>
    </row>
    <row r="15" spans="1:4">
      <c r="A15" s="183" t="s">
        <v>42</v>
      </c>
      <c r="B15" s="187">
        <v>9</v>
      </c>
      <c r="C15" s="4">
        <v>7362167</v>
      </c>
      <c r="D15" s="307">
        <v>6112666.7599999998</v>
      </c>
    </row>
    <row r="16" spans="1:4">
      <c r="A16" s="183" t="s">
        <v>195</v>
      </c>
      <c r="B16" s="187">
        <v>10</v>
      </c>
      <c r="C16" s="4">
        <f>C17+C18+C19+C20+C21+C22+C23+C24+C25</f>
        <v>143815327</v>
      </c>
      <c r="D16" s="4">
        <f>SUM(D17:D25)</f>
        <v>140452636.98000005</v>
      </c>
    </row>
    <row r="17" spans="1:4">
      <c r="A17" s="183" t="s">
        <v>43</v>
      </c>
      <c r="B17" s="187">
        <v>11</v>
      </c>
      <c r="C17" s="4">
        <v>8182140</v>
      </c>
      <c r="D17" s="307">
        <v>8182140.2800000003</v>
      </c>
    </row>
    <row r="18" spans="1:4">
      <c r="A18" s="183" t="s">
        <v>44</v>
      </c>
      <c r="B18" s="187">
        <v>12</v>
      </c>
      <c r="C18" s="4">
        <v>113392162</v>
      </c>
      <c r="D18" s="307">
        <v>110910324.61000001</v>
      </c>
    </row>
    <row r="19" spans="1:4">
      <c r="A19" s="183" t="s">
        <v>45</v>
      </c>
      <c r="B19" s="187">
        <v>13</v>
      </c>
      <c r="C19" s="4">
        <v>19406193</v>
      </c>
      <c r="D19" s="307">
        <v>17585257.580000013</v>
      </c>
    </row>
    <row r="20" spans="1:4">
      <c r="A20" s="183" t="s">
        <v>46</v>
      </c>
      <c r="B20" s="187">
        <v>14</v>
      </c>
      <c r="C20" s="4">
        <v>391307</v>
      </c>
      <c r="D20" s="307">
        <v>1280312.21</v>
      </c>
    </row>
    <row r="21" spans="1:4">
      <c r="A21" s="183" t="s">
        <v>47</v>
      </c>
      <c r="B21" s="187">
        <v>15</v>
      </c>
      <c r="C21" s="4"/>
      <c r="D21" s="307"/>
    </row>
    <row r="22" spans="1:4">
      <c r="A22" s="183" t="s">
        <v>196</v>
      </c>
      <c r="B22" s="187">
        <v>16</v>
      </c>
      <c r="C22" s="4"/>
      <c r="D22" s="307"/>
    </row>
    <row r="23" spans="1:4">
      <c r="A23" s="183" t="s">
        <v>48</v>
      </c>
      <c r="B23" s="187">
        <v>17</v>
      </c>
      <c r="C23" s="4">
        <v>2365901</v>
      </c>
      <c r="D23" s="307">
        <v>2417572.7799999998</v>
      </c>
    </row>
    <row r="24" spans="1:4">
      <c r="A24" s="183" t="s">
        <v>49</v>
      </c>
      <c r="B24" s="187">
        <v>18</v>
      </c>
      <c r="C24" s="4">
        <v>77624</v>
      </c>
      <c r="D24" s="307">
        <v>77029.51999999999</v>
      </c>
    </row>
    <row r="25" spans="1:4">
      <c r="A25" s="183" t="s">
        <v>197</v>
      </c>
      <c r="B25" s="187">
        <v>19</v>
      </c>
      <c r="C25" s="4"/>
      <c r="D25" s="307"/>
    </row>
    <row r="26" spans="1:4">
      <c r="A26" s="183" t="s">
        <v>198</v>
      </c>
      <c r="B26" s="187">
        <v>20</v>
      </c>
      <c r="C26" s="4">
        <f>C27+C28+C29+C30+C31+C32+C33+C34</f>
        <v>136617146</v>
      </c>
      <c r="D26" s="4">
        <f>SUM(D27:D34)</f>
        <v>136454434.02000001</v>
      </c>
    </row>
    <row r="27" spans="1:4">
      <c r="A27" s="183" t="s">
        <v>199</v>
      </c>
      <c r="B27" s="187">
        <v>21</v>
      </c>
      <c r="C27" s="4">
        <v>115254813</v>
      </c>
      <c r="D27" s="307">
        <v>115254813.41</v>
      </c>
    </row>
    <row r="28" spans="1:4">
      <c r="A28" s="183" t="s">
        <v>200</v>
      </c>
      <c r="B28" s="187">
        <v>22</v>
      </c>
      <c r="C28" s="4"/>
      <c r="D28" s="307"/>
    </row>
    <row r="29" spans="1:4">
      <c r="A29" s="183" t="s">
        <v>201</v>
      </c>
      <c r="B29" s="187">
        <v>23</v>
      </c>
      <c r="C29" s="4">
        <v>20461690</v>
      </c>
      <c r="D29" s="307">
        <v>20461689.890000001</v>
      </c>
    </row>
    <row r="30" spans="1:4">
      <c r="A30" s="183" t="s">
        <v>202</v>
      </c>
      <c r="B30" s="187">
        <v>24</v>
      </c>
      <c r="C30" s="4"/>
      <c r="D30" s="307"/>
    </row>
    <row r="31" spans="1:4">
      <c r="A31" s="183" t="s">
        <v>51</v>
      </c>
      <c r="B31" s="187">
        <v>25</v>
      </c>
      <c r="C31" s="4"/>
      <c r="D31" s="307"/>
    </row>
    <row r="32" spans="1:4">
      <c r="A32" s="183" t="s">
        <v>203</v>
      </c>
      <c r="B32" s="187">
        <v>26</v>
      </c>
      <c r="C32" s="4">
        <v>900643</v>
      </c>
      <c r="D32" s="307">
        <v>737930.72</v>
      </c>
    </row>
    <row r="33" spans="1:4">
      <c r="A33" s="183" t="s">
        <v>204</v>
      </c>
      <c r="B33" s="187">
        <v>27</v>
      </c>
      <c r="C33" s="4"/>
      <c r="D33" s="307"/>
    </row>
    <row r="34" spans="1:4">
      <c r="A34" s="183" t="s">
        <v>205</v>
      </c>
      <c r="B34" s="187">
        <v>28</v>
      </c>
      <c r="C34" s="4"/>
      <c r="D34" s="307"/>
    </row>
    <row r="35" spans="1:4">
      <c r="A35" s="183" t="s">
        <v>53</v>
      </c>
      <c r="B35" s="187">
        <v>29</v>
      </c>
      <c r="C35" s="4">
        <f>C36+C37+C38+C39</f>
        <v>15000</v>
      </c>
      <c r="D35" s="4">
        <f>SUM(D36:D38)</f>
        <v>15000</v>
      </c>
    </row>
    <row r="36" spans="1:4">
      <c r="A36" s="183" t="s">
        <v>54</v>
      </c>
      <c r="B36" s="187">
        <v>30</v>
      </c>
      <c r="C36" s="4"/>
      <c r="D36" s="4"/>
    </row>
    <row r="37" spans="1:4">
      <c r="A37" s="183" t="s">
        <v>206</v>
      </c>
      <c r="B37" s="187">
        <v>31</v>
      </c>
      <c r="C37" s="4"/>
      <c r="D37" s="4"/>
    </row>
    <row r="38" spans="1:4">
      <c r="A38" s="183" t="s">
        <v>55</v>
      </c>
      <c r="B38" s="187">
        <v>32</v>
      </c>
      <c r="C38" s="4">
        <v>15000</v>
      </c>
      <c r="D38" s="4">
        <v>15000</v>
      </c>
    </row>
    <row r="39" spans="1:4">
      <c r="A39" s="183" t="s">
        <v>56</v>
      </c>
      <c r="B39" s="187">
        <v>33</v>
      </c>
      <c r="C39" s="4"/>
      <c r="D39" s="4"/>
    </row>
    <row r="40" spans="1:4">
      <c r="A40" s="184" t="s">
        <v>207</v>
      </c>
      <c r="B40" s="187">
        <v>34</v>
      </c>
      <c r="C40" s="4">
        <f>C41+C49+C56+C64</f>
        <v>252568052</v>
      </c>
      <c r="D40" s="4">
        <f>D41+D49+D56+D64</f>
        <v>345581612.02999997</v>
      </c>
    </row>
    <row r="41" spans="1:4">
      <c r="A41" s="183" t="s">
        <v>57</v>
      </c>
      <c r="B41" s="187">
        <v>35</v>
      </c>
      <c r="C41" s="4">
        <f>C42+C43+C44+C45+C46+C47+C48</f>
        <v>54699132</v>
      </c>
      <c r="D41" s="4">
        <f>SUM(D42:D48)</f>
        <v>76520194</v>
      </c>
    </row>
    <row r="42" spans="1:4">
      <c r="A42" s="183" t="s">
        <v>58</v>
      </c>
      <c r="B42" s="187">
        <v>36</v>
      </c>
      <c r="C42" s="4">
        <v>42652245</v>
      </c>
      <c r="D42" s="4">
        <v>25229725.43</v>
      </c>
    </row>
    <row r="43" spans="1:4">
      <c r="A43" s="183" t="s">
        <v>208</v>
      </c>
      <c r="B43" s="187">
        <v>37</v>
      </c>
      <c r="C43" s="4">
        <v>748544</v>
      </c>
      <c r="D43" s="4">
        <v>685930.37</v>
      </c>
    </row>
    <row r="44" spans="1:4">
      <c r="A44" s="183" t="s">
        <v>209</v>
      </c>
      <c r="B44" s="187">
        <v>38</v>
      </c>
      <c r="C44" s="4">
        <v>3412663</v>
      </c>
      <c r="D44" s="4">
        <v>2215219.35</v>
      </c>
    </row>
    <row r="45" spans="1:4">
      <c r="A45" s="183" t="s">
        <v>59</v>
      </c>
      <c r="B45" s="187">
        <v>39</v>
      </c>
      <c r="C45" s="4">
        <v>7885680</v>
      </c>
      <c r="D45" s="4">
        <v>48389318.850000001</v>
      </c>
    </row>
    <row r="46" spans="1:4">
      <c r="A46" s="183" t="s">
        <v>210</v>
      </c>
      <c r="B46" s="187">
        <v>40</v>
      </c>
      <c r="C46" s="4"/>
      <c r="D46" s="4"/>
    </row>
    <row r="47" spans="1:4">
      <c r="A47" s="183" t="s">
        <v>60</v>
      </c>
      <c r="B47" s="187">
        <v>41</v>
      </c>
      <c r="C47" s="4"/>
      <c r="D47" s="4"/>
    </row>
    <row r="48" spans="1:4">
      <c r="A48" s="183" t="s">
        <v>61</v>
      </c>
      <c r="B48" s="187">
        <v>42</v>
      </c>
      <c r="C48" s="4"/>
      <c r="D48" s="4"/>
    </row>
    <row r="49" spans="1:4">
      <c r="A49" s="183" t="s">
        <v>62</v>
      </c>
      <c r="B49" s="187">
        <v>43</v>
      </c>
      <c r="C49" s="4">
        <f>C50+C51+C52+C53+C54+C55</f>
        <v>138423624</v>
      </c>
      <c r="D49" s="4">
        <f>SUM(D50:D55)</f>
        <v>199041193.81</v>
      </c>
    </row>
    <row r="50" spans="1:4">
      <c r="A50" s="183" t="s">
        <v>63</v>
      </c>
      <c r="B50" s="187">
        <v>44</v>
      </c>
      <c r="C50" s="4">
        <v>3880456</v>
      </c>
      <c r="D50" s="4">
        <v>6916269.5999999996</v>
      </c>
    </row>
    <row r="51" spans="1:4">
      <c r="A51" s="183" t="s">
        <v>211</v>
      </c>
      <c r="B51" s="187">
        <v>45</v>
      </c>
      <c r="C51" s="4">
        <v>124865490</v>
      </c>
      <c r="D51" s="4">
        <v>175570046.02000001</v>
      </c>
    </row>
    <row r="52" spans="1:4">
      <c r="A52" s="183" t="s">
        <v>64</v>
      </c>
      <c r="B52" s="187">
        <v>46</v>
      </c>
      <c r="C52" s="4"/>
      <c r="D52" s="4"/>
    </row>
    <row r="53" spans="1:4">
      <c r="A53" s="183" t="s">
        <v>212</v>
      </c>
      <c r="B53" s="187">
        <v>47</v>
      </c>
      <c r="C53" s="4">
        <v>7342</v>
      </c>
      <c r="D53" s="4">
        <v>7342.37</v>
      </c>
    </row>
    <row r="54" spans="1:4">
      <c r="A54" s="183" t="s">
        <v>65</v>
      </c>
      <c r="B54" s="187">
        <v>48</v>
      </c>
      <c r="C54" s="4">
        <v>5473744</v>
      </c>
      <c r="D54" s="4">
        <v>7565557.6400000006</v>
      </c>
    </row>
    <row r="55" spans="1:4">
      <c r="A55" s="183" t="s">
        <v>66</v>
      </c>
      <c r="B55" s="187">
        <v>49</v>
      </c>
      <c r="C55" s="4">
        <v>4196592</v>
      </c>
      <c r="D55" s="4">
        <v>8981978.1799999997</v>
      </c>
    </row>
    <row r="56" spans="1:4">
      <c r="A56" s="183" t="s">
        <v>213</v>
      </c>
      <c r="B56" s="187">
        <v>50</v>
      </c>
      <c r="C56" s="4">
        <f>C57+C58+C59+C60+C61+C62+C63</f>
        <v>42472749</v>
      </c>
      <c r="D56" s="4">
        <f>SUM(D57:D63)</f>
        <v>68617189.640000001</v>
      </c>
    </row>
    <row r="57" spans="1:4">
      <c r="A57" s="183" t="s">
        <v>214</v>
      </c>
      <c r="B57" s="187">
        <v>51</v>
      </c>
      <c r="C57" s="4"/>
      <c r="D57" s="4"/>
    </row>
    <row r="58" spans="1:4">
      <c r="A58" s="183" t="s">
        <v>215</v>
      </c>
      <c r="B58" s="187">
        <v>52</v>
      </c>
      <c r="C58" s="4">
        <v>35401763</v>
      </c>
      <c r="D58" s="4">
        <v>38237394.469999999</v>
      </c>
    </row>
    <row r="59" spans="1:4">
      <c r="A59" s="183" t="s">
        <v>50</v>
      </c>
      <c r="B59" s="187">
        <v>53</v>
      </c>
      <c r="C59" s="4"/>
      <c r="D59" s="4"/>
    </row>
    <row r="60" spans="1:4">
      <c r="A60" s="183" t="s">
        <v>216</v>
      </c>
      <c r="B60" s="187">
        <v>54</v>
      </c>
      <c r="C60" s="4"/>
      <c r="D60" s="4"/>
    </row>
    <row r="61" spans="1:4">
      <c r="A61" s="183" t="s">
        <v>51</v>
      </c>
      <c r="B61" s="187">
        <v>55</v>
      </c>
      <c r="C61" s="4">
        <v>695738</v>
      </c>
      <c r="D61" s="4">
        <v>768876.34</v>
      </c>
    </row>
    <row r="62" spans="1:4">
      <c r="A62" s="183" t="s">
        <v>52</v>
      </c>
      <c r="B62" s="187">
        <v>56</v>
      </c>
      <c r="C62" s="4">
        <v>6375248</v>
      </c>
      <c r="D62" s="4">
        <v>29610918.830000002</v>
      </c>
    </row>
    <row r="63" spans="1:4">
      <c r="A63" s="183" t="s">
        <v>67</v>
      </c>
      <c r="B63" s="187">
        <v>57</v>
      </c>
      <c r="C63" s="4"/>
      <c r="D63" s="4"/>
    </row>
    <row r="64" spans="1:4">
      <c r="A64" s="183" t="s">
        <v>68</v>
      </c>
      <c r="B64" s="187">
        <v>58</v>
      </c>
      <c r="C64" s="4">
        <v>16972547</v>
      </c>
      <c r="D64" s="4">
        <v>1403034.5799999998</v>
      </c>
    </row>
    <row r="65" spans="1:4">
      <c r="A65" s="184" t="s">
        <v>217</v>
      </c>
      <c r="B65" s="187">
        <v>59</v>
      </c>
      <c r="C65" s="4">
        <v>5053062</v>
      </c>
      <c r="D65" s="4">
        <v>6752809.5499999998</v>
      </c>
    </row>
    <row r="66" spans="1:4">
      <c r="A66" s="184" t="s">
        <v>69</v>
      </c>
      <c r="B66" s="187">
        <v>60</v>
      </c>
      <c r="C66" s="4">
        <f>C7+C8+C40+C65</f>
        <v>726210930</v>
      </c>
      <c r="D66" s="4">
        <f>D7+D8+D40+D65</f>
        <v>816216873.33999991</v>
      </c>
    </row>
    <row r="67" spans="1:4">
      <c r="A67" s="108" t="s">
        <v>218</v>
      </c>
      <c r="B67" s="188">
        <v>61</v>
      </c>
      <c r="C67" s="5">
        <v>4398007</v>
      </c>
      <c r="D67" s="5">
        <v>4259296.33</v>
      </c>
    </row>
    <row r="68" spans="1:4">
      <c r="A68" s="101" t="s">
        <v>89</v>
      </c>
      <c r="B68" s="109"/>
      <c r="C68" s="206"/>
      <c r="D68" s="185"/>
    </row>
    <row r="69" spans="1:4">
      <c r="A69" s="119" t="s">
        <v>70</v>
      </c>
      <c r="B69" s="186">
        <v>62</v>
      </c>
      <c r="C69" s="3">
        <f>C70+C71+C72+C78+C79+C82+C85</f>
        <v>169854332</v>
      </c>
      <c r="D69" s="3">
        <f>D70+D71+D72+D78+D79+D82+D85</f>
        <v>168722020.70000002</v>
      </c>
    </row>
    <row r="70" spans="1:4">
      <c r="A70" s="181" t="s">
        <v>71</v>
      </c>
      <c r="B70" s="187">
        <v>63</v>
      </c>
      <c r="C70" s="4">
        <v>19016430</v>
      </c>
      <c r="D70" s="4">
        <v>19016430</v>
      </c>
    </row>
    <row r="71" spans="1:4">
      <c r="A71" s="181" t="s">
        <v>72</v>
      </c>
      <c r="B71" s="187">
        <v>64</v>
      </c>
      <c r="C71" s="4">
        <v>84186547</v>
      </c>
      <c r="D71" s="4">
        <v>84186546.620000005</v>
      </c>
    </row>
    <row r="72" spans="1:4">
      <c r="A72" s="181" t="s">
        <v>73</v>
      </c>
      <c r="B72" s="187">
        <v>65</v>
      </c>
      <c r="C72" s="4">
        <f>C73+C74+C75+C76+C77</f>
        <v>183484</v>
      </c>
      <c r="D72" s="4">
        <f>D73+D74-D75+D76+D77</f>
        <v>1083226.74</v>
      </c>
    </row>
    <row r="73" spans="1:4">
      <c r="A73" s="181" t="s">
        <v>220</v>
      </c>
      <c r="B73" s="187">
        <v>66</v>
      </c>
      <c r="C73" s="4">
        <v>183484</v>
      </c>
      <c r="D73" s="4">
        <v>283226.74</v>
      </c>
    </row>
    <row r="74" spans="1:4">
      <c r="A74" s="181" t="s">
        <v>74</v>
      </c>
      <c r="B74" s="187">
        <v>67</v>
      </c>
      <c r="C74" s="4"/>
      <c r="D74" s="4">
        <v>800000</v>
      </c>
    </row>
    <row r="75" spans="1:4">
      <c r="A75" s="181" t="s">
        <v>75</v>
      </c>
      <c r="B75" s="187">
        <v>68</v>
      </c>
      <c r="C75" s="4"/>
      <c r="D75" s="4"/>
    </row>
    <row r="76" spans="1:4">
      <c r="A76" s="181" t="s">
        <v>76</v>
      </c>
      <c r="B76" s="187">
        <v>69</v>
      </c>
      <c r="C76" s="4"/>
      <c r="D76" s="4"/>
    </row>
    <row r="77" spans="1:4">
      <c r="A77" s="181" t="s">
        <v>77</v>
      </c>
      <c r="B77" s="187">
        <v>70</v>
      </c>
      <c r="C77" s="4"/>
      <c r="D77" s="4"/>
    </row>
    <row r="78" spans="1:4">
      <c r="A78" s="181" t="s">
        <v>78</v>
      </c>
      <c r="B78" s="187">
        <v>71</v>
      </c>
      <c r="C78" s="4">
        <v>64473012</v>
      </c>
      <c r="D78" s="4">
        <v>62289720.119999997</v>
      </c>
    </row>
    <row r="79" spans="1:4">
      <c r="A79" s="181" t="s">
        <v>222</v>
      </c>
      <c r="B79" s="187">
        <v>72</v>
      </c>
      <c r="C79" s="4">
        <f>C80-C81</f>
        <v>-7078272</v>
      </c>
      <c r="D79" s="4">
        <f>D80-D81</f>
        <v>2873409.1999999997</v>
      </c>
    </row>
    <row r="80" spans="1:4">
      <c r="A80" s="181" t="s">
        <v>79</v>
      </c>
      <c r="B80" s="187">
        <v>73</v>
      </c>
      <c r="C80" s="4"/>
      <c r="D80" s="4">
        <v>2873409.1999999997</v>
      </c>
    </row>
    <row r="81" spans="1:4">
      <c r="A81" s="181" t="s">
        <v>221</v>
      </c>
      <c r="B81" s="187">
        <v>74</v>
      </c>
      <c r="C81" s="4">
        <v>7078272</v>
      </c>
      <c r="D81" s="4"/>
    </row>
    <row r="82" spans="1:4">
      <c r="A82" s="181" t="s">
        <v>223</v>
      </c>
      <c r="B82" s="187">
        <v>75</v>
      </c>
      <c r="C82" s="4">
        <f>C83-C84</f>
        <v>9073131</v>
      </c>
      <c r="D82" s="4">
        <f>D83-D84</f>
        <v>-727311.97999995947</v>
      </c>
    </row>
    <row r="83" spans="1:4">
      <c r="A83" s="181" t="s">
        <v>224</v>
      </c>
      <c r="B83" s="187">
        <v>76</v>
      </c>
      <c r="C83" s="4">
        <v>9073131</v>
      </c>
      <c r="D83" s="4">
        <v>0</v>
      </c>
    </row>
    <row r="84" spans="1:4">
      <c r="A84" s="181" t="s">
        <v>225</v>
      </c>
      <c r="B84" s="187">
        <v>77</v>
      </c>
      <c r="C84" s="4"/>
      <c r="D84" s="4">
        <v>727311.97999995947</v>
      </c>
    </row>
    <row r="85" spans="1:4">
      <c r="A85" s="181" t="s">
        <v>80</v>
      </c>
      <c r="B85" s="187">
        <v>78</v>
      </c>
      <c r="C85" s="4"/>
      <c r="D85" s="4"/>
    </row>
    <row r="86" spans="1:4">
      <c r="A86" s="182" t="s">
        <v>81</v>
      </c>
      <c r="B86" s="187">
        <v>79</v>
      </c>
      <c r="C86" s="4">
        <f>C87+C88+C89</f>
        <v>0</v>
      </c>
      <c r="D86" s="4">
        <f>SUM(D87:D89)</f>
        <v>0</v>
      </c>
    </row>
    <row r="87" spans="1:4">
      <c r="A87" s="181" t="s">
        <v>82</v>
      </c>
      <c r="B87" s="187">
        <v>80</v>
      </c>
      <c r="C87" s="4"/>
      <c r="D87" s="4"/>
    </row>
    <row r="88" spans="1:4">
      <c r="A88" s="181" t="s">
        <v>83</v>
      </c>
      <c r="B88" s="187">
        <v>81</v>
      </c>
      <c r="C88" s="4"/>
      <c r="D88" s="4"/>
    </row>
    <row r="89" spans="1:4">
      <c r="A89" s="181" t="s">
        <v>84</v>
      </c>
      <c r="B89" s="187">
        <v>82</v>
      </c>
      <c r="C89" s="4"/>
      <c r="D89" s="4"/>
    </row>
    <row r="90" spans="1:4">
      <c r="A90" s="182" t="s">
        <v>226</v>
      </c>
      <c r="B90" s="187">
        <v>83</v>
      </c>
      <c r="C90" s="4">
        <f>C91+C92+C93+C94+C95+C96+C97+C98+C99</f>
        <v>299123101</v>
      </c>
      <c r="D90" s="4">
        <f>SUM(D91:D99)</f>
        <v>287033190.57999998</v>
      </c>
    </row>
    <row r="91" spans="1:4">
      <c r="A91" s="181" t="s">
        <v>85</v>
      </c>
      <c r="B91" s="187">
        <v>84</v>
      </c>
      <c r="C91" s="4"/>
      <c r="D91" s="4"/>
    </row>
    <row r="92" spans="1:4">
      <c r="A92" s="181" t="s">
        <v>86</v>
      </c>
      <c r="B92" s="187">
        <v>85</v>
      </c>
      <c r="C92" s="4"/>
      <c r="D92" s="4"/>
    </row>
    <row r="93" spans="1:4">
      <c r="A93" s="181" t="s">
        <v>87</v>
      </c>
      <c r="B93" s="187">
        <v>86</v>
      </c>
      <c r="C93" s="4">
        <v>283004848</v>
      </c>
      <c r="D93" s="4">
        <v>271460760.50999999</v>
      </c>
    </row>
    <row r="94" spans="1:4">
      <c r="A94" s="181" t="s">
        <v>228</v>
      </c>
      <c r="B94" s="187">
        <v>87</v>
      </c>
      <c r="C94" s="4"/>
      <c r="D94" s="4"/>
    </row>
    <row r="95" spans="1:4">
      <c r="A95" s="181" t="s">
        <v>229</v>
      </c>
      <c r="B95" s="187">
        <v>88</v>
      </c>
      <c r="C95" s="4"/>
      <c r="D95" s="4"/>
    </row>
    <row r="96" spans="1:4">
      <c r="A96" s="181" t="s">
        <v>230</v>
      </c>
      <c r="B96" s="187">
        <v>89</v>
      </c>
      <c r="C96" s="4"/>
      <c r="D96" s="4"/>
    </row>
    <row r="97" spans="1:4">
      <c r="A97" s="181" t="s">
        <v>231</v>
      </c>
      <c r="B97" s="187">
        <v>90</v>
      </c>
      <c r="C97" s="4"/>
      <c r="D97" s="4"/>
    </row>
    <row r="98" spans="1:4">
      <c r="A98" s="181" t="s">
        <v>232</v>
      </c>
      <c r="B98" s="187">
        <v>91</v>
      </c>
      <c r="C98" s="4"/>
      <c r="D98" s="4"/>
    </row>
    <row r="99" spans="1:4">
      <c r="A99" s="181" t="s">
        <v>233</v>
      </c>
      <c r="B99" s="187">
        <v>92</v>
      </c>
      <c r="C99" s="4">
        <v>16118253</v>
      </c>
      <c r="D99" s="4">
        <v>15572430.07</v>
      </c>
    </row>
    <row r="100" spans="1:4">
      <c r="A100" s="182" t="s">
        <v>227</v>
      </c>
      <c r="B100" s="187">
        <v>93</v>
      </c>
      <c r="C100" s="4">
        <f>C101+C102+C103+C104+C105+C106+C107+C108+C109+C110+C111+C112</f>
        <v>256688654</v>
      </c>
      <c r="D100" s="4">
        <f>D101+D102+D103+D104+D105+D106+D107+D108+D109+D110+D111+D112</f>
        <v>359917404.70000011</v>
      </c>
    </row>
    <row r="101" spans="1:4">
      <c r="A101" s="181" t="s">
        <v>85</v>
      </c>
      <c r="B101" s="187">
        <v>94</v>
      </c>
      <c r="C101" s="4">
        <v>591129</v>
      </c>
      <c r="D101" s="4">
        <v>1054150.42</v>
      </c>
    </row>
    <row r="102" spans="1:4">
      <c r="A102" s="181" t="s">
        <v>86</v>
      </c>
      <c r="B102" s="187">
        <v>95</v>
      </c>
      <c r="C102" s="4"/>
      <c r="D102" s="4">
        <v>80000</v>
      </c>
    </row>
    <row r="103" spans="1:4">
      <c r="A103" s="181" t="s">
        <v>87</v>
      </c>
      <c r="B103" s="187">
        <v>96</v>
      </c>
      <c r="C103" s="4">
        <v>62657130</v>
      </c>
      <c r="D103" s="4">
        <v>122840402.89</v>
      </c>
    </row>
    <row r="104" spans="1:4">
      <c r="A104" s="181" t="s">
        <v>228</v>
      </c>
      <c r="B104" s="187">
        <v>97</v>
      </c>
      <c r="C104" s="4">
        <v>2845263</v>
      </c>
      <c r="D104" s="4">
        <v>4931348.51</v>
      </c>
    </row>
    <row r="105" spans="1:4">
      <c r="A105" s="181" t="s">
        <v>229</v>
      </c>
      <c r="B105" s="187">
        <v>98</v>
      </c>
      <c r="C105" s="4">
        <v>97020024</v>
      </c>
      <c r="D105" s="4">
        <v>117175854.89000002</v>
      </c>
    </row>
    <row r="106" spans="1:4">
      <c r="A106" s="181" t="s">
        <v>230</v>
      </c>
      <c r="B106" s="187">
        <v>99</v>
      </c>
      <c r="C106" s="4">
        <v>80887770</v>
      </c>
      <c r="D106" s="4">
        <v>109270776</v>
      </c>
    </row>
    <row r="107" spans="1:4">
      <c r="A107" s="181" t="s">
        <v>231</v>
      </c>
      <c r="B107" s="187">
        <v>100</v>
      </c>
      <c r="C107" s="4"/>
      <c r="D107" s="4"/>
    </row>
    <row r="108" spans="1:4">
      <c r="A108" s="181" t="s">
        <v>88</v>
      </c>
      <c r="B108" s="187">
        <v>101</v>
      </c>
      <c r="C108" s="4">
        <v>1093562</v>
      </c>
      <c r="D108" s="4">
        <v>1072569.92</v>
      </c>
    </row>
    <row r="109" spans="1:4">
      <c r="A109" s="181" t="s">
        <v>237</v>
      </c>
      <c r="B109" s="187">
        <v>102</v>
      </c>
      <c r="C109" s="4">
        <v>8540805</v>
      </c>
      <c r="D109" s="4">
        <v>432059.66000000003</v>
      </c>
    </row>
    <row r="110" spans="1:4">
      <c r="A110" s="181" t="s">
        <v>236</v>
      </c>
      <c r="B110" s="187">
        <v>103</v>
      </c>
      <c r="C110" s="4"/>
      <c r="D110" s="4"/>
    </row>
    <row r="111" spans="1:4">
      <c r="A111" s="181" t="s">
        <v>234</v>
      </c>
      <c r="B111" s="187">
        <v>104</v>
      </c>
      <c r="C111" s="4"/>
      <c r="D111" s="4"/>
    </row>
    <row r="112" spans="1:4">
      <c r="A112" s="181" t="s">
        <v>235</v>
      </c>
      <c r="B112" s="187">
        <v>105</v>
      </c>
      <c r="C112" s="4">
        <v>3052971</v>
      </c>
      <c r="D112" s="4">
        <v>3060242.4099999997</v>
      </c>
    </row>
    <row r="113" spans="1:4">
      <c r="A113" s="182" t="s">
        <v>238</v>
      </c>
      <c r="B113" s="187">
        <v>106</v>
      </c>
      <c r="C113" s="4">
        <v>544843</v>
      </c>
      <c r="D113" s="4">
        <v>544257.36</v>
      </c>
    </row>
    <row r="114" spans="1:4">
      <c r="A114" s="182" t="s">
        <v>239</v>
      </c>
      <c r="B114" s="187">
        <v>107</v>
      </c>
      <c r="C114" s="4">
        <f>C69+C86+C90+C100+C113</f>
        <v>726210930</v>
      </c>
      <c r="D114" s="4">
        <f>D69+D86+D90+D100+D113</f>
        <v>816216873.34000003</v>
      </c>
    </row>
    <row r="115" spans="1:4">
      <c r="A115" s="100" t="s">
        <v>219</v>
      </c>
      <c r="B115" s="189">
        <v>108</v>
      </c>
      <c r="C115" s="5">
        <v>4398007</v>
      </c>
      <c r="D115" s="5">
        <v>4259296.33</v>
      </c>
    </row>
    <row r="116" spans="1:4" ht="14.25" customHeight="1">
      <c r="A116" s="101" t="s">
        <v>240</v>
      </c>
      <c r="B116" s="103"/>
      <c r="C116" s="103"/>
      <c r="D116" s="104"/>
    </row>
    <row r="117" spans="1:4">
      <c r="A117" s="105" t="s">
        <v>241</v>
      </c>
      <c r="B117" s="38"/>
      <c r="C117" s="38"/>
      <c r="D117" s="106"/>
    </row>
    <row r="118" spans="1:4">
      <c r="A118" s="181" t="s">
        <v>242</v>
      </c>
      <c r="B118" s="1">
        <v>109</v>
      </c>
      <c r="C118" s="144"/>
      <c r="D118" s="144"/>
    </row>
    <row r="119" spans="1:4">
      <c r="A119" s="180" t="s">
        <v>90</v>
      </c>
      <c r="B119" s="2">
        <v>110</v>
      </c>
      <c r="C119" s="146"/>
      <c r="D119" s="146"/>
    </row>
    <row r="120" spans="1:4">
      <c r="A120" s="96"/>
      <c r="B120" s="97"/>
      <c r="C120" s="97"/>
      <c r="D120" s="97"/>
    </row>
    <row r="121" spans="1:4">
      <c r="A121" s="98"/>
      <c r="B121" s="99"/>
      <c r="C121" s="151"/>
      <c r="D121" s="151"/>
    </row>
  </sheetData>
  <phoneticPr fontId="4" type="noConversion"/>
  <dataValidations count="1">
    <dataValidation allowBlank="1" sqref="C118:D119 D35:D68 D26 D7:D9 D16 C7:C68 C69:D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71"/>
  <sheetViews>
    <sheetView view="pageBreakPreview" zoomScale="110" workbookViewId="0">
      <selection activeCell="L22" sqref="L22"/>
    </sheetView>
  </sheetViews>
  <sheetFormatPr defaultColWidth="9.140625" defaultRowHeight="12.75"/>
  <cols>
    <col min="1" max="1" width="80.85546875" style="141" customWidth="1"/>
    <col min="2" max="2" width="9.140625" style="37"/>
    <col min="3" max="4" width="11.7109375" style="37" bestFit="1" customWidth="1"/>
    <col min="5" max="6" width="11.140625" style="37" bestFit="1" customWidth="1"/>
    <col min="7" max="16384" width="9.140625" style="37"/>
  </cols>
  <sheetData>
    <row r="1" spans="1:6" ht="15.75">
      <c r="A1" s="110" t="s">
        <v>121</v>
      </c>
      <c r="B1" s="110"/>
      <c r="C1" s="110"/>
      <c r="D1" s="110"/>
      <c r="E1" s="110"/>
      <c r="F1" s="110"/>
    </row>
    <row r="2" spans="1:6">
      <c r="A2" s="118" t="s">
        <v>301</v>
      </c>
      <c r="B2" s="118"/>
      <c r="C2" s="118"/>
      <c r="D2" s="118"/>
      <c r="E2" s="118"/>
      <c r="F2" s="118"/>
    </row>
    <row r="3" spans="1:6">
      <c r="A3" s="120" t="s">
        <v>154</v>
      </c>
      <c r="B3" s="120"/>
      <c r="C3" s="120"/>
      <c r="D3" s="120"/>
      <c r="E3" s="120"/>
      <c r="F3" s="120"/>
    </row>
    <row r="4" spans="1:6" ht="22.5">
      <c r="A4" s="115" t="s">
        <v>35</v>
      </c>
      <c r="B4" s="41" t="s">
        <v>36</v>
      </c>
      <c r="C4" s="43" t="s">
        <v>37</v>
      </c>
      <c r="D4" s="43" t="s">
        <v>37</v>
      </c>
      <c r="E4" s="43" t="s">
        <v>38</v>
      </c>
      <c r="F4" s="43" t="s">
        <v>38</v>
      </c>
    </row>
    <row r="5" spans="1:6" ht="22.5">
      <c r="A5" s="115"/>
      <c r="B5" s="41"/>
      <c r="C5" s="43" t="s">
        <v>120</v>
      </c>
      <c r="D5" s="43" t="s">
        <v>299</v>
      </c>
      <c r="E5" s="43" t="s">
        <v>120</v>
      </c>
      <c r="F5" s="43" t="s">
        <v>299</v>
      </c>
    </row>
    <row r="6" spans="1:6">
      <c r="A6" s="42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6">
      <c r="A7" s="105" t="s">
        <v>168</v>
      </c>
      <c r="B7" s="195">
        <v>111</v>
      </c>
      <c r="C7" s="192">
        <f>SUM(C8:C9)</f>
        <v>421034313.28000003</v>
      </c>
      <c r="D7" s="192">
        <f>SUM(D8:D9)</f>
        <v>147934463.33000001</v>
      </c>
      <c r="E7" s="192">
        <f>SUM(E8:E9)</f>
        <v>395255925.13</v>
      </c>
      <c r="F7" s="192">
        <f>SUM(F8:F9)</f>
        <v>173554825.73000002</v>
      </c>
    </row>
    <row r="8" spans="1:6">
      <c r="A8" s="170" t="s">
        <v>155</v>
      </c>
      <c r="B8" s="1">
        <v>112</v>
      </c>
      <c r="C8" s="193">
        <v>411465861.55000001</v>
      </c>
      <c r="D8" s="308">
        <v>146976022.15000001</v>
      </c>
      <c r="E8" s="308">
        <v>389724979.87</v>
      </c>
      <c r="F8" s="190">
        <v>171785288.96000001</v>
      </c>
    </row>
    <row r="9" spans="1:6">
      <c r="A9" s="184" t="s">
        <v>156</v>
      </c>
      <c r="B9" s="1">
        <v>113</v>
      </c>
      <c r="C9" s="193">
        <v>9568451.7300000004</v>
      </c>
      <c r="D9" s="308">
        <v>958441.18000000156</v>
      </c>
      <c r="E9" s="308">
        <v>5530945.2599999998</v>
      </c>
      <c r="F9" s="190">
        <v>1769536.7700000003</v>
      </c>
    </row>
    <row r="10" spans="1:6">
      <c r="A10" s="184" t="s">
        <v>91</v>
      </c>
      <c r="B10" s="1">
        <v>114</v>
      </c>
      <c r="C10" s="149">
        <f>C11+C12+C16+C20+C21+C22+C25+C26</f>
        <v>412394182.81999999</v>
      </c>
      <c r="D10" s="149">
        <f>D11+D12+D16+D20+D21+D22+D25+D26</f>
        <v>142702097.69000006</v>
      </c>
      <c r="E10" s="149">
        <f>E11+E12+E16+E20+E21+E22+E25+E26</f>
        <v>376786308.88999999</v>
      </c>
      <c r="F10" s="149">
        <f>F11+F12+F16+F20+F21+F22+F25+F26</f>
        <v>162945148</v>
      </c>
    </row>
    <row r="11" spans="1:6">
      <c r="A11" s="184" t="s">
        <v>157</v>
      </c>
      <c r="B11" s="1">
        <v>115</v>
      </c>
      <c r="C11" s="4">
        <v>164444.66000002623</v>
      </c>
      <c r="D11" s="309">
        <v>-313751.41999997944</v>
      </c>
      <c r="E11" s="176">
        <v>1084518.599999994</v>
      </c>
      <c r="F11" s="176">
        <v>332699.09999999404</v>
      </c>
    </row>
    <row r="12" spans="1:6">
      <c r="A12" s="184" t="s">
        <v>160</v>
      </c>
      <c r="B12" s="1">
        <v>116</v>
      </c>
      <c r="C12" s="149">
        <f>SUM(C13:C15)</f>
        <v>374403901.84000003</v>
      </c>
      <c r="D12" s="149">
        <f>SUM(D13:D15)</f>
        <v>132596588.97000003</v>
      </c>
      <c r="E12" s="149">
        <f>SUM(E13:E15)</f>
        <v>343950866.66000003</v>
      </c>
      <c r="F12" s="149">
        <f>SUM(F13:F15)</f>
        <v>152012855.85000002</v>
      </c>
    </row>
    <row r="13" spans="1:6">
      <c r="A13" s="183" t="s">
        <v>158</v>
      </c>
      <c r="B13" s="1">
        <v>117</v>
      </c>
      <c r="C13" s="4">
        <v>187262798.51000002</v>
      </c>
      <c r="D13" s="309">
        <v>66800101.010000013</v>
      </c>
      <c r="E13" s="176">
        <v>161103550.85999998</v>
      </c>
      <c r="F13" s="176">
        <v>58096913.069999993</v>
      </c>
    </row>
    <row r="14" spans="1:6">
      <c r="A14" s="183" t="s">
        <v>92</v>
      </c>
      <c r="B14" s="1">
        <v>118</v>
      </c>
      <c r="C14" s="4">
        <v>162942784.08000001</v>
      </c>
      <c r="D14" s="309">
        <v>56804158.680000007</v>
      </c>
      <c r="E14" s="176">
        <v>159749114.63</v>
      </c>
      <c r="F14" s="176">
        <v>82374829.920000002</v>
      </c>
    </row>
    <row r="15" spans="1:6">
      <c r="A15" s="183" t="s">
        <v>159</v>
      </c>
      <c r="B15" s="1">
        <v>119</v>
      </c>
      <c r="C15" s="4">
        <v>24198319.25</v>
      </c>
      <c r="D15" s="309">
        <v>8992329.2799999993</v>
      </c>
      <c r="E15" s="176">
        <v>23098201.170000002</v>
      </c>
      <c r="F15" s="176">
        <v>11541112.859999999</v>
      </c>
    </row>
    <row r="16" spans="1:6">
      <c r="A16" s="184" t="s">
        <v>162</v>
      </c>
      <c r="B16" s="1">
        <v>120</v>
      </c>
      <c r="C16" s="149">
        <f>SUM(C17:C19)</f>
        <v>16614451.279999997</v>
      </c>
      <c r="D16" s="149">
        <f>SUM(D17:D19)</f>
        <v>5592690.4399999995</v>
      </c>
      <c r="E16" s="149">
        <f>SUM(E17:E19)</f>
        <v>16489014.560000001</v>
      </c>
      <c r="F16" s="149">
        <f>SUM(F17:F19)</f>
        <v>5600508.8399999999</v>
      </c>
    </row>
    <row r="17" spans="1:6">
      <c r="A17" s="183" t="s">
        <v>161</v>
      </c>
      <c r="B17" s="1">
        <v>121</v>
      </c>
      <c r="C17" s="4">
        <v>9498631.7199999988</v>
      </c>
      <c r="D17" s="309">
        <v>3156555.5999999996</v>
      </c>
      <c r="E17" s="176">
        <v>9375973.7400000002</v>
      </c>
      <c r="F17" s="176">
        <v>3176292.99</v>
      </c>
    </row>
    <row r="18" spans="1:6">
      <c r="A18" s="183" t="s">
        <v>93</v>
      </c>
      <c r="B18" s="1">
        <v>122</v>
      </c>
      <c r="C18" s="4">
        <v>4709593.67</v>
      </c>
      <c r="D18" s="309">
        <v>1628314.38</v>
      </c>
      <c r="E18" s="176">
        <v>4723401.34</v>
      </c>
      <c r="F18" s="176">
        <v>1610506.25</v>
      </c>
    </row>
    <row r="19" spans="1:6">
      <c r="A19" s="183" t="s">
        <v>163</v>
      </c>
      <c r="B19" s="1">
        <v>123</v>
      </c>
      <c r="C19" s="4">
        <v>2406225.8899999997</v>
      </c>
      <c r="D19" s="309">
        <v>807820.46</v>
      </c>
      <c r="E19" s="176">
        <v>2389639.48</v>
      </c>
      <c r="F19" s="176">
        <v>813709.59999999986</v>
      </c>
    </row>
    <row r="20" spans="1:6">
      <c r="A20" s="184" t="s">
        <v>94</v>
      </c>
      <c r="B20" s="1">
        <v>124</v>
      </c>
      <c r="C20" s="4">
        <v>7510983.6999999993</v>
      </c>
      <c r="D20" s="309">
        <v>2424519.9700000002</v>
      </c>
      <c r="E20" s="176">
        <v>7679741.2600000007</v>
      </c>
      <c r="F20" s="176">
        <v>2586187.1300000004</v>
      </c>
    </row>
    <row r="21" spans="1:6">
      <c r="A21" s="184" t="s">
        <v>164</v>
      </c>
      <c r="B21" s="1">
        <v>125</v>
      </c>
      <c r="C21" s="4">
        <v>4982401.88</v>
      </c>
      <c r="D21" s="309">
        <v>1162383.1800000002</v>
      </c>
      <c r="E21" s="176">
        <v>3091329.4599999995</v>
      </c>
      <c r="F21" s="176">
        <v>1132675.98</v>
      </c>
    </row>
    <row r="22" spans="1:6">
      <c r="A22" s="184" t="s">
        <v>165</v>
      </c>
      <c r="B22" s="1">
        <v>126</v>
      </c>
      <c r="C22" s="149">
        <f>SUM(C23:C24)</f>
        <v>0</v>
      </c>
      <c r="D22" s="177">
        <v>0</v>
      </c>
      <c r="E22" s="177">
        <v>0</v>
      </c>
      <c r="F22" s="177">
        <v>0</v>
      </c>
    </row>
    <row r="23" spans="1:6">
      <c r="A23" s="183" t="s">
        <v>166</v>
      </c>
      <c r="B23" s="1">
        <v>127</v>
      </c>
      <c r="C23" s="4"/>
      <c r="D23" s="176"/>
      <c r="E23" s="176"/>
      <c r="F23" s="176"/>
    </row>
    <row r="24" spans="1:6">
      <c r="A24" s="183" t="s">
        <v>167</v>
      </c>
      <c r="B24" s="1">
        <v>128</v>
      </c>
      <c r="C24" s="4"/>
      <c r="D24" s="176"/>
      <c r="E24" s="176"/>
      <c r="F24" s="176"/>
    </row>
    <row r="25" spans="1:6">
      <c r="A25" s="184" t="s">
        <v>95</v>
      </c>
      <c r="B25" s="1">
        <v>129</v>
      </c>
      <c r="C25" s="4"/>
      <c r="D25" s="176"/>
      <c r="E25" s="176"/>
      <c r="F25" s="176"/>
    </row>
    <row r="26" spans="1:6">
      <c r="A26" s="184" t="s">
        <v>96</v>
      </c>
      <c r="B26" s="1">
        <v>130</v>
      </c>
      <c r="C26" s="4">
        <v>8717999.4600000009</v>
      </c>
      <c r="D26" s="309">
        <v>1239666.5500000017</v>
      </c>
      <c r="E26" s="176">
        <v>4490838.3500000006</v>
      </c>
      <c r="F26" s="176">
        <v>1280221.1000000006</v>
      </c>
    </row>
    <row r="27" spans="1:6">
      <c r="A27" s="184" t="s">
        <v>97</v>
      </c>
      <c r="B27" s="1">
        <v>131</v>
      </c>
      <c r="C27" s="149">
        <f>SUM(C28:C32)</f>
        <v>10406676.66</v>
      </c>
      <c r="D27" s="149">
        <f>SUM(D28:D32)</f>
        <v>2038503.0399999998</v>
      </c>
      <c r="E27" s="149">
        <f>SUM(E28:E32)</f>
        <v>2000887.9699999997</v>
      </c>
      <c r="F27" s="149">
        <f>SUM(F28:F32)</f>
        <v>1028295.75</v>
      </c>
    </row>
    <row r="28" spans="1:6">
      <c r="A28" s="184" t="s">
        <v>169</v>
      </c>
      <c r="B28" s="1">
        <v>132</v>
      </c>
      <c r="C28" s="4">
        <v>1354678.6300000001</v>
      </c>
      <c r="D28" s="309">
        <v>297211.25000000012</v>
      </c>
      <c r="E28" s="176">
        <v>600107.1</v>
      </c>
      <c r="F28" s="176">
        <v>208416.96999999997</v>
      </c>
    </row>
    <row r="29" spans="1:6" ht="21.75" customHeight="1">
      <c r="A29" s="184" t="s">
        <v>170</v>
      </c>
      <c r="B29" s="1">
        <v>133</v>
      </c>
      <c r="C29" s="4">
        <v>4526253.0999999996</v>
      </c>
      <c r="D29" s="309">
        <v>1325768.0499999998</v>
      </c>
      <c r="E29" s="176">
        <v>729199.72</v>
      </c>
      <c r="F29" s="176">
        <v>413078.24</v>
      </c>
    </row>
    <row r="30" spans="1:6">
      <c r="A30" s="184" t="s">
        <v>172</v>
      </c>
      <c r="B30" s="1">
        <v>134</v>
      </c>
      <c r="C30" s="4"/>
      <c r="D30" s="176"/>
      <c r="E30" s="176">
        <v>19794.27</v>
      </c>
      <c r="F30" s="176"/>
    </row>
    <row r="31" spans="1:6">
      <c r="A31" s="184" t="s">
        <v>171</v>
      </c>
      <c r="B31" s="1">
        <v>135</v>
      </c>
      <c r="C31" s="4"/>
      <c r="D31" s="176"/>
      <c r="E31" s="176"/>
      <c r="F31" s="176"/>
    </row>
    <row r="32" spans="1:6">
      <c r="A32" s="184" t="s">
        <v>98</v>
      </c>
      <c r="B32" s="1">
        <v>136</v>
      </c>
      <c r="C32" s="4">
        <v>4525744.93</v>
      </c>
      <c r="D32" s="176">
        <v>415523.74</v>
      </c>
      <c r="E32" s="176">
        <v>651786.88</v>
      </c>
      <c r="F32" s="176">
        <v>406800.54000000004</v>
      </c>
    </row>
    <row r="33" spans="1:6">
      <c r="A33" s="184" t="s">
        <v>99</v>
      </c>
      <c r="B33" s="1">
        <v>137</v>
      </c>
      <c r="C33" s="149">
        <f>SUM(C34:C37)</f>
        <v>20550299.02</v>
      </c>
      <c r="D33" s="149">
        <f>SUM(D34:D37)</f>
        <v>5446945.6099999994</v>
      </c>
      <c r="E33" s="149">
        <f>SUM(E34:E37)</f>
        <v>21197816.189999998</v>
      </c>
      <c r="F33" s="149">
        <f>SUM(F34:F37)</f>
        <v>7439269.209999999</v>
      </c>
    </row>
    <row r="34" spans="1:6" ht="21" customHeight="1">
      <c r="A34" s="184" t="s">
        <v>173</v>
      </c>
      <c r="B34" s="1">
        <v>138</v>
      </c>
      <c r="C34" s="4"/>
      <c r="D34" s="309"/>
      <c r="E34" s="176">
        <v>983</v>
      </c>
      <c r="F34" s="176"/>
    </row>
    <row r="35" spans="1:6" ht="23.25" customHeight="1">
      <c r="A35" s="184" t="s">
        <v>174</v>
      </c>
      <c r="B35" s="1">
        <v>139</v>
      </c>
      <c r="C35" s="4">
        <v>20461906.5</v>
      </c>
      <c r="D35" s="309">
        <v>5446611.2699999996</v>
      </c>
      <c r="E35" s="176">
        <v>21101058.069999997</v>
      </c>
      <c r="F35" s="176">
        <v>7438132.2499999991</v>
      </c>
    </row>
    <row r="36" spans="1:6">
      <c r="A36" s="184" t="s">
        <v>175</v>
      </c>
      <c r="B36" s="1">
        <v>140</v>
      </c>
      <c r="C36" s="4"/>
      <c r="D36" s="309"/>
      <c r="E36" s="176"/>
      <c r="F36" s="176"/>
    </row>
    <row r="37" spans="1:6">
      <c r="A37" s="184" t="s">
        <v>100</v>
      </c>
      <c r="B37" s="1">
        <v>141</v>
      </c>
      <c r="C37" s="4">
        <v>88392.52</v>
      </c>
      <c r="D37" s="309">
        <v>334.33999999999969</v>
      </c>
      <c r="E37" s="176">
        <v>95775.12</v>
      </c>
      <c r="F37" s="176">
        <v>1136.96</v>
      </c>
    </row>
    <row r="38" spans="1:6">
      <c r="A38" s="184" t="s">
        <v>176</v>
      </c>
      <c r="B38" s="1">
        <v>142</v>
      </c>
      <c r="C38" s="4"/>
      <c r="D38" s="176"/>
      <c r="E38" s="176"/>
      <c r="F38" s="176"/>
    </row>
    <row r="39" spans="1:6">
      <c r="A39" s="184" t="s">
        <v>177</v>
      </c>
      <c r="B39" s="1">
        <v>143</v>
      </c>
      <c r="C39" s="4"/>
      <c r="D39" s="176"/>
      <c r="E39" s="176"/>
      <c r="F39" s="176"/>
    </row>
    <row r="40" spans="1:6">
      <c r="A40" s="184" t="s">
        <v>101</v>
      </c>
      <c r="B40" s="1">
        <v>144</v>
      </c>
      <c r="C40" s="4"/>
      <c r="D40" s="176"/>
      <c r="E40" s="176"/>
      <c r="F40" s="176"/>
    </row>
    <row r="41" spans="1:6">
      <c r="A41" s="184" t="s">
        <v>102</v>
      </c>
      <c r="B41" s="1">
        <v>145</v>
      </c>
      <c r="C41" s="4"/>
      <c r="D41" s="176"/>
      <c r="E41" s="176"/>
      <c r="F41" s="176"/>
    </row>
    <row r="42" spans="1:6">
      <c r="A42" s="184" t="s">
        <v>103</v>
      </c>
      <c r="B42" s="1">
        <v>146</v>
      </c>
      <c r="C42" s="149">
        <f>C7+C27+C38+C40</f>
        <v>431440989.94000006</v>
      </c>
      <c r="D42" s="149">
        <f>D7+D27+D38+D40</f>
        <v>149972966.37</v>
      </c>
      <c r="E42" s="149">
        <f>E7+E27+E38+E40</f>
        <v>397256813.10000002</v>
      </c>
      <c r="F42" s="149">
        <f>F7+F27+F38+F40</f>
        <v>174583121.48000002</v>
      </c>
    </row>
    <row r="43" spans="1:6">
      <c r="A43" s="184" t="s">
        <v>104</v>
      </c>
      <c r="B43" s="1">
        <v>147</v>
      </c>
      <c r="C43" s="149">
        <f>C10+C33+C39+C41</f>
        <v>432944481.83999997</v>
      </c>
      <c r="D43" s="149">
        <f>D10+D33+D39+D41</f>
        <v>148149043.30000007</v>
      </c>
      <c r="E43" s="149">
        <f>E10+E33+E39+E41</f>
        <v>397984125.07999998</v>
      </c>
      <c r="F43" s="149">
        <f>F10+F33+F39+F41</f>
        <v>170384417.21000001</v>
      </c>
    </row>
    <row r="44" spans="1:6">
      <c r="A44" s="184" t="s">
        <v>105</v>
      </c>
      <c r="B44" s="1">
        <v>148</v>
      </c>
      <c r="C44" s="149">
        <f>C42-C43</f>
        <v>-1503491.8999999166</v>
      </c>
      <c r="D44" s="149">
        <f>D42-D43</f>
        <v>1823923.0699999332</v>
      </c>
      <c r="E44" s="149">
        <f>E42-E43</f>
        <v>-727311.97999995947</v>
      </c>
      <c r="F44" s="149">
        <f>F42-F43</f>
        <v>4198704.2700000107</v>
      </c>
    </row>
    <row r="45" spans="1:6">
      <c r="A45" s="183" t="s">
        <v>106</v>
      </c>
      <c r="B45" s="1">
        <v>149</v>
      </c>
      <c r="C45" s="149">
        <f>IF(C42&gt;C43,C42-C43,0)</f>
        <v>0</v>
      </c>
      <c r="D45" s="149">
        <f>IF(D42&gt;D43,D42-D43,0)</f>
        <v>1823923.0699999332</v>
      </c>
      <c r="E45" s="149">
        <f>IF(E42&gt;E43,E42-E43,0)</f>
        <v>0</v>
      </c>
      <c r="F45" s="149">
        <f>IF(F42&gt;F43,F42-F43,0)</f>
        <v>4198704.2700000107</v>
      </c>
    </row>
    <row r="46" spans="1:6">
      <c r="A46" s="183" t="s">
        <v>107</v>
      </c>
      <c r="B46" s="1">
        <v>150</v>
      </c>
      <c r="C46" s="149">
        <f>IF(C43&gt;C42,C43-C42,0)</f>
        <v>1503491.8999999166</v>
      </c>
      <c r="D46" s="149">
        <f>IF(D43&gt;D42,D43-D42,0)</f>
        <v>0</v>
      </c>
      <c r="E46" s="149">
        <f>IF(E43&gt;E42,E43-E42,0)</f>
        <v>727311.97999995947</v>
      </c>
      <c r="F46" s="149">
        <f>IF(F43&gt;F42,F43-F42,0)</f>
        <v>0</v>
      </c>
    </row>
    <row r="47" spans="1:6">
      <c r="A47" s="184" t="s">
        <v>178</v>
      </c>
      <c r="B47" s="1">
        <v>151</v>
      </c>
      <c r="C47" s="4"/>
      <c r="D47" s="176"/>
      <c r="E47" s="176"/>
      <c r="F47" s="176"/>
    </row>
    <row r="48" spans="1:6">
      <c r="A48" s="184" t="s">
        <v>108</v>
      </c>
      <c r="B48" s="1">
        <v>152</v>
      </c>
      <c r="C48" s="149">
        <f>C44-C47</f>
        <v>-1503491.8999999166</v>
      </c>
      <c r="D48" s="149">
        <f>D44-D47</f>
        <v>1823923.0699999332</v>
      </c>
      <c r="E48" s="149">
        <f>E44-E47</f>
        <v>-727311.97999995947</v>
      </c>
      <c r="F48" s="149">
        <f>F44-F47</f>
        <v>4198704.2700000107</v>
      </c>
    </row>
    <row r="49" spans="1:6">
      <c r="A49" s="183" t="s">
        <v>109</v>
      </c>
      <c r="B49" s="1">
        <v>153</v>
      </c>
      <c r="C49" s="149">
        <f>IF(C48&gt;0,C48,0)</f>
        <v>0</v>
      </c>
      <c r="D49" s="149">
        <f>IF(D48&gt;0,D48,0)</f>
        <v>1823923.0699999332</v>
      </c>
      <c r="E49" s="149">
        <f>IF(E48&gt;0,E48,0)</f>
        <v>0</v>
      </c>
      <c r="F49" s="149">
        <f>IF(F48&gt;0,F48,0)</f>
        <v>4198704.2700000107</v>
      </c>
    </row>
    <row r="50" spans="1:6">
      <c r="A50" s="142" t="s">
        <v>110</v>
      </c>
      <c r="B50" s="196">
        <v>154</v>
      </c>
      <c r="C50" s="150">
        <f>IF(C48&lt;0,-C48,0)</f>
        <v>1503491.8999999166</v>
      </c>
      <c r="D50" s="150">
        <f>IF(D48&lt;0,-D48,0)</f>
        <v>0</v>
      </c>
      <c r="E50" s="150">
        <f>IF(E48&lt;0,-E48,0)</f>
        <v>727311.97999995947</v>
      </c>
      <c r="F50" s="150">
        <f>IF(F48&lt;0,-F48,0)</f>
        <v>0</v>
      </c>
    </row>
    <row r="51" spans="1:6">
      <c r="A51" s="101" t="s">
        <v>111</v>
      </c>
      <c r="B51" s="102"/>
      <c r="C51" s="173"/>
      <c r="D51" s="173"/>
      <c r="E51" s="173"/>
      <c r="F51" s="191"/>
    </row>
    <row r="52" spans="1:6">
      <c r="A52" s="119" t="s">
        <v>112</v>
      </c>
      <c r="B52" s="199"/>
      <c r="C52" s="200"/>
      <c r="D52" s="200"/>
      <c r="E52" s="200"/>
      <c r="F52" s="200"/>
    </row>
    <row r="53" spans="1:6">
      <c r="A53" s="184" t="s">
        <v>179</v>
      </c>
      <c r="B53" s="1">
        <v>155</v>
      </c>
      <c r="C53" s="4"/>
      <c r="D53" s="4"/>
      <c r="E53" s="4"/>
      <c r="F53" s="4"/>
    </row>
    <row r="54" spans="1:6">
      <c r="A54" s="100" t="s">
        <v>113</v>
      </c>
      <c r="B54" s="196">
        <v>156</v>
      </c>
      <c r="C54" s="201"/>
      <c r="D54" s="201"/>
      <c r="E54" s="201"/>
      <c r="F54" s="201"/>
    </row>
    <row r="55" spans="1:6">
      <c r="A55" s="101" t="s">
        <v>114</v>
      </c>
      <c r="B55" s="102"/>
      <c r="C55" s="173"/>
      <c r="D55" s="173"/>
      <c r="E55" s="173"/>
      <c r="F55" s="191"/>
    </row>
    <row r="56" spans="1:6">
      <c r="A56" s="119" t="s">
        <v>115</v>
      </c>
      <c r="B56" s="195">
        <v>157</v>
      </c>
      <c r="C56" s="202"/>
      <c r="D56" s="202"/>
      <c r="E56" s="202"/>
      <c r="F56" s="202"/>
    </row>
    <row r="57" spans="1:6">
      <c r="A57" s="184" t="s">
        <v>116</v>
      </c>
      <c r="B57" s="1">
        <v>158</v>
      </c>
      <c r="C57" s="149">
        <f t="shared" ref="C57:F57" si="0">SUM(C58:C64)</f>
        <v>0</v>
      </c>
      <c r="D57" s="149">
        <f t="shared" si="0"/>
        <v>0</v>
      </c>
      <c r="E57" s="149">
        <f t="shared" ref="E57" si="1">SUM(E58:E64)</f>
        <v>0</v>
      </c>
      <c r="F57" s="149">
        <f t="shared" si="0"/>
        <v>0</v>
      </c>
    </row>
    <row r="58" spans="1:6">
      <c r="A58" s="184" t="s">
        <v>180</v>
      </c>
      <c r="B58" s="1">
        <v>159</v>
      </c>
      <c r="C58" s="4"/>
      <c r="D58" s="4"/>
      <c r="E58" s="4"/>
      <c r="F58" s="4"/>
    </row>
    <row r="59" spans="1:6">
      <c r="A59" s="184" t="s">
        <v>181</v>
      </c>
      <c r="B59" s="1">
        <v>160</v>
      </c>
      <c r="C59" s="4"/>
      <c r="D59" s="4"/>
      <c r="E59" s="4"/>
      <c r="F59" s="4"/>
    </row>
    <row r="60" spans="1:6">
      <c r="A60" s="184" t="s">
        <v>182</v>
      </c>
      <c r="B60" s="1">
        <v>161</v>
      </c>
      <c r="C60" s="4"/>
      <c r="D60" s="4"/>
      <c r="E60" s="4"/>
      <c r="F60" s="4"/>
    </row>
    <row r="61" spans="1:6">
      <c r="A61" s="184" t="s">
        <v>183</v>
      </c>
      <c r="B61" s="1">
        <v>162</v>
      </c>
      <c r="C61" s="4"/>
      <c r="D61" s="4"/>
      <c r="E61" s="4"/>
      <c r="F61" s="4"/>
    </row>
    <row r="62" spans="1:6">
      <c r="A62" s="184" t="s">
        <v>184</v>
      </c>
      <c r="B62" s="1">
        <v>163</v>
      </c>
      <c r="C62" s="4"/>
      <c r="D62" s="4"/>
      <c r="E62" s="4"/>
      <c r="F62" s="4"/>
    </row>
    <row r="63" spans="1:6">
      <c r="A63" s="184" t="s">
        <v>185</v>
      </c>
      <c r="B63" s="1">
        <v>164</v>
      </c>
      <c r="C63" s="4"/>
      <c r="D63" s="4"/>
      <c r="E63" s="4"/>
      <c r="F63" s="4"/>
    </row>
    <row r="64" spans="1:6">
      <c r="A64" s="184" t="s">
        <v>186</v>
      </c>
      <c r="B64" s="1">
        <v>165</v>
      </c>
      <c r="C64" s="4"/>
      <c r="D64" s="4"/>
      <c r="E64" s="4"/>
      <c r="F64" s="4"/>
    </row>
    <row r="65" spans="1:6">
      <c r="A65" s="184" t="s">
        <v>187</v>
      </c>
      <c r="B65" s="1">
        <v>166</v>
      </c>
      <c r="C65" s="4"/>
      <c r="D65" s="4"/>
      <c r="E65" s="4"/>
      <c r="F65" s="4"/>
    </row>
    <row r="66" spans="1:6">
      <c r="A66" s="184" t="s">
        <v>188</v>
      </c>
      <c r="B66" s="1">
        <v>167</v>
      </c>
      <c r="C66" s="149">
        <f t="shared" ref="C66:F66" si="2">C57-C65</f>
        <v>0</v>
      </c>
      <c r="D66" s="149">
        <f t="shared" si="2"/>
        <v>0</v>
      </c>
      <c r="E66" s="149">
        <f t="shared" si="2"/>
        <v>0</v>
      </c>
      <c r="F66" s="149">
        <f t="shared" si="2"/>
        <v>0</v>
      </c>
    </row>
    <row r="67" spans="1:6">
      <c r="A67" s="100" t="s">
        <v>117</v>
      </c>
      <c r="B67" s="196">
        <v>168</v>
      </c>
      <c r="C67" s="198">
        <f t="shared" ref="C67:F67" si="3">C56+C66</f>
        <v>0</v>
      </c>
      <c r="D67" s="198">
        <f t="shared" si="3"/>
        <v>0</v>
      </c>
      <c r="E67" s="198">
        <f t="shared" si="3"/>
        <v>0</v>
      </c>
      <c r="F67" s="198">
        <f t="shared" si="3"/>
        <v>0</v>
      </c>
    </row>
    <row r="68" spans="1:6" ht="24">
      <c r="A68" s="101" t="s">
        <v>118</v>
      </c>
      <c r="B68" s="102"/>
      <c r="C68" s="203"/>
      <c r="D68" s="203"/>
      <c r="E68" s="203"/>
      <c r="F68" s="204"/>
    </row>
    <row r="69" spans="1:6">
      <c r="A69" s="119" t="s">
        <v>119</v>
      </c>
      <c r="B69" s="197"/>
      <c r="C69" s="194"/>
      <c r="D69" s="194"/>
      <c r="E69" s="194"/>
      <c r="F69" s="194"/>
    </row>
    <row r="70" spans="1:6">
      <c r="A70" s="184" t="s">
        <v>179</v>
      </c>
      <c r="B70" s="1">
        <v>169</v>
      </c>
      <c r="C70" s="4"/>
      <c r="D70" s="4"/>
      <c r="E70" s="4"/>
      <c r="F70" s="4"/>
    </row>
    <row r="71" spans="1:6">
      <c r="A71" s="108" t="s">
        <v>189</v>
      </c>
      <c r="B71" s="2">
        <v>170</v>
      </c>
      <c r="C71" s="5"/>
      <c r="D71" s="5"/>
      <c r="E71" s="5"/>
      <c r="F71" s="5"/>
    </row>
  </sheetData>
  <autoFilter ref="A1:F71"/>
  <phoneticPr fontId="4" type="noConversion"/>
  <dataValidations count="1">
    <dataValidation allowBlank="1" sqref="C70:F71 C7:F67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58"/>
  <sheetViews>
    <sheetView view="pageBreakPreview" zoomScale="110" workbookViewId="0">
      <selection activeCell="C35" sqref="C35:D52"/>
    </sheetView>
  </sheetViews>
  <sheetFormatPr defaultColWidth="9.140625" defaultRowHeight="12.75"/>
  <cols>
    <col min="1" max="1" width="65.140625" style="141" customWidth="1"/>
    <col min="2" max="2" width="9.140625" style="37"/>
    <col min="3" max="3" width="13.5703125" style="37" bestFit="1" customWidth="1"/>
    <col min="4" max="4" width="12.85546875" style="37" bestFit="1" customWidth="1"/>
    <col min="5" max="7" width="9.140625" style="37"/>
    <col min="8" max="8" width="8.85546875" style="37" customWidth="1"/>
    <col min="9" max="16384" width="9.140625" style="37"/>
  </cols>
  <sheetData>
    <row r="1" spans="1:4" ht="15.75">
      <c r="A1" s="126" t="s">
        <v>137</v>
      </c>
      <c r="B1" s="126"/>
      <c r="C1" s="126"/>
      <c r="D1" s="126"/>
    </row>
    <row r="2" spans="1:4">
      <c r="A2" s="127" t="s">
        <v>301</v>
      </c>
      <c r="B2" s="127"/>
      <c r="C2" s="127"/>
      <c r="D2" s="127"/>
    </row>
    <row r="3" spans="1:4">
      <c r="A3" s="123" t="s">
        <v>154</v>
      </c>
      <c r="B3" s="124"/>
      <c r="C3" s="124"/>
      <c r="D3" s="125"/>
    </row>
    <row r="4" spans="1:4">
      <c r="A4" s="45" t="s">
        <v>35</v>
      </c>
      <c r="B4" s="45" t="s">
        <v>36</v>
      </c>
      <c r="C4" s="46" t="s">
        <v>37</v>
      </c>
      <c r="D4" s="46" t="s">
        <v>38</v>
      </c>
    </row>
    <row r="5" spans="1:4">
      <c r="A5" s="46">
        <v>1</v>
      </c>
      <c r="B5" s="47">
        <v>2</v>
      </c>
      <c r="C5" s="48" t="s">
        <v>4</v>
      </c>
      <c r="D5" s="48" t="s">
        <v>5</v>
      </c>
    </row>
    <row r="6" spans="1:4">
      <c r="A6" s="101" t="s">
        <v>122</v>
      </c>
      <c r="B6" s="121"/>
      <c r="C6" s="121"/>
      <c r="D6" s="122"/>
    </row>
    <row r="7" spans="1:4">
      <c r="A7" s="107" t="s">
        <v>123</v>
      </c>
      <c r="B7" s="1">
        <v>1</v>
      </c>
      <c r="C7" s="153">
        <v>-1503491.8999999166</v>
      </c>
      <c r="D7" s="4">
        <v>-727311.97999995947</v>
      </c>
    </row>
    <row r="8" spans="1:4">
      <c r="A8" s="107" t="s">
        <v>124</v>
      </c>
      <c r="B8" s="1">
        <v>2</v>
      </c>
      <c r="C8" s="153">
        <v>7510984.7000000002</v>
      </c>
      <c r="D8" s="4">
        <v>7679741</v>
      </c>
    </row>
    <row r="9" spans="1:4">
      <c r="A9" s="107" t="s">
        <v>243</v>
      </c>
      <c r="B9" s="1">
        <v>3</v>
      </c>
      <c r="C9" s="153">
        <v>90324202.689999998</v>
      </c>
      <c r="D9" s="4">
        <v>14465436.16</v>
      </c>
    </row>
    <row r="10" spans="1:4">
      <c r="A10" s="107" t="s">
        <v>244</v>
      </c>
      <c r="B10" s="1">
        <v>4</v>
      </c>
      <c r="C10" s="153"/>
      <c r="D10" s="4"/>
    </row>
    <row r="11" spans="1:4">
      <c r="A11" s="107" t="s">
        <v>245</v>
      </c>
      <c r="B11" s="1">
        <v>5</v>
      </c>
      <c r="C11" s="153"/>
      <c r="D11" s="4"/>
    </row>
    <row r="12" spans="1:4">
      <c r="A12" s="107" t="s">
        <v>246</v>
      </c>
      <c r="B12" s="1">
        <v>6</v>
      </c>
      <c r="C12" s="153">
        <v>15837902.18</v>
      </c>
      <c r="D12" s="4">
        <v>19916608.300000001</v>
      </c>
    </row>
    <row r="13" spans="1:4">
      <c r="A13" s="94" t="s">
        <v>247</v>
      </c>
      <c r="B13" s="1">
        <v>7</v>
      </c>
      <c r="C13" s="163">
        <f>SUM(C7:C12)</f>
        <v>112169597.67000008</v>
      </c>
      <c r="D13" s="164">
        <f>SUM(D7:D12)</f>
        <v>41334473.480000041</v>
      </c>
    </row>
    <row r="14" spans="1:4">
      <c r="A14" s="107" t="s">
        <v>248</v>
      </c>
      <c r="B14" s="1">
        <v>8</v>
      </c>
      <c r="C14" s="153"/>
      <c r="D14" s="4"/>
    </row>
    <row r="15" spans="1:4">
      <c r="A15" s="107" t="s">
        <v>249</v>
      </c>
      <c r="B15" s="1">
        <v>9</v>
      </c>
      <c r="C15" s="153">
        <v>52973168.869999997</v>
      </c>
      <c r="D15" s="4">
        <v>61084838.460000001</v>
      </c>
    </row>
    <row r="16" spans="1:4">
      <c r="A16" s="107" t="s">
        <v>250</v>
      </c>
      <c r="B16" s="1">
        <v>10</v>
      </c>
      <c r="C16" s="153">
        <v>4730094</v>
      </c>
      <c r="D16" s="4">
        <v>20840808</v>
      </c>
    </row>
    <row r="17" spans="1:4">
      <c r="A17" s="107" t="s">
        <v>251</v>
      </c>
      <c r="B17" s="1">
        <v>11</v>
      </c>
      <c r="C17" s="153">
        <v>6882749.0300000012</v>
      </c>
      <c r="D17" s="4">
        <v>3449012.7299999986</v>
      </c>
    </row>
    <row r="18" spans="1:4">
      <c r="A18" s="94" t="s">
        <v>252</v>
      </c>
      <c r="B18" s="1">
        <v>12</v>
      </c>
      <c r="C18" s="163">
        <f>SUM(C14:C17)</f>
        <v>64586011.899999999</v>
      </c>
      <c r="D18" s="164">
        <f>SUM(D14:D17)</f>
        <v>85374659.190000013</v>
      </c>
    </row>
    <row r="19" spans="1:4" ht="12.75" customHeight="1">
      <c r="A19" s="94" t="s">
        <v>253</v>
      </c>
      <c r="B19" s="1">
        <v>13</v>
      </c>
      <c r="C19" s="165">
        <f>IF(C13&gt;C18,C13-C18,0)</f>
        <v>47583585.770000078</v>
      </c>
      <c r="D19" s="166">
        <f>IF(D13&gt;D18,D13-D18,0)</f>
        <v>0</v>
      </c>
    </row>
    <row r="20" spans="1:4" ht="13.5" customHeight="1">
      <c r="A20" s="94" t="s">
        <v>254</v>
      </c>
      <c r="B20" s="1">
        <v>14</v>
      </c>
      <c r="C20" s="163">
        <f>IF(C18&gt;C13,C18-C13,0)</f>
        <v>0</v>
      </c>
      <c r="D20" s="164">
        <f>IF(D18&gt;D13,D18-D13,0)</f>
        <v>44040185.709999971</v>
      </c>
    </row>
    <row r="21" spans="1:4">
      <c r="A21" s="101" t="s">
        <v>125</v>
      </c>
      <c r="B21" s="121"/>
      <c r="C21" s="171"/>
      <c r="D21" s="172"/>
    </row>
    <row r="22" spans="1:4">
      <c r="A22" s="107" t="s">
        <v>255</v>
      </c>
      <c r="B22" s="1">
        <v>15</v>
      </c>
      <c r="C22" s="153">
        <v>2187.9799999999996</v>
      </c>
      <c r="D22" s="4">
        <v>187189.81</v>
      </c>
    </row>
    <row r="23" spans="1:4">
      <c r="A23" s="107" t="s">
        <v>256</v>
      </c>
      <c r="B23" s="1">
        <v>16</v>
      </c>
      <c r="C23" s="153">
        <v>52526784</v>
      </c>
      <c r="D23" s="4">
        <v>37254126</v>
      </c>
    </row>
    <row r="24" spans="1:4">
      <c r="A24" s="107" t="s">
        <v>257</v>
      </c>
      <c r="B24" s="1">
        <v>17</v>
      </c>
      <c r="C24" s="153">
        <v>4058094.57</v>
      </c>
      <c r="D24" s="4">
        <v>1478371.77</v>
      </c>
    </row>
    <row r="25" spans="1:4">
      <c r="A25" s="107" t="s">
        <v>258</v>
      </c>
      <c r="B25" s="1">
        <v>18</v>
      </c>
      <c r="C25" s="153">
        <v>0</v>
      </c>
      <c r="D25" s="4">
        <v>19794.27</v>
      </c>
    </row>
    <row r="26" spans="1:4">
      <c r="A26" s="107" t="s">
        <v>259</v>
      </c>
      <c r="B26" s="1">
        <v>19</v>
      </c>
      <c r="C26" s="153">
        <v>360696.39</v>
      </c>
      <c r="D26" s="4">
        <v>162712</v>
      </c>
    </row>
    <row r="27" spans="1:4">
      <c r="A27" s="94" t="s">
        <v>260</v>
      </c>
      <c r="B27" s="1">
        <v>20</v>
      </c>
      <c r="C27" s="163">
        <f>SUM(C22:C26)</f>
        <v>56947762.939999998</v>
      </c>
      <c r="D27" s="164">
        <f>SUM(D22:D26)</f>
        <v>39102193.850000009</v>
      </c>
    </row>
    <row r="28" spans="1:4">
      <c r="A28" s="107" t="s">
        <v>261</v>
      </c>
      <c r="B28" s="1">
        <v>21</v>
      </c>
      <c r="C28" s="153">
        <v>3203426</v>
      </c>
      <c r="D28" s="4">
        <v>3135089.73</v>
      </c>
    </row>
    <row r="29" spans="1:4">
      <c r="A29" s="107" t="s">
        <v>262</v>
      </c>
      <c r="B29" s="1">
        <v>22</v>
      </c>
      <c r="C29" s="153">
        <v>33151468</v>
      </c>
      <c r="D29" s="4">
        <v>63392056</v>
      </c>
    </row>
    <row r="30" spans="1:4">
      <c r="A30" s="107" t="s">
        <v>263</v>
      </c>
      <c r="B30" s="1">
        <v>23</v>
      </c>
      <c r="C30" s="153">
        <v>16404639.58</v>
      </c>
      <c r="D30" s="4">
        <v>73568</v>
      </c>
    </row>
    <row r="31" spans="1:4">
      <c r="A31" s="94" t="s">
        <v>264</v>
      </c>
      <c r="B31" s="1">
        <v>24</v>
      </c>
      <c r="C31" s="163">
        <f>SUM(C28:C30)</f>
        <v>52759533.579999998</v>
      </c>
      <c r="D31" s="164">
        <f>SUM(D28:D30)</f>
        <v>66600713.729999997</v>
      </c>
    </row>
    <row r="32" spans="1:4">
      <c r="A32" s="94" t="s">
        <v>265</v>
      </c>
      <c r="B32" s="1">
        <v>25</v>
      </c>
      <c r="C32" s="163">
        <f>IF(C27&gt;C31,C27-C31,0)</f>
        <v>4188229.3599999994</v>
      </c>
      <c r="D32" s="164">
        <f>IF(D27&gt;D31,D27-D31,0)</f>
        <v>0</v>
      </c>
    </row>
    <row r="33" spans="1:4">
      <c r="A33" s="94" t="s">
        <v>266</v>
      </c>
      <c r="B33" s="1">
        <v>26</v>
      </c>
      <c r="C33" s="163">
        <f>IF(C31&gt;C27,C31-C27,0)</f>
        <v>0</v>
      </c>
      <c r="D33" s="164">
        <f>IF(D31&gt;D27,D31-D27,0)</f>
        <v>27498519.879999988</v>
      </c>
    </row>
    <row r="34" spans="1:4">
      <c r="A34" s="101" t="s">
        <v>126</v>
      </c>
      <c r="B34" s="121"/>
      <c r="C34" s="171"/>
      <c r="D34" s="172"/>
    </row>
    <row r="35" spans="1:4">
      <c r="A35" s="107" t="s">
        <v>267</v>
      </c>
      <c r="B35" s="1">
        <v>27</v>
      </c>
      <c r="C35" s="153"/>
      <c r="D35" s="4"/>
    </row>
    <row r="36" spans="1:4" ht="15.75" customHeight="1">
      <c r="A36" s="107" t="s">
        <v>268</v>
      </c>
      <c r="B36" s="1">
        <v>28</v>
      </c>
      <c r="C36" s="153">
        <v>762304583</v>
      </c>
      <c r="D36" s="4">
        <v>254653512</v>
      </c>
    </row>
    <row r="37" spans="1:4">
      <c r="A37" s="107" t="s">
        <v>269</v>
      </c>
      <c r="B37" s="1">
        <v>29</v>
      </c>
      <c r="C37" s="153">
        <v>0</v>
      </c>
      <c r="D37" s="4">
        <v>8174889.8399999999</v>
      </c>
    </row>
    <row r="38" spans="1:4">
      <c r="A38" s="94" t="s">
        <v>270</v>
      </c>
      <c r="B38" s="1">
        <v>30</v>
      </c>
      <c r="C38" s="163">
        <f>SUM(C35:C37)</f>
        <v>762304583</v>
      </c>
      <c r="D38" s="164">
        <f>SUM(D35:D37)</f>
        <v>262828401.84</v>
      </c>
    </row>
    <row r="39" spans="1:4">
      <c r="A39" s="107" t="s">
        <v>271</v>
      </c>
      <c r="B39" s="1">
        <v>31</v>
      </c>
      <c r="C39" s="153">
        <v>734962364</v>
      </c>
      <c r="D39" s="4">
        <v>205420131</v>
      </c>
    </row>
    <row r="40" spans="1:4">
      <c r="A40" s="107" t="s">
        <v>272</v>
      </c>
      <c r="B40" s="1">
        <v>32</v>
      </c>
      <c r="C40" s="178">
        <v>0</v>
      </c>
      <c r="D40" s="4">
        <v>950821.5</v>
      </c>
    </row>
    <row r="41" spans="1:4">
      <c r="A41" s="107" t="s">
        <v>273</v>
      </c>
      <c r="B41" s="1">
        <v>33</v>
      </c>
      <c r="C41" s="179">
        <v>973040</v>
      </c>
      <c r="D41" s="179">
        <v>488256</v>
      </c>
    </row>
    <row r="42" spans="1:4">
      <c r="A42" s="107" t="s">
        <v>274</v>
      </c>
      <c r="B42" s="1">
        <v>34</v>
      </c>
      <c r="C42" s="153"/>
      <c r="D42" s="4"/>
    </row>
    <row r="43" spans="1:4">
      <c r="A43" s="107" t="s">
        <v>275</v>
      </c>
      <c r="B43" s="1">
        <v>35</v>
      </c>
      <c r="C43" s="153">
        <v>64004146.060000002</v>
      </c>
      <c r="D43" s="4"/>
    </row>
    <row r="44" spans="1:4">
      <c r="A44" s="94" t="s">
        <v>276</v>
      </c>
      <c r="B44" s="1">
        <v>36</v>
      </c>
      <c r="C44" s="163">
        <f>SUM(C39:C43)</f>
        <v>799939550.05999994</v>
      </c>
      <c r="D44" s="164">
        <f>SUM(D39:D43)</f>
        <v>206859208.5</v>
      </c>
    </row>
    <row r="45" spans="1:4">
      <c r="A45" s="94" t="s">
        <v>277</v>
      </c>
      <c r="B45" s="1">
        <v>37</v>
      </c>
      <c r="C45" s="163">
        <f>IF(C38&gt;C44,C38-C44,0)</f>
        <v>0</v>
      </c>
      <c r="D45" s="164">
        <f>IF(D38&gt;D44,D38-D44,0)</f>
        <v>55969193.340000004</v>
      </c>
    </row>
    <row r="46" spans="1:4">
      <c r="A46" s="94" t="s">
        <v>278</v>
      </c>
      <c r="B46" s="1">
        <v>38</v>
      </c>
      <c r="C46" s="163">
        <f>IF(C44&gt;C38,C44-C38,0)</f>
        <v>37634967.059999943</v>
      </c>
      <c r="D46" s="164">
        <f>IF(D44&gt;D38,D44-D38,0)</f>
        <v>0</v>
      </c>
    </row>
    <row r="47" spans="1:4">
      <c r="A47" s="107" t="s">
        <v>279</v>
      </c>
      <c r="B47" s="1">
        <v>39</v>
      </c>
      <c r="C47" s="161">
        <f>IF(C19-C20+C32-C33+C45-C46&gt;0,C19-C20+C32-C33+C45-C46,0)</f>
        <v>14136848.070000134</v>
      </c>
      <c r="D47" s="149">
        <f>IF(D19-D20+D32-D33+D45-D46&gt;0,D19-D20+D32-D33+D45-D46,0)</f>
        <v>0</v>
      </c>
    </row>
    <row r="48" spans="1:4">
      <c r="A48" s="107" t="s">
        <v>280</v>
      </c>
      <c r="B48" s="1">
        <v>40</v>
      </c>
      <c r="C48" s="161">
        <f>IF(C20-C19+C33-C32+C46-C45&gt;0,C20-C19+C33-C32+C46-C45,0)</f>
        <v>0</v>
      </c>
      <c r="D48" s="149">
        <f>IF(D20-D19+D33-D32+D46-D45&gt;0,D20-D19+D33-D32+D46-D45,0)</f>
        <v>15569512.249999955</v>
      </c>
    </row>
    <row r="49" spans="1:4">
      <c r="A49" s="107" t="s">
        <v>281</v>
      </c>
      <c r="B49" s="1">
        <v>41</v>
      </c>
      <c r="C49" s="153">
        <v>1213837</v>
      </c>
      <c r="D49" s="4">
        <v>16972547</v>
      </c>
    </row>
    <row r="50" spans="1:4">
      <c r="A50" s="107" t="s">
        <v>282</v>
      </c>
      <c r="B50" s="1">
        <v>42</v>
      </c>
      <c r="C50" s="153">
        <f>IF(C47&gt;C48,C47-C48,0)</f>
        <v>14136848.070000134</v>
      </c>
      <c r="D50" s="4">
        <f>IF(D47&gt;D48,D47-D48,0)</f>
        <v>0</v>
      </c>
    </row>
    <row r="51" spans="1:4">
      <c r="A51" s="107" t="s">
        <v>127</v>
      </c>
      <c r="B51" s="1">
        <v>43</v>
      </c>
      <c r="C51" s="153">
        <f>IF(C48&gt;C47,C48-C47,0)</f>
        <v>0</v>
      </c>
      <c r="D51" s="4">
        <f>IF(D48&gt;D47,D48-D47,0)</f>
        <v>15569512.249999955</v>
      </c>
    </row>
    <row r="52" spans="1:4">
      <c r="A52" s="95" t="s">
        <v>283</v>
      </c>
      <c r="B52" s="2">
        <v>44</v>
      </c>
      <c r="C52" s="162">
        <f>C49+C50-C51</f>
        <v>15350685.070000134</v>
      </c>
      <c r="D52" s="150">
        <f>D49+D50-D51</f>
        <v>1403034.7500000447</v>
      </c>
    </row>
    <row r="53" spans="1:4">
      <c r="C53" s="92"/>
    </row>
    <row r="54" spans="1:4">
      <c r="C54" s="93"/>
      <c r="D54" s="93"/>
    </row>
    <row r="57" spans="1:4">
      <c r="C57" s="92"/>
      <c r="D57" s="92"/>
    </row>
    <row r="58" spans="1:4">
      <c r="D58" s="92"/>
    </row>
  </sheetData>
  <protectedRanges>
    <protectedRange sqref="C28" name="Range1_13_1"/>
  </protectedRanges>
  <phoneticPr fontId="4" type="noConversion"/>
  <dataValidations count="1">
    <dataValidation allowBlank="1" sqref="C7:D20 C22:D33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7"/>
  <sheetViews>
    <sheetView tabSelected="1" view="pageBreakPreview" zoomScale="125" workbookViewId="0">
      <selection activeCell="K10" sqref="K10"/>
    </sheetView>
  </sheetViews>
  <sheetFormatPr defaultColWidth="9.140625" defaultRowHeight="12.75"/>
  <cols>
    <col min="1" max="4" width="9.140625" style="51"/>
    <col min="5" max="5" width="10.140625" style="51" bestFit="1" customWidth="1"/>
    <col min="6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2">
      <c r="A1" s="300" t="s">
        <v>135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50"/>
    </row>
    <row r="2" spans="1:12" ht="15.75">
      <c r="A2" s="32"/>
      <c r="B2" s="49"/>
      <c r="C2" s="284" t="s">
        <v>128</v>
      </c>
      <c r="D2" s="284"/>
      <c r="E2" s="52">
        <v>42370</v>
      </c>
      <c r="F2" s="33" t="s">
        <v>34</v>
      </c>
      <c r="G2" s="285">
        <v>42643</v>
      </c>
      <c r="H2" s="286"/>
      <c r="I2" s="49"/>
      <c r="J2" s="49"/>
      <c r="K2" s="49"/>
      <c r="L2" s="53"/>
    </row>
    <row r="3" spans="1:12" ht="15.75">
      <c r="A3" s="32"/>
      <c r="B3" s="49"/>
      <c r="C3" s="33"/>
      <c r="D3" s="33"/>
      <c r="E3" s="52"/>
      <c r="F3" s="33"/>
      <c r="G3" s="52"/>
      <c r="H3" s="169"/>
      <c r="I3" s="49"/>
      <c r="J3" s="49"/>
      <c r="K3" s="49"/>
      <c r="L3" s="53"/>
    </row>
    <row r="4" spans="1:12">
      <c r="A4" s="304" t="s">
        <v>154</v>
      </c>
      <c r="B4" s="305"/>
      <c r="C4" s="305"/>
      <c r="D4" s="305"/>
      <c r="E4" s="305"/>
      <c r="F4" s="305"/>
      <c r="G4" s="305"/>
      <c r="H4" s="305"/>
      <c r="I4" s="305"/>
      <c r="J4" s="305"/>
      <c r="K4" s="306"/>
      <c r="L4" s="53"/>
    </row>
    <row r="5" spans="1:12" ht="22.5">
      <c r="A5" s="287" t="s">
        <v>35</v>
      </c>
      <c r="B5" s="287"/>
      <c r="C5" s="287"/>
      <c r="D5" s="287"/>
      <c r="E5" s="287"/>
      <c r="F5" s="287"/>
      <c r="G5" s="287"/>
      <c r="H5" s="287"/>
      <c r="I5" s="54" t="s">
        <v>36</v>
      </c>
      <c r="J5" s="55" t="s">
        <v>129</v>
      </c>
      <c r="K5" s="55" t="s">
        <v>130</v>
      </c>
    </row>
    <row r="6" spans="1:12">
      <c r="A6" s="288">
        <v>1</v>
      </c>
      <c r="B6" s="288"/>
      <c r="C6" s="288"/>
      <c r="D6" s="288"/>
      <c r="E6" s="288"/>
      <c r="F6" s="288"/>
      <c r="G6" s="288"/>
      <c r="H6" s="288"/>
      <c r="I6" s="57">
        <v>2</v>
      </c>
      <c r="J6" s="56" t="s">
        <v>4</v>
      </c>
      <c r="K6" s="56" t="s">
        <v>5</v>
      </c>
    </row>
    <row r="7" spans="1:12">
      <c r="A7" s="299" t="s">
        <v>284</v>
      </c>
      <c r="B7" s="283"/>
      <c r="C7" s="283"/>
      <c r="D7" s="283"/>
      <c r="E7" s="283"/>
      <c r="F7" s="283"/>
      <c r="G7" s="283"/>
      <c r="H7" s="283"/>
      <c r="I7" s="34">
        <v>1</v>
      </c>
      <c r="J7" s="167">
        <v>19016430</v>
      </c>
      <c r="K7" s="167">
        <v>19016430</v>
      </c>
    </row>
    <row r="8" spans="1:12">
      <c r="A8" s="282" t="s">
        <v>131</v>
      </c>
      <c r="B8" s="283"/>
      <c r="C8" s="283"/>
      <c r="D8" s="283"/>
      <c r="E8" s="283"/>
      <c r="F8" s="283"/>
      <c r="G8" s="283"/>
      <c r="H8" s="283"/>
      <c r="I8" s="34">
        <v>2</v>
      </c>
      <c r="J8" s="168">
        <v>84190946.620000005</v>
      </c>
      <c r="K8" s="168">
        <v>84186546.620000005</v>
      </c>
    </row>
    <row r="9" spans="1:12">
      <c r="A9" s="282" t="s">
        <v>132</v>
      </c>
      <c r="B9" s="283"/>
      <c r="C9" s="283"/>
      <c r="D9" s="283"/>
      <c r="E9" s="283"/>
      <c r="F9" s="283"/>
      <c r="G9" s="283"/>
      <c r="H9" s="283"/>
      <c r="I9" s="34">
        <v>3</v>
      </c>
      <c r="J9" s="168">
        <v>183483.5</v>
      </c>
      <c r="K9" s="168">
        <v>1083226.74</v>
      </c>
    </row>
    <row r="10" spans="1:12">
      <c r="A10" s="299" t="s">
        <v>285</v>
      </c>
      <c r="B10" s="283"/>
      <c r="C10" s="283"/>
      <c r="D10" s="283"/>
      <c r="E10" s="283"/>
      <c r="F10" s="283"/>
      <c r="G10" s="283"/>
      <c r="H10" s="283"/>
      <c r="I10" s="34">
        <v>4</v>
      </c>
      <c r="J10" s="168">
        <v>-7987977.3600000013</v>
      </c>
      <c r="K10" s="168">
        <v>2873409.1999999997</v>
      </c>
    </row>
    <row r="11" spans="1:12">
      <c r="A11" s="299" t="s">
        <v>286</v>
      </c>
      <c r="B11" s="283"/>
      <c r="C11" s="283"/>
      <c r="D11" s="283"/>
      <c r="E11" s="283"/>
      <c r="F11" s="283"/>
      <c r="G11" s="283"/>
      <c r="H11" s="283"/>
      <c r="I11" s="34">
        <v>5</v>
      </c>
      <c r="J11" s="168">
        <v>-1503492.1299999952</v>
      </c>
      <c r="K11" s="168">
        <v>-727311.97999995947</v>
      </c>
    </row>
    <row r="12" spans="1:12">
      <c r="A12" s="299" t="s">
        <v>287</v>
      </c>
      <c r="B12" s="283"/>
      <c r="C12" s="283"/>
      <c r="D12" s="283"/>
      <c r="E12" s="283"/>
      <c r="F12" s="283"/>
      <c r="G12" s="283"/>
      <c r="H12" s="283"/>
      <c r="I12" s="34">
        <v>6</v>
      </c>
      <c r="J12" s="168">
        <v>65200775.880000003</v>
      </c>
      <c r="K12" s="168">
        <v>62289720.119999997</v>
      </c>
    </row>
    <row r="13" spans="1:12">
      <c r="A13" s="299" t="s">
        <v>133</v>
      </c>
      <c r="B13" s="283"/>
      <c r="C13" s="283"/>
      <c r="D13" s="283"/>
      <c r="E13" s="283"/>
      <c r="F13" s="283"/>
      <c r="G13" s="283"/>
      <c r="H13" s="283"/>
      <c r="I13" s="34">
        <v>7</v>
      </c>
      <c r="J13" s="168"/>
      <c r="K13" s="168"/>
    </row>
    <row r="14" spans="1:12">
      <c r="A14" s="299" t="s">
        <v>288</v>
      </c>
      <c r="B14" s="283"/>
      <c r="C14" s="283"/>
      <c r="D14" s="283"/>
      <c r="E14" s="283"/>
      <c r="F14" s="283"/>
      <c r="G14" s="283"/>
      <c r="H14" s="283"/>
      <c r="I14" s="34">
        <v>8</v>
      </c>
      <c r="J14" s="168"/>
      <c r="K14" s="168"/>
    </row>
    <row r="15" spans="1:12">
      <c r="A15" s="282" t="s">
        <v>134</v>
      </c>
      <c r="B15" s="283"/>
      <c r="C15" s="283"/>
      <c r="D15" s="283"/>
      <c r="E15" s="283"/>
      <c r="F15" s="283"/>
      <c r="G15" s="283"/>
      <c r="H15" s="283"/>
      <c r="I15" s="34">
        <v>9</v>
      </c>
      <c r="J15" s="168"/>
      <c r="K15" s="168"/>
    </row>
    <row r="16" spans="1:12">
      <c r="A16" s="302" t="s">
        <v>289</v>
      </c>
      <c r="B16" s="303"/>
      <c r="C16" s="303"/>
      <c r="D16" s="303"/>
      <c r="E16" s="303"/>
      <c r="F16" s="303"/>
      <c r="G16" s="303"/>
      <c r="H16" s="303"/>
      <c r="I16" s="34">
        <v>10</v>
      </c>
      <c r="J16" s="174">
        <f>SUM(J7:J15)</f>
        <v>159100166.51000002</v>
      </c>
      <c r="K16" s="174">
        <f>SUM(K7:K15)</f>
        <v>168722020.70000005</v>
      </c>
      <c r="L16" s="91"/>
    </row>
    <row r="17" spans="1:11">
      <c r="A17" s="299" t="s">
        <v>290</v>
      </c>
      <c r="B17" s="283"/>
      <c r="C17" s="283"/>
      <c r="D17" s="283"/>
      <c r="E17" s="283"/>
      <c r="F17" s="283"/>
      <c r="G17" s="283"/>
      <c r="H17" s="283"/>
      <c r="I17" s="34">
        <v>11</v>
      </c>
      <c r="J17" s="168"/>
      <c r="K17" s="168"/>
    </row>
    <row r="18" spans="1:11">
      <c r="A18" s="299" t="s">
        <v>291</v>
      </c>
      <c r="B18" s="283"/>
      <c r="C18" s="283"/>
      <c r="D18" s="283"/>
      <c r="E18" s="283"/>
      <c r="F18" s="283"/>
      <c r="G18" s="283"/>
      <c r="H18" s="283"/>
      <c r="I18" s="34">
        <v>12</v>
      </c>
      <c r="J18" s="168">
        <v>545822.93999999994</v>
      </c>
      <c r="K18" s="168">
        <v>545822.93999999994</v>
      </c>
    </row>
    <row r="19" spans="1:11">
      <c r="A19" s="299" t="s">
        <v>292</v>
      </c>
      <c r="B19" s="283"/>
      <c r="C19" s="283"/>
      <c r="D19" s="283"/>
      <c r="E19" s="283"/>
      <c r="F19" s="283"/>
      <c r="G19" s="283"/>
      <c r="H19" s="283"/>
      <c r="I19" s="34">
        <v>13</v>
      </c>
      <c r="J19" s="168"/>
      <c r="K19" s="168"/>
    </row>
    <row r="20" spans="1:11">
      <c r="A20" s="299" t="s">
        <v>293</v>
      </c>
      <c r="B20" s="283"/>
      <c r="C20" s="283"/>
      <c r="D20" s="283"/>
      <c r="E20" s="283"/>
      <c r="F20" s="283"/>
      <c r="G20" s="283"/>
      <c r="H20" s="283"/>
      <c r="I20" s="34">
        <v>14</v>
      </c>
      <c r="J20" s="168"/>
      <c r="K20" s="168"/>
    </row>
    <row r="21" spans="1:11">
      <c r="A21" s="299" t="s">
        <v>294</v>
      </c>
      <c r="B21" s="283"/>
      <c r="C21" s="283"/>
      <c r="D21" s="283"/>
      <c r="E21" s="283"/>
      <c r="F21" s="283"/>
      <c r="G21" s="283"/>
      <c r="H21" s="283"/>
      <c r="I21" s="34">
        <v>15</v>
      </c>
      <c r="J21" s="168"/>
      <c r="K21" s="168"/>
    </row>
    <row r="22" spans="1:11">
      <c r="A22" s="299" t="s">
        <v>295</v>
      </c>
      <c r="B22" s="283"/>
      <c r="C22" s="283"/>
      <c r="D22" s="283"/>
      <c r="E22" s="283"/>
      <c r="F22" s="283"/>
      <c r="G22" s="283"/>
      <c r="H22" s="283"/>
      <c r="I22" s="34">
        <v>16</v>
      </c>
      <c r="J22" s="168">
        <v>-2691576.1399999899</v>
      </c>
      <c r="K22" s="168">
        <v>-1678134.23999998</v>
      </c>
    </row>
    <row r="23" spans="1:11">
      <c r="A23" s="302" t="s">
        <v>296</v>
      </c>
      <c r="B23" s="303"/>
      <c r="C23" s="303"/>
      <c r="D23" s="303"/>
      <c r="E23" s="303"/>
      <c r="F23" s="303"/>
      <c r="G23" s="303"/>
      <c r="H23" s="303"/>
      <c r="I23" s="34">
        <v>17</v>
      </c>
      <c r="J23" s="175">
        <f>SUM(J17:J22)</f>
        <v>-2145753.1999999899</v>
      </c>
      <c r="K23" s="175">
        <f>SUM(K17:K22)</f>
        <v>-1132311.29999998</v>
      </c>
    </row>
    <row r="24" spans="1:11">
      <c r="A24" s="291"/>
      <c r="B24" s="292"/>
      <c r="C24" s="292"/>
      <c r="D24" s="292"/>
      <c r="E24" s="292"/>
      <c r="F24" s="292"/>
      <c r="G24" s="292"/>
      <c r="H24" s="292"/>
      <c r="I24" s="293"/>
      <c r="J24" s="293"/>
      <c r="K24" s="294"/>
    </row>
    <row r="25" spans="1:11">
      <c r="A25" s="295" t="s">
        <v>297</v>
      </c>
      <c r="B25" s="296"/>
      <c r="C25" s="296"/>
      <c r="D25" s="296"/>
      <c r="E25" s="296"/>
      <c r="F25" s="296"/>
      <c r="G25" s="296"/>
      <c r="H25" s="296"/>
      <c r="I25" s="35">
        <v>18</v>
      </c>
      <c r="J25" s="148"/>
      <c r="K25" s="148"/>
    </row>
    <row r="26" spans="1:11" ht="17.25" customHeight="1">
      <c r="A26" s="297" t="s">
        <v>298</v>
      </c>
      <c r="B26" s="298"/>
      <c r="C26" s="298"/>
      <c r="D26" s="298"/>
      <c r="E26" s="298"/>
      <c r="F26" s="298"/>
      <c r="G26" s="298"/>
      <c r="H26" s="298"/>
      <c r="I26" s="36">
        <v>19</v>
      </c>
      <c r="J26" s="147"/>
      <c r="K26" s="147"/>
    </row>
    <row r="27" spans="1:11" ht="30" customHeight="1">
      <c r="A27" s="289"/>
      <c r="B27" s="290"/>
      <c r="C27" s="290"/>
      <c r="D27" s="290"/>
      <c r="E27" s="290"/>
      <c r="F27" s="290"/>
      <c r="G27" s="290"/>
      <c r="H27" s="290"/>
      <c r="I27" s="290"/>
      <c r="J27" s="290"/>
      <c r="K27" s="290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6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Vedrana Krsnik</cp:lastModifiedBy>
  <cp:lastPrinted>2016-07-28T12:01:12Z</cp:lastPrinted>
  <dcterms:created xsi:type="dcterms:W3CDTF">2008-10-17T11:51:54Z</dcterms:created>
  <dcterms:modified xsi:type="dcterms:W3CDTF">2016-10-27T07:59:31Z</dcterms:modified>
</cp:coreProperties>
</file>