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480" windowHeight="11010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45621"/>
</workbook>
</file>

<file path=xl/calcChain.xml><?xml version="1.0" encoding="utf-8"?>
<calcChain xmlns="http://schemas.openxmlformats.org/spreadsheetml/2006/main">
  <c r="K23" i="17"/>
  <c r="K25" s="1"/>
  <c r="J23"/>
  <c r="J25" s="1"/>
  <c r="K16"/>
  <c r="J16"/>
  <c r="D44" i="20"/>
  <c r="C44"/>
  <c r="D38"/>
  <c r="C38"/>
  <c r="C45" s="1"/>
  <c r="D31"/>
  <c r="C31"/>
  <c r="D27"/>
  <c r="C27"/>
  <c r="C32" s="1"/>
  <c r="D18"/>
  <c r="C18"/>
  <c r="D13"/>
  <c r="C13"/>
  <c r="C19" s="1"/>
  <c r="F71" i="18"/>
  <c r="E71"/>
  <c r="D71"/>
  <c r="C71"/>
  <c r="F57"/>
  <c r="F66" s="1"/>
  <c r="E57"/>
  <c r="E66" s="1"/>
  <c r="D57"/>
  <c r="D66" s="1"/>
  <c r="C57"/>
  <c r="C66" s="1"/>
  <c r="F33"/>
  <c r="E33"/>
  <c r="D33"/>
  <c r="C33"/>
  <c r="F27"/>
  <c r="E27"/>
  <c r="D27"/>
  <c r="C27"/>
  <c r="F22"/>
  <c r="E22"/>
  <c r="D22"/>
  <c r="C22"/>
  <c r="F16"/>
  <c r="E16"/>
  <c r="D16"/>
  <c r="C16"/>
  <c r="F12"/>
  <c r="E12"/>
  <c r="D12"/>
  <c r="D10" s="1"/>
  <c r="D43" s="1"/>
  <c r="C12"/>
  <c r="F10"/>
  <c r="F43" s="1"/>
  <c r="E10"/>
  <c r="E43" s="1"/>
  <c r="F7"/>
  <c r="E7"/>
  <c r="E42" s="1"/>
  <c r="D7"/>
  <c r="C7"/>
  <c r="D100" i="19"/>
  <c r="C100"/>
  <c r="D90"/>
  <c r="C90"/>
  <c r="D86"/>
  <c r="C86"/>
  <c r="D82"/>
  <c r="C82"/>
  <c r="D79"/>
  <c r="C79"/>
  <c r="D72"/>
  <c r="C72"/>
  <c r="D56"/>
  <c r="C56"/>
  <c r="D49"/>
  <c r="C49"/>
  <c r="D41"/>
  <c r="C41"/>
  <c r="D35"/>
  <c r="C35"/>
  <c r="D26"/>
  <c r="C26"/>
  <c r="D16"/>
  <c r="C16"/>
  <c r="D9"/>
  <c r="C9"/>
  <c r="C8" s="1"/>
  <c r="D8" l="1"/>
  <c r="D40"/>
  <c r="F42" i="18"/>
  <c r="D19" i="20"/>
  <c r="D32"/>
  <c r="D45"/>
  <c r="C46"/>
  <c r="C10" i="18"/>
  <c r="C43" s="1"/>
  <c r="C46" s="1"/>
  <c r="C40" i="19"/>
  <c r="C66" s="1"/>
  <c r="C69"/>
  <c r="C114" s="1"/>
  <c r="C42" i="18"/>
  <c r="C20" i="20"/>
  <c r="C33"/>
  <c r="D69" i="19"/>
  <c r="D114" s="1"/>
  <c r="D42" i="18"/>
  <c r="D45" s="1"/>
  <c r="D20" i="20"/>
  <c r="D47" s="1"/>
  <c r="D33"/>
  <c r="D46"/>
  <c r="D44" i="18"/>
  <c r="D48" s="1"/>
  <c r="D56" s="1"/>
  <c r="D67" s="1"/>
  <c r="D70" s="1"/>
  <c r="F46"/>
  <c r="F45"/>
  <c r="F44"/>
  <c r="F48" s="1"/>
  <c r="F56" s="1"/>
  <c r="F67" s="1"/>
  <c r="F70" s="1"/>
  <c r="E45"/>
  <c r="E44"/>
  <c r="E48" s="1"/>
  <c r="E56" s="1"/>
  <c r="E67" s="1"/>
  <c r="E70" s="1"/>
  <c r="C45"/>
  <c r="C44"/>
  <c r="C48" s="1"/>
  <c r="C56" s="1"/>
  <c r="C67" s="1"/>
  <c r="C70" s="1"/>
  <c r="E46"/>
  <c r="D66" i="19"/>
  <c r="D48" i="20" l="1"/>
  <c r="D50" s="1"/>
  <c r="C47"/>
  <c r="D46" i="18"/>
  <c r="C48" i="20"/>
  <c r="D51"/>
  <c r="E50" i="18"/>
  <c r="E49"/>
  <c r="C50"/>
  <c r="C49"/>
  <c r="F50"/>
  <c r="F49"/>
  <c r="D50"/>
  <c r="D49"/>
  <c r="D52" i="20" l="1"/>
  <c r="C51"/>
  <c r="C50"/>
  <c r="C52" s="1"/>
</calcChain>
</file>

<file path=xl/sharedStrings.xml><?xml version="1.0" encoding="utf-8"?>
<sst xmlns="http://schemas.openxmlformats.org/spreadsheetml/2006/main" count="351" uniqueCount="317">
  <si>
    <t xml:space="preserve">   3. Goodwill</t>
  </si>
  <si>
    <t>MB:</t>
  </si>
  <si>
    <t>Telefaks: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</si>
  <si>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</si>
  <si>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</si>
  <si>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</si>
  <si>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</si>
  <si>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</si>
  <si>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</si>
  <si>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</si>
  <si>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</si>
  <si>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</si>
  <si>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</si>
  <si>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</si>
  <si>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</si>
  <si>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</si>
  <si>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</si>
  <si>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</si>
  <si>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</si>
  <si>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</si>
  <si>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</si>
  <si>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</si>
  <si>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</si>
  <si>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</si>
  <si>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</si>
  <si>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</si>
  <si>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</si>
  <si>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</si>
  <si>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</si>
  <si>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</si>
  <si>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</si>
  <si>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</si>
  <si>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</si>
  <si>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</si>
  <si>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</si>
  <si>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</si>
  <si>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</si>
  <si>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</si>
  <si>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</si>
  <si>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</si>
  <si>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</si>
  <si>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</si>
  <si>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</si>
  <si>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</si>
  <si>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</si>
  <si>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</si>
  <si>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</si>
  <si>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</si>
  <si>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</si>
  <si>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</si>
  <si>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</si>
  <si>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</si>
  <si>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</si>
  <si>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</si>
  <si>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</si>
  <si>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</si>
  <si>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</si>
  <si>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</si>
  <si>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</si>
  <si>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</si>
  <si>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</si>
  <si>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</si>
  <si>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</si>
  <si>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</si>
  <si>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</si>
  <si>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</si>
  <si>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</si>
  <si>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</si>
  <si>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</si>
  <si>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</si>
  <si>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</si>
  <si>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</si>
  <si>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</si>
  <si>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</si>
  <si>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</si>
  <si>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</si>
  <si>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</si>
  <si>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</si>
  <si>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</si>
  <si>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</si>
  <si>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</si>
  <si>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</si>
  <si>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</si>
  <si>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</si>
  <si>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</si>
  <si>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</si>
  <si>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</si>
  <si>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</si>
  <si>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</si>
  <si>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</si>
  <si>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</si>
  <si>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</si>
  <si>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</si>
  <si>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</si>
  <si>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</si>
  <si>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</si>
  <si>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</si>
  <si>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</si>
  <si>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</si>
  <si>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</si>
  <si>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</si>
  <si>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</si>
  <si>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</si>
  <si>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</si>
  <si>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</si>
  <si>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</si>
  <si>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</si>
  <si>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</si>
  <si>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</si>
  <si>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</si>
  <si>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</si>
  <si>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</si>
  <si>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</si>
  <si>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</si>
  <si>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</si>
  <si>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</si>
  <si>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</si>
  <si>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</si>
  <si>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</si>
  <si>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</si>
  <si>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</si>
  <si>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</si>
  <si>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</si>
  <si>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</si>
  <si>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</si>
  <si>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</si>
  <si>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</si>
  <si>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</si>
  <si>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</si>
  <si>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</si>
  <si>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</si>
  <si>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</si>
  <si>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</si>
  <si>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</si>
  <si>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</si>
  <si>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</si>
  <si>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</si>
  <si>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</si>
  <si>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</si>
  <si>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</si>
  <si>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</si>
  <si>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</si>
  <si>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</si>
  <si>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</si>
  <si>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</si>
  <si>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</si>
  <si>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</si>
  <si>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</si>
  <si>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</si>
  <si>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</si>
  <si>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</si>
  <si>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</si>
  <si>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</si>
  <si>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</si>
  <si>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</si>
  <si>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</si>
  <si>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</si>
  <si>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</si>
  <si>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</si>
  <si>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</si>
  <si>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</si>
  <si>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</si>
  <si>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</si>
  <si>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</si>
  <si>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</si>
  <si>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</si>
  <si>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</si>
  <si>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</si>
  <si>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</si>
  <si>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</si>
  <si>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</si>
  <si>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</si>
  <si>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</si>
  <si>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</si>
  <si>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</si>
  <si>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</si>
  <si>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</si>
  <si>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</si>
  <si>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</si>
  <si>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</si>
  <si>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</si>
  <si>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</si>
  <si>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</si>
  <si>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</si>
  <si>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</si>
  <si>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</si>
  <si>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</si>
  <si>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</si>
  <si>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</si>
  <si>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</si>
  <si>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</si>
  <si>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</si>
  <si>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</si>
  <si>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</si>
  <si>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</si>
  <si>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</si>
  <si>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</si>
  <si>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</si>
  <si>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</si>
  <si>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</si>
  <si>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</si>
  <si>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</si>
  <si>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</si>
  <si>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</si>
  <si>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</si>
  <si>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</si>
  <si>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</si>
  <si>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</si>
  <si>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</si>
  <si>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</si>
  <si>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</si>
  <si>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</si>
  <si>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</si>
  <si>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</si>
  <si>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</si>
  <si>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</si>
  <si>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</si>
  <si>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</si>
  <si>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</si>
  <si>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</si>
  <si>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</si>
  <si>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</si>
  <si>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</si>
  <si>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</si>
  <si>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</si>
  <si>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</si>
  <si>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</si>
  <si>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</si>
  <si>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</si>
  <si>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</si>
  <si>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</si>
  <si>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</si>
  <si>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</si>
  <si>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</si>
  <si>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</si>
  <si>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</si>
  <si>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</si>
  <si>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</si>
  <si>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</si>
  <si>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</si>
  <si>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</si>
  <si>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</si>
  <si>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</si>
  <si>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</si>
  <si>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</si>
  <si>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</si>
  <si>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</si>
  <si>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</si>
  <si>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</si>
  <si>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</si>
  <si>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</si>
  <si>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</si>
  <si>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</si>
  <si>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</si>
  <si>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</si>
  <si>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</si>
  <si>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</si>
  <si>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</si>
  <si>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</si>
  <si>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</si>
  <si>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</si>
  <si>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</si>
  <si>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</si>
  <si>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</si>
  <si>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</si>
  <si>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</si>
  <si>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</si>
  <si>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</si>
  <si>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</si>
  <si>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</si>
  <si>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</si>
  <si>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</si>
  <si>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</si>
  <si>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</si>
  <si>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</si>
  <si>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</si>
  <si>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</si>
  <si>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</si>
  <si>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</si>
  <si>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</si>
  <si>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</si>
  <si>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</si>
  <si>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</si>
  <si>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</si>
  <si>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</si>
  <si>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</si>
  <si>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 xml:space="preserve"> Quarter</t>
  </si>
  <si>
    <t>as of 31.12.2016.</t>
  </si>
  <si>
    <t>period 01.01.2016. to 31.12.2016.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</si>
  <si>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</si>
  <si>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</si>
  <si>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</si>
  <si>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</si>
  <si>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</si>
  <si>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</si>
  <si>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</si>
  <si>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</si>
  <si>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</si>
  <si>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</si>
  <si>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</si>
  <si>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</si>
  <si>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</si>
  <si>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</si>
  <si>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</si>
  <si>
    <t>YES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</si>
  <si>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</si>
  <si>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</si>
  <si>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</si>
  <si>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</si>
  <si>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 xml:space="preserve">        a) Net salaries and wages</t>
  </si>
  <si>
    <t>2. Attributable to non-controlling interest</t>
  </si>
  <si>
    <t>17 b.  Attributed to non-controlling interest</t>
  </si>
  <si>
    <t>VII. NON-CONTROLLING INTEREST</t>
  </si>
  <si>
    <t xml:space="preserve"> 2. Attributed to non-controlling interest</t>
  </si>
  <si>
    <t xml:space="preserve"> 2. Attributable to non-controlling interest</t>
  </si>
  <si>
    <t xml:space="preserve">  9. Other revaluation</t>
  </si>
  <si>
    <t xml:space="preserve">   10. Liabilities to shareholders</t>
  </si>
</sst>
</file>

<file path=xl/styles.xml><?xml version="1.0" encoding="utf-8"?>
<styleSheet xmlns="http://schemas.openxmlformats.org/spreadsheetml/2006/main">
  <numFmts count="1">
    <numFmt numFmtId="164" formatCode="000"/>
  </numFmts>
  <fonts count="2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298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29" xfId="0" applyFont="1" applyFill="1" applyBorder="1" applyAlignment="1">
      <alignment horizontal="left" vertical="center" wrapText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3" fontId="3" fillId="0" borderId="17" xfId="0" applyNumberFormat="1" applyFont="1" applyFill="1" applyBorder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hidden="1"/>
    </xf>
    <xf numFmtId="3" fontId="22" fillId="0" borderId="31" xfId="0" applyNumberFormat="1" applyFont="1" applyBorder="1" applyAlignment="1">
      <alignment horizontal="right" wrapText="1"/>
    </xf>
    <xf numFmtId="3" fontId="3" fillId="0" borderId="7" xfId="0" applyNumberFormat="1" applyFont="1" applyFill="1" applyBorder="1" applyAlignment="1" applyProtection="1">
      <alignment vertical="center"/>
      <protection hidden="1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15" xfId="5" applyFont="1" applyFill="1" applyBorder="1" applyAlignment="1">
      <alignment horizontal="left" vertical="center"/>
    </xf>
    <xf numFmtId="0" fontId="25" fillId="0" borderId="0" xfId="7" applyFont="1" applyBorder="1" applyAlignment="1" applyProtection="1">
      <alignment horizontal="left"/>
      <protection hidden="1"/>
    </xf>
    <xf numFmtId="0" fontId="26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tabSelected="1" view="pageBreakPreview" topLeftCell="A37" zoomScale="110" zoomScaleSheetLayoutView="100" workbookViewId="0">
      <selection activeCell="M64" sqref="M64"/>
    </sheetView>
  </sheetViews>
  <sheetFormatPr defaultColWidth="9.140625" defaultRowHeight="12.75"/>
  <cols>
    <col min="1" max="1" width="9.140625" style="131"/>
    <col min="2" max="2" width="13" style="131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>
      <c r="A1" s="198" t="s">
        <v>22</v>
      </c>
      <c r="B1" s="199"/>
      <c r="C1" s="199"/>
      <c r="D1" s="55"/>
      <c r="E1" s="55"/>
      <c r="F1" s="55"/>
      <c r="G1" s="55"/>
      <c r="H1" s="55"/>
      <c r="I1" s="56"/>
      <c r="J1" s="6"/>
      <c r="K1" s="6"/>
      <c r="L1" s="6"/>
    </row>
    <row r="2" spans="1:12">
      <c r="A2" s="265" t="s">
        <v>23</v>
      </c>
      <c r="B2" s="266"/>
      <c r="C2" s="266"/>
      <c r="D2" s="267"/>
      <c r="E2" s="73">
        <v>42370</v>
      </c>
      <c r="F2" s="8"/>
      <c r="G2" s="9" t="s">
        <v>33</v>
      </c>
      <c r="H2" s="73">
        <v>42735</v>
      </c>
      <c r="I2" s="57"/>
      <c r="J2" s="6"/>
      <c r="K2" s="6"/>
      <c r="L2" s="6"/>
    </row>
    <row r="3" spans="1:12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>
      <c r="A4" s="268" t="s">
        <v>130</v>
      </c>
      <c r="B4" s="269"/>
      <c r="C4" s="269"/>
      <c r="D4" s="269"/>
      <c r="E4" s="269"/>
      <c r="F4" s="269"/>
      <c r="G4" s="269"/>
      <c r="H4" s="269"/>
      <c r="I4" s="270"/>
      <c r="J4" s="6"/>
      <c r="K4" s="6"/>
      <c r="L4" s="6"/>
    </row>
    <row r="5" spans="1:12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>
      <c r="A6" s="227" t="s">
        <v>7</v>
      </c>
      <c r="B6" s="228"/>
      <c r="C6" s="214" t="s">
        <v>131</v>
      </c>
      <c r="D6" s="215"/>
      <c r="E6" s="20"/>
      <c r="F6" s="20"/>
      <c r="G6" s="20"/>
      <c r="H6" s="20"/>
      <c r="I6" s="61"/>
      <c r="J6" s="6"/>
      <c r="K6" s="6"/>
      <c r="L6" s="6"/>
    </row>
    <row r="7" spans="1:12">
      <c r="A7" s="124"/>
      <c r="B7" s="124"/>
      <c r="C7" s="76"/>
      <c r="D7" s="76"/>
      <c r="E7" s="20"/>
      <c r="F7" s="20"/>
      <c r="G7" s="20"/>
      <c r="H7" s="20"/>
      <c r="I7" s="61"/>
      <c r="J7" s="6"/>
      <c r="K7" s="6"/>
      <c r="L7" s="6"/>
    </row>
    <row r="8" spans="1:12" ht="12.75" customHeight="1">
      <c r="A8" s="271" t="s">
        <v>8</v>
      </c>
      <c r="B8" s="272"/>
      <c r="C8" s="214" t="s">
        <v>132</v>
      </c>
      <c r="D8" s="215"/>
      <c r="E8" s="20"/>
      <c r="F8" s="20"/>
      <c r="G8" s="20"/>
      <c r="H8" s="20"/>
      <c r="I8" s="62"/>
      <c r="J8" s="6"/>
      <c r="K8" s="6"/>
      <c r="L8" s="6"/>
    </row>
    <row r="9" spans="1:12">
      <c r="A9" s="125"/>
      <c r="B9" s="125"/>
      <c r="C9" s="77"/>
      <c r="D9" s="76"/>
      <c r="E9" s="12"/>
      <c r="F9" s="12"/>
      <c r="G9" s="12"/>
      <c r="H9" s="12"/>
      <c r="I9" s="62"/>
      <c r="J9" s="6"/>
      <c r="K9" s="6"/>
      <c r="L9" s="6"/>
    </row>
    <row r="10" spans="1:12" ht="12.75" customHeight="1">
      <c r="A10" s="259" t="s">
        <v>9</v>
      </c>
      <c r="B10" s="260"/>
      <c r="C10" s="214" t="s">
        <v>133</v>
      </c>
      <c r="D10" s="215"/>
      <c r="E10" s="12"/>
      <c r="F10" s="12"/>
      <c r="G10" s="12"/>
      <c r="H10" s="12"/>
      <c r="I10" s="62"/>
      <c r="J10" s="6"/>
      <c r="K10" s="6"/>
      <c r="L10" s="6"/>
    </row>
    <row r="11" spans="1:12">
      <c r="A11" s="261"/>
      <c r="B11" s="261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>
      <c r="A12" s="227" t="s">
        <v>10</v>
      </c>
      <c r="B12" s="228"/>
      <c r="C12" s="251" t="s">
        <v>134</v>
      </c>
      <c r="D12" s="252"/>
      <c r="E12" s="252"/>
      <c r="F12" s="252"/>
      <c r="G12" s="252"/>
      <c r="H12" s="252"/>
      <c r="I12" s="253"/>
      <c r="J12" s="6"/>
      <c r="K12" s="6"/>
      <c r="L12" s="6"/>
    </row>
    <row r="13" spans="1:12">
      <c r="A13" s="124"/>
      <c r="B13" s="124"/>
      <c r="C13" s="78"/>
      <c r="D13" s="76"/>
      <c r="E13" s="76"/>
      <c r="F13" s="76"/>
      <c r="G13" s="76"/>
      <c r="H13" s="76"/>
      <c r="I13" s="76"/>
      <c r="J13" s="6"/>
      <c r="K13" s="6"/>
      <c r="L13" s="6"/>
    </row>
    <row r="14" spans="1:12">
      <c r="A14" s="227" t="s">
        <v>11</v>
      </c>
      <c r="B14" s="264"/>
      <c r="C14" s="257">
        <v>10000</v>
      </c>
      <c r="D14" s="258"/>
      <c r="E14" s="76"/>
      <c r="F14" s="246" t="s">
        <v>6</v>
      </c>
      <c r="G14" s="249"/>
      <c r="H14" s="249"/>
      <c r="I14" s="250"/>
      <c r="J14" s="6"/>
      <c r="K14" s="6"/>
      <c r="L14" s="6"/>
    </row>
    <row r="15" spans="1:12">
      <c r="A15" s="124"/>
      <c r="B15" s="124"/>
      <c r="C15" s="76"/>
      <c r="D15" s="76"/>
      <c r="E15" s="76"/>
      <c r="F15" s="76"/>
      <c r="G15" s="76"/>
      <c r="H15" s="76"/>
      <c r="I15" s="76"/>
      <c r="J15" s="6"/>
      <c r="K15" s="6"/>
      <c r="L15" s="6"/>
    </row>
    <row r="16" spans="1:12">
      <c r="A16" s="227" t="s">
        <v>12</v>
      </c>
      <c r="B16" s="228"/>
      <c r="C16" s="251" t="s">
        <v>135</v>
      </c>
      <c r="D16" s="252"/>
      <c r="E16" s="252"/>
      <c r="F16" s="252"/>
      <c r="G16" s="252"/>
      <c r="H16" s="252"/>
      <c r="I16" s="253"/>
      <c r="J16" s="6"/>
      <c r="K16" s="6"/>
      <c r="L16" s="6"/>
    </row>
    <row r="17" spans="1:12">
      <c r="A17" s="124"/>
      <c r="B17" s="124"/>
      <c r="C17" s="143"/>
      <c r="D17" s="143"/>
      <c r="E17" s="143"/>
      <c r="F17" s="143"/>
      <c r="G17" s="143"/>
      <c r="H17" s="143"/>
      <c r="I17" s="143"/>
      <c r="J17" s="6"/>
      <c r="K17" s="6"/>
      <c r="L17" s="6"/>
    </row>
    <row r="18" spans="1:12">
      <c r="A18" s="227" t="s">
        <v>13</v>
      </c>
      <c r="B18" s="228"/>
      <c r="C18" s="254" t="s">
        <v>136</v>
      </c>
      <c r="D18" s="255"/>
      <c r="E18" s="255"/>
      <c r="F18" s="255"/>
      <c r="G18" s="255"/>
      <c r="H18" s="255"/>
      <c r="I18" s="256"/>
      <c r="J18" s="6"/>
      <c r="K18" s="6"/>
      <c r="L18" s="6"/>
    </row>
    <row r="19" spans="1:12">
      <c r="A19" s="124"/>
      <c r="B19" s="124"/>
      <c r="C19" s="144"/>
      <c r="D19" s="143"/>
      <c r="E19" s="143"/>
      <c r="F19" s="143"/>
      <c r="G19" s="143"/>
      <c r="H19" s="143"/>
      <c r="I19" s="143"/>
      <c r="J19" s="6"/>
      <c r="K19" s="6"/>
      <c r="L19" s="6"/>
    </row>
    <row r="20" spans="1:12">
      <c r="A20" s="227" t="s">
        <v>14</v>
      </c>
      <c r="B20" s="228"/>
      <c r="C20" s="254" t="s">
        <v>137</v>
      </c>
      <c r="D20" s="255"/>
      <c r="E20" s="255"/>
      <c r="F20" s="255"/>
      <c r="G20" s="255"/>
      <c r="H20" s="255"/>
      <c r="I20" s="256"/>
      <c r="J20" s="6"/>
      <c r="K20" s="6"/>
      <c r="L20" s="6"/>
    </row>
    <row r="21" spans="1:12">
      <c r="A21" s="124"/>
      <c r="B21" s="124"/>
      <c r="C21" s="78"/>
      <c r="D21" s="76"/>
      <c r="E21" s="76"/>
      <c r="F21" s="76"/>
      <c r="G21" s="76"/>
      <c r="H21" s="76"/>
      <c r="I21" s="76"/>
      <c r="J21" s="6"/>
      <c r="K21" s="6"/>
      <c r="L21" s="6"/>
    </row>
    <row r="22" spans="1:12">
      <c r="A22" s="227" t="s">
        <v>15</v>
      </c>
      <c r="B22" s="228"/>
      <c r="C22" s="141">
        <v>133</v>
      </c>
      <c r="D22" s="246" t="s">
        <v>139</v>
      </c>
      <c r="E22" s="247"/>
      <c r="F22" s="248"/>
      <c r="G22" s="262"/>
      <c r="H22" s="263"/>
      <c r="I22" s="80"/>
      <c r="J22" s="6"/>
      <c r="K22" s="6"/>
      <c r="L22" s="6"/>
    </row>
    <row r="23" spans="1:12">
      <c r="A23" s="124"/>
      <c r="B23" s="124"/>
      <c r="C23" s="76"/>
      <c r="D23" s="76"/>
      <c r="E23" s="76"/>
      <c r="F23" s="76"/>
      <c r="G23" s="76"/>
      <c r="H23" s="76"/>
      <c r="I23" s="81"/>
      <c r="J23" s="6"/>
      <c r="K23" s="6"/>
      <c r="L23" s="6"/>
    </row>
    <row r="24" spans="1:12">
      <c r="A24" s="227" t="s">
        <v>16</v>
      </c>
      <c r="B24" s="228"/>
      <c r="C24" s="79">
        <v>21</v>
      </c>
      <c r="D24" s="246" t="s">
        <v>138</v>
      </c>
      <c r="E24" s="247"/>
      <c r="F24" s="247"/>
      <c r="G24" s="248"/>
      <c r="H24" s="123" t="s">
        <v>26</v>
      </c>
      <c r="I24" s="137">
        <v>488</v>
      </c>
      <c r="J24" s="6"/>
      <c r="K24" s="6"/>
      <c r="L24" s="6"/>
    </row>
    <row r="25" spans="1:12">
      <c r="A25" s="124"/>
      <c r="B25" s="124"/>
      <c r="C25" s="76"/>
      <c r="D25" s="76"/>
      <c r="E25" s="76"/>
      <c r="F25" s="76"/>
      <c r="G25" s="82"/>
      <c r="H25" s="124" t="s">
        <v>27</v>
      </c>
      <c r="I25" s="78"/>
      <c r="J25" s="6"/>
      <c r="K25" s="6"/>
      <c r="L25" s="6"/>
    </row>
    <row r="26" spans="1:12">
      <c r="A26" s="227" t="s">
        <v>17</v>
      </c>
      <c r="B26" s="228"/>
      <c r="C26" s="83" t="s">
        <v>304</v>
      </c>
      <c r="D26" s="84"/>
      <c r="E26" s="85"/>
      <c r="F26" s="81"/>
      <c r="G26" s="227" t="s">
        <v>28</v>
      </c>
      <c r="H26" s="228"/>
      <c r="I26" s="135" t="s">
        <v>140</v>
      </c>
      <c r="J26" s="6"/>
      <c r="K26" s="6"/>
      <c r="L26" s="6"/>
    </row>
    <row r="27" spans="1:12">
      <c r="A27" s="124"/>
      <c r="B27" s="124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>
      <c r="A28" s="241" t="s">
        <v>24</v>
      </c>
      <c r="B28" s="242"/>
      <c r="C28" s="243"/>
      <c r="D28" s="243"/>
      <c r="E28" s="242" t="s">
        <v>25</v>
      </c>
      <c r="F28" s="244"/>
      <c r="G28" s="244"/>
      <c r="H28" s="245" t="s">
        <v>1</v>
      </c>
      <c r="I28" s="245"/>
      <c r="J28" s="6"/>
      <c r="K28" s="6"/>
      <c r="L28" s="6"/>
    </row>
    <row r="29" spans="1:12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>
      <c r="A30" s="208" t="s">
        <v>289</v>
      </c>
      <c r="B30" s="209"/>
      <c r="C30" s="209"/>
      <c r="D30" s="210"/>
      <c r="E30" s="208" t="s">
        <v>139</v>
      </c>
      <c r="F30" s="209"/>
      <c r="G30" s="209"/>
      <c r="H30" s="214" t="s">
        <v>290</v>
      </c>
      <c r="I30" s="215"/>
      <c r="J30" s="6"/>
      <c r="K30" s="6"/>
      <c r="L30" s="6"/>
    </row>
    <row r="31" spans="1:12">
      <c r="A31" s="181"/>
      <c r="B31" s="181"/>
      <c r="C31" s="182"/>
      <c r="D31" s="239"/>
      <c r="E31" s="239"/>
      <c r="F31" s="239"/>
      <c r="G31" s="240"/>
      <c r="H31" s="63"/>
      <c r="I31" s="183"/>
      <c r="J31" s="6"/>
      <c r="K31" s="6"/>
      <c r="L31" s="6"/>
    </row>
    <row r="32" spans="1:12">
      <c r="A32" s="208" t="s">
        <v>291</v>
      </c>
      <c r="B32" s="209"/>
      <c r="C32" s="209"/>
      <c r="D32" s="210"/>
      <c r="E32" s="208" t="s">
        <v>292</v>
      </c>
      <c r="F32" s="209"/>
      <c r="G32" s="209"/>
      <c r="H32" s="214" t="s">
        <v>293</v>
      </c>
      <c r="I32" s="215"/>
      <c r="J32" s="6"/>
      <c r="K32" s="6"/>
      <c r="L32" s="6"/>
    </row>
    <row r="33" spans="1:12">
      <c r="A33" s="181"/>
      <c r="B33" s="181"/>
      <c r="C33" s="182"/>
      <c r="D33" s="184"/>
      <c r="E33" s="184"/>
      <c r="F33" s="184"/>
      <c r="G33" s="185"/>
      <c r="H33" s="63"/>
      <c r="I33" s="186"/>
      <c r="J33" s="6"/>
      <c r="K33" s="6"/>
      <c r="L33" s="6"/>
    </row>
    <row r="34" spans="1:12">
      <c r="A34" s="208" t="s">
        <v>294</v>
      </c>
      <c r="B34" s="209"/>
      <c r="C34" s="209"/>
      <c r="D34" s="210"/>
      <c r="E34" s="208" t="s">
        <v>295</v>
      </c>
      <c r="F34" s="209"/>
      <c r="G34" s="209"/>
      <c r="H34" s="214" t="s">
        <v>296</v>
      </c>
      <c r="I34" s="215"/>
      <c r="J34" s="6"/>
      <c r="K34" s="6"/>
      <c r="L34" s="6"/>
    </row>
    <row r="35" spans="1:12">
      <c r="A35" s="181"/>
      <c r="B35" s="181"/>
      <c r="C35" s="182"/>
      <c r="D35" s="184"/>
      <c r="E35" s="184"/>
      <c r="F35" s="184"/>
      <c r="G35" s="185"/>
      <c r="H35" s="63"/>
      <c r="I35" s="186"/>
      <c r="J35" s="6"/>
      <c r="K35" s="6"/>
      <c r="L35" s="6"/>
    </row>
    <row r="36" spans="1:12">
      <c r="A36" s="208" t="s">
        <v>297</v>
      </c>
      <c r="B36" s="209"/>
      <c r="C36" s="209"/>
      <c r="D36" s="210"/>
      <c r="E36" s="208" t="s">
        <v>292</v>
      </c>
      <c r="F36" s="209"/>
      <c r="G36" s="209"/>
      <c r="H36" s="214" t="s">
        <v>298</v>
      </c>
      <c r="I36" s="215"/>
      <c r="J36" s="6"/>
      <c r="K36" s="6"/>
      <c r="L36" s="6"/>
    </row>
    <row r="37" spans="1:12">
      <c r="A37" s="187"/>
      <c r="B37" s="187"/>
      <c r="C37" s="235"/>
      <c r="D37" s="236"/>
      <c r="E37" s="63"/>
      <c r="F37" s="235"/>
      <c r="G37" s="236"/>
      <c r="H37" s="63"/>
      <c r="I37" s="63"/>
      <c r="J37" s="6"/>
      <c r="K37" s="6"/>
      <c r="L37" s="6"/>
    </row>
    <row r="38" spans="1:12">
      <c r="A38" s="208" t="s">
        <v>299</v>
      </c>
      <c r="B38" s="209"/>
      <c r="C38" s="209"/>
      <c r="D38" s="210"/>
      <c r="E38" s="208" t="s">
        <v>300</v>
      </c>
      <c r="F38" s="209"/>
      <c r="G38" s="209"/>
      <c r="H38" s="214" t="s">
        <v>301</v>
      </c>
      <c r="I38" s="215"/>
      <c r="J38" s="6"/>
      <c r="K38" s="6"/>
      <c r="L38" s="6"/>
    </row>
    <row r="39" spans="1:12">
      <c r="A39" s="187"/>
      <c r="B39" s="187"/>
      <c r="C39" s="188"/>
      <c r="D39" s="189"/>
      <c r="E39" s="63"/>
      <c r="F39" s="188"/>
      <c r="G39" s="189"/>
      <c r="H39" s="63"/>
      <c r="I39" s="63"/>
      <c r="J39" s="6"/>
      <c r="K39" s="6"/>
      <c r="L39" s="6"/>
    </row>
    <row r="40" spans="1:12">
      <c r="A40" s="208" t="s">
        <v>302</v>
      </c>
      <c r="B40" s="216"/>
      <c r="C40" s="216"/>
      <c r="D40" s="217"/>
      <c r="E40" s="208" t="s">
        <v>300</v>
      </c>
      <c r="F40" s="216"/>
      <c r="G40" s="217"/>
      <c r="H40" s="214" t="s">
        <v>303</v>
      </c>
      <c r="I40" s="218"/>
      <c r="J40" s="6"/>
      <c r="K40" s="6"/>
      <c r="L40" s="6"/>
    </row>
    <row r="41" spans="1:12">
      <c r="A41" s="126"/>
      <c r="B41" s="24"/>
      <c r="C41" s="24"/>
      <c r="D41" s="24"/>
      <c r="E41" s="17"/>
      <c r="F41" s="74"/>
      <c r="G41" s="74"/>
      <c r="H41" s="75"/>
      <c r="I41" s="65"/>
      <c r="J41" s="6"/>
      <c r="K41" s="6"/>
      <c r="L41" s="6"/>
    </row>
    <row r="42" spans="1:12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>
      <c r="A44" s="201" t="s">
        <v>18</v>
      </c>
      <c r="B44" s="202"/>
      <c r="C44" s="219"/>
      <c r="D44" s="220"/>
      <c r="E44" s="18"/>
      <c r="F44" s="203"/>
      <c r="G44" s="237"/>
      <c r="H44" s="237"/>
      <c r="I44" s="238"/>
      <c r="J44" s="6"/>
      <c r="K44" s="6"/>
      <c r="L44" s="6"/>
    </row>
    <row r="45" spans="1:12">
      <c r="A45" s="21"/>
      <c r="B45" s="21"/>
      <c r="C45" s="211"/>
      <c r="D45" s="212"/>
      <c r="E45" s="18"/>
      <c r="F45" s="211"/>
      <c r="G45" s="213"/>
      <c r="H45" s="145"/>
      <c r="I45" s="146"/>
      <c r="J45" s="6"/>
      <c r="K45" s="6"/>
      <c r="L45" s="6"/>
    </row>
    <row r="46" spans="1:12" ht="12.75" customHeight="1">
      <c r="A46" s="201" t="s">
        <v>19</v>
      </c>
      <c r="B46" s="202"/>
      <c r="C46" s="203" t="s">
        <v>141</v>
      </c>
      <c r="D46" s="204"/>
      <c r="E46" s="204"/>
      <c r="F46" s="204"/>
      <c r="G46" s="204"/>
      <c r="H46" s="204"/>
      <c r="I46" s="204"/>
      <c r="J46" s="6"/>
      <c r="K46" s="6"/>
      <c r="L46" s="6"/>
    </row>
    <row r="47" spans="1:12">
      <c r="A47" s="124"/>
      <c r="B47" s="124"/>
      <c r="C47" s="147" t="s">
        <v>29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>
      <c r="A48" s="201" t="s">
        <v>20</v>
      </c>
      <c r="B48" s="202"/>
      <c r="C48" s="205" t="s">
        <v>142</v>
      </c>
      <c r="D48" s="206"/>
      <c r="E48" s="207"/>
      <c r="F48" s="18"/>
      <c r="G48" s="148" t="s">
        <v>2</v>
      </c>
      <c r="H48" s="205" t="s">
        <v>143</v>
      </c>
      <c r="I48" s="207"/>
      <c r="J48" s="6"/>
      <c r="K48" s="6"/>
      <c r="L48" s="6"/>
    </row>
    <row r="49" spans="1:12">
      <c r="A49" s="124"/>
      <c r="B49" s="124"/>
      <c r="C49" s="149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>
      <c r="A50" s="201" t="s">
        <v>13</v>
      </c>
      <c r="B50" s="202"/>
      <c r="C50" s="226" t="s">
        <v>144</v>
      </c>
      <c r="D50" s="206"/>
      <c r="E50" s="206"/>
      <c r="F50" s="206"/>
      <c r="G50" s="206"/>
      <c r="H50" s="206"/>
      <c r="I50" s="207"/>
      <c r="J50" s="6"/>
      <c r="K50" s="6"/>
      <c r="L50" s="6"/>
    </row>
    <row r="51" spans="1:12">
      <c r="A51" s="124"/>
      <c r="B51" s="124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>
      <c r="A52" s="227" t="s">
        <v>21</v>
      </c>
      <c r="B52" s="228"/>
      <c r="C52" s="205" t="s">
        <v>145</v>
      </c>
      <c r="D52" s="206"/>
      <c r="E52" s="206"/>
      <c r="F52" s="206"/>
      <c r="G52" s="206"/>
      <c r="H52" s="206"/>
      <c r="I52" s="229"/>
      <c r="J52" s="6"/>
      <c r="K52" s="6"/>
      <c r="L52" s="6"/>
    </row>
    <row r="53" spans="1:12">
      <c r="A53" s="127"/>
      <c r="B53" s="127"/>
      <c r="C53" s="200" t="s">
        <v>30</v>
      </c>
      <c r="D53" s="200"/>
      <c r="E53" s="200"/>
      <c r="F53" s="200"/>
      <c r="G53" s="200"/>
      <c r="H53" s="200"/>
      <c r="I53" s="67"/>
      <c r="J53" s="6"/>
      <c r="K53" s="6"/>
      <c r="L53" s="6"/>
    </row>
    <row r="54" spans="1:12">
      <c r="A54" s="127"/>
      <c r="B54" s="127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>
      <c r="A55" s="127"/>
      <c r="B55" s="230"/>
      <c r="C55" s="231"/>
      <c r="D55" s="231"/>
      <c r="E55" s="231"/>
      <c r="F55" s="179"/>
      <c r="G55" s="179"/>
      <c r="H55" s="179"/>
      <c r="I55" s="180"/>
      <c r="J55" s="6"/>
      <c r="K55" s="6"/>
      <c r="L55" s="6"/>
    </row>
    <row r="56" spans="1:12">
      <c r="A56" s="127"/>
      <c r="B56" s="232"/>
      <c r="C56" s="233"/>
      <c r="D56" s="233"/>
      <c r="E56" s="233"/>
      <c r="F56" s="233"/>
      <c r="G56" s="233"/>
      <c r="H56" s="233"/>
      <c r="I56" s="234"/>
      <c r="J56" s="6"/>
      <c r="K56" s="6"/>
      <c r="L56" s="6"/>
    </row>
    <row r="57" spans="1:12">
      <c r="A57" s="127"/>
      <c r="B57" s="232"/>
      <c r="C57" s="233"/>
      <c r="D57" s="233"/>
      <c r="E57" s="233"/>
      <c r="F57" s="233"/>
      <c r="G57" s="233"/>
      <c r="H57" s="233"/>
      <c r="I57" s="180"/>
      <c r="J57" s="6"/>
      <c r="K57" s="6"/>
      <c r="L57" s="6"/>
    </row>
    <row r="58" spans="1:12">
      <c r="A58" s="127"/>
      <c r="B58" s="232"/>
      <c r="C58" s="233"/>
      <c r="D58" s="233"/>
      <c r="E58" s="233"/>
      <c r="F58" s="233"/>
      <c r="G58" s="233"/>
      <c r="H58" s="233"/>
      <c r="I58" s="234"/>
      <c r="J58" s="6"/>
      <c r="K58" s="6"/>
      <c r="L58" s="6"/>
    </row>
    <row r="59" spans="1:12">
      <c r="A59" s="127"/>
      <c r="B59" s="232"/>
      <c r="C59" s="233"/>
      <c r="D59" s="233"/>
      <c r="E59" s="233"/>
      <c r="F59" s="233"/>
      <c r="G59" s="233"/>
      <c r="H59" s="233"/>
      <c r="I59" s="234"/>
      <c r="J59" s="6"/>
      <c r="K59" s="6"/>
      <c r="L59" s="6"/>
    </row>
    <row r="60" spans="1:12">
      <c r="A60" s="128" t="s">
        <v>3</v>
      </c>
      <c r="B60" s="129"/>
      <c r="C60" s="68"/>
      <c r="D60" s="68"/>
      <c r="E60" s="68"/>
      <c r="F60" s="68"/>
      <c r="G60" s="68"/>
      <c r="H60" s="68"/>
      <c r="I60" s="69"/>
      <c r="J60" s="6"/>
      <c r="K60" s="6"/>
      <c r="L60" s="6"/>
    </row>
    <row r="61" spans="1:12" ht="13.5" thickBot="1">
      <c r="A61" s="129"/>
      <c r="B61" s="129"/>
      <c r="C61" s="12"/>
      <c r="D61" s="12"/>
      <c r="E61" s="12"/>
      <c r="F61" s="12"/>
      <c r="G61" s="27"/>
      <c r="H61" s="28"/>
      <c r="I61" s="70"/>
      <c r="J61" s="6"/>
      <c r="K61" s="6"/>
      <c r="L61" s="6"/>
    </row>
    <row r="62" spans="1:12">
      <c r="A62" s="130"/>
      <c r="B62" s="130"/>
      <c r="C62" s="12"/>
      <c r="D62" s="12"/>
      <c r="E62" s="132" t="s">
        <v>31</v>
      </c>
      <c r="F62" s="6"/>
      <c r="G62" s="221" t="s">
        <v>32</v>
      </c>
      <c r="H62" s="222"/>
      <c r="I62" s="223"/>
      <c r="J62" s="6"/>
      <c r="K62" s="6"/>
      <c r="L62" s="6"/>
    </row>
    <row r="63" spans="1:12">
      <c r="C63" s="71"/>
      <c r="D63" s="71"/>
      <c r="E63" s="71"/>
      <c r="F63" s="71"/>
      <c r="G63" s="224"/>
      <c r="H63" s="225"/>
      <c r="I63" s="72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A30:I30 A32:I32 A34:D34" name="Range1_1_10"/>
  </protectedRanges>
  <mergeCells count="73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topLeftCell="A79" zoomScale="110" zoomScaleNormal="130" zoomScaleSheetLayoutView="110" workbookViewId="0">
      <selection activeCell="A111" sqref="A111"/>
    </sheetView>
  </sheetViews>
  <sheetFormatPr defaultColWidth="9.140625" defaultRowHeight="12.75"/>
  <cols>
    <col min="1" max="1" width="76.7109375" style="133" customWidth="1"/>
    <col min="2" max="2" width="9.140625" style="34"/>
    <col min="3" max="3" width="13.42578125" style="34" customWidth="1"/>
    <col min="4" max="4" width="14.85546875" style="34" customWidth="1"/>
    <col min="5" max="16384" width="9.140625" style="34"/>
  </cols>
  <sheetData>
    <row r="1" spans="1:4" ht="12.75" customHeight="1">
      <c r="A1" s="105" t="s">
        <v>128</v>
      </c>
      <c r="B1" s="105"/>
      <c r="C1" s="105"/>
      <c r="D1" s="105"/>
    </row>
    <row r="2" spans="1:4" ht="12.75" customHeight="1">
      <c r="A2" s="106" t="s">
        <v>287</v>
      </c>
      <c r="B2" s="106"/>
      <c r="C2" s="106"/>
      <c r="D2" s="106"/>
    </row>
    <row r="3" spans="1:4" ht="12.75" customHeight="1">
      <c r="A3" s="107" t="s">
        <v>146</v>
      </c>
      <c r="B3" s="108"/>
      <c r="C3" s="108"/>
      <c r="D3" s="109"/>
    </row>
    <row r="4" spans="1:4" ht="22.5" customHeight="1">
      <c r="A4" s="110" t="s">
        <v>34</v>
      </c>
      <c r="B4" s="38" t="s">
        <v>35</v>
      </c>
      <c r="C4" s="39" t="s">
        <v>36</v>
      </c>
      <c r="D4" s="40" t="s">
        <v>37</v>
      </c>
    </row>
    <row r="5" spans="1:4" ht="12.75" customHeight="1">
      <c r="A5" s="36">
        <v>1</v>
      </c>
      <c r="B5" s="37">
        <v>2</v>
      </c>
      <c r="C5" s="36">
        <v>3</v>
      </c>
      <c r="D5" s="36">
        <v>4</v>
      </c>
    </row>
    <row r="6" spans="1:4" ht="12.75" customHeight="1">
      <c r="A6" s="111" t="s">
        <v>38</v>
      </c>
      <c r="B6" s="176"/>
      <c r="C6" s="112"/>
      <c r="D6" s="176"/>
    </row>
    <row r="7" spans="1:4" ht="12.75" customHeight="1">
      <c r="A7" s="100" t="s">
        <v>181</v>
      </c>
      <c r="B7" s="162">
        <v>1</v>
      </c>
      <c r="C7" s="3"/>
      <c r="D7" s="3"/>
    </row>
    <row r="8" spans="1:4" ht="12.75" customHeight="1">
      <c r="A8" s="160" t="s">
        <v>182</v>
      </c>
      <c r="B8" s="163">
        <v>2</v>
      </c>
      <c r="C8" s="138">
        <f>C9+C16+C26+C35+C39</f>
        <v>596406025.9000001</v>
      </c>
      <c r="D8" s="138">
        <f>D9+D16+D26+D35+D39</f>
        <v>576446114.5</v>
      </c>
    </row>
    <row r="9" spans="1:4" ht="12.75" customHeight="1">
      <c r="A9" s="159" t="s">
        <v>39</v>
      </c>
      <c r="B9" s="163">
        <v>3</v>
      </c>
      <c r="C9" s="138">
        <f>SUM(C10:C15)</f>
        <v>188875483.53999999</v>
      </c>
      <c r="D9" s="138">
        <f>SUM(D10:D15)</f>
        <v>187085450.13000003</v>
      </c>
    </row>
    <row r="10" spans="1:4">
      <c r="A10" s="159" t="s">
        <v>180</v>
      </c>
      <c r="B10" s="163">
        <v>4</v>
      </c>
      <c r="C10" s="142">
        <v>0</v>
      </c>
      <c r="D10" s="4">
        <v>0</v>
      </c>
    </row>
    <row r="11" spans="1:4">
      <c r="A11" s="159" t="s">
        <v>40</v>
      </c>
      <c r="B11" s="163">
        <v>5</v>
      </c>
      <c r="C11" s="142">
        <v>121134244.81</v>
      </c>
      <c r="D11" s="4">
        <v>121010211.36000001</v>
      </c>
    </row>
    <row r="12" spans="1:4">
      <c r="A12" s="159" t="s">
        <v>0</v>
      </c>
      <c r="B12" s="163">
        <v>6</v>
      </c>
      <c r="C12" s="142">
        <v>60379072</v>
      </c>
      <c r="D12" s="4">
        <v>60379072</v>
      </c>
    </row>
    <row r="13" spans="1:4">
      <c r="A13" s="159" t="s">
        <v>183</v>
      </c>
      <c r="B13" s="163">
        <v>7</v>
      </c>
      <c r="C13" s="142">
        <v>0</v>
      </c>
      <c r="D13" s="4">
        <v>0</v>
      </c>
    </row>
    <row r="14" spans="1:4">
      <c r="A14" s="159" t="s">
        <v>184</v>
      </c>
      <c r="B14" s="163">
        <v>8</v>
      </c>
      <c r="C14" s="142">
        <v>0</v>
      </c>
      <c r="D14" s="4">
        <v>0</v>
      </c>
    </row>
    <row r="15" spans="1:4">
      <c r="A15" s="159" t="s">
        <v>41</v>
      </c>
      <c r="B15" s="163">
        <v>9</v>
      </c>
      <c r="C15" s="142">
        <v>7362166.7300000004</v>
      </c>
      <c r="D15" s="4">
        <v>5696166.7699999996</v>
      </c>
    </row>
    <row r="16" spans="1:4">
      <c r="A16" s="159" t="s">
        <v>185</v>
      </c>
      <c r="B16" s="163">
        <v>10</v>
      </c>
      <c r="C16" s="138">
        <f>SUM(C17:C25)</f>
        <v>377614948.92000002</v>
      </c>
      <c r="D16" s="138">
        <f>SUM(D17:D25)</f>
        <v>362311986.76999998</v>
      </c>
    </row>
    <row r="17" spans="1:4">
      <c r="A17" s="159" t="s">
        <v>42</v>
      </c>
      <c r="B17" s="163">
        <v>11</v>
      </c>
      <c r="C17" s="142">
        <v>27362704.039999999</v>
      </c>
      <c r="D17" s="4">
        <v>27668451.840000004</v>
      </c>
    </row>
    <row r="18" spans="1:4">
      <c r="A18" s="159" t="s">
        <v>43</v>
      </c>
      <c r="B18" s="163">
        <v>12</v>
      </c>
      <c r="C18" s="142">
        <v>234107823.19000003</v>
      </c>
      <c r="D18" s="4">
        <v>230490379.65000004</v>
      </c>
    </row>
    <row r="19" spans="1:4">
      <c r="A19" s="159" t="s">
        <v>44</v>
      </c>
      <c r="B19" s="163">
        <v>13</v>
      </c>
      <c r="C19" s="142">
        <v>73907486.720000029</v>
      </c>
      <c r="D19" s="4">
        <v>67677245.979999989</v>
      </c>
    </row>
    <row r="20" spans="1:4">
      <c r="A20" s="159" t="s">
        <v>45</v>
      </c>
      <c r="B20" s="163">
        <v>14</v>
      </c>
      <c r="C20" s="142">
        <v>3051259.9499999997</v>
      </c>
      <c r="D20" s="4">
        <v>3297414.9799999995</v>
      </c>
    </row>
    <row r="21" spans="1:4">
      <c r="A21" s="159" t="s">
        <v>46</v>
      </c>
      <c r="B21" s="163">
        <v>15</v>
      </c>
      <c r="C21" s="142">
        <v>11399834.719999999</v>
      </c>
      <c r="D21" s="4">
        <v>10626471.199999999</v>
      </c>
    </row>
    <row r="22" spans="1:4">
      <c r="A22" s="159" t="s">
        <v>186</v>
      </c>
      <c r="B22" s="163">
        <v>16</v>
      </c>
      <c r="C22" s="142">
        <v>326290</v>
      </c>
      <c r="D22" s="4">
        <v>259709</v>
      </c>
    </row>
    <row r="23" spans="1:4">
      <c r="A23" s="159" t="s">
        <v>47</v>
      </c>
      <c r="B23" s="163">
        <v>17</v>
      </c>
      <c r="C23" s="142">
        <v>24522991.489999998</v>
      </c>
      <c r="D23" s="4">
        <v>21777202.029999997</v>
      </c>
    </row>
    <row r="24" spans="1:4">
      <c r="A24" s="159" t="s">
        <v>48</v>
      </c>
      <c r="B24" s="163">
        <v>18</v>
      </c>
      <c r="C24" s="142">
        <v>85029.809999999983</v>
      </c>
      <c r="D24" s="4">
        <v>83112.09</v>
      </c>
    </row>
    <row r="25" spans="1:4">
      <c r="A25" s="159" t="s">
        <v>187</v>
      </c>
      <c r="B25" s="163">
        <v>19</v>
      </c>
      <c r="C25" s="142">
        <v>2851529</v>
      </c>
      <c r="D25" s="4">
        <v>432000</v>
      </c>
    </row>
    <row r="26" spans="1:4">
      <c r="A26" s="159" t="s">
        <v>188</v>
      </c>
      <c r="B26" s="163">
        <v>20</v>
      </c>
      <c r="C26" s="138">
        <f>SUM(C27:C34)</f>
        <v>29900593.440000001</v>
      </c>
      <c r="D26" s="138">
        <f>SUM(D27:D34)</f>
        <v>27023566.350000001</v>
      </c>
    </row>
    <row r="27" spans="1:4">
      <c r="A27" s="159" t="s">
        <v>189</v>
      </c>
      <c r="B27" s="163">
        <v>21</v>
      </c>
      <c r="C27" s="142">
        <v>0</v>
      </c>
      <c r="D27" s="4">
        <v>0</v>
      </c>
    </row>
    <row r="28" spans="1:4">
      <c r="A28" s="159" t="s">
        <v>190</v>
      </c>
      <c r="B28" s="163">
        <v>22</v>
      </c>
      <c r="C28" s="142">
        <v>0</v>
      </c>
      <c r="D28" s="4">
        <v>0</v>
      </c>
    </row>
    <row r="29" spans="1:4">
      <c r="A29" s="159" t="s">
        <v>191</v>
      </c>
      <c r="B29" s="163">
        <v>23</v>
      </c>
      <c r="C29" s="142">
        <v>0</v>
      </c>
      <c r="D29" s="4">
        <v>0</v>
      </c>
    </row>
    <row r="30" spans="1:4">
      <c r="A30" s="159" t="s">
        <v>192</v>
      </c>
      <c r="B30" s="163">
        <v>24</v>
      </c>
      <c r="C30" s="142">
        <v>0</v>
      </c>
      <c r="D30" s="4">
        <v>0</v>
      </c>
    </row>
    <row r="31" spans="1:4">
      <c r="A31" s="159" t="s">
        <v>50</v>
      </c>
      <c r="B31" s="163">
        <v>25</v>
      </c>
      <c r="C31" s="142">
        <v>0</v>
      </c>
      <c r="D31" s="4">
        <v>0</v>
      </c>
    </row>
    <row r="32" spans="1:4">
      <c r="A32" s="159" t="s">
        <v>193</v>
      </c>
      <c r="B32" s="163">
        <v>26</v>
      </c>
      <c r="C32" s="142">
        <v>9428403.5500000007</v>
      </c>
      <c r="D32" s="4">
        <v>6551376.46</v>
      </c>
    </row>
    <row r="33" spans="1:4">
      <c r="A33" s="159" t="s">
        <v>194</v>
      </c>
      <c r="B33" s="163">
        <v>27</v>
      </c>
      <c r="C33" s="142">
        <v>20472189.890000001</v>
      </c>
      <c r="D33" s="4">
        <v>20472189.890000001</v>
      </c>
    </row>
    <row r="34" spans="1:4">
      <c r="A34" s="159" t="s">
        <v>195</v>
      </c>
      <c r="B34" s="163">
        <v>28</v>
      </c>
      <c r="C34" s="142">
        <v>0</v>
      </c>
      <c r="D34" s="4">
        <v>0</v>
      </c>
    </row>
    <row r="35" spans="1:4">
      <c r="A35" s="159" t="s">
        <v>52</v>
      </c>
      <c r="B35" s="163">
        <v>29</v>
      </c>
      <c r="C35" s="138">
        <f>SUM(C36:C38)</f>
        <v>15000</v>
      </c>
      <c r="D35" s="138">
        <f>SUM(D36:D38)</f>
        <v>25111.25</v>
      </c>
    </row>
    <row r="36" spans="1:4">
      <c r="A36" s="159" t="s">
        <v>53</v>
      </c>
      <c r="B36" s="163">
        <v>30</v>
      </c>
      <c r="C36" s="4">
        <v>0</v>
      </c>
      <c r="D36" s="4">
        <v>0</v>
      </c>
    </row>
    <row r="37" spans="1:4">
      <c r="A37" s="159" t="s">
        <v>196</v>
      </c>
      <c r="B37" s="163">
        <v>31</v>
      </c>
      <c r="C37" s="4">
        <v>0</v>
      </c>
      <c r="D37" s="4">
        <v>0</v>
      </c>
    </row>
    <row r="38" spans="1:4">
      <c r="A38" s="159" t="s">
        <v>54</v>
      </c>
      <c r="B38" s="163">
        <v>32</v>
      </c>
      <c r="C38" s="4">
        <v>15000</v>
      </c>
      <c r="D38" s="4">
        <v>25111.25</v>
      </c>
    </row>
    <row r="39" spans="1:4">
      <c r="A39" s="159" t="s">
        <v>55</v>
      </c>
      <c r="B39" s="163">
        <v>33</v>
      </c>
      <c r="C39" s="4">
        <v>0</v>
      </c>
      <c r="D39" s="4">
        <v>0</v>
      </c>
    </row>
    <row r="40" spans="1:4">
      <c r="A40" s="160" t="s">
        <v>197</v>
      </c>
      <c r="B40" s="163">
        <v>34</v>
      </c>
      <c r="C40" s="138">
        <f>C41+C49+C56+C64</f>
        <v>349163444.90000004</v>
      </c>
      <c r="D40" s="138">
        <f>D41+D49+D56+D64</f>
        <v>310831192.29449987</v>
      </c>
    </row>
    <row r="41" spans="1:4">
      <c r="A41" s="159" t="s">
        <v>56</v>
      </c>
      <c r="B41" s="163">
        <v>35</v>
      </c>
      <c r="C41" s="138">
        <f>SUM(C42:C48)</f>
        <v>108938183.84</v>
      </c>
      <c r="D41" s="138">
        <f>SUM(D42:D48)</f>
        <v>90701738.32449989</v>
      </c>
    </row>
    <row r="42" spans="1:4">
      <c r="A42" s="159" t="s">
        <v>57</v>
      </c>
      <c r="B42" s="163">
        <v>36</v>
      </c>
      <c r="C42" s="142">
        <v>56935547.400000006</v>
      </c>
      <c r="D42" s="4">
        <v>24362650.300000001</v>
      </c>
    </row>
    <row r="43" spans="1:4">
      <c r="A43" s="159" t="s">
        <v>198</v>
      </c>
      <c r="B43" s="163">
        <v>37</v>
      </c>
      <c r="C43" s="142">
        <v>10424738.25</v>
      </c>
      <c r="D43" s="4">
        <v>8917079.7800000012</v>
      </c>
    </row>
    <row r="44" spans="1:4">
      <c r="A44" s="159" t="s">
        <v>199</v>
      </c>
      <c r="B44" s="163">
        <v>38</v>
      </c>
      <c r="C44" s="142">
        <v>25790299.530000001</v>
      </c>
      <c r="D44" s="4">
        <v>29038078.84</v>
      </c>
    </row>
    <row r="45" spans="1:4">
      <c r="A45" s="159" t="s">
        <v>58</v>
      </c>
      <c r="B45" s="163">
        <v>39</v>
      </c>
      <c r="C45" s="142">
        <v>15731196.66</v>
      </c>
      <c r="D45" s="4">
        <v>28368214.404499885</v>
      </c>
    </row>
    <row r="46" spans="1:4">
      <c r="A46" s="159" t="s">
        <v>200</v>
      </c>
      <c r="B46" s="163">
        <v>40</v>
      </c>
      <c r="C46" s="142">
        <v>56402</v>
      </c>
      <c r="D46" s="4">
        <v>15715</v>
      </c>
    </row>
    <row r="47" spans="1:4">
      <c r="A47" s="159" t="s">
        <v>59</v>
      </c>
      <c r="B47" s="163">
        <v>41</v>
      </c>
      <c r="C47" s="142">
        <v>0</v>
      </c>
      <c r="D47" s="4">
        <v>0</v>
      </c>
    </row>
    <row r="48" spans="1:4">
      <c r="A48" s="159" t="s">
        <v>60</v>
      </c>
      <c r="B48" s="163">
        <v>42</v>
      </c>
      <c r="C48" s="142">
        <v>0</v>
      </c>
      <c r="D48" s="4">
        <v>0</v>
      </c>
    </row>
    <row r="49" spans="1:4">
      <c r="A49" s="159" t="s">
        <v>61</v>
      </c>
      <c r="B49" s="163">
        <v>43</v>
      </c>
      <c r="C49" s="138">
        <f>SUM(C50:C55)</f>
        <v>188029278.27000001</v>
      </c>
      <c r="D49" s="138">
        <f>SUM(D50:D55)</f>
        <v>182302315.78</v>
      </c>
    </row>
    <row r="50" spans="1:4">
      <c r="A50" s="159" t="s">
        <v>62</v>
      </c>
      <c r="B50" s="163">
        <v>44</v>
      </c>
      <c r="C50" s="142">
        <v>507912.13999999873</v>
      </c>
      <c r="D50" s="4">
        <v>330667.71999999881</v>
      </c>
    </row>
    <row r="51" spans="1:4">
      <c r="A51" s="159" t="s">
        <v>201</v>
      </c>
      <c r="B51" s="163">
        <v>45</v>
      </c>
      <c r="C51" s="142">
        <v>173091842.49000001</v>
      </c>
      <c r="D51" s="4">
        <v>169203717.19</v>
      </c>
    </row>
    <row r="52" spans="1:4">
      <c r="A52" s="159" t="s">
        <v>63</v>
      </c>
      <c r="B52" s="163">
        <v>46</v>
      </c>
      <c r="C52" s="142">
        <v>0</v>
      </c>
      <c r="D52" s="4">
        <v>0</v>
      </c>
    </row>
    <row r="53" spans="1:4">
      <c r="A53" s="159" t="s">
        <v>202</v>
      </c>
      <c r="B53" s="163">
        <v>47</v>
      </c>
      <c r="C53" s="142">
        <v>34063.370000000003</v>
      </c>
      <c r="D53" s="4">
        <v>10786.37</v>
      </c>
    </row>
    <row r="54" spans="1:4">
      <c r="A54" s="159" t="s">
        <v>64</v>
      </c>
      <c r="B54" s="163">
        <v>48</v>
      </c>
      <c r="C54" s="142">
        <v>7311744.2999999998</v>
      </c>
      <c r="D54" s="4">
        <v>5904279.3100000005</v>
      </c>
    </row>
    <row r="55" spans="1:4">
      <c r="A55" s="159" t="s">
        <v>65</v>
      </c>
      <c r="B55" s="163">
        <v>49</v>
      </c>
      <c r="C55" s="142">
        <v>7083715.9700000007</v>
      </c>
      <c r="D55" s="4">
        <v>6852865.1900000013</v>
      </c>
    </row>
    <row r="56" spans="1:4">
      <c r="A56" s="159" t="s">
        <v>203</v>
      </c>
      <c r="B56" s="163">
        <v>50</v>
      </c>
      <c r="C56" s="138">
        <f>SUM(C57:C63)</f>
        <v>29770051.539999999</v>
      </c>
      <c r="D56" s="138">
        <f>SUM(D57:D63)</f>
        <v>28097767.43</v>
      </c>
    </row>
    <row r="57" spans="1:4">
      <c r="A57" s="159" t="s">
        <v>204</v>
      </c>
      <c r="B57" s="163">
        <v>51</v>
      </c>
      <c r="C57" s="142">
        <v>0</v>
      </c>
      <c r="D57" s="4">
        <v>0</v>
      </c>
    </row>
    <row r="58" spans="1:4">
      <c r="A58" s="159" t="s">
        <v>205</v>
      </c>
      <c r="B58" s="163">
        <v>52</v>
      </c>
      <c r="C58" s="142">
        <v>20120844.499999996</v>
      </c>
      <c r="D58" s="4">
        <v>20558658.199999999</v>
      </c>
    </row>
    <row r="59" spans="1:4">
      <c r="A59" s="159" t="s">
        <v>49</v>
      </c>
      <c r="B59" s="163">
        <v>53</v>
      </c>
      <c r="C59" s="142">
        <v>0</v>
      </c>
      <c r="D59" s="4">
        <v>0</v>
      </c>
    </row>
    <row r="60" spans="1:4">
      <c r="A60" s="159" t="s">
        <v>206</v>
      </c>
      <c r="B60" s="163">
        <v>54</v>
      </c>
      <c r="C60" s="142">
        <v>0</v>
      </c>
      <c r="D60" s="4">
        <v>0</v>
      </c>
    </row>
    <row r="61" spans="1:4">
      <c r="A61" s="159" t="s">
        <v>50</v>
      </c>
      <c r="B61" s="163">
        <v>55</v>
      </c>
      <c r="C61" s="142">
        <v>696026.23</v>
      </c>
      <c r="D61" s="4">
        <v>881993.85000000009</v>
      </c>
    </row>
    <row r="62" spans="1:4">
      <c r="A62" s="159" t="s">
        <v>51</v>
      </c>
      <c r="B62" s="163">
        <v>56</v>
      </c>
      <c r="C62" s="142">
        <v>8953180.8100000005</v>
      </c>
      <c r="D62" s="4">
        <v>6657115.379999999</v>
      </c>
    </row>
    <row r="63" spans="1:4">
      <c r="A63" s="159" t="s">
        <v>66</v>
      </c>
      <c r="B63" s="163">
        <v>57</v>
      </c>
      <c r="C63" s="142">
        <v>0</v>
      </c>
      <c r="D63" s="4">
        <v>0</v>
      </c>
    </row>
    <row r="64" spans="1:4">
      <c r="A64" s="159" t="s">
        <v>67</v>
      </c>
      <c r="B64" s="163">
        <v>58</v>
      </c>
      <c r="C64" s="142">
        <v>22425931.250000004</v>
      </c>
      <c r="D64" s="4">
        <v>9729370.7599999961</v>
      </c>
    </row>
    <row r="65" spans="1:4">
      <c r="A65" s="160" t="s">
        <v>207</v>
      </c>
      <c r="B65" s="163">
        <v>59</v>
      </c>
      <c r="C65" s="142">
        <v>11531870.470000001</v>
      </c>
      <c r="D65" s="4">
        <v>10735803.52</v>
      </c>
    </row>
    <row r="66" spans="1:4">
      <c r="A66" s="160" t="s">
        <v>68</v>
      </c>
      <c r="B66" s="163">
        <v>60</v>
      </c>
      <c r="C66" s="138">
        <f>C7+C8+C40+C65</f>
        <v>957101341.27000022</v>
      </c>
      <c r="D66" s="138">
        <f>D7+D8+D40+D65</f>
        <v>898013110.31449986</v>
      </c>
    </row>
    <row r="67" spans="1:4">
      <c r="A67" s="103" t="s">
        <v>208</v>
      </c>
      <c r="B67" s="164">
        <v>61</v>
      </c>
      <c r="C67" s="5">
        <v>16245585.27</v>
      </c>
      <c r="D67" s="5">
        <v>23560427.879999999</v>
      </c>
    </row>
    <row r="68" spans="1:4">
      <c r="A68" s="96" t="s">
        <v>84</v>
      </c>
      <c r="B68" s="104"/>
      <c r="C68" s="177"/>
      <c r="D68" s="161"/>
    </row>
    <row r="69" spans="1:4">
      <c r="A69" s="114" t="s">
        <v>69</v>
      </c>
      <c r="B69" s="162">
        <v>62</v>
      </c>
      <c r="C69" s="167">
        <f>C70+C71+C72+C78+C79+C82+C85</f>
        <v>232514316.05600005</v>
      </c>
      <c r="D69" s="167">
        <f>D70+D71+D72+D78+D79+D82+D85</f>
        <v>237378530.21450007</v>
      </c>
    </row>
    <row r="70" spans="1:4">
      <c r="A70" s="157" t="s">
        <v>70</v>
      </c>
      <c r="B70" s="163">
        <v>63</v>
      </c>
      <c r="C70" s="142">
        <v>19016430</v>
      </c>
      <c r="D70" s="4">
        <v>19016430</v>
      </c>
    </row>
    <row r="71" spans="1:4">
      <c r="A71" s="157" t="s">
        <v>71</v>
      </c>
      <c r="B71" s="163">
        <v>64</v>
      </c>
      <c r="C71" s="142">
        <v>84186546.620000005</v>
      </c>
      <c r="D71" s="4">
        <v>84186546.620000005</v>
      </c>
    </row>
    <row r="72" spans="1:4">
      <c r="A72" s="157" t="s">
        <v>72</v>
      </c>
      <c r="B72" s="163">
        <v>65</v>
      </c>
      <c r="C72" s="138">
        <f>C73+C74-C75+C76+C77</f>
        <v>183483.79</v>
      </c>
      <c r="D72" s="138">
        <f>D73+D74-D75+D76+D77</f>
        <v>1083226.74</v>
      </c>
    </row>
    <row r="73" spans="1:4">
      <c r="A73" s="194" t="s">
        <v>305</v>
      </c>
      <c r="B73" s="163">
        <v>66</v>
      </c>
      <c r="C73" s="142">
        <v>183483.79</v>
      </c>
      <c r="D73" s="4">
        <v>283226.74</v>
      </c>
    </row>
    <row r="74" spans="1:4">
      <c r="A74" s="195" t="s">
        <v>306</v>
      </c>
      <c r="B74" s="163">
        <v>67</v>
      </c>
      <c r="C74" s="4">
        <v>0</v>
      </c>
      <c r="D74" s="4">
        <v>800000</v>
      </c>
    </row>
    <row r="75" spans="1:4">
      <c r="A75" s="195" t="s">
        <v>307</v>
      </c>
      <c r="B75" s="163">
        <v>68</v>
      </c>
      <c r="C75" s="4">
        <v>0</v>
      </c>
      <c r="D75" s="4">
        <v>0</v>
      </c>
    </row>
    <row r="76" spans="1:4">
      <c r="A76" s="157" t="s">
        <v>73</v>
      </c>
      <c r="B76" s="163">
        <v>69</v>
      </c>
      <c r="C76" s="4">
        <v>0</v>
      </c>
      <c r="D76" s="4">
        <v>0</v>
      </c>
    </row>
    <row r="77" spans="1:4">
      <c r="A77" s="157" t="s">
        <v>74</v>
      </c>
      <c r="B77" s="163">
        <v>70</v>
      </c>
      <c r="C77" s="4">
        <v>0</v>
      </c>
      <c r="D77" s="4">
        <v>0</v>
      </c>
    </row>
    <row r="78" spans="1:4">
      <c r="A78" s="157" t="s">
        <v>75</v>
      </c>
      <c r="B78" s="163">
        <v>71</v>
      </c>
      <c r="C78" s="142">
        <v>64473011.939999998</v>
      </c>
      <c r="D78" s="4">
        <v>61561956.18</v>
      </c>
    </row>
    <row r="79" spans="1:4">
      <c r="A79" s="157" t="s">
        <v>211</v>
      </c>
      <c r="B79" s="163">
        <v>72</v>
      </c>
      <c r="C79" s="138">
        <f>C80-C81</f>
        <v>-5125635.8545999099</v>
      </c>
      <c r="D79" s="138">
        <f>D80-D81</f>
        <v>7812412.7392000034</v>
      </c>
    </row>
    <row r="80" spans="1:4">
      <c r="A80" s="157" t="s">
        <v>76</v>
      </c>
      <c r="B80" s="163">
        <v>73</v>
      </c>
      <c r="C80" s="142"/>
      <c r="D80" s="4">
        <v>7812412.7392000034</v>
      </c>
    </row>
    <row r="81" spans="1:4">
      <c r="A81" s="157" t="s">
        <v>210</v>
      </c>
      <c r="B81" s="163">
        <v>74</v>
      </c>
      <c r="C81" s="142">
        <v>5125635.8545999099</v>
      </c>
      <c r="D81" s="4"/>
    </row>
    <row r="82" spans="1:4">
      <c r="A82" s="157" t="s">
        <v>212</v>
      </c>
      <c r="B82" s="163">
        <v>75</v>
      </c>
      <c r="C82" s="138">
        <f>C83-C84</f>
        <v>11149793.882899933</v>
      </c>
      <c r="D82" s="138">
        <f>D83-D84</f>
        <v>2452044.535600076</v>
      </c>
    </row>
    <row r="83" spans="1:4">
      <c r="A83" s="157" t="s">
        <v>213</v>
      </c>
      <c r="B83" s="163">
        <v>76</v>
      </c>
      <c r="C83" s="142">
        <v>11149793.882899933</v>
      </c>
      <c r="D83" s="4">
        <v>2452044.535600076</v>
      </c>
    </row>
    <row r="84" spans="1:4">
      <c r="A84" s="157" t="s">
        <v>214</v>
      </c>
      <c r="B84" s="163">
        <v>77</v>
      </c>
      <c r="C84" s="142">
        <v>0</v>
      </c>
      <c r="D84" s="4">
        <v>0</v>
      </c>
    </row>
    <row r="85" spans="1:4">
      <c r="A85" s="197" t="s">
        <v>312</v>
      </c>
      <c r="B85" s="163">
        <v>78</v>
      </c>
      <c r="C85" s="142">
        <v>58630685.677699998</v>
      </c>
      <c r="D85" s="4">
        <v>61265913.399700001</v>
      </c>
    </row>
    <row r="86" spans="1:4">
      <c r="A86" s="158" t="s">
        <v>77</v>
      </c>
      <c r="B86" s="163">
        <v>79</v>
      </c>
      <c r="C86" s="138">
        <f>SUM(C87:C89)</f>
        <v>249821</v>
      </c>
      <c r="D86" s="138">
        <f>SUM(D87:D89)</f>
        <v>0</v>
      </c>
    </row>
    <row r="87" spans="1:4">
      <c r="A87" s="157" t="s">
        <v>78</v>
      </c>
      <c r="B87" s="163">
        <v>80</v>
      </c>
      <c r="C87" s="4">
        <v>0</v>
      </c>
      <c r="D87" s="4">
        <v>0</v>
      </c>
    </row>
    <row r="88" spans="1:4">
      <c r="A88" s="157" t="s">
        <v>79</v>
      </c>
      <c r="B88" s="163">
        <v>81</v>
      </c>
      <c r="C88" s="4">
        <v>0</v>
      </c>
      <c r="D88" s="4">
        <v>0</v>
      </c>
    </row>
    <row r="89" spans="1:4">
      <c r="A89" s="157" t="s">
        <v>80</v>
      </c>
      <c r="B89" s="163">
        <v>82</v>
      </c>
      <c r="C89" s="142">
        <v>249821</v>
      </c>
      <c r="D89" s="4">
        <v>0</v>
      </c>
    </row>
    <row r="90" spans="1:4">
      <c r="A90" s="158" t="s">
        <v>215</v>
      </c>
      <c r="B90" s="163">
        <v>83</v>
      </c>
      <c r="C90" s="138">
        <f>SUM(C91:C99)</f>
        <v>383292405.58999997</v>
      </c>
      <c r="D90" s="138">
        <f>SUM(D91:D99)</f>
        <v>351567682.32999992</v>
      </c>
    </row>
    <row r="91" spans="1:4">
      <c r="A91" s="157" t="s">
        <v>81</v>
      </c>
      <c r="B91" s="163">
        <v>84</v>
      </c>
      <c r="C91" s="142">
        <v>0</v>
      </c>
      <c r="D91" s="4">
        <v>0</v>
      </c>
    </row>
    <row r="92" spans="1:4">
      <c r="A92" s="157" t="s">
        <v>82</v>
      </c>
      <c r="B92" s="163">
        <v>85</v>
      </c>
      <c r="C92" s="142">
        <v>11453</v>
      </c>
      <c r="D92" s="4">
        <v>11337</v>
      </c>
    </row>
    <row r="93" spans="1:4">
      <c r="A93" s="157" t="s">
        <v>83</v>
      </c>
      <c r="B93" s="163">
        <v>86</v>
      </c>
      <c r="C93" s="142">
        <v>366923848.75999999</v>
      </c>
      <c r="D93" s="4">
        <v>335953544.39999998</v>
      </c>
    </row>
    <row r="94" spans="1:4">
      <c r="A94" s="157" t="s">
        <v>217</v>
      </c>
      <c r="B94" s="163">
        <v>87</v>
      </c>
      <c r="C94" s="142">
        <v>0</v>
      </c>
      <c r="D94" s="4">
        <v>0</v>
      </c>
    </row>
    <row r="95" spans="1:4">
      <c r="A95" s="157" t="s">
        <v>218</v>
      </c>
      <c r="B95" s="163">
        <v>88</v>
      </c>
      <c r="C95" s="142">
        <v>238850.82</v>
      </c>
      <c r="D95" s="4">
        <v>212311.84</v>
      </c>
    </row>
    <row r="96" spans="1:4">
      <c r="A96" s="157" t="s">
        <v>219</v>
      </c>
      <c r="B96" s="163">
        <v>89</v>
      </c>
      <c r="C96" s="142">
        <v>0</v>
      </c>
      <c r="D96" s="4">
        <v>0</v>
      </c>
    </row>
    <row r="97" spans="1:4">
      <c r="A97" s="157" t="s">
        <v>220</v>
      </c>
      <c r="B97" s="163">
        <v>90</v>
      </c>
      <c r="C97" s="142">
        <v>0</v>
      </c>
      <c r="D97" s="4">
        <v>0</v>
      </c>
    </row>
    <row r="98" spans="1:4">
      <c r="A98" s="157" t="s">
        <v>221</v>
      </c>
      <c r="B98" s="163">
        <v>91</v>
      </c>
      <c r="C98" s="142">
        <v>0</v>
      </c>
      <c r="D98" s="4">
        <v>0</v>
      </c>
    </row>
    <row r="99" spans="1:4">
      <c r="A99" s="157" t="s">
        <v>222</v>
      </c>
      <c r="B99" s="163">
        <v>92</v>
      </c>
      <c r="C99" s="142">
        <v>16118253.01</v>
      </c>
      <c r="D99" s="4">
        <v>15390489.09</v>
      </c>
    </row>
    <row r="100" spans="1:4">
      <c r="A100" s="158" t="s">
        <v>216</v>
      </c>
      <c r="B100" s="163">
        <v>93</v>
      </c>
      <c r="C100" s="138">
        <f>SUM(C101:C112)</f>
        <v>326691154.11999995</v>
      </c>
      <c r="D100" s="138">
        <f>SUM(D101:D112)</f>
        <v>296262077.16000003</v>
      </c>
    </row>
    <row r="101" spans="1:4">
      <c r="A101" s="157" t="s">
        <v>81</v>
      </c>
      <c r="B101" s="163">
        <v>94</v>
      </c>
      <c r="C101" s="142">
        <v>0</v>
      </c>
      <c r="D101" s="4">
        <v>0</v>
      </c>
    </row>
    <row r="102" spans="1:4">
      <c r="A102" s="157" t="s">
        <v>82</v>
      </c>
      <c r="B102" s="163">
        <v>95</v>
      </c>
      <c r="C102" s="142">
        <v>0</v>
      </c>
      <c r="D102" s="4">
        <v>0</v>
      </c>
    </row>
    <row r="103" spans="1:4">
      <c r="A103" s="157" t="s">
        <v>83</v>
      </c>
      <c r="B103" s="163">
        <v>96</v>
      </c>
      <c r="C103" s="142">
        <v>96041815.340000004</v>
      </c>
      <c r="D103" s="4">
        <v>136988636.04000002</v>
      </c>
    </row>
    <row r="104" spans="1:4">
      <c r="A104" s="157" t="s">
        <v>217</v>
      </c>
      <c r="B104" s="163">
        <v>97</v>
      </c>
      <c r="C104" s="142">
        <v>2882763.02</v>
      </c>
      <c r="D104" s="4">
        <v>3653466.51</v>
      </c>
    </row>
    <row r="105" spans="1:4">
      <c r="A105" s="157" t="s">
        <v>218</v>
      </c>
      <c r="B105" s="163">
        <v>98</v>
      </c>
      <c r="C105" s="142">
        <v>130611840.17999999</v>
      </c>
      <c r="D105" s="4">
        <v>102663378.02</v>
      </c>
    </row>
    <row r="106" spans="1:4">
      <c r="A106" s="157" t="s">
        <v>219</v>
      </c>
      <c r="B106" s="163">
        <v>99</v>
      </c>
      <c r="C106" s="142">
        <v>80887770</v>
      </c>
      <c r="D106" s="4">
        <v>39770000</v>
      </c>
    </row>
    <row r="107" spans="1:4">
      <c r="A107" s="157" t="s">
        <v>220</v>
      </c>
      <c r="B107" s="163">
        <v>100</v>
      </c>
      <c r="C107" s="142">
        <v>0</v>
      </c>
      <c r="D107" s="4">
        <v>0</v>
      </c>
    </row>
    <row r="108" spans="1:4">
      <c r="A108" s="196" t="s">
        <v>308</v>
      </c>
      <c r="B108" s="163">
        <v>101</v>
      </c>
      <c r="C108" s="142">
        <v>2337947.8600000003</v>
      </c>
      <c r="D108" s="4">
        <v>2521343.31</v>
      </c>
    </row>
    <row r="109" spans="1:4">
      <c r="A109" s="157" t="s">
        <v>225</v>
      </c>
      <c r="B109" s="163">
        <v>102</v>
      </c>
      <c r="C109" s="142">
        <v>10775123.890000001</v>
      </c>
      <c r="D109" s="4">
        <v>7072328.9699999988</v>
      </c>
    </row>
    <row r="110" spans="1:4">
      <c r="A110" s="157" t="s">
        <v>316</v>
      </c>
      <c r="B110" s="163">
        <v>103</v>
      </c>
      <c r="C110" s="142">
        <v>0</v>
      </c>
      <c r="D110" s="4">
        <v>0</v>
      </c>
    </row>
    <row r="111" spans="1:4">
      <c r="A111" s="157" t="s">
        <v>223</v>
      </c>
      <c r="B111" s="163">
        <v>104</v>
      </c>
      <c r="C111" s="142">
        <v>0</v>
      </c>
      <c r="D111" s="4">
        <v>0</v>
      </c>
    </row>
    <row r="112" spans="1:4">
      <c r="A112" s="157" t="s">
        <v>224</v>
      </c>
      <c r="B112" s="163">
        <v>105</v>
      </c>
      <c r="C112" s="142">
        <v>3153893.83</v>
      </c>
      <c r="D112" s="4">
        <v>3592924.3100000005</v>
      </c>
    </row>
    <row r="113" spans="1:4">
      <c r="A113" s="158" t="s">
        <v>226</v>
      </c>
      <c r="B113" s="163">
        <v>106</v>
      </c>
      <c r="C113" s="142">
        <v>14353646.470000001</v>
      </c>
      <c r="D113" s="4">
        <v>12804821.4</v>
      </c>
    </row>
    <row r="114" spans="1:4">
      <c r="A114" s="158" t="s">
        <v>227</v>
      </c>
      <c r="B114" s="163">
        <v>107</v>
      </c>
      <c r="C114" s="138">
        <f>C69+C86+C90+C100+C113</f>
        <v>957101343.23600006</v>
      </c>
      <c r="D114" s="138">
        <f>D69+D86+D90+D100+D113</f>
        <v>898013111.10449994</v>
      </c>
    </row>
    <row r="115" spans="1:4">
      <c r="A115" s="95" t="s">
        <v>209</v>
      </c>
      <c r="B115" s="165">
        <v>108</v>
      </c>
      <c r="C115" s="142">
        <v>16245585.27</v>
      </c>
      <c r="D115" s="4">
        <v>23560427.879999999</v>
      </c>
    </row>
    <row r="116" spans="1:4" ht="24.75" customHeight="1">
      <c r="A116" s="96" t="s">
        <v>228</v>
      </c>
      <c r="B116" s="98"/>
      <c r="C116" s="98"/>
      <c r="D116" s="99"/>
    </row>
    <row r="117" spans="1:4">
      <c r="A117" s="100" t="s">
        <v>229</v>
      </c>
      <c r="B117" s="35"/>
      <c r="C117" s="35"/>
      <c r="D117" s="101"/>
    </row>
    <row r="118" spans="1:4">
      <c r="A118" s="157" t="s">
        <v>230</v>
      </c>
      <c r="B118" s="1">
        <v>109</v>
      </c>
      <c r="C118" s="142">
        <v>173883628.74479979</v>
      </c>
      <c r="D118" s="4">
        <v>176112616.81480008</v>
      </c>
    </row>
    <row r="119" spans="1:4">
      <c r="A119" s="156" t="s">
        <v>310</v>
      </c>
      <c r="B119" s="2">
        <v>110</v>
      </c>
      <c r="C119" s="190">
        <v>58630685.677699998</v>
      </c>
      <c r="D119" s="5">
        <v>61265913.399700001</v>
      </c>
    </row>
    <row r="120" spans="1:4">
      <c r="A120" s="91"/>
      <c r="B120" s="92"/>
      <c r="C120" s="92"/>
      <c r="D120" s="92"/>
    </row>
    <row r="121" spans="1:4">
      <c r="A121" s="93"/>
      <c r="B121" s="94"/>
      <c r="C121" s="140"/>
      <c r="D121" s="140"/>
    </row>
  </sheetData>
  <phoneticPr fontId="4" type="noConversion"/>
  <dataValidations count="3">
    <dataValidation allowBlank="1" sqref="C101:C113 D27:D115 D7:D25 C50:C55 C42:C48 C36:C38 C27:C34 C17:C25 C10:C15 C57:C65 C7 C67:C68 C115 C91:C99 C89 C83:C85 C80:C81 C73:C78 C70:C71 C118:D119"/>
    <dataValidation type="whole" operator="greaterThanOrEqual" allowBlank="1" showInputMessage="1" showErrorMessage="1" errorTitle="Pogrešan unos" error="Mogu se unijeti samo cjelobrojne pozitivne vrijednosti." sqref="C49 C39:C41 C35 C26:D26 C16 C8:C9 C66 C56 C82 C114 C100 C90 C86:C88 C79 C72">
      <formula1>0</formula1>
    </dataValidation>
    <dataValidation type="whole" operator="notEqual" allowBlank="1" showInputMessage="1" showErrorMessage="1" errorTitle="Pogrešan unos" error="Mogu se unijeti samo cjelobrojne pozitivne ili negativne vrijednosti." sqref="C69">
      <formula1>999999999999</formula1>
    </dataValidation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71"/>
  <sheetViews>
    <sheetView view="pageBreakPreview" topLeftCell="A40" zoomScale="110" workbookViewId="0">
      <selection activeCell="A52" sqref="A52"/>
    </sheetView>
  </sheetViews>
  <sheetFormatPr defaultColWidth="9.140625" defaultRowHeight="12.75"/>
  <cols>
    <col min="1" max="1" width="80.85546875" style="133" customWidth="1"/>
    <col min="2" max="2" width="9.140625" style="34"/>
    <col min="3" max="4" width="11.7109375" style="34" bestFit="1" customWidth="1"/>
    <col min="5" max="6" width="11.140625" style="34" bestFit="1" customWidth="1"/>
    <col min="7" max="16384" width="9.140625" style="34"/>
  </cols>
  <sheetData>
    <row r="1" spans="1:6" ht="15.75">
      <c r="A1" s="105" t="s">
        <v>114</v>
      </c>
      <c r="B1" s="105"/>
      <c r="C1" s="105"/>
      <c r="D1" s="105"/>
      <c r="E1" s="105"/>
      <c r="F1" s="105"/>
    </row>
    <row r="2" spans="1:6">
      <c r="A2" s="113" t="s">
        <v>288</v>
      </c>
      <c r="B2" s="113"/>
      <c r="C2" s="113"/>
      <c r="D2" s="113"/>
      <c r="E2" s="113"/>
      <c r="F2" s="113"/>
    </row>
    <row r="3" spans="1:6">
      <c r="A3" s="115" t="s">
        <v>146</v>
      </c>
      <c r="B3" s="115"/>
      <c r="C3" s="115"/>
      <c r="D3" s="115"/>
      <c r="E3" s="115"/>
      <c r="F3" s="115"/>
    </row>
    <row r="4" spans="1:6" ht="22.5">
      <c r="A4" s="110" t="s">
        <v>34</v>
      </c>
      <c r="B4" s="38" t="s">
        <v>35</v>
      </c>
      <c r="C4" s="40" t="s">
        <v>36</v>
      </c>
      <c r="D4" s="40" t="s">
        <v>36</v>
      </c>
      <c r="E4" s="40" t="s">
        <v>37</v>
      </c>
      <c r="F4" s="40" t="s">
        <v>37</v>
      </c>
    </row>
    <row r="5" spans="1:6" ht="22.5">
      <c r="A5" s="110"/>
      <c r="B5" s="38"/>
      <c r="C5" s="40" t="s">
        <v>113</v>
      </c>
      <c r="D5" s="40" t="s">
        <v>286</v>
      </c>
      <c r="E5" s="40" t="s">
        <v>113</v>
      </c>
      <c r="F5" s="40" t="s">
        <v>286</v>
      </c>
    </row>
    <row r="6" spans="1:6">
      <c r="A6" s="39">
        <v>1</v>
      </c>
      <c r="B6" s="41">
        <v>2</v>
      </c>
      <c r="C6" s="40">
        <v>3</v>
      </c>
      <c r="D6" s="40">
        <v>4</v>
      </c>
      <c r="E6" s="40">
        <v>5</v>
      </c>
      <c r="F6" s="40">
        <v>6</v>
      </c>
    </row>
    <row r="7" spans="1:6">
      <c r="A7" s="100" t="s">
        <v>159</v>
      </c>
      <c r="B7" s="169">
        <v>111</v>
      </c>
      <c r="C7" s="167">
        <f>SUM(C8:C9)</f>
        <v>938217696.81999993</v>
      </c>
      <c r="D7" s="167">
        <f>SUM(D8:D9)</f>
        <v>343657184.93999994</v>
      </c>
      <c r="E7" s="167">
        <f>SUM(E8:E9)</f>
        <v>844412946.85000002</v>
      </c>
      <c r="F7" s="167">
        <f>SUM(F8:F9)</f>
        <v>263208992.69999987</v>
      </c>
    </row>
    <row r="8" spans="1:6">
      <c r="A8" s="152" t="s">
        <v>147</v>
      </c>
      <c r="B8" s="1">
        <v>112</v>
      </c>
      <c r="C8" s="4">
        <v>900270185.39999998</v>
      </c>
      <c r="D8" s="4">
        <v>326155633.43999994</v>
      </c>
      <c r="E8" s="4">
        <v>811499819.39999998</v>
      </c>
      <c r="F8" s="4">
        <v>248949750.87999988</v>
      </c>
    </row>
    <row r="9" spans="1:6">
      <c r="A9" s="160" t="s">
        <v>148</v>
      </c>
      <c r="B9" s="1">
        <v>113</v>
      </c>
      <c r="C9" s="4">
        <v>37947511.420000002</v>
      </c>
      <c r="D9" s="4">
        <v>17501551.5</v>
      </c>
      <c r="E9" s="4">
        <v>32913127.449999999</v>
      </c>
      <c r="F9" s="4">
        <v>14259241.82</v>
      </c>
    </row>
    <row r="10" spans="1:6">
      <c r="A10" s="160" t="s">
        <v>85</v>
      </c>
      <c r="B10" s="1">
        <v>114</v>
      </c>
      <c r="C10" s="138">
        <f>C11+C12+C16+C20+C21+C22+C25+C26</f>
        <v>896860250.22000003</v>
      </c>
      <c r="D10" s="138">
        <f>D11+D12+D16+D20+D21+D22+D25+D26</f>
        <v>317109443.73600012</v>
      </c>
      <c r="E10" s="138">
        <f>E11+E12+E16+E20+E21+E22+E25+E26</f>
        <v>808842767.1099999</v>
      </c>
      <c r="F10" s="138">
        <f>F11+F12+F16+F20+F21+F22+F25+F26</f>
        <v>247011164.07999995</v>
      </c>
    </row>
    <row r="11" spans="1:6">
      <c r="A11" s="160" t="s">
        <v>149</v>
      </c>
      <c r="B11" s="1">
        <v>115</v>
      </c>
      <c r="C11" s="4">
        <v>-9173189.0299999453</v>
      </c>
      <c r="D11" s="4">
        <v>-4353111.9599999702</v>
      </c>
      <c r="E11" s="4">
        <v>-4280655.3299999982</v>
      </c>
      <c r="F11" s="4">
        <v>-2010127.2899999926</v>
      </c>
    </row>
    <row r="12" spans="1:6">
      <c r="A12" s="160" t="s">
        <v>152</v>
      </c>
      <c r="B12" s="1">
        <v>116</v>
      </c>
      <c r="C12" s="138">
        <f>C13+C14+C15</f>
        <v>802714778.78000009</v>
      </c>
      <c r="D12" s="138">
        <f>SUM(D13:D15)</f>
        <v>294593766.80600005</v>
      </c>
      <c r="E12" s="138">
        <f>SUM(E13:E15)</f>
        <v>710226866.32999992</v>
      </c>
      <c r="F12" s="138">
        <f>SUM(F13:F15)</f>
        <v>219008033.04999995</v>
      </c>
    </row>
    <row r="13" spans="1:6">
      <c r="A13" s="159" t="s">
        <v>150</v>
      </c>
      <c r="B13" s="1">
        <v>117</v>
      </c>
      <c r="C13" s="4">
        <v>396823533.35000008</v>
      </c>
      <c r="D13" s="4">
        <v>102220252.46000004</v>
      </c>
      <c r="E13" s="4">
        <v>343835854.79999995</v>
      </c>
      <c r="F13" s="4">
        <v>92895267.959999949</v>
      </c>
    </row>
    <row r="14" spans="1:6">
      <c r="A14" s="159" t="s">
        <v>86</v>
      </c>
      <c r="B14" s="1">
        <v>118</v>
      </c>
      <c r="C14" s="4">
        <v>344402883.85000002</v>
      </c>
      <c r="D14" s="4">
        <v>168528688.97</v>
      </c>
      <c r="E14" s="4">
        <v>308144156.62</v>
      </c>
      <c r="F14" s="4">
        <v>106988874.14000002</v>
      </c>
    </row>
    <row r="15" spans="1:6">
      <c r="A15" s="159" t="s">
        <v>151</v>
      </c>
      <c r="B15" s="1">
        <v>119</v>
      </c>
      <c r="C15" s="4">
        <v>61488361.579999998</v>
      </c>
      <c r="D15" s="4">
        <v>23844825.376000002</v>
      </c>
      <c r="E15" s="4">
        <v>58246854.909999989</v>
      </c>
      <c r="F15" s="4">
        <v>19123890.949999988</v>
      </c>
    </row>
    <row r="16" spans="1:6">
      <c r="A16" s="160" t="s">
        <v>153</v>
      </c>
      <c r="B16" s="1">
        <v>120</v>
      </c>
      <c r="C16" s="138">
        <f>SUM(C17:C19)</f>
        <v>42623459.739999995</v>
      </c>
      <c r="D16" s="138">
        <f>SUM(D17:D19)</f>
        <v>10810299.970000003</v>
      </c>
      <c r="E16" s="138">
        <f>SUM(E17:E19)</f>
        <v>45603434.660000004</v>
      </c>
      <c r="F16" s="138">
        <f>SUM(F17:F19)</f>
        <v>11819199.160000002</v>
      </c>
    </row>
    <row r="17" spans="1:6">
      <c r="A17" s="159" t="s">
        <v>309</v>
      </c>
      <c r="B17" s="1">
        <v>121</v>
      </c>
      <c r="C17" s="4">
        <v>26075536.309999999</v>
      </c>
      <c r="D17" s="4">
        <v>6654267.3300000019</v>
      </c>
      <c r="E17" s="4">
        <v>27727543.91</v>
      </c>
      <c r="F17" s="4">
        <v>7201872.2300000004</v>
      </c>
    </row>
    <row r="18" spans="1:6">
      <c r="A18" s="159" t="s">
        <v>87</v>
      </c>
      <c r="B18" s="1">
        <v>122</v>
      </c>
      <c r="C18" s="4">
        <v>10342777.039999999</v>
      </c>
      <c r="D18" s="4">
        <v>2582271.4299999988</v>
      </c>
      <c r="E18" s="4">
        <v>11184918.300000001</v>
      </c>
      <c r="F18" s="4">
        <v>2892138.870000001</v>
      </c>
    </row>
    <row r="19" spans="1:6">
      <c r="A19" s="159" t="s">
        <v>154</v>
      </c>
      <c r="B19" s="1">
        <v>123</v>
      </c>
      <c r="C19" s="4">
        <v>6205146.3900000006</v>
      </c>
      <c r="D19" s="4">
        <v>1573761.2100000009</v>
      </c>
      <c r="E19" s="4">
        <v>6690972.4500000002</v>
      </c>
      <c r="F19" s="4">
        <v>1725188.0600000005</v>
      </c>
    </row>
    <row r="20" spans="1:6">
      <c r="A20" s="160" t="s">
        <v>88</v>
      </c>
      <c r="B20" s="1">
        <v>124</v>
      </c>
      <c r="C20" s="4">
        <v>30252637.140000001</v>
      </c>
      <c r="D20" s="4">
        <v>7626643.8900000006</v>
      </c>
      <c r="E20" s="4">
        <v>31201964.089999996</v>
      </c>
      <c r="F20" s="4">
        <v>7907458.0399999954</v>
      </c>
    </row>
    <row r="21" spans="1:6">
      <c r="A21" s="160" t="s">
        <v>155</v>
      </c>
      <c r="B21" s="1">
        <v>125</v>
      </c>
      <c r="C21" s="4">
        <v>11826007.559999999</v>
      </c>
      <c r="D21" s="4">
        <v>3154661.8699999973</v>
      </c>
      <c r="E21" s="4">
        <v>9843649.8900000006</v>
      </c>
      <c r="F21" s="4">
        <v>3287998.5200000014</v>
      </c>
    </row>
    <row r="22" spans="1:6">
      <c r="A22" s="160" t="s">
        <v>156</v>
      </c>
      <c r="B22" s="1">
        <v>126</v>
      </c>
      <c r="C22" s="138">
        <f>SUM(C23:C24)</f>
        <v>967784</v>
      </c>
      <c r="D22" s="138">
        <f>SUM(D23:D24)</f>
        <v>965709.29</v>
      </c>
      <c r="E22" s="138">
        <f>SUM(E23:E24)</f>
        <v>2874673.14</v>
      </c>
      <c r="F22" s="138">
        <f>SUM(F23:F24)</f>
        <v>2855342.14</v>
      </c>
    </row>
    <row r="23" spans="1:6">
      <c r="A23" s="159" t="s">
        <v>157</v>
      </c>
      <c r="B23" s="1">
        <v>127</v>
      </c>
      <c r="C23" s="4">
        <v>0</v>
      </c>
      <c r="D23" s="4">
        <v>0</v>
      </c>
      <c r="E23" s="4">
        <v>0</v>
      </c>
      <c r="F23" s="4">
        <v>0</v>
      </c>
    </row>
    <row r="24" spans="1:6">
      <c r="A24" s="159" t="s">
        <v>158</v>
      </c>
      <c r="B24" s="1">
        <v>128</v>
      </c>
      <c r="C24" s="4">
        <v>967784</v>
      </c>
      <c r="D24" s="4">
        <v>965709.29</v>
      </c>
      <c r="E24" s="4">
        <v>2874673.14</v>
      </c>
      <c r="F24" s="4">
        <v>2855342.14</v>
      </c>
    </row>
    <row r="25" spans="1:6">
      <c r="A25" s="160" t="s">
        <v>89</v>
      </c>
      <c r="B25" s="1">
        <v>129</v>
      </c>
      <c r="C25" s="4">
        <v>0</v>
      </c>
      <c r="D25" s="4">
        <v>0</v>
      </c>
      <c r="E25" s="4">
        <v>0</v>
      </c>
      <c r="F25" s="4">
        <v>0</v>
      </c>
    </row>
    <row r="26" spans="1:6">
      <c r="A26" s="160" t="s">
        <v>90</v>
      </c>
      <c r="B26" s="1">
        <v>130</v>
      </c>
      <c r="C26" s="4">
        <v>17648772.029999997</v>
      </c>
      <c r="D26" s="4">
        <v>4311473.8699999973</v>
      </c>
      <c r="E26" s="4">
        <v>13372834.33</v>
      </c>
      <c r="F26" s="4">
        <v>4143260.459999999</v>
      </c>
    </row>
    <row r="27" spans="1:6">
      <c r="A27" s="160" t="s">
        <v>91</v>
      </c>
      <c r="B27" s="1">
        <v>131</v>
      </c>
      <c r="C27" s="138">
        <f>SUM(C28:C32)</f>
        <v>10218997.210000001</v>
      </c>
      <c r="D27" s="138">
        <f>SUM(D28:D32)</f>
        <v>1929070.2900000005</v>
      </c>
      <c r="E27" s="138">
        <f>SUM(E28:E32)</f>
        <v>5069103.5199999996</v>
      </c>
      <c r="F27" s="138">
        <f>SUM(F28:F32)</f>
        <v>2596461.94</v>
      </c>
    </row>
    <row r="28" spans="1:6" ht="24">
      <c r="A28" s="160" t="s">
        <v>160</v>
      </c>
      <c r="B28" s="1">
        <v>132</v>
      </c>
      <c r="C28" s="4">
        <v>245495.33000000007</v>
      </c>
      <c r="D28" s="4">
        <v>245494.95999999996</v>
      </c>
      <c r="E28" s="4">
        <v>245598.16999999993</v>
      </c>
      <c r="F28" s="4">
        <v>245598.16999999993</v>
      </c>
    </row>
    <row r="29" spans="1:6" ht="32.25" customHeight="1">
      <c r="A29" s="160" t="s">
        <v>161</v>
      </c>
      <c r="B29" s="1">
        <v>133</v>
      </c>
      <c r="C29" s="4">
        <v>7741906.7300000004</v>
      </c>
      <c r="D29" s="4">
        <v>1251727.1800000006</v>
      </c>
      <c r="E29" s="4">
        <v>4663956.43</v>
      </c>
      <c r="F29" s="4">
        <v>1883148</v>
      </c>
    </row>
    <row r="30" spans="1:6">
      <c r="A30" s="160" t="s">
        <v>163</v>
      </c>
      <c r="B30" s="1">
        <v>134</v>
      </c>
      <c r="C30" s="4">
        <v>0</v>
      </c>
      <c r="D30" s="4">
        <v>0</v>
      </c>
      <c r="E30" s="4">
        <v>0</v>
      </c>
      <c r="F30" s="4">
        <v>-0.27000000000043656</v>
      </c>
    </row>
    <row r="31" spans="1:6">
      <c r="A31" s="160" t="s">
        <v>162</v>
      </c>
      <c r="B31" s="1">
        <v>135</v>
      </c>
      <c r="C31" s="4">
        <v>0</v>
      </c>
      <c r="D31" s="4">
        <v>0</v>
      </c>
      <c r="E31" s="4">
        <v>0</v>
      </c>
      <c r="F31" s="4">
        <v>0</v>
      </c>
    </row>
    <row r="32" spans="1:6">
      <c r="A32" s="160" t="s">
        <v>92</v>
      </c>
      <c r="B32" s="1">
        <v>136</v>
      </c>
      <c r="C32" s="4">
        <v>2231595.15</v>
      </c>
      <c r="D32" s="4">
        <v>431848.14999999991</v>
      </c>
      <c r="E32" s="4">
        <v>159548.92000000001</v>
      </c>
      <c r="F32" s="4">
        <v>467716.04000000004</v>
      </c>
    </row>
    <row r="33" spans="1:6">
      <c r="A33" s="160" t="s">
        <v>93</v>
      </c>
      <c r="B33" s="1">
        <v>137</v>
      </c>
      <c r="C33" s="138">
        <f>SUM(C34:C37)</f>
        <v>31925931.990000002</v>
      </c>
      <c r="D33" s="138">
        <f>SUM(D34:D37)</f>
        <v>8928294.2700000014</v>
      </c>
      <c r="E33" s="138">
        <f>SUM(E34:E37)</f>
        <v>33398173.34</v>
      </c>
      <c r="F33" s="138">
        <f>SUM(F34:F37)</f>
        <v>9665934.6100000031</v>
      </c>
    </row>
    <row r="34" spans="1:6" ht="21" customHeight="1">
      <c r="A34" s="160" t="s">
        <v>164</v>
      </c>
      <c r="B34" s="1">
        <v>138</v>
      </c>
      <c r="C34" s="4">
        <v>0</v>
      </c>
      <c r="D34" s="4">
        <v>0</v>
      </c>
      <c r="E34" s="4">
        <v>0</v>
      </c>
      <c r="F34" s="4">
        <v>0</v>
      </c>
    </row>
    <row r="35" spans="1:6" ht="23.25" customHeight="1">
      <c r="A35" s="160" t="s">
        <v>165</v>
      </c>
      <c r="B35" s="1">
        <v>139</v>
      </c>
      <c r="C35" s="4">
        <v>31745367</v>
      </c>
      <c r="D35" s="4">
        <v>8898611.8000000007</v>
      </c>
      <c r="E35" s="4">
        <v>33134407</v>
      </c>
      <c r="F35" s="4">
        <v>9498444.070000004</v>
      </c>
    </row>
    <row r="36" spans="1:6">
      <c r="A36" s="160" t="s">
        <v>166</v>
      </c>
      <c r="B36" s="1">
        <v>140</v>
      </c>
      <c r="C36" s="4">
        <v>28932.14</v>
      </c>
      <c r="D36" s="4">
        <v>28932.14</v>
      </c>
      <c r="E36" s="4">
        <v>0</v>
      </c>
      <c r="F36" s="4">
        <v>0</v>
      </c>
    </row>
    <row r="37" spans="1:6">
      <c r="A37" s="160" t="s">
        <v>94</v>
      </c>
      <c r="B37" s="1">
        <v>141</v>
      </c>
      <c r="C37" s="4">
        <v>151632.85000000003</v>
      </c>
      <c r="D37" s="4">
        <v>750.3300000000163</v>
      </c>
      <c r="E37" s="4">
        <v>263766.33999999997</v>
      </c>
      <c r="F37" s="4">
        <v>167490.53999999998</v>
      </c>
    </row>
    <row r="38" spans="1:6">
      <c r="A38" s="160" t="s">
        <v>167</v>
      </c>
      <c r="B38" s="1">
        <v>142</v>
      </c>
      <c r="C38" s="4">
        <v>0</v>
      </c>
      <c r="D38" s="4">
        <v>0</v>
      </c>
      <c r="E38" s="4">
        <v>0</v>
      </c>
      <c r="F38" s="4">
        <v>0</v>
      </c>
    </row>
    <row r="39" spans="1:6">
      <c r="A39" s="160" t="s">
        <v>168</v>
      </c>
      <c r="B39" s="1">
        <v>143</v>
      </c>
      <c r="C39" s="4">
        <v>0</v>
      </c>
      <c r="D39" s="4">
        <v>0</v>
      </c>
      <c r="E39" s="4">
        <v>0</v>
      </c>
      <c r="F39" s="4">
        <v>0</v>
      </c>
    </row>
    <row r="40" spans="1:6">
      <c r="A40" s="160" t="s">
        <v>95</v>
      </c>
      <c r="B40" s="1">
        <v>144</v>
      </c>
      <c r="C40" s="4">
        <v>0</v>
      </c>
      <c r="D40" s="4">
        <v>0</v>
      </c>
      <c r="E40" s="4">
        <v>0</v>
      </c>
      <c r="F40" s="4">
        <v>0</v>
      </c>
    </row>
    <row r="41" spans="1:6">
      <c r="A41" s="160" t="s">
        <v>96</v>
      </c>
      <c r="B41" s="1">
        <v>145</v>
      </c>
      <c r="C41" s="4">
        <v>0</v>
      </c>
      <c r="D41" s="4">
        <v>0</v>
      </c>
      <c r="E41" s="4"/>
      <c r="F41" s="4"/>
    </row>
    <row r="42" spans="1:6">
      <c r="A42" s="160" t="s">
        <v>97</v>
      </c>
      <c r="B42" s="1">
        <v>146</v>
      </c>
      <c r="C42" s="138">
        <f>C7+C27+C38+C40</f>
        <v>948436694.02999997</v>
      </c>
      <c r="D42" s="138">
        <f>D7+D27+D38+D40</f>
        <v>345586255.22999996</v>
      </c>
      <c r="E42" s="138">
        <f>E7+E27+E38+E40</f>
        <v>849482050.37</v>
      </c>
      <c r="F42" s="138">
        <f>F7+F27+F38+F40</f>
        <v>265805454.63999987</v>
      </c>
    </row>
    <row r="43" spans="1:6">
      <c r="A43" s="160" t="s">
        <v>98</v>
      </c>
      <c r="B43" s="1">
        <v>147</v>
      </c>
      <c r="C43" s="138">
        <f>C10+C33+C39+C41</f>
        <v>928786182.21000004</v>
      </c>
      <c r="D43" s="138">
        <f>D10+D33+D39+D41</f>
        <v>326037738.0060001</v>
      </c>
      <c r="E43" s="138">
        <f>E10+E33+E39+E41</f>
        <v>842240940.44999993</v>
      </c>
      <c r="F43" s="138">
        <f>F10+F33+F39+F41</f>
        <v>256677098.68999997</v>
      </c>
    </row>
    <row r="44" spans="1:6">
      <c r="A44" s="160" t="s">
        <v>99</v>
      </c>
      <c r="B44" s="1">
        <v>148</v>
      </c>
      <c r="C44" s="138">
        <f>C42-C43</f>
        <v>19650511.819999933</v>
      </c>
      <c r="D44" s="138">
        <f>D42-D43</f>
        <v>19548517.223999858</v>
      </c>
      <c r="E44" s="138">
        <f>E42-E43</f>
        <v>7241109.9200000763</v>
      </c>
      <c r="F44" s="138">
        <f>F42-F43</f>
        <v>9128355.9499998987</v>
      </c>
    </row>
    <row r="45" spans="1:6">
      <c r="A45" s="159" t="s">
        <v>100</v>
      </c>
      <c r="B45" s="1">
        <v>149</v>
      </c>
      <c r="C45" s="138">
        <f>IF(C42&gt;C43,C42-C43,0)</f>
        <v>19650511.819999933</v>
      </c>
      <c r="D45" s="138">
        <f>IF(D42&gt;D43,D42-D43,0)</f>
        <v>19548517.223999858</v>
      </c>
      <c r="E45" s="138">
        <f>IF(E42&gt;E43,E42-E43,0)</f>
        <v>7241109.9200000763</v>
      </c>
      <c r="F45" s="138">
        <f>IF(F42&gt;F43,F42-F43,0)</f>
        <v>9128355.9499998987</v>
      </c>
    </row>
    <row r="46" spans="1:6">
      <c r="A46" s="159" t="s">
        <v>101</v>
      </c>
      <c r="B46" s="1">
        <v>150</v>
      </c>
      <c r="C46" s="138">
        <f>IF(C43&gt;C42,C43-C42,0)</f>
        <v>0</v>
      </c>
      <c r="D46" s="138">
        <f>IF(D43&gt;D42,D43-D42,0)</f>
        <v>0</v>
      </c>
      <c r="E46" s="138">
        <f>IF(E43&gt;E42,E43-E42,0)</f>
        <v>0</v>
      </c>
      <c r="F46" s="138">
        <f>IF(F43&gt;F42,F43-F42,0)</f>
        <v>0</v>
      </c>
    </row>
    <row r="47" spans="1:6">
      <c r="A47" s="160" t="s">
        <v>169</v>
      </c>
      <c r="B47" s="1">
        <v>151</v>
      </c>
      <c r="C47" s="4">
        <v>3581715.14</v>
      </c>
      <c r="D47" s="4">
        <v>3581715.14</v>
      </c>
      <c r="E47" s="4">
        <v>2153204.34</v>
      </c>
      <c r="F47" s="4">
        <v>2153204.34</v>
      </c>
    </row>
    <row r="48" spans="1:6">
      <c r="A48" s="160" t="s">
        <v>102</v>
      </c>
      <c r="B48" s="1">
        <v>152</v>
      </c>
      <c r="C48" s="138">
        <f>C44-C47</f>
        <v>16068796.679999933</v>
      </c>
      <c r="D48" s="138">
        <f>D44-D47</f>
        <v>15966802.083999857</v>
      </c>
      <c r="E48" s="138">
        <f>E44-E47</f>
        <v>5087905.5800000764</v>
      </c>
      <c r="F48" s="138">
        <f>F44-F47</f>
        <v>6975151.6099998988</v>
      </c>
    </row>
    <row r="49" spans="1:6">
      <c r="A49" s="159" t="s">
        <v>103</v>
      </c>
      <c r="B49" s="1">
        <v>153</v>
      </c>
      <c r="C49" s="138">
        <f>IF(C48&gt;0,C48,0)</f>
        <v>16068796.679999933</v>
      </c>
      <c r="D49" s="138">
        <f>IF(D48&gt;0,D48,0)</f>
        <v>15966802.083999857</v>
      </c>
      <c r="E49" s="138">
        <f>IF(E48&gt;0,E48,0)</f>
        <v>5087905.5800000764</v>
      </c>
      <c r="F49" s="138">
        <f>IF(F48&gt;0,F48,0)</f>
        <v>6975151.6099998988</v>
      </c>
    </row>
    <row r="50" spans="1:6">
      <c r="A50" s="134" t="s">
        <v>104</v>
      </c>
      <c r="B50" s="170">
        <v>154</v>
      </c>
      <c r="C50" s="139">
        <f>IF(C48&lt;0,-C48,0)</f>
        <v>0</v>
      </c>
      <c r="D50" s="139">
        <f>IF(D48&lt;0,-D48,0)</f>
        <v>0</v>
      </c>
      <c r="E50" s="139">
        <f>IF(E48&lt;0,-E48,0)</f>
        <v>0</v>
      </c>
      <c r="F50" s="139">
        <f>IF(F48&lt;0,-F48,0)</f>
        <v>0</v>
      </c>
    </row>
    <row r="51" spans="1:6">
      <c r="A51" s="96" t="s">
        <v>105</v>
      </c>
      <c r="B51" s="97"/>
      <c r="C51" s="155"/>
      <c r="D51" s="155"/>
      <c r="E51" s="155"/>
      <c r="F51" s="166"/>
    </row>
    <row r="52" spans="1:6">
      <c r="A52" s="114" t="s">
        <v>106</v>
      </c>
      <c r="B52" s="172"/>
      <c r="C52" s="173"/>
      <c r="D52" s="173"/>
      <c r="E52" s="173"/>
      <c r="F52" s="173"/>
    </row>
    <row r="53" spans="1:6">
      <c r="A53" s="160" t="s">
        <v>170</v>
      </c>
      <c r="B53" s="1">
        <v>155</v>
      </c>
      <c r="C53" s="4">
        <v>11149793.882899933</v>
      </c>
      <c r="D53" s="4">
        <v>13515170.128663592</v>
      </c>
      <c r="E53" s="4">
        <v>2452044.535600076</v>
      </c>
      <c r="F53" s="4">
        <v>5520101.4683749285</v>
      </c>
    </row>
    <row r="54" spans="1:6">
      <c r="A54" s="95" t="s">
        <v>314</v>
      </c>
      <c r="B54" s="170">
        <v>156</v>
      </c>
      <c r="C54" s="5">
        <v>4919002.7971000001</v>
      </c>
      <c r="D54" s="5">
        <v>2451631.9553365046</v>
      </c>
      <c r="E54" s="5">
        <v>2635861.0444000005</v>
      </c>
      <c r="F54" s="5">
        <v>1455050.1416250004</v>
      </c>
    </row>
    <row r="55" spans="1:6">
      <c r="A55" s="96" t="s">
        <v>107</v>
      </c>
      <c r="B55" s="97"/>
      <c r="C55" s="155"/>
      <c r="D55" s="155"/>
      <c r="E55" s="155"/>
      <c r="F55" s="166"/>
    </row>
    <row r="56" spans="1:6">
      <c r="A56" s="114" t="s">
        <v>108</v>
      </c>
      <c r="B56" s="169">
        <v>157</v>
      </c>
      <c r="C56" s="3">
        <f>C48</f>
        <v>16068796.679999933</v>
      </c>
      <c r="D56" s="3">
        <f>D48</f>
        <v>15966802.083999857</v>
      </c>
      <c r="E56" s="3">
        <f>E48</f>
        <v>5087905.5800000764</v>
      </c>
      <c r="F56" s="3">
        <f>F48</f>
        <v>6975151.6099998988</v>
      </c>
    </row>
    <row r="57" spans="1:6">
      <c r="A57" s="160" t="s">
        <v>109</v>
      </c>
      <c r="B57" s="1">
        <v>158</v>
      </c>
      <c r="C57" s="138">
        <f>SUM(C58:C64)</f>
        <v>0</v>
      </c>
      <c r="D57" s="138">
        <f>SUM(D58:D64)</f>
        <v>0</v>
      </c>
      <c r="E57" s="138">
        <f>SUM(E58:E64)</f>
        <v>0</v>
      </c>
      <c r="F57" s="138">
        <f>SUM(F58:F64)</f>
        <v>0</v>
      </c>
    </row>
    <row r="58" spans="1:6">
      <c r="A58" s="160" t="s">
        <v>171</v>
      </c>
      <c r="B58" s="1">
        <v>159</v>
      </c>
      <c r="C58" s="4"/>
      <c r="D58" s="4"/>
      <c r="E58" s="4"/>
      <c r="F58" s="4"/>
    </row>
    <row r="59" spans="1:6">
      <c r="A59" s="160" t="s">
        <v>172</v>
      </c>
      <c r="B59" s="1">
        <v>160</v>
      </c>
      <c r="C59" s="4"/>
      <c r="D59" s="4"/>
      <c r="E59" s="4"/>
      <c r="F59" s="4"/>
    </row>
    <row r="60" spans="1:6">
      <c r="A60" s="160" t="s">
        <v>173</v>
      </c>
      <c r="B60" s="1">
        <v>161</v>
      </c>
      <c r="C60" s="4"/>
      <c r="D60" s="4"/>
      <c r="E60" s="4"/>
      <c r="F60" s="4"/>
    </row>
    <row r="61" spans="1:6">
      <c r="A61" s="160" t="s">
        <v>174</v>
      </c>
      <c r="B61" s="1">
        <v>162</v>
      </c>
      <c r="C61" s="4"/>
      <c r="D61" s="4"/>
      <c r="E61" s="4"/>
      <c r="F61" s="4"/>
    </row>
    <row r="62" spans="1:6">
      <c r="A62" s="160" t="s">
        <v>175</v>
      </c>
      <c r="B62" s="1">
        <v>163</v>
      </c>
      <c r="C62" s="4"/>
      <c r="D62" s="4"/>
      <c r="E62" s="4"/>
      <c r="F62" s="4"/>
    </row>
    <row r="63" spans="1:6">
      <c r="A63" s="160" t="s">
        <v>176</v>
      </c>
      <c r="B63" s="1">
        <v>164</v>
      </c>
      <c r="C63" s="4"/>
      <c r="D63" s="4"/>
      <c r="E63" s="4"/>
      <c r="F63" s="4"/>
    </row>
    <row r="64" spans="1:6">
      <c r="A64" s="160" t="s">
        <v>177</v>
      </c>
      <c r="B64" s="1">
        <v>165</v>
      </c>
      <c r="C64" s="4"/>
      <c r="D64" s="4"/>
      <c r="E64" s="4"/>
      <c r="F64" s="4"/>
    </row>
    <row r="65" spans="1:6">
      <c r="A65" s="160" t="s">
        <v>178</v>
      </c>
      <c r="B65" s="1">
        <v>166</v>
      </c>
      <c r="C65" s="4"/>
      <c r="D65" s="4"/>
      <c r="E65" s="4"/>
      <c r="F65" s="4"/>
    </row>
    <row r="66" spans="1:6">
      <c r="A66" s="160" t="s">
        <v>179</v>
      </c>
      <c r="B66" s="1">
        <v>167</v>
      </c>
      <c r="C66" s="138">
        <f>C57-C65</f>
        <v>0</v>
      </c>
      <c r="D66" s="138">
        <f>D57-D65</f>
        <v>0</v>
      </c>
      <c r="E66" s="138">
        <f>E57-E65</f>
        <v>0</v>
      </c>
      <c r="F66" s="138">
        <f>F57-F65</f>
        <v>0</v>
      </c>
    </row>
    <row r="67" spans="1:6">
      <c r="A67" s="95" t="s">
        <v>110</v>
      </c>
      <c r="B67" s="170">
        <v>168</v>
      </c>
      <c r="C67" s="139">
        <f>C56+C66</f>
        <v>16068796.679999933</v>
      </c>
      <c r="D67" s="139">
        <f>D56+D66</f>
        <v>15966802.083999857</v>
      </c>
      <c r="E67" s="139">
        <f>E56+E66</f>
        <v>5087905.5800000764</v>
      </c>
      <c r="F67" s="139">
        <f>F56+F66</f>
        <v>6975151.6099998988</v>
      </c>
    </row>
    <row r="68" spans="1:6" ht="24">
      <c r="A68" s="96" t="s">
        <v>111</v>
      </c>
      <c r="B68" s="97"/>
      <c r="C68" s="174"/>
      <c r="D68" s="174"/>
      <c r="E68" s="174"/>
      <c r="F68" s="175"/>
    </row>
    <row r="69" spans="1:6">
      <c r="A69" s="114" t="s">
        <v>112</v>
      </c>
      <c r="B69" s="171"/>
      <c r="C69" s="168"/>
      <c r="D69" s="168"/>
      <c r="E69" s="168"/>
      <c r="F69" s="168"/>
    </row>
    <row r="70" spans="1:6">
      <c r="A70" s="160" t="s">
        <v>170</v>
      </c>
      <c r="B70" s="1">
        <v>169</v>
      </c>
      <c r="C70" s="4">
        <f>C67-C71</f>
        <v>11149793.882899933</v>
      </c>
      <c r="D70" s="4">
        <f>D67-D71</f>
        <v>13515170.128663354</v>
      </c>
      <c r="E70" s="4">
        <f>E67-E71</f>
        <v>2452044.535600076</v>
      </c>
      <c r="F70" s="4">
        <f>F67-F71</f>
        <v>5520101.4683748987</v>
      </c>
    </row>
    <row r="71" spans="1:6">
      <c r="A71" s="103" t="s">
        <v>313</v>
      </c>
      <c r="B71" s="2">
        <v>170</v>
      </c>
      <c r="C71" s="5">
        <f>C54</f>
        <v>4919002.7971000001</v>
      </c>
      <c r="D71" s="5">
        <f>D54</f>
        <v>2451631.9553365046</v>
      </c>
      <c r="E71" s="5">
        <f>E54</f>
        <v>2635861.0444000005</v>
      </c>
      <c r="F71" s="5">
        <f>F54</f>
        <v>1455050.1416250004</v>
      </c>
    </row>
  </sheetData>
  <phoneticPr fontId="4" type="noConversion"/>
  <dataValidations count="1">
    <dataValidation allowBlank="1" sqref="C7:F67 C70:F71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58"/>
  <sheetViews>
    <sheetView view="pageBreakPreview" topLeftCell="A25" zoomScale="110" workbookViewId="0">
      <selection activeCell="H25" sqref="H25"/>
    </sheetView>
  </sheetViews>
  <sheetFormatPr defaultColWidth="9.140625" defaultRowHeight="12.75"/>
  <cols>
    <col min="1" max="1" width="65.140625" style="133" customWidth="1"/>
    <col min="2" max="2" width="9.140625" style="34"/>
    <col min="3" max="3" width="13.5703125" style="34" bestFit="1" customWidth="1"/>
    <col min="4" max="4" width="12.85546875" style="34" bestFit="1" customWidth="1"/>
    <col min="5" max="7" width="9.140625" style="34"/>
    <col min="8" max="8" width="8.85546875" style="34" customWidth="1"/>
    <col min="9" max="16384" width="9.140625" style="34"/>
  </cols>
  <sheetData>
    <row r="1" spans="1:4" ht="15.75">
      <c r="A1" s="121" t="s">
        <v>129</v>
      </c>
      <c r="B1" s="121"/>
      <c r="C1" s="121"/>
      <c r="D1" s="121"/>
    </row>
    <row r="2" spans="1:4">
      <c r="A2" s="122" t="s">
        <v>288</v>
      </c>
      <c r="B2" s="122"/>
      <c r="C2" s="122"/>
      <c r="D2" s="122"/>
    </row>
    <row r="3" spans="1:4">
      <c r="A3" s="118" t="s">
        <v>146</v>
      </c>
      <c r="B3" s="119"/>
      <c r="C3" s="119"/>
      <c r="D3" s="120"/>
    </row>
    <row r="4" spans="1:4" ht="22.5">
      <c r="A4" s="42" t="s">
        <v>34</v>
      </c>
      <c r="B4" s="42" t="s">
        <v>35</v>
      </c>
      <c r="C4" s="43" t="s">
        <v>36</v>
      </c>
      <c r="D4" s="43" t="s">
        <v>37</v>
      </c>
    </row>
    <row r="5" spans="1:4">
      <c r="A5" s="43">
        <v>1</v>
      </c>
      <c r="B5" s="44">
        <v>2</v>
      </c>
      <c r="C5" s="45" t="s">
        <v>4</v>
      </c>
      <c r="D5" s="45" t="s">
        <v>5</v>
      </c>
    </row>
    <row r="6" spans="1:4">
      <c r="A6" s="96" t="s">
        <v>115</v>
      </c>
      <c r="B6" s="116"/>
      <c r="C6" s="116"/>
      <c r="D6" s="117"/>
    </row>
    <row r="7" spans="1:4">
      <c r="A7" s="102" t="s">
        <v>116</v>
      </c>
      <c r="B7" s="1">
        <v>1</v>
      </c>
      <c r="C7" s="3">
        <v>19650509</v>
      </c>
      <c r="D7" s="3">
        <v>7241110.3399999999</v>
      </c>
    </row>
    <row r="8" spans="1:4">
      <c r="A8" s="102" t="s">
        <v>117</v>
      </c>
      <c r="B8" s="1">
        <v>2</v>
      </c>
      <c r="C8" s="4">
        <v>30252638</v>
      </c>
      <c r="D8" s="4">
        <v>31201964</v>
      </c>
    </row>
    <row r="9" spans="1:4">
      <c r="A9" s="102" t="s">
        <v>231</v>
      </c>
      <c r="B9" s="1">
        <v>3</v>
      </c>
      <c r="C9" s="4"/>
      <c r="D9" s="4"/>
    </row>
    <row r="10" spans="1:4">
      <c r="A10" s="102" t="s">
        <v>232</v>
      </c>
      <c r="B10" s="1">
        <v>4</v>
      </c>
      <c r="C10" s="4">
        <v>15752095</v>
      </c>
      <c r="D10" s="4">
        <v>5343464.8100000005</v>
      </c>
    </row>
    <row r="11" spans="1:4">
      <c r="A11" s="102" t="s">
        <v>233</v>
      </c>
      <c r="B11" s="1">
        <v>5</v>
      </c>
      <c r="C11" s="4">
        <v>37602770</v>
      </c>
      <c r="D11" s="4">
        <v>19489806</v>
      </c>
    </row>
    <row r="12" spans="1:4">
      <c r="A12" s="102" t="s">
        <v>234</v>
      </c>
      <c r="B12" s="1">
        <v>6</v>
      </c>
      <c r="C12" s="4">
        <v>31883435</v>
      </c>
      <c r="D12" s="4">
        <v>45089730.759999998</v>
      </c>
    </row>
    <row r="13" spans="1:4">
      <c r="A13" s="89" t="s">
        <v>235</v>
      </c>
      <c r="B13" s="1">
        <v>7</v>
      </c>
      <c r="C13" s="150">
        <f>SUM(C7:C12)</f>
        <v>135141447</v>
      </c>
      <c r="D13" s="150">
        <f>SUM(D7:D12)</f>
        <v>108366075.91</v>
      </c>
    </row>
    <row r="14" spans="1:4">
      <c r="A14" s="102" t="s">
        <v>236</v>
      </c>
      <c r="B14" s="1">
        <v>8</v>
      </c>
      <c r="C14" s="191">
        <v>11267752</v>
      </c>
      <c r="D14" s="138">
        <v>32265755.099999998</v>
      </c>
    </row>
    <row r="15" spans="1:4">
      <c r="A15" s="102" t="s">
        <v>237</v>
      </c>
      <c r="B15" s="1">
        <v>9</v>
      </c>
      <c r="C15" s="136"/>
      <c r="D15" s="4"/>
    </row>
    <row r="16" spans="1:4">
      <c r="A16" s="102" t="s">
        <v>238</v>
      </c>
      <c r="B16" s="1">
        <v>10</v>
      </c>
      <c r="C16" s="136"/>
      <c r="D16" s="4"/>
    </row>
    <row r="17" spans="1:4">
      <c r="A17" s="102" t="s">
        <v>239</v>
      </c>
      <c r="B17" s="1">
        <v>11</v>
      </c>
      <c r="C17" s="136">
        <v>43970893.909999996</v>
      </c>
      <c r="D17" s="4">
        <v>46534444.459999993</v>
      </c>
    </row>
    <row r="18" spans="1:4">
      <c r="A18" s="89" t="s">
        <v>240</v>
      </c>
      <c r="B18" s="1">
        <v>12</v>
      </c>
      <c r="C18" s="150">
        <f>SUM(C14:C17)</f>
        <v>55238645.909999996</v>
      </c>
      <c r="D18" s="150">
        <f>SUM(D14:D17)</f>
        <v>78800199.559999987</v>
      </c>
    </row>
    <row r="19" spans="1:4" ht="12.75" customHeight="1">
      <c r="A19" s="89" t="s">
        <v>241</v>
      </c>
      <c r="B19" s="1">
        <v>13</v>
      </c>
      <c r="C19" s="150">
        <f>IF(C13&gt;C18,C13-C18,0)</f>
        <v>79902801.090000004</v>
      </c>
      <c r="D19" s="150">
        <f>IF(D13&gt;D18,D13-D18,0)</f>
        <v>29565876.350000009</v>
      </c>
    </row>
    <row r="20" spans="1:4" ht="13.5" customHeight="1">
      <c r="A20" s="89" t="s">
        <v>242</v>
      </c>
      <c r="B20" s="1">
        <v>14</v>
      </c>
      <c r="C20" s="178">
        <f>IF(C18&gt;C13,C18-C13,0)</f>
        <v>0</v>
      </c>
      <c r="D20" s="178">
        <f>IF(D18&gt;D13,D18-D13,0)</f>
        <v>0</v>
      </c>
    </row>
    <row r="21" spans="1:4">
      <c r="A21" s="96" t="s">
        <v>118</v>
      </c>
      <c r="B21" s="116"/>
      <c r="C21" s="153"/>
      <c r="D21" s="154"/>
    </row>
    <row r="22" spans="1:4">
      <c r="A22" s="102" t="s">
        <v>243</v>
      </c>
      <c r="B22" s="1">
        <v>15</v>
      </c>
      <c r="C22" s="3">
        <v>74876.87</v>
      </c>
      <c r="D22" s="3">
        <v>633848.1100000001</v>
      </c>
    </row>
    <row r="23" spans="1:4">
      <c r="A23" s="102" t="s">
        <v>244</v>
      </c>
      <c r="B23" s="1">
        <v>16</v>
      </c>
      <c r="C23" s="4">
        <v>30583626</v>
      </c>
      <c r="D23" s="4">
        <v>86565012</v>
      </c>
    </row>
    <row r="24" spans="1:4">
      <c r="A24" s="102" t="s">
        <v>245</v>
      </c>
      <c r="B24" s="1">
        <v>17</v>
      </c>
      <c r="C24" s="4">
        <v>4445745</v>
      </c>
      <c r="D24" s="4">
        <v>2100292.56</v>
      </c>
    </row>
    <row r="25" spans="1:4">
      <c r="A25" s="102" t="s">
        <v>246</v>
      </c>
      <c r="B25" s="1">
        <v>18</v>
      </c>
      <c r="C25" s="4">
        <v>0</v>
      </c>
      <c r="D25" s="4">
        <v>19794</v>
      </c>
    </row>
    <row r="26" spans="1:4">
      <c r="A26" s="102" t="s">
        <v>247</v>
      </c>
      <c r="B26" s="1">
        <v>19</v>
      </c>
      <c r="C26" s="4">
        <v>1217319</v>
      </c>
      <c r="D26" s="4">
        <v>193745</v>
      </c>
    </row>
    <row r="27" spans="1:4">
      <c r="A27" s="89" t="s">
        <v>248</v>
      </c>
      <c r="B27" s="1">
        <v>20</v>
      </c>
      <c r="C27" s="150">
        <f>SUM(C22:C26)</f>
        <v>36321566.870000005</v>
      </c>
      <c r="D27" s="150">
        <f>SUM(D22:D26)</f>
        <v>89512691.670000002</v>
      </c>
    </row>
    <row r="28" spans="1:4">
      <c r="A28" s="102" t="s">
        <v>249</v>
      </c>
      <c r="B28" s="1">
        <v>21</v>
      </c>
      <c r="C28" s="4">
        <v>15086525.970000001</v>
      </c>
      <c r="D28" s="4">
        <v>18725582.73</v>
      </c>
    </row>
    <row r="29" spans="1:4">
      <c r="A29" s="102" t="s">
        <v>250</v>
      </c>
      <c r="B29" s="1">
        <v>22</v>
      </c>
      <c r="C29" s="4">
        <v>27679600</v>
      </c>
      <c r="D29" s="4">
        <v>82086034</v>
      </c>
    </row>
    <row r="30" spans="1:4">
      <c r="A30" s="102" t="s">
        <v>251</v>
      </c>
      <c r="B30" s="1">
        <v>23</v>
      </c>
      <c r="C30" s="4"/>
      <c r="D30" s="4">
        <v>27137</v>
      </c>
    </row>
    <row r="31" spans="1:4">
      <c r="A31" s="89" t="s">
        <v>252</v>
      </c>
      <c r="B31" s="1">
        <v>24</v>
      </c>
      <c r="C31" s="150">
        <f>SUM(C28:C30)</f>
        <v>42766125.969999999</v>
      </c>
      <c r="D31" s="150">
        <f>SUM(D28:D30)</f>
        <v>100838753.73</v>
      </c>
    </row>
    <row r="32" spans="1:4">
      <c r="A32" s="89" t="s">
        <v>253</v>
      </c>
      <c r="B32" s="1">
        <v>25</v>
      </c>
      <c r="C32" s="150">
        <f>IF(C27&gt;C31,C27-C31,0)</f>
        <v>0</v>
      </c>
      <c r="D32" s="150">
        <f>IF(D27&gt;D31,D27-D31,0)</f>
        <v>0</v>
      </c>
    </row>
    <row r="33" spans="1:4">
      <c r="A33" s="89" t="s">
        <v>254</v>
      </c>
      <c r="B33" s="1">
        <v>26</v>
      </c>
      <c r="C33" s="178">
        <f>IF(C31&gt;C27,C31-C27,0)</f>
        <v>6444559.099999994</v>
      </c>
      <c r="D33" s="178">
        <f>IF(D31&gt;D27,D31-D27,0)</f>
        <v>11326062.060000002</v>
      </c>
    </row>
    <row r="34" spans="1:4">
      <c r="A34" s="96" t="s">
        <v>119</v>
      </c>
      <c r="B34" s="116"/>
      <c r="C34" s="153"/>
      <c r="D34" s="154"/>
    </row>
    <row r="35" spans="1:4">
      <c r="A35" s="102" t="s">
        <v>255</v>
      </c>
      <c r="B35" s="1">
        <v>27</v>
      </c>
      <c r="C35" s="3"/>
      <c r="D35" s="3"/>
    </row>
    <row r="36" spans="1:4" ht="15.75" customHeight="1">
      <c r="A36" s="102" t="s">
        <v>256</v>
      </c>
      <c r="B36" s="1">
        <v>28</v>
      </c>
      <c r="C36" s="4">
        <v>435971511</v>
      </c>
      <c r="D36" s="4">
        <v>369850096</v>
      </c>
    </row>
    <row r="37" spans="1:4">
      <c r="A37" s="102" t="s">
        <v>257</v>
      </c>
      <c r="B37" s="1">
        <v>29</v>
      </c>
      <c r="C37" s="4"/>
      <c r="D37" s="4">
        <v>528760.12999999523</v>
      </c>
    </row>
    <row r="38" spans="1:4">
      <c r="A38" s="89" t="s">
        <v>258</v>
      </c>
      <c r="B38" s="1">
        <v>30</v>
      </c>
      <c r="C38" s="150">
        <f>SUM(C35:C37)</f>
        <v>435971511</v>
      </c>
      <c r="D38" s="150">
        <f>SUM(D35:D37)</f>
        <v>370378856.13</v>
      </c>
    </row>
    <row r="39" spans="1:4">
      <c r="A39" s="102" t="s">
        <v>259</v>
      </c>
      <c r="B39" s="1">
        <v>31</v>
      </c>
      <c r="C39" s="4">
        <v>454233936</v>
      </c>
      <c r="D39" s="4">
        <v>355637226</v>
      </c>
    </row>
    <row r="40" spans="1:4">
      <c r="A40" s="102" t="s">
        <v>260</v>
      </c>
      <c r="B40" s="1">
        <v>32</v>
      </c>
      <c r="C40" s="4">
        <v>0</v>
      </c>
      <c r="D40" s="4">
        <v>950822</v>
      </c>
    </row>
    <row r="41" spans="1:4">
      <c r="A41" s="102" t="s">
        <v>261</v>
      </c>
      <c r="B41" s="1">
        <v>33</v>
      </c>
      <c r="C41" s="4">
        <v>4219674</v>
      </c>
      <c r="D41" s="4">
        <v>3609414</v>
      </c>
    </row>
    <row r="42" spans="1:4">
      <c r="A42" s="102" t="s">
        <v>262</v>
      </c>
      <c r="B42" s="1">
        <v>34</v>
      </c>
      <c r="C42" s="4"/>
      <c r="D42" s="4"/>
    </row>
    <row r="43" spans="1:4">
      <c r="A43" s="102" t="s">
        <v>263</v>
      </c>
      <c r="B43" s="1">
        <v>35</v>
      </c>
      <c r="C43" s="4">
        <v>31900449</v>
      </c>
      <c r="D43" s="4">
        <v>41117770</v>
      </c>
    </row>
    <row r="44" spans="1:4">
      <c r="A44" s="89" t="s">
        <v>264</v>
      </c>
      <c r="B44" s="1">
        <v>36</v>
      </c>
      <c r="C44" s="150">
        <f>SUM(C39:C43)</f>
        <v>490354059</v>
      </c>
      <c r="D44" s="150">
        <f>SUM(D39:D43)</f>
        <v>401315232</v>
      </c>
    </row>
    <row r="45" spans="1:4">
      <c r="A45" s="89" t="s">
        <v>265</v>
      </c>
      <c r="B45" s="1">
        <v>37</v>
      </c>
      <c r="C45" s="150">
        <f>IF(C38&gt;C44,C38-C44,0)</f>
        <v>0</v>
      </c>
      <c r="D45" s="150">
        <f>IF(D38&gt;D44,D38-D44,0)</f>
        <v>0</v>
      </c>
    </row>
    <row r="46" spans="1:4">
      <c r="A46" s="89" t="s">
        <v>266</v>
      </c>
      <c r="B46" s="1">
        <v>38</v>
      </c>
      <c r="C46" s="150">
        <f>IF(C44&gt;C38,C44-C38,0)</f>
        <v>54382548</v>
      </c>
      <c r="D46" s="150">
        <f>IF(D44&gt;D38,D44-D38,0)</f>
        <v>30936375.870000005</v>
      </c>
    </row>
    <row r="47" spans="1:4">
      <c r="A47" s="102" t="s">
        <v>267</v>
      </c>
      <c r="B47" s="1">
        <v>39</v>
      </c>
      <c r="C47" s="138">
        <f>IF(C19-C20+C32-C33+C45-C46&gt;0,C19-C20+C32-C33+C45-C46,0)</f>
        <v>19075693.99000001</v>
      </c>
      <c r="D47" s="138">
        <f>IF(D19-D20+D32-D33+D45-D46&gt;0,D19-D20+D32-D33+D45-D46,0)</f>
        <v>0</v>
      </c>
    </row>
    <row r="48" spans="1:4">
      <c r="A48" s="102" t="s">
        <v>268</v>
      </c>
      <c r="B48" s="1">
        <v>40</v>
      </c>
      <c r="C48" s="138">
        <f>IF(C20-C19+C33-C32+C46-C45&gt;0,C20-C19+C33-C32+C46-C45,0)</f>
        <v>0</v>
      </c>
      <c r="D48" s="138">
        <f>IF(D20-D19+D33-D32+D46-D45&gt;0,D20-D19+D33-D32+D46-D45,0)</f>
        <v>12696561.579999998</v>
      </c>
    </row>
    <row r="49" spans="1:4">
      <c r="A49" s="102" t="s">
        <v>269</v>
      </c>
      <c r="B49" s="1">
        <v>41</v>
      </c>
      <c r="C49" s="4">
        <v>3350235.99</v>
      </c>
      <c r="D49" s="4">
        <v>22425931.250000004</v>
      </c>
    </row>
    <row r="50" spans="1:4">
      <c r="A50" s="102" t="s">
        <v>270</v>
      </c>
      <c r="B50" s="1">
        <v>42</v>
      </c>
      <c r="C50" s="138">
        <f>IF(C47&gt;C48,C47-C48,0)</f>
        <v>19075693.99000001</v>
      </c>
      <c r="D50" s="138">
        <f>IF(D47&gt;D48,D47-D48,0)</f>
        <v>0</v>
      </c>
    </row>
    <row r="51" spans="1:4">
      <c r="A51" s="102" t="s">
        <v>120</v>
      </c>
      <c r="B51" s="1">
        <v>43</v>
      </c>
      <c r="C51" s="138">
        <f>IF(C48&gt;C47,C48-C47,0)</f>
        <v>0</v>
      </c>
      <c r="D51" s="138">
        <f>IF(D48&gt;D47,D48-D47,0)</f>
        <v>12696561.579999998</v>
      </c>
    </row>
    <row r="52" spans="1:4">
      <c r="A52" s="90" t="s">
        <v>271</v>
      </c>
      <c r="B52" s="2">
        <v>44</v>
      </c>
      <c r="C52" s="139">
        <f>C49+C50-C51</f>
        <v>22425929.980000012</v>
      </c>
      <c r="D52" s="139">
        <f>D49+D50-D51</f>
        <v>9729369.6700000055</v>
      </c>
    </row>
    <row r="53" spans="1:4">
      <c r="C53" s="87"/>
    </row>
    <row r="54" spans="1:4">
      <c r="C54" s="88"/>
      <c r="D54" s="88"/>
    </row>
    <row r="57" spans="1:4">
      <c r="C57" s="87"/>
      <c r="D57" s="87"/>
    </row>
    <row r="58" spans="1:4">
      <c r="D58" s="87"/>
    </row>
  </sheetData>
  <protectedRanges>
    <protectedRange sqref="D14" name="Range1_11_1"/>
    <protectedRange sqref="D16:D17" name="Range1_11_2"/>
    <protectedRange sqref="D22" name="Range1_12"/>
    <protectedRange sqref="D28" name="Range1_13_2"/>
  </protectedRanges>
  <phoneticPr fontId="4" type="noConversion"/>
  <dataValidations count="2">
    <dataValidation allowBlank="1" sqref="D7:D20 C22:D33 C16 C7:C14 C18:C20 C35:D52"/>
    <dataValidation type="whole" operator="notEqual" allowBlank="1" showInputMessage="1" showErrorMessage="1" errorTitle="Pogrešan unos" error="Mogu se unijeti samo cjelobrojne vrijednosti." sqref="C17 C15">
      <formula1>9999999998</formula1>
    </dataValidation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7"/>
  <sheetViews>
    <sheetView view="pageBreakPreview" zoomScale="125" workbookViewId="0">
      <selection activeCell="A15" sqref="A15:H15"/>
    </sheetView>
  </sheetViews>
  <sheetFormatPr defaultColWidth="9.140625" defaultRowHeight="12.75"/>
  <cols>
    <col min="1" max="4" width="9.140625" style="48"/>
    <col min="5" max="5" width="10.140625" style="48" bestFit="1" customWidth="1"/>
    <col min="6" max="9" width="9.140625" style="48"/>
    <col min="10" max="10" width="10.85546875" style="48" bestFit="1" customWidth="1"/>
    <col min="11" max="11" width="11.7109375" style="48" bestFit="1" customWidth="1"/>
    <col min="12" max="12" width="11.42578125" style="48" bestFit="1" customWidth="1"/>
    <col min="13" max="16384" width="9.140625" style="48"/>
  </cols>
  <sheetData>
    <row r="1" spans="1:12">
      <c r="A1" s="273" t="s">
        <v>127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47"/>
    </row>
    <row r="2" spans="1:12" ht="15.75">
      <c r="A2" s="29"/>
      <c r="B2" s="46"/>
      <c r="C2" s="293" t="s">
        <v>121</v>
      </c>
      <c r="D2" s="293"/>
      <c r="E2" s="49">
        <v>42370</v>
      </c>
      <c r="F2" s="30" t="s">
        <v>33</v>
      </c>
      <c r="G2" s="294">
        <v>42735</v>
      </c>
      <c r="H2" s="295"/>
      <c r="I2" s="46"/>
      <c r="J2" s="46"/>
      <c r="K2" s="46"/>
      <c r="L2" s="50"/>
    </row>
    <row r="3" spans="1:12" ht="15.75">
      <c r="A3" s="29"/>
      <c r="B3" s="46"/>
      <c r="C3" s="30"/>
      <c r="D3" s="30"/>
      <c r="E3" s="49"/>
      <c r="F3" s="30"/>
      <c r="G3" s="49"/>
      <c r="H3" s="151"/>
      <c r="I3" s="46"/>
      <c r="J3" s="46"/>
      <c r="K3" s="46"/>
      <c r="L3" s="50"/>
    </row>
    <row r="4" spans="1:12">
      <c r="A4" s="280" t="s">
        <v>146</v>
      </c>
      <c r="B4" s="281"/>
      <c r="C4" s="281"/>
      <c r="D4" s="281"/>
      <c r="E4" s="281"/>
      <c r="F4" s="281"/>
      <c r="G4" s="281"/>
      <c r="H4" s="281"/>
      <c r="I4" s="281"/>
      <c r="J4" s="281"/>
      <c r="K4" s="282"/>
      <c r="L4" s="50"/>
    </row>
    <row r="5" spans="1:12" ht="22.5">
      <c r="A5" s="296" t="s">
        <v>34</v>
      </c>
      <c r="B5" s="296"/>
      <c r="C5" s="296"/>
      <c r="D5" s="296"/>
      <c r="E5" s="296"/>
      <c r="F5" s="296"/>
      <c r="G5" s="296"/>
      <c r="H5" s="296"/>
      <c r="I5" s="51" t="s">
        <v>35</v>
      </c>
      <c r="J5" s="52" t="s">
        <v>122</v>
      </c>
      <c r="K5" s="52" t="s">
        <v>123</v>
      </c>
    </row>
    <row r="6" spans="1:12">
      <c r="A6" s="297">
        <v>1</v>
      </c>
      <c r="B6" s="297"/>
      <c r="C6" s="297"/>
      <c r="D6" s="297"/>
      <c r="E6" s="297"/>
      <c r="F6" s="297"/>
      <c r="G6" s="297"/>
      <c r="H6" s="297"/>
      <c r="I6" s="54">
        <v>2</v>
      </c>
      <c r="J6" s="53" t="s">
        <v>4</v>
      </c>
      <c r="K6" s="53" t="s">
        <v>5</v>
      </c>
    </row>
    <row r="7" spans="1:12">
      <c r="A7" s="275" t="s">
        <v>272</v>
      </c>
      <c r="B7" s="276"/>
      <c r="C7" s="276"/>
      <c r="D7" s="276"/>
      <c r="E7" s="276"/>
      <c r="F7" s="276"/>
      <c r="G7" s="276"/>
      <c r="H7" s="276"/>
      <c r="I7" s="31">
        <v>1</v>
      </c>
      <c r="J7" s="3">
        <v>19016430</v>
      </c>
      <c r="K7" s="3">
        <v>19016430</v>
      </c>
    </row>
    <row r="8" spans="1:12">
      <c r="A8" s="279" t="s">
        <v>124</v>
      </c>
      <c r="B8" s="276"/>
      <c r="C8" s="276"/>
      <c r="D8" s="276"/>
      <c r="E8" s="276"/>
      <c r="F8" s="276"/>
      <c r="G8" s="276"/>
      <c r="H8" s="276"/>
      <c r="I8" s="31">
        <v>2</v>
      </c>
      <c r="J8" s="4">
        <v>84186546.620000005</v>
      </c>
      <c r="K8" s="4">
        <v>84186546.620000005</v>
      </c>
    </row>
    <row r="9" spans="1:12">
      <c r="A9" s="279" t="s">
        <v>125</v>
      </c>
      <c r="B9" s="276"/>
      <c r="C9" s="276"/>
      <c r="D9" s="276"/>
      <c r="E9" s="276"/>
      <c r="F9" s="276"/>
      <c r="G9" s="276"/>
      <c r="H9" s="276"/>
      <c r="I9" s="31">
        <v>3</v>
      </c>
      <c r="J9" s="4">
        <v>183483.79</v>
      </c>
      <c r="K9" s="4">
        <v>1083227</v>
      </c>
    </row>
    <row r="10" spans="1:12">
      <c r="A10" s="275" t="s">
        <v>273</v>
      </c>
      <c r="B10" s="276"/>
      <c r="C10" s="276"/>
      <c r="D10" s="276"/>
      <c r="E10" s="276"/>
      <c r="F10" s="276"/>
      <c r="G10" s="276"/>
      <c r="H10" s="276"/>
      <c r="I10" s="31">
        <v>4</v>
      </c>
      <c r="J10" s="4">
        <v>-5125637.4881001655</v>
      </c>
      <c r="K10" s="4">
        <v>7812412.7392000034</v>
      </c>
    </row>
    <row r="11" spans="1:12">
      <c r="A11" s="275" t="s">
        <v>274</v>
      </c>
      <c r="B11" s="276"/>
      <c r="C11" s="276"/>
      <c r="D11" s="276"/>
      <c r="E11" s="276"/>
      <c r="F11" s="276"/>
      <c r="G11" s="276"/>
      <c r="H11" s="276"/>
      <c r="I11" s="31">
        <v>5</v>
      </c>
      <c r="J11" s="4">
        <v>11149793.882899933</v>
      </c>
      <c r="K11" s="4">
        <v>2452044.535600076</v>
      </c>
    </row>
    <row r="12" spans="1:12">
      <c r="A12" s="275" t="s">
        <v>275</v>
      </c>
      <c r="B12" s="276"/>
      <c r="C12" s="276"/>
      <c r="D12" s="276"/>
      <c r="E12" s="276"/>
      <c r="F12" s="276"/>
      <c r="G12" s="276"/>
      <c r="H12" s="276"/>
      <c r="I12" s="31">
        <v>6</v>
      </c>
      <c r="J12" s="192">
        <v>64473011.939999998</v>
      </c>
      <c r="K12" s="192">
        <v>61561956.18</v>
      </c>
    </row>
    <row r="13" spans="1:12">
      <c r="A13" s="275" t="s">
        <v>126</v>
      </c>
      <c r="B13" s="276"/>
      <c r="C13" s="276"/>
      <c r="D13" s="276"/>
      <c r="E13" s="276"/>
      <c r="F13" s="276"/>
      <c r="G13" s="276"/>
      <c r="H13" s="276"/>
      <c r="I13" s="31">
        <v>7</v>
      </c>
      <c r="J13" s="4"/>
      <c r="K13" s="4"/>
    </row>
    <row r="14" spans="1:12">
      <c r="A14" s="275" t="s">
        <v>276</v>
      </c>
      <c r="B14" s="276"/>
      <c r="C14" s="276"/>
      <c r="D14" s="276"/>
      <c r="E14" s="276"/>
      <c r="F14" s="276"/>
      <c r="G14" s="276"/>
      <c r="H14" s="276"/>
      <c r="I14" s="31">
        <v>8</v>
      </c>
      <c r="J14" s="4"/>
      <c r="K14" s="4"/>
    </row>
    <row r="15" spans="1:12">
      <c r="A15" s="275" t="s">
        <v>315</v>
      </c>
      <c r="B15" s="276"/>
      <c r="C15" s="276"/>
      <c r="D15" s="276"/>
      <c r="E15" s="276"/>
      <c r="F15" s="276"/>
      <c r="G15" s="276"/>
      <c r="H15" s="276"/>
      <c r="I15" s="31">
        <v>9</v>
      </c>
      <c r="J15" s="4">
        <v>0</v>
      </c>
      <c r="K15" s="4">
        <v>0</v>
      </c>
    </row>
    <row r="16" spans="1:12">
      <c r="A16" s="277" t="s">
        <v>277</v>
      </c>
      <c r="B16" s="278"/>
      <c r="C16" s="278"/>
      <c r="D16" s="278"/>
      <c r="E16" s="278"/>
      <c r="F16" s="278"/>
      <c r="G16" s="278"/>
      <c r="H16" s="278"/>
      <c r="I16" s="31">
        <v>10</v>
      </c>
      <c r="J16" s="138">
        <f>SUM(J7:J15)</f>
        <v>173883628.74479976</v>
      </c>
      <c r="K16" s="138">
        <f>SUM(K7:K15)</f>
        <v>176112617.07480007</v>
      </c>
      <c r="L16" s="86"/>
    </row>
    <row r="17" spans="1:11">
      <c r="A17" s="275" t="s">
        <v>278</v>
      </c>
      <c r="B17" s="276"/>
      <c r="C17" s="276"/>
      <c r="D17" s="276"/>
      <c r="E17" s="276"/>
      <c r="F17" s="276"/>
      <c r="G17" s="276"/>
      <c r="H17" s="276"/>
      <c r="I17" s="31">
        <v>11</v>
      </c>
      <c r="J17" s="4"/>
      <c r="K17" s="4"/>
    </row>
    <row r="18" spans="1:11">
      <c r="A18" s="275" t="s">
        <v>279</v>
      </c>
      <c r="B18" s="276"/>
      <c r="C18" s="276"/>
      <c r="D18" s="276"/>
      <c r="E18" s="276"/>
      <c r="F18" s="276"/>
      <c r="G18" s="276"/>
      <c r="H18" s="276"/>
      <c r="I18" s="31">
        <v>12</v>
      </c>
      <c r="J18" s="4">
        <v>727764</v>
      </c>
      <c r="K18" s="4">
        <v>727764</v>
      </c>
    </row>
    <row r="19" spans="1:11">
      <c r="A19" s="275" t="s">
        <v>280</v>
      </c>
      <c r="B19" s="276"/>
      <c r="C19" s="276"/>
      <c r="D19" s="276"/>
      <c r="E19" s="276"/>
      <c r="F19" s="276"/>
      <c r="G19" s="276"/>
      <c r="H19" s="276"/>
      <c r="I19" s="31">
        <v>13</v>
      </c>
      <c r="J19" s="4"/>
      <c r="K19" s="4"/>
    </row>
    <row r="20" spans="1:11">
      <c r="A20" s="275" t="s">
        <v>281</v>
      </c>
      <c r="B20" s="276"/>
      <c r="C20" s="276"/>
      <c r="D20" s="276"/>
      <c r="E20" s="276"/>
      <c r="F20" s="276"/>
      <c r="G20" s="276"/>
      <c r="H20" s="276"/>
      <c r="I20" s="31">
        <v>14</v>
      </c>
      <c r="J20" s="4"/>
      <c r="K20" s="4"/>
    </row>
    <row r="21" spans="1:11">
      <c r="A21" s="275" t="s">
        <v>282</v>
      </c>
      <c r="B21" s="276"/>
      <c r="C21" s="276"/>
      <c r="D21" s="276"/>
      <c r="E21" s="276"/>
      <c r="F21" s="276"/>
      <c r="G21" s="276"/>
      <c r="H21" s="276"/>
      <c r="I21" s="31">
        <v>15</v>
      </c>
      <c r="J21" s="4"/>
      <c r="K21" s="4"/>
    </row>
    <row r="22" spans="1:11">
      <c r="A22" s="275" t="s">
        <v>283</v>
      </c>
      <c r="B22" s="276"/>
      <c r="C22" s="276"/>
      <c r="D22" s="276"/>
      <c r="E22" s="276"/>
      <c r="F22" s="276"/>
      <c r="G22" s="276"/>
      <c r="H22" s="276"/>
      <c r="I22" s="31">
        <v>16</v>
      </c>
      <c r="J22" s="5">
        <v>9981101.3161120117</v>
      </c>
      <c r="K22" s="5">
        <v>1501224.3300003111</v>
      </c>
    </row>
    <row r="23" spans="1:11">
      <c r="A23" s="277" t="s">
        <v>284</v>
      </c>
      <c r="B23" s="278"/>
      <c r="C23" s="278"/>
      <c r="D23" s="278"/>
      <c r="E23" s="278"/>
      <c r="F23" s="278"/>
      <c r="G23" s="278"/>
      <c r="H23" s="278"/>
      <c r="I23" s="31">
        <v>17</v>
      </c>
      <c r="J23" s="193">
        <f>SUM(J17:J22)</f>
        <v>10708865.316112012</v>
      </c>
      <c r="K23" s="193">
        <f>SUM(K17:K22)</f>
        <v>2228988.3300003111</v>
      </c>
    </row>
    <row r="24" spans="1:11">
      <c r="A24" s="285"/>
      <c r="B24" s="286"/>
      <c r="C24" s="286"/>
      <c r="D24" s="286"/>
      <c r="E24" s="286"/>
      <c r="F24" s="286"/>
      <c r="G24" s="286"/>
      <c r="H24" s="286"/>
      <c r="I24" s="287"/>
      <c r="J24" s="287"/>
      <c r="K24" s="288"/>
    </row>
    <row r="25" spans="1:11">
      <c r="A25" s="289" t="s">
        <v>285</v>
      </c>
      <c r="B25" s="290"/>
      <c r="C25" s="290"/>
      <c r="D25" s="290"/>
      <c r="E25" s="290"/>
      <c r="F25" s="290"/>
      <c r="G25" s="290"/>
      <c r="H25" s="290"/>
      <c r="I25" s="32">
        <v>18</v>
      </c>
      <c r="J25" s="4">
        <f>J23</f>
        <v>10708865.316112012</v>
      </c>
      <c r="K25" s="4">
        <f>K23</f>
        <v>2228988.3300003111</v>
      </c>
    </row>
    <row r="26" spans="1:11" ht="17.25" customHeight="1">
      <c r="A26" s="291" t="s">
        <v>311</v>
      </c>
      <c r="B26" s="292"/>
      <c r="C26" s="292"/>
      <c r="D26" s="292"/>
      <c r="E26" s="292"/>
      <c r="F26" s="292"/>
      <c r="G26" s="292"/>
      <c r="H26" s="292"/>
      <c r="I26" s="33">
        <v>19</v>
      </c>
      <c r="J26" s="5"/>
      <c r="K26" s="5"/>
    </row>
    <row r="27" spans="1:11" ht="30" customHeight="1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284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5:H15"/>
    <mergeCell ref="C2:D2"/>
    <mergeCell ref="G2:H2"/>
    <mergeCell ref="A5:H5"/>
    <mergeCell ref="A6:H6"/>
    <mergeCell ref="A27:K27"/>
    <mergeCell ref="A24:K24"/>
    <mergeCell ref="A25:H25"/>
    <mergeCell ref="A26:H26"/>
    <mergeCell ref="A19:H19"/>
    <mergeCell ref="A20:H20"/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13:K23 J7:K11 K25:K26 J25"/>
    <dataValidation type="whole" operator="notEqual" allowBlank="1" showInputMessage="1" showErrorMessage="1" errorTitle="Pogrešan unos" error="Mogu se unijeti samo cjelobrojne vrijednosti." sqref="J26">
      <formula1>999999999999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Vedrana Krsnik</cp:lastModifiedBy>
  <cp:lastPrinted>2016-07-28T12:01:12Z</cp:lastPrinted>
  <dcterms:created xsi:type="dcterms:W3CDTF">2008-10-17T11:51:54Z</dcterms:created>
  <dcterms:modified xsi:type="dcterms:W3CDTF">2017-02-28T09:56:36Z</dcterms:modified>
</cp:coreProperties>
</file>